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1"/>
  <workbookPr codeName="ThisWorkbook" defaultThemeVersion="166925"/>
  <mc:AlternateContent xmlns:mc="http://schemas.openxmlformats.org/markup-compatibility/2006">
    <mc:Choice Requires="x15">
      <x15ac:absPath xmlns:x15ac="http://schemas.microsoft.com/office/spreadsheetml/2010/11/ac" url="/Users/eithan/opt/dev/phase3/assets/data/_in/"/>
    </mc:Choice>
  </mc:AlternateContent>
  <xr:revisionPtr revIDLastSave="0" documentId="13_ncr:1_{19BF8779-2E9F-3245-8103-19257E9BE8AD}" xr6:coauthVersionLast="47" xr6:coauthVersionMax="47" xr10:uidLastSave="{00000000-0000-0000-0000-000000000000}"/>
  <bookViews>
    <workbookView xWindow="15060" yWindow="500" windowWidth="30080" windowHeight="27000" tabRatio="702" activeTab="26" xr2:uid="{00000000-000D-0000-FFFF-FFFF00000000}"/>
  </bookViews>
  <sheets>
    <sheet name="מאי 2019" sheetId="1" state="hidden" r:id="rId1"/>
    <sheet name="יוני 2019" sheetId="3" state="hidden" r:id="rId2"/>
    <sheet name="יולי 2019" sheetId="4" state="hidden" r:id="rId3"/>
    <sheet name="אוגוסט 2019" sheetId="5" state="hidden" r:id="rId4"/>
    <sheet name="ספטמבר 2019" sheetId="6" state="hidden" r:id="rId5"/>
    <sheet name="אוקטובר 2019" sheetId="7" state="hidden" r:id="rId6"/>
    <sheet name="נובמבר 2019" sheetId="8" state="hidden" r:id="rId7"/>
    <sheet name="דצמבר 2019" sheetId="9" state="hidden" r:id="rId8"/>
    <sheet name="ינואר 2020" sheetId="10" state="hidden" r:id="rId9"/>
    <sheet name="פברואר 2020" sheetId="11" state="hidden" r:id="rId10"/>
    <sheet name="מרץ 2020" sheetId="12" state="hidden" r:id="rId11"/>
    <sheet name="אפריל 2020" sheetId="14" state="hidden" r:id="rId12"/>
    <sheet name="מאי 2020" sheetId="15" state="hidden" r:id="rId13"/>
    <sheet name="יוני 2020" sheetId="16" state="hidden" r:id="rId14"/>
    <sheet name="יולי 2020" sheetId="17" state="hidden" r:id="rId15"/>
    <sheet name="אוגוסט 2020" sheetId="18" state="hidden" r:id="rId16"/>
    <sheet name="סטפטמבר 2020" sheetId="19" state="hidden" r:id="rId17"/>
    <sheet name="אוקטובר 2020" sheetId="20" state="hidden" r:id="rId18"/>
    <sheet name="נובמבר 2020" sheetId="21" state="hidden" r:id="rId19"/>
    <sheet name="December 2020" sheetId="22" state="hidden" r:id="rId20"/>
    <sheet name="Jan 2021" sheetId="23" r:id="rId21"/>
    <sheet name="Feb 2021" sheetId="24" r:id="rId22"/>
    <sheet name="Mar 2021" sheetId="25" r:id="rId23"/>
    <sheet name="Apr 2021" sheetId="26" r:id="rId24"/>
    <sheet name="May 2021" sheetId="27" r:id="rId25"/>
    <sheet name="Jun 2021" sheetId="28" r:id="rId26"/>
    <sheet name="Jul 2021" sheetId="30" r:id="rId27"/>
    <sheet name="Aug 2021" sheetId="32" r:id="rId28"/>
    <sheet name="Sep 2021" sheetId="31" r:id="rId29"/>
    <sheet name="Tables" sheetId="2" r:id="rId30"/>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12" i="2" l="1"/>
  <c r="P11" i="2"/>
  <c r="M2" i="2" s="1"/>
  <c r="P10" i="2"/>
  <c r="P9" i="2"/>
  <c r="P8" i="2"/>
  <c r="P7" i="2"/>
  <c r="P6" i="2"/>
  <c r="P5" i="2"/>
  <c r="P4" i="2"/>
  <c r="P3" i="2"/>
  <c r="N2" i="2" s="1"/>
  <c r="N3" i="2" s="1"/>
  <c r="O12" i="30"/>
  <c r="O16" i="30"/>
  <c r="O17" i="30"/>
  <c r="O30" i="30"/>
  <c r="M9" i="28" l="1"/>
  <c r="O9" i="28" s="1"/>
  <c r="M10" i="28"/>
  <c r="O10" i="28" s="1"/>
  <c r="M11" i="28"/>
  <c r="O11" i="28" s="1"/>
  <c r="M12" i="28"/>
  <c r="O12" i="28" s="1"/>
  <c r="M13" i="28"/>
  <c r="O13" i="28" s="1"/>
  <c r="M14" i="28"/>
  <c r="O14" i="28" s="1"/>
  <c r="M15" i="28"/>
  <c r="O15" i="28" s="1"/>
  <c r="M16" i="28"/>
  <c r="O16" i="28" s="1"/>
  <c r="M17" i="28"/>
  <c r="O17" i="28" s="1"/>
  <c r="M18" i="28"/>
  <c r="O18" i="28" s="1"/>
  <c r="M19" i="28"/>
  <c r="O19" i="28" s="1"/>
  <c r="M20" i="28"/>
  <c r="O20" i="28" s="1"/>
  <c r="M21" i="28"/>
  <c r="O21" i="28" s="1"/>
  <c r="M22" i="28"/>
  <c r="O22" i="28" s="1"/>
  <c r="M23" i="28"/>
  <c r="O23" i="28" s="1"/>
  <c r="M24" i="28"/>
  <c r="O24" i="28" s="1"/>
  <c r="M25" i="28"/>
  <c r="O25" i="28" s="1"/>
  <c r="M26" i="28"/>
  <c r="O26" i="28" s="1"/>
  <c r="M27" i="28"/>
  <c r="O27" i="28" s="1"/>
  <c r="M28" i="28"/>
  <c r="O28" i="28" s="1"/>
  <c r="M29" i="28"/>
  <c r="O29" i="28" s="1"/>
  <c r="M30" i="28"/>
  <c r="O30" i="28" s="1"/>
  <c r="M31" i="28"/>
  <c r="O31" i="28" s="1"/>
  <c r="B6" i="31"/>
  <c r="B7" i="31"/>
  <c r="B8" i="31"/>
  <c r="B9" i="31"/>
  <c r="B10" i="31"/>
  <c r="B11" i="31"/>
  <c r="B12" i="31"/>
  <c r="B13" i="31"/>
  <c r="B14" i="31"/>
  <c r="B15" i="31"/>
  <c r="B16" i="31"/>
  <c r="B17" i="31"/>
  <c r="B18" i="31"/>
  <c r="B19" i="31"/>
  <c r="B20" i="31"/>
  <c r="B21" i="31"/>
  <c r="B22" i="31"/>
  <c r="B23" i="31"/>
  <c r="B24" i="31"/>
  <c r="B25" i="31"/>
  <c r="B26" i="31"/>
  <c r="B27" i="31"/>
  <c r="B28" i="31"/>
  <c r="B29" i="31"/>
  <c r="B30" i="31"/>
  <c r="B31" i="31"/>
  <c r="B32" i="31"/>
  <c r="B33" i="31"/>
  <c r="B34" i="31"/>
  <c r="B35" i="31"/>
  <c r="B6" i="32"/>
  <c r="B7" i="32"/>
  <c r="B8" i="32"/>
  <c r="B9" i="32"/>
  <c r="B10" i="32"/>
  <c r="B11" i="32"/>
  <c r="B12" i="32"/>
  <c r="B13" i="32"/>
  <c r="B14" i="32"/>
  <c r="B15" i="32"/>
  <c r="B16" i="32"/>
  <c r="B17" i="32"/>
  <c r="B18" i="32"/>
  <c r="B19" i="32"/>
  <c r="B20" i="32"/>
  <c r="B21" i="32"/>
  <c r="B22" i="32"/>
  <c r="B23" i="32"/>
  <c r="B24" i="32"/>
  <c r="B25" i="32"/>
  <c r="B26" i="32"/>
  <c r="B27" i="32"/>
  <c r="B28" i="32"/>
  <c r="B29" i="32"/>
  <c r="B30" i="32"/>
  <c r="B31" i="32"/>
  <c r="B32" i="32"/>
  <c r="B33" i="32"/>
  <c r="B34" i="32"/>
  <c r="B35" i="32"/>
  <c r="M36" i="31"/>
  <c r="M36" i="32"/>
  <c r="M35" i="32"/>
  <c r="O35" i="32" s="1"/>
  <c r="M34" i="32"/>
  <c r="O34" i="32" s="1"/>
  <c r="M33" i="32"/>
  <c r="O33" i="32" s="1"/>
  <c r="M32" i="32"/>
  <c r="O32" i="32" s="1"/>
  <c r="O31" i="32"/>
  <c r="M31" i="32"/>
  <c r="M30" i="32"/>
  <c r="O30" i="32" s="1"/>
  <c r="M29" i="32"/>
  <c r="O29" i="32" s="1"/>
  <c r="M28" i="32"/>
  <c r="O28" i="32" s="1"/>
  <c r="M27" i="32"/>
  <c r="O27" i="32" s="1"/>
  <c r="M26" i="32"/>
  <c r="O26" i="32" s="1"/>
  <c r="M25" i="32"/>
  <c r="O25" i="32" s="1"/>
  <c r="O24" i="32"/>
  <c r="M24" i="32"/>
  <c r="M23" i="32"/>
  <c r="O23" i="32" s="1"/>
  <c r="M22" i="32"/>
  <c r="O22" i="32" s="1"/>
  <c r="M21" i="32"/>
  <c r="O21" i="32" s="1"/>
  <c r="M20" i="32"/>
  <c r="O20" i="32" s="1"/>
  <c r="O19" i="32"/>
  <c r="M19" i="32"/>
  <c r="M18" i="32"/>
  <c r="O18" i="32" s="1"/>
  <c r="M17" i="32"/>
  <c r="O17" i="32" s="1"/>
  <c r="M16" i="32"/>
  <c r="O16" i="32" s="1"/>
  <c r="M15" i="32"/>
  <c r="O15" i="32" s="1"/>
  <c r="M14" i="32"/>
  <c r="O14" i="32" s="1"/>
  <c r="M13" i="32"/>
  <c r="O13" i="32" s="1"/>
  <c r="O12" i="32"/>
  <c r="M12" i="32"/>
  <c r="M11" i="32"/>
  <c r="O11" i="32" s="1"/>
  <c r="M10" i="32"/>
  <c r="O10" i="32" s="1"/>
  <c r="M9" i="32"/>
  <c r="O9" i="32" s="1"/>
  <c r="M8" i="32"/>
  <c r="O8" i="32" s="1"/>
  <c r="O7" i="32"/>
  <c r="M7" i="32"/>
  <c r="M6" i="32"/>
  <c r="O6" i="32" s="1"/>
  <c r="M5" i="32"/>
  <c r="O5" i="32" s="1"/>
  <c r="P5" i="32" s="1"/>
  <c r="B5" i="32"/>
  <c r="O35" i="31"/>
  <c r="M35" i="31"/>
  <c r="M34" i="31"/>
  <c r="O34" i="31" s="1"/>
  <c r="M33" i="31"/>
  <c r="O33" i="31" s="1"/>
  <c r="M32" i="31"/>
  <c r="O32" i="31" s="1"/>
  <c r="O31" i="31"/>
  <c r="M31" i="31"/>
  <c r="M30" i="31"/>
  <c r="O30" i="31" s="1"/>
  <c r="M29" i="31"/>
  <c r="O29" i="31" s="1"/>
  <c r="M28" i="31"/>
  <c r="O28" i="31" s="1"/>
  <c r="M27" i="31"/>
  <c r="O27" i="31" s="1"/>
  <c r="M26" i="31"/>
  <c r="O26" i="31" s="1"/>
  <c r="M25" i="31"/>
  <c r="O25" i="31" s="1"/>
  <c r="O24" i="31"/>
  <c r="M24" i="31"/>
  <c r="O23" i="31"/>
  <c r="M23" i="31"/>
  <c r="M22" i="31"/>
  <c r="O22" i="31" s="1"/>
  <c r="M21" i="31"/>
  <c r="O21" i="31" s="1"/>
  <c r="M20" i="31"/>
  <c r="O20" i="31" s="1"/>
  <c r="O19" i="31"/>
  <c r="M19" i="31"/>
  <c r="M18" i="31"/>
  <c r="O18" i="31" s="1"/>
  <c r="M17" i="31"/>
  <c r="O17" i="31" s="1"/>
  <c r="M16" i="31"/>
  <c r="O16" i="31" s="1"/>
  <c r="M15" i="31"/>
  <c r="O15" i="31" s="1"/>
  <c r="O14" i="31"/>
  <c r="M14" i="31"/>
  <c r="M13" i="31"/>
  <c r="O13" i="31" s="1"/>
  <c r="O12" i="31"/>
  <c r="M12" i="31"/>
  <c r="O11" i="31"/>
  <c r="M11" i="31"/>
  <c r="M10" i="31"/>
  <c r="O10" i="31" s="1"/>
  <c r="M9" i="31"/>
  <c r="O9" i="31" s="1"/>
  <c r="M8" i="31"/>
  <c r="O8" i="31" s="1"/>
  <c r="O7" i="31"/>
  <c r="M7" i="31"/>
  <c r="M6" i="31"/>
  <c r="O6" i="31" s="1"/>
  <c r="M5" i="31"/>
  <c r="N5" i="31" s="1"/>
  <c r="N6" i="31" s="1"/>
  <c r="N7" i="31" s="1"/>
  <c r="N8" i="31" s="1"/>
  <c r="N9" i="31" s="1"/>
  <c r="N10" i="31" s="1"/>
  <c r="N11" i="31" s="1"/>
  <c r="N12" i="31" s="1"/>
  <c r="N13" i="31" s="1"/>
  <c r="N14" i="31" s="1"/>
  <c r="N15" i="31" s="1"/>
  <c r="N16" i="31" s="1"/>
  <c r="N17" i="31" s="1"/>
  <c r="N18" i="31" s="1"/>
  <c r="N19" i="31" s="1"/>
  <c r="N20" i="31" s="1"/>
  <c r="N21" i="31" s="1"/>
  <c r="N22" i="31" s="1"/>
  <c r="N23" i="31" s="1"/>
  <c r="N24" i="31" s="1"/>
  <c r="N25" i="31" s="1"/>
  <c r="N26" i="31" s="1"/>
  <c r="N27" i="31" s="1"/>
  <c r="N28" i="31" s="1"/>
  <c r="N29" i="31" s="1"/>
  <c r="N30" i="31" s="1"/>
  <c r="N31" i="31" s="1"/>
  <c r="N32" i="31" s="1"/>
  <c r="N33" i="31" s="1"/>
  <c r="N34" i="31" s="1"/>
  <c r="N35" i="31" s="1"/>
  <c r="B37" i="31" s="1"/>
  <c r="B5" i="31"/>
  <c r="B6" i="30"/>
  <c r="B7" i="30"/>
  <c r="B8" i="30"/>
  <c r="B9" i="30"/>
  <c r="B10" i="30"/>
  <c r="B11" i="30"/>
  <c r="B12" i="30"/>
  <c r="B13" i="30"/>
  <c r="B14" i="30"/>
  <c r="B15" i="30"/>
  <c r="B16" i="30"/>
  <c r="B17" i="30"/>
  <c r="B18" i="30"/>
  <c r="B19" i="30"/>
  <c r="B20" i="30"/>
  <c r="B21" i="30"/>
  <c r="B22" i="30"/>
  <c r="B23" i="30"/>
  <c r="B24" i="30"/>
  <c r="B25" i="30"/>
  <c r="B26" i="30"/>
  <c r="B27" i="30"/>
  <c r="B28" i="30"/>
  <c r="B29" i="30"/>
  <c r="B30" i="30"/>
  <c r="M30" i="30"/>
  <c r="M29" i="30"/>
  <c r="O29" i="30" s="1"/>
  <c r="M28" i="30"/>
  <c r="O28" i="30" s="1"/>
  <c r="M27" i="30"/>
  <c r="O27" i="30" s="1"/>
  <c r="M26" i="30"/>
  <c r="O26" i="30" s="1"/>
  <c r="M25" i="30"/>
  <c r="O25" i="30" s="1"/>
  <c r="M24" i="30"/>
  <c r="O24" i="30" s="1"/>
  <c r="M23" i="30"/>
  <c r="O23" i="30" s="1"/>
  <c r="M22" i="30"/>
  <c r="O22" i="30" s="1"/>
  <c r="M21" i="30"/>
  <c r="O21" i="30" s="1"/>
  <c r="M20" i="30"/>
  <c r="O20" i="30" s="1"/>
  <c r="M19" i="30"/>
  <c r="O19" i="30" s="1"/>
  <c r="M18" i="30"/>
  <c r="O18" i="30" s="1"/>
  <c r="M17" i="30"/>
  <c r="M16" i="30"/>
  <c r="M15" i="30"/>
  <c r="O15" i="30" s="1"/>
  <c r="M14" i="30"/>
  <c r="O14" i="30" s="1"/>
  <c r="M13" i="30"/>
  <c r="O13" i="30" s="1"/>
  <c r="M12" i="30"/>
  <c r="M11" i="30"/>
  <c r="O11" i="30" s="1"/>
  <c r="M10" i="30"/>
  <c r="O10" i="30" s="1"/>
  <c r="M9" i="30"/>
  <c r="O9" i="30" s="1"/>
  <c r="M8" i="30"/>
  <c r="O8" i="30" s="1"/>
  <c r="M7" i="30"/>
  <c r="M6" i="30"/>
  <c r="O6" i="30" s="1"/>
  <c r="M5" i="30"/>
  <c r="O5" i="30" s="1"/>
  <c r="P5" i="30" s="1"/>
  <c r="B5" i="30"/>
  <c r="B30" i="28"/>
  <c r="B29" i="28"/>
  <c r="B28" i="28"/>
  <c r="B6" i="28"/>
  <c r="B7" i="28"/>
  <c r="B8" i="28"/>
  <c r="B9" i="28"/>
  <c r="B10" i="28"/>
  <c r="B11" i="28"/>
  <c r="B12" i="28"/>
  <c r="B13" i="28"/>
  <c r="B14" i="28"/>
  <c r="B15" i="28"/>
  <c r="B16" i="28"/>
  <c r="B17" i="28"/>
  <c r="B18" i="28"/>
  <c r="B19" i="28"/>
  <c r="B20" i="28"/>
  <c r="B21" i="28"/>
  <c r="B22" i="28"/>
  <c r="B23" i="28"/>
  <c r="B24" i="28"/>
  <c r="B25" i="28"/>
  <c r="B26" i="28"/>
  <c r="B27" i="28"/>
  <c r="M8" i="28"/>
  <c r="O8" i="28" s="1"/>
  <c r="M7" i="28"/>
  <c r="O7" i="28" s="1"/>
  <c r="M6" i="28"/>
  <c r="O6" i="28" s="1"/>
  <c r="M5" i="28"/>
  <c r="O5" i="28" s="1"/>
  <c r="P5" i="28" s="1"/>
  <c r="B5" i="28"/>
  <c r="M12" i="27"/>
  <c r="M13" i="27"/>
  <c r="O13" i="27" s="1"/>
  <c r="M14" i="27"/>
  <c r="O14" i="27" s="1"/>
  <c r="M15" i="27"/>
  <c r="O15" i="27" s="1"/>
  <c r="M16" i="27"/>
  <c r="O16" i="27" s="1"/>
  <c r="M17" i="27"/>
  <c r="O17" i="27" s="1"/>
  <c r="M18" i="27"/>
  <c r="O18" i="27" s="1"/>
  <c r="M19" i="27"/>
  <c r="O19" i="27" s="1"/>
  <c r="M20" i="27"/>
  <c r="O20" i="27" s="1"/>
  <c r="M21" i="27"/>
  <c r="O21" i="27" s="1"/>
  <c r="M22" i="27"/>
  <c r="O22" i="27" s="1"/>
  <c r="M23" i="27"/>
  <c r="O23" i="27" s="1"/>
  <c r="M24" i="27"/>
  <c r="O24" i="27" s="1"/>
  <c r="M25" i="27"/>
  <c r="O25" i="27" s="1"/>
  <c r="M26" i="27"/>
  <c r="O26" i="27" s="1"/>
  <c r="M27" i="27"/>
  <c r="O27" i="27" s="1"/>
  <c r="M28" i="27"/>
  <c r="O28" i="27" s="1"/>
  <c r="M29" i="27"/>
  <c r="O29" i="27" s="1"/>
  <c r="M30" i="27"/>
  <c r="O30" i="27" s="1"/>
  <c r="M31" i="27"/>
  <c r="O31" i="27" s="1"/>
  <c r="M32" i="27"/>
  <c r="O32" i="27" s="1"/>
  <c r="B12" i="27"/>
  <c r="O10" i="26"/>
  <c r="O12" i="26"/>
  <c r="O17" i="26"/>
  <c r="O18" i="26"/>
  <c r="O20" i="26"/>
  <c r="O21" i="26"/>
  <c r="O27" i="26"/>
  <c r="O30" i="26"/>
  <c r="B32" i="27"/>
  <c r="B31" i="27"/>
  <c r="B30" i="27"/>
  <c r="B29" i="27"/>
  <c r="B28" i="27"/>
  <c r="B27" i="27"/>
  <c r="B26" i="27"/>
  <c r="B25" i="27"/>
  <c r="B24" i="27"/>
  <c r="B23" i="27"/>
  <c r="B22" i="27"/>
  <c r="B21" i="27"/>
  <c r="B20" i="27"/>
  <c r="B19" i="27"/>
  <c r="B18" i="27"/>
  <c r="B17" i="27"/>
  <c r="B16" i="27"/>
  <c r="B15" i="27"/>
  <c r="B14" i="27"/>
  <c r="B13" i="27"/>
  <c r="M11" i="27"/>
  <c r="O11" i="27" s="1"/>
  <c r="B11" i="27"/>
  <c r="M10" i="27"/>
  <c r="O10" i="27" s="1"/>
  <c r="B10" i="27"/>
  <c r="M9" i="27"/>
  <c r="O9" i="27" s="1"/>
  <c r="B9" i="27"/>
  <c r="M8" i="27"/>
  <c r="O8" i="27" s="1"/>
  <c r="B8" i="27"/>
  <c r="M7" i="27"/>
  <c r="O7" i="27" s="1"/>
  <c r="B7" i="27"/>
  <c r="M6" i="27"/>
  <c r="O6" i="27" s="1"/>
  <c r="B6" i="27"/>
  <c r="M5" i="27"/>
  <c r="O5" i="27" s="1"/>
  <c r="P5" i="27" s="1"/>
  <c r="B5" i="27"/>
  <c r="M6" i="26"/>
  <c r="O6" i="26" s="1"/>
  <c r="M7" i="26"/>
  <c r="O7" i="26" s="1"/>
  <c r="M8" i="26"/>
  <c r="O8" i="26" s="1"/>
  <c r="M9" i="26"/>
  <c r="O9" i="26" s="1"/>
  <c r="M10" i="26"/>
  <c r="M11" i="26"/>
  <c r="O11" i="26" s="1"/>
  <c r="M12" i="26"/>
  <c r="M13" i="26"/>
  <c r="O13" i="26" s="1"/>
  <c r="M14" i="26"/>
  <c r="O14" i="26" s="1"/>
  <c r="M15" i="26"/>
  <c r="O15" i="26" s="1"/>
  <c r="M16" i="26"/>
  <c r="O16" i="26" s="1"/>
  <c r="M17" i="26"/>
  <c r="M18" i="26"/>
  <c r="M19" i="26"/>
  <c r="O19" i="26" s="1"/>
  <c r="M20" i="26"/>
  <c r="M21" i="26"/>
  <c r="M22" i="26"/>
  <c r="O22" i="26" s="1"/>
  <c r="M23" i="26"/>
  <c r="O23" i="26" s="1"/>
  <c r="M24" i="26"/>
  <c r="O24" i="26" s="1"/>
  <c r="M25" i="26"/>
  <c r="O25" i="26" s="1"/>
  <c r="M26" i="26"/>
  <c r="O26" i="26" s="1"/>
  <c r="M27" i="26"/>
  <c r="M28" i="26"/>
  <c r="O28" i="26" s="1"/>
  <c r="M29" i="26"/>
  <c r="O29" i="26" s="1"/>
  <c r="M30" i="26"/>
  <c r="M6" i="25"/>
  <c r="O6" i="25" s="1"/>
  <c r="M7" i="25"/>
  <c r="O7" i="25" s="1"/>
  <c r="M8" i="25"/>
  <c r="M9" i="25"/>
  <c r="M10" i="25"/>
  <c r="O10" i="25" s="1"/>
  <c r="M11" i="25"/>
  <c r="O11" i="25" s="1"/>
  <c r="M12" i="25"/>
  <c r="O12" i="25" s="1"/>
  <c r="M13" i="25"/>
  <c r="O13" i="25" s="1"/>
  <c r="M14" i="25"/>
  <c r="O14" i="25" s="1"/>
  <c r="M15" i="25"/>
  <c r="O15" i="25" s="1"/>
  <c r="M16" i="25"/>
  <c r="O16" i="25" s="1"/>
  <c r="M17" i="25"/>
  <c r="O17" i="25" s="1"/>
  <c r="M18" i="25"/>
  <c r="O18" i="25" s="1"/>
  <c r="M19" i="25"/>
  <c r="O19" i="25" s="1"/>
  <c r="M20" i="25"/>
  <c r="O20" i="25" s="1"/>
  <c r="M21" i="25"/>
  <c r="O21" i="25" s="1"/>
  <c r="M22" i="25"/>
  <c r="O22" i="25" s="1"/>
  <c r="M23" i="25"/>
  <c r="O23" i="25" s="1"/>
  <c r="M24" i="25"/>
  <c r="O24" i="25" s="1"/>
  <c r="M25" i="25"/>
  <c r="M26" i="25"/>
  <c r="O26" i="25" s="1"/>
  <c r="M27" i="25"/>
  <c r="O27" i="25" s="1"/>
  <c r="M28" i="25"/>
  <c r="M29" i="25"/>
  <c r="O29" i="25" s="1"/>
  <c r="M30" i="25"/>
  <c r="O30" i="25" s="1"/>
  <c r="M31" i="25"/>
  <c r="O31" i="25" s="1"/>
  <c r="O8" i="25"/>
  <c r="O9" i="25"/>
  <c r="O25" i="25"/>
  <c r="O28" i="25"/>
  <c r="B34" i="24"/>
  <c r="N7" i="24"/>
  <c r="N8" i="24" s="1"/>
  <c r="N9" i="24" s="1"/>
  <c r="N10" i="24" s="1"/>
  <c r="N11" i="24" s="1"/>
  <c r="N12" i="24" s="1"/>
  <c r="N13" i="24" s="1"/>
  <c r="N14" i="24" s="1"/>
  <c r="N15" i="24" s="1"/>
  <c r="N16" i="24" s="1"/>
  <c r="N17" i="24" s="1"/>
  <c r="N18" i="24" s="1"/>
  <c r="N19" i="24" s="1"/>
  <c r="N20" i="24" s="1"/>
  <c r="N21" i="24" s="1"/>
  <c r="N22" i="24" s="1"/>
  <c r="N23" i="24" s="1"/>
  <c r="N24" i="24" s="1"/>
  <c r="N25" i="24" s="1"/>
  <c r="N26" i="24" s="1"/>
  <c r="N27" i="24" s="1"/>
  <c r="N28" i="24" s="1"/>
  <c r="N6" i="24"/>
  <c r="M10" i="24"/>
  <c r="M11" i="24"/>
  <c r="O11" i="24" s="1"/>
  <c r="M12" i="24"/>
  <c r="M13" i="24"/>
  <c r="O13" i="24"/>
  <c r="M14" i="24"/>
  <c r="O14" i="24" s="1"/>
  <c r="M15" i="24"/>
  <c r="M16" i="24"/>
  <c r="O16" i="24"/>
  <c r="M17" i="24"/>
  <c r="M18" i="24"/>
  <c r="O18" i="24"/>
  <c r="M19" i="24"/>
  <c r="O19" i="24"/>
  <c r="M20" i="24"/>
  <c r="M21" i="24"/>
  <c r="O21" i="24"/>
  <c r="M22" i="24"/>
  <c r="O22" i="24" s="1"/>
  <c r="M23" i="24"/>
  <c r="M24" i="24"/>
  <c r="M25" i="24"/>
  <c r="O25" i="24"/>
  <c r="M26" i="24"/>
  <c r="M27" i="24"/>
  <c r="O27" i="24"/>
  <c r="M28" i="24"/>
  <c r="B10" i="24"/>
  <c r="B30" i="26"/>
  <c r="B29" i="26"/>
  <c r="B28" i="26"/>
  <c r="B27" i="26"/>
  <c r="B26" i="26"/>
  <c r="B25" i="26"/>
  <c r="B24" i="26"/>
  <c r="B23" i="26"/>
  <c r="B22" i="26"/>
  <c r="B21" i="26"/>
  <c r="B20" i="26"/>
  <c r="B19" i="26"/>
  <c r="B18" i="26"/>
  <c r="B17" i="26"/>
  <c r="B16" i="26"/>
  <c r="B15" i="26"/>
  <c r="B14" i="26"/>
  <c r="B13" i="26"/>
  <c r="B12" i="26"/>
  <c r="B11" i="26"/>
  <c r="B10" i="26"/>
  <c r="B9" i="26"/>
  <c r="B8" i="26"/>
  <c r="B7" i="26"/>
  <c r="B6" i="26"/>
  <c r="M5" i="26"/>
  <c r="N5" i="26" s="1"/>
  <c r="B5" i="26"/>
  <c r="M5" i="25"/>
  <c r="O5" i="25" s="1"/>
  <c r="P5" i="25" s="1"/>
  <c r="M6" i="24"/>
  <c r="M7" i="24"/>
  <c r="M8" i="24"/>
  <c r="M9" i="24"/>
  <c r="M5" i="24"/>
  <c r="N5" i="24" s="1"/>
  <c r="B31" i="25"/>
  <c r="B6" i="25"/>
  <c r="B7" i="25"/>
  <c r="B8" i="25"/>
  <c r="B9" i="25"/>
  <c r="B10" i="25"/>
  <c r="B11" i="25"/>
  <c r="B12" i="25"/>
  <c r="B13" i="25"/>
  <c r="B14" i="25"/>
  <c r="B15" i="25"/>
  <c r="B16" i="25"/>
  <c r="B17" i="25"/>
  <c r="B18" i="25"/>
  <c r="B19" i="25"/>
  <c r="B20" i="25"/>
  <c r="B21" i="25"/>
  <c r="B22" i="25"/>
  <c r="B23" i="25"/>
  <c r="B24" i="25"/>
  <c r="B25" i="25"/>
  <c r="B26" i="25"/>
  <c r="B27" i="25"/>
  <c r="B28" i="25"/>
  <c r="B29" i="25"/>
  <c r="B30" i="25"/>
  <c r="B5" i="25"/>
  <c r="M31" i="30" l="1"/>
  <c r="O7" i="30"/>
  <c r="P7" i="30" s="1"/>
  <c r="P8" i="30" s="1"/>
  <c r="P9" i="30" s="1"/>
  <c r="P10" i="30" s="1"/>
  <c r="P11" i="30" s="1"/>
  <c r="P12" i="30" s="1"/>
  <c r="P13" i="30" s="1"/>
  <c r="P14" i="30" s="1"/>
  <c r="P15" i="30" s="1"/>
  <c r="P16" i="30" s="1"/>
  <c r="P17" i="30" s="1"/>
  <c r="P18" i="30" s="1"/>
  <c r="P19" i="30" s="1"/>
  <c r="P20" i="30" s="1"/>
  <c r="P21" i="30" s="1"/>
  <c r="P22" i="30" s="1"/>
  <c r="P23" i="30" s="1"/>
  <c r="P24" i="30" s="1"/>
  <c r="P25" i="30" s="1"/>
  <c r="P26" i="30" s="1"/>
  <c r="P27" i="30" s="1"/>
  <c r="P28" i="30" s="1"/>
  <c r="P29" i="30" s="1"/>
  <c r="P30" i="30" s="1"/>
  <c r="P31" i="30" s="1"/>
  <c r="B33" i="30" s="1"/>
  <c r="N7" i="30"/>
  <c r="N8" i="30" s="1"/>
  <c r="N9" i="30" s="1"/>
  <c r="N10" i="30" s="1"/>
  <c r="N11" i="30" s="1"/>
  <c r="N12" i="30" s="1"/>
  <c r="N13" i="30" s="1"/>
  <c r="N14" i="30" s="1"/>
  <c r="N15" i="30" s="1"/>
  <c r="N16" i="30" s="1"/>
  <c r="N17" i="30" s="1"/>
  <c r="N18" i="30" s="1"/>
  <c r="N19" i="30" s="1"/>
  <c r="N20" i="30" s="1"/>
  <c r="N21" i="30" s="1"/>
  <c r="N22" i="30" s="1"/>
  <c r="N23" i="30" s="1"/>
  <c r="N24" i="30" s="1"/>
  <c r="N25" i="30" s="1"/>
  <c r="N26" i="30" s="1"/>
  <c r="N27" i="30" s="1"/>
  <c r="N28" i="30" s="1"/>
  <c r="N29" i="30" s="1"/>
  <c r="N30" i="30" s="1"/>
  <c r="N31" i="30" s="1"/>
  <c r="B32" i="30" s="1"/>
  <c r="M32" i="28"/>
  <c r="N36" i="31"/>
  <c r="P6" i="32"/>
  <c r="P7" i="32" s="1"/>
  <c r="P8" i="32" s="1"/>
  <c r="P9" i="32" s="1"/>
  <c r="P10" i="32" s="1"/>
  <c r="P11" i="32" s="1"/>
  <c r="P12" i="32" s="1"/>
  <c r="P13" i="32" s="1"/>
  <c r="P14" i="32" s="1"/>
  <c r="P15" i="32" s="1"/>
  <c r="P16" i="32" s="1"/>
  <c r="P17" i="32" s="1"/>
  <c r="P18" i="32" s="1"/>
  <c r="P19" i="32" s="1"/>
  <c r="P20" i="32" s="1"/>
  <c r="P21" i="32" s="1"/>
  <c r="P22" i="32" s="1"/>
  <c r="P23" i="32" s="1"/>
  <c r="P24" i="32" s="1"/>
  <c r="P25" i="32" s="1"/>
  <c r="P26" i="32" s="1"/>
  <c r="P27" i="32" s="1"/>
  <c r="P28" i="32" s="1"/>
  <c r="P29" i="32" s="1"/>
  <c r="P30" i="32" s="1"/>
  <c r="P31" i="32" s="1"/>
  <c r="P32" i="32" s="1"/>
  <c r="P33" i="32" s="1"/>
  <c r="P34" i="32" s="1"/>
  <c r="P35" i="32" s="1"/>
  <c r="N5" i="32"/>
  <c r="N6" i="32" s="1"/>
  <c r="N7" i="32" s="1"/>
  <c r="N8" i="32" s="1"/>
  <c r="N9" i="32" s="1"/>
  <c r="N10" i="32" s="1"/>
  <c r="N11" i="32" s="1"/>
  <c r="N12" i="32" s="1"/>
  <c r="N13" i="32" s="1"/>
  <c r="N14" i="32" s="1"/>
  <c r="N15" i="32" s="1"/>
  <c r="N16" i="32" s="1"/>
  <c r="N17" i="32" s="1"/>
  <c r="N18" i="32" s="1"/>
  <c r="N19" i="32" s="1"/>
  <c r="N20" i="32" s="1"/>
  <c r="N21" i="32" s="1"/>
  <c r="N22" i="32" s="1"/>
  <c r="N23" i="32" s="1"/>
  <c r="N24" i="32" s="1"/>
  <c r="N25" i="32" s="1"/>
  <c r="N26" i="32" s="1"/>
  <c r="N27" i="32" s="1"/>
  <c r="N28" i="32" s="1"/>
  <c r="N29" i="32" s="1"/>
  <c r="N30" i="32" s="1"/>
  <c r="N31" i="32" s="1"/>
  <c r="N32" i="32" s="1"/>
  <c r="N33" i="32" s="1"/>
  <c r="N34" i="32" s="1"/>
  <c r="N35" i="32" s="1"/>
  <c r="O5" i="31"/>
  <c r="P5" i="31" s="1"/>
  <c r="P6" i="31" s="1"/>
  <c r="P7" i="31" s="1"/>
  <c r="P8" i="31" s="1"/>
  <c r="P9" i="31" s="1"/>
  <c r="P10" i="31" s="1"/>
  <c r="P11" i="31" s="1"/>
  <c r="P12" i="31" s="1"/>
  <c r="P13" i="31" s="1"/>
  <c r="P14" i="31" s="1"/>
  <c r="P15" i="31" s="1"/>
  <c r="P16" i="31" s="1"/>
  <c r="P17" i="31" s="1"/>
  <c r="P18" i="31" s="1"/>
  <c r="P19" i="31" s="1"/>
  <c r="P20" i="31" s="1"/>
  <c r="P21" i="31" s="1"/>
  <c r="P22" i="31" s="1"/>
  <c r="P23" i="31" s="1"/>
  <c r="P24" i="31" s="1"/>
  <c r="P25" i="31" s="1"/>
  <c r="P26" i="31" s="1"/>
  <c r="P27" i="31" s="1"/>
  <c r="P28" i="31" s="1"/>
  <c r="P29" i="31" s="1"/>
  <c r="P30" i="31" s="1"/>
  <c r="P31" i="31" s="1"/>
  <c r="P32" i="31" s="1"/>
  <c r="P33" i="31" s="1"/>
  <c r="P34" i="31" s="1"/>
  <c r="P35" i="31" s="1"/>
  <c r="P6" i="30"/>
  <c r="N5" i="30"/>
  <c r="N6" i="30" s="1"/>
  <c r="N5" i="28"/>
  <c r="N6" i="28" s="1"/>
  <c r="N7" i="28" s="1"/>
  <c r="N8" i="28" s="1"/>
  <c r="P6" i="28"/>
  <c r="P7" i="28" s="1"/>
  <c r="P8" i="28" s="1"/>
  <c r="P9" i="28" s="1"/>
  <c r="P10" i="28" s="1"/>
  <c r="P11" i="28" s="1"/>
  <c r="P12" i="28" s="1"/>
  <c r="P13" i="28" s="1"/>
  <c r="P14" i="28" s="1"/>
  <c r="P15" i="28" s="1"/>
  <c r="P16" i="28" s="1"/>
  <c r="P17" i="28" s="1"/>
  <c r="P18" i="28" s="1"/>
  <c r="P19" i="28" s="1"/>
  <c r="P20" i="28" s="1"/>
  <c r="P21" i="28" s="1"/>
  <c r="P22" i="28" s="1"/>
  <c r="P23" i="28" s="1"/>
  <c r="P24" i="28" s="1"/>
  <c r="P25" i="28" s="1"/>
  <c r="P26" i="28" s="1"/>
  <c r="P27" i="28" s="1"/>
  <c r="P28" i="28" s="1"/>
  <c r="P29" i="28" s="1"/>
  <c r="P30" i="28" s="1"/>
  <c r="P31" i="28" s="1"/>
  <c r="M33" i="27"/>
  <c r="O12" i="27"/>
  <c r="N6" i="26"/>
  <c r="P6" i="27"/>
  <c r="P7" i="27" s="1"/>
  <c r="P8" i="27" s="1"/>
  <c r="P9" i="27" s="1"/>
  <c r="P10" i="27" s="1"/>
  <c r="P11" i="27" s="1"/>
  <c r="N5" i="27"/>
  <c r="N6" i="27" s="1"/>
  <c r="N7" i="27" s="1"/>
  <c r="N8" i="27" s="1"/>
  <c r="N9" i="27" s="1"/>
  <c r="N10" i="27" s="1"/>
  <c r="N11" i="27" s="1"/>
  <c r="N12" i="27" s="1"/>
  <c r="N13" i="27" s="1"/>
  <c r="N14" i="27" s="1"/>
  <c r="N15" i="27" s="1"/>
  <c r="N16" i="27" s="1"/>
  <c r="N17" i="27" s="1"/>
  <c r="N18" i="27" s="1"/>
  <c r="N19" i="27" s="1"/>
  <c r="N20" i="27" s="1"/>
  <c r="N21" i="27" s="1"/>
  <c r="N22" i="27" s="1"/>
  <c r="N23" i="27" s="1"/>
  <c r="N24" i="27" s="1"/>
  <c r="N25" i="27" s="1"/>
  <c r="N26" i="27" s="1"/>
  <c r="N27" i="27" s="1"/>
  <c r="N28" i="27" s="1"/>
  <c r="N29" i="27" s="1"/>
  <c r="N30" i="27" s="1"/>
  <c r="N31" i="27" s="1"/>
  <c r="N32" i="27" s="1"/>
  <c r="N33" i="27" s="1"/>
  <c r="O5" i="26"/>
  <c r="P5" i="26" s="1"/>
  <c r="P6" i="26" s="1"/>
  <c r="O28" i="24"/>
  <c r="O26" i="24"/>
  <c r="O24" i="24"/>
  <c r="O23" i="24"/>
  <c r="O20" i="24"/>
  <c r="O17" i="24"/>
  <c r="O15" i="24"/>
  <c r="O12" i="24"/>
  <c r="O10" i="24"/>
  <c r="N5" i="25"/>
  <c r="N6" i="25" s="1"/>
  <c r="N7" i="25" s="1"/>
  <c r="N8" i="25" s="1"/>
  <c r="N9" i="25" s="1"/>
  <c r="P6" i="25"/>
  <c r="P7" i="25" s="1"/>
  <c r="P8" i="25" s="1"/>
  <c r="P9" i="25" s="1"/>
  <c r="P10" i="25" s="1"/>
  <c r="P11" i="25" s="1"/>
  <c r="P12" i="25" s="1"/>
  <c r="P13" i="25" s="1"/>
  <c r="P14" i="25" s="1"/>
  <c r="P15" i="25" s="1"/>
  <c r="P16" i="25" s="1"/>
  <c r="P17" i="25" s="1"/>
  <c r="P18" i="25" s="1"/>
  <c r="P19" i="25" s="1"/>
  <c r="P20" i="25" s="1"/>
  <c r="P21" i="25" s="1"/>
  <c r="P22" i="25" s="1"/>
  <c r="P23" i="25" s="1"/>
  <c r="P24" i="25" s="1"/>
  <c r="P25" i="25" s="1"/>
  <c r="P26" i="25" s="1"/>
  <c r="P27" i="25" s="1"/>
  <c r="P28" i="25" s="1"/>
  <c r="P29" i="25" s="1"/>
  <c r="P30" i="25" s="1"/>
  <c r="P31" i="25" s="1"/>
  <c r="O5" i="24"/>
  <c r="P5" i="24" s="1"/>
  <c r="O9" i="24"/>
  <c r="O7" i="24"/>
  <c r="O8" i="24"/>
  <c r="O6" i="24"/>
  <c r="B6" i="24"/>
  <c r="B7" i="24"/>
  <c r="B8" i="24"/>
  <c r="B9" i="24"/>
  <c r="B11" i="24"/>
  <c r="B12" i="24"/>
  <c r="B13" i="24"/>
  <c r="B14" i="24"/>
  <c r="B15" i="24"/>
  <c r="B16" i="24"/>
  <c r="B17" i="24"/>
  <c r="B18" i="24"/>
  <c r="B19" i="24"/>
  <c r="B20" i="24"/>
  <c r="B21" i="24"/>
  <c r="B22" i="24"/>
  <c r="B23" i="24"/>
  <c r="B24" i="24"/>
  <c r="B25" i="24"/>
  <c r="B26" i="24"/>
  <c r="B27" i="24"/>
  <c r="B28" i="24"/>
  <c r="B33" i="24"/>
  <c r="B5" i="24"/>
  <c r="B34" i="30" l="1"/>
  <c r="N9" i="28"/>
  <c r="N10" i="28" s="1"/>
  <c r="N11" i="28" s="1"/>
  <c r="N12" i="28" s="1"/>
  <c r="N13" i="28" s="1"/>
  <c r="N14" i="28" s="1"/>
  <c r="N15" i="28" s="1"/>
  <c r="N16" i="28" s="1"/>
  <c r="N17" i="28" s="1"/>
  <c r="N18" i="28" s="1"/>
  <c r="N19" i="28" s="1"/>
  <c r="N20" i="28" s="1"/>
  <c r="N21" i="28" s="1"/>
  <c r="N22" i="28" s="1"/>
  <c r="N23" i="28" s="1"/>
  <c r="N24" i="28" s="1"/>
  <c r="N25" i="28" s="1"/>
  <c r="N26" i="28" s="1"/>
  <c r="N27" i="28" s="1"/>
  <c r="N28" i="28" s="1"/>
  <c r="N29" i="28" s="1"/>
  <c r="N30" i="28" s="1"/>
  <c r="N31" i="28" s="1"/>
  <c r="N32" i="28" s="1"/>
  <c r="P32" i="28"/>
  <c r="B38" i="31"/>
  <c r="P36" i="31"/>
  <c r="B37" i="32"/>
  <c r="N36" i="32"/>
  <c r="B38" i="32"/>
  <c r="P36" i="32"/>
  <c r="B34" i="28"/>
  <c r="P12" i="27"/>
  <c r="P13" i="27" s="1"/>
  <c r="P14" i="27" s="1"/>
  <c r="P15" i="27" s="1"/>
  <c r="P16" i="27" s="1"/>
  <c r="P17" i="27" s="1"/>
  <c r="P18" i="27" s="1"/>
  <c r="P19" i="27" s="1"/>
  <c r="P20" i="27" s="1"/>
  <c r="P21" i="27" s="1"/>
  <c r="P22" i="27" s="1"/>
  <c r="P23" i="27" s="1"/>
  <c r="P24" i="27" s="1"/>
  <c r="P25" i="27" s="1"/>
  <c r="P26" i="27" s="1"/>
  <c r="P27" i="27" s="1"/>
  <c r="P28" i="27" s="1"/>
  <c r="P29" i="27" s="1"/>
  <c r="P30" i="27" s="1"/>
  <c r="P31" i="27" s="1"/>
  <c r="P32" i="27" s="1"/>
  <c r="B34" i="27"/>
  <c r="P7" i="26"/>
  <c r="P8" i="26" s="1"/>
  <c r="P9" i="26" s="1"/>
  <c r="P10" i="26" s="1"/>
  <c r="P11" i="26" s="1"/>
  <c r="P12" i="26" s="1"/>
  <c r="P13" i="26" s="1"/>
  <c r="P14" i="26" s="1"/>
  <c r="P15" i="26" s="1"/>
  <c r="P16" i="26" s="1"/>
  <c r="P17" i="26" s="1"/>
  <c r="P18" i="26" s="1"/>
  <c r="P19" i="26" s="1"/>
  <c r="P20" i="26" s="1"/>
  <c r="P21" i="26" s="1"/>
  <c r="P22" i="26" s="1"/>
  <c r="P23" i="26" s="1"/>
  <c r="P24" i="26" s="1"/>
  <c r="P25" i="26" s="1"/>
  <c r="P26" i="26" s="1"/>
  <c r="P27" i="26" s="1"/>
  <c r="P28" i="26" s="1"/>
  <c r="P29" i="26" s="1"/>
  <c r="P30" i="26" s="1"/>
  <c r="N7" i="26"/>
  <c r="N8" i="26" s="1"/>
  <c r="N9" i="26" s="1"/>
  <c r="N10" i="26" s="1"/>
  <c r="N11" i="26" s="1"/>
  <c r="N12" i="26" s="1"/>
  <c r="N13" i="26" s="1"/>
  <c r="N14" i="26" s="1"/>
  <c r="N15" i="26" s="1"/>
  <c r="N16" i="26" s="1"/>
  <c r="N17" i="26" s="1"/>
  <c r="N18" i="26" s="1"/>
  <c r="N19" i="26" s="1"/>
  <c r="N20" i="26" s="1"/>
  <c r="N21" i="26" s="1"/>
  <c r="N22" i="26" s="1"/>
  <c r="N23" i="26" s="1"/>
  <c r="N24" i="26" s="1"/>
  <c r="N25" i="26" s="1"/>
  <c r="N26" i="26" s="1"/>
  <c r="N27" i="26" s="1"/>
  <c r="N28" i="26" s="1"/>
  <c r="N29" i="26" s="1"/>
  <c r="N30" i="26" s="1"/>
  <c r="N10" i="25"/>
  <c r="N11" i="25" s="1"/>
  <c r="N12" i="25" s="1"/>
  <c r="N13" i="25" s="1"/>
  <c r="N14" i="25" s="1"/>
  <c r="N15" i="25" s="1"/>
  <c r="N16" i="25" s="1"/>
  <c r="N17" i="25" s="1"/>
  <c r="N18" i="25" s="1"/>
  <c r="N19" i="25" s="1"/>
  <c r="N20" i="25" s="1"/>
  <c r="N21" i="25" s="1"/>
  <c r="N22" i="25" s="1"/>
  <c r="N23" i="25" s="1"/>
  <c r="N24" i="25" s="1"/>
  <c r="N25" i="25" s="1"/>
  <c r="N26" i="25" s="1"/>
  <c r="N27" i="25" s="1"/>
  <c r="N28" i="25" s="1"/>
  <c r="N29" i="25" s="1"/>
  <c r="N30" i="25" s="1"/>
  <c r="N31" i="25" s="1"/>
  <c r="B33" i="25" s="1"/>
  <c r="B34" i="25" s="1"/>
  <c r="P6" i="24"/>
  <c r="P7" i="24" s="1"/>
  <c r="P8" i="24" s="1"/>
  <c r="P9" i="24" s="1"/>
  <c r="P10" i="24" s="1"/>
  <c r="P11" i="24" s="1"/>
  <c r="P12" i="24" s="1"/>
  <c r="P13" i="24" s="1"/>
  <c r="P14" i="24" s="1"/>
  <c r="P15" i="24" s="1"/>
  <c r="P16" i="24" s="1"/>
  <c r="P17" i="24" s="1"/>
  <c r="P18" i="24" s="1"/>
  <c r="P19" i="24" s="1"/>
  <c r="P20" i="24" s="1"/>
  <c r="P21" i="24" s="1"/>
  <c r="P22" i="24" s="1"/>
  <c r="P23" i="24" s="1"/>
  <c r="P24" i="24" s="1"/>
  <c r="P25" i="24" s="1"/>
  <c r="P26" i="24" s="1"/>
  <c r="P27" i="24" s="1"/>
  <c r="P28" i="24" s="1"/>
  <c r="M6" i="23"/>
  <c r="M7" i="23"/>
  <c r="O7" i="23" s="1"/>
  <c r="M8" i="23"/>
  <c r="O8" i="23" s="1"/>
  <c r="M9" i="23"/>
  <c r="O9" i="23" s="1"/>
  <c r="M10" i="23"/>
  <c r="O10" i="23" s="1"/>
  <c r="M11" i="23"/>
  <c r="O11" i="23" s="1"/>
  <c r="M12" i="23"/>
  <c r="M13" i="23"/>
  <c r="O13" i="23" s="1"/>
  <c r="M14" i="23"/>
  <c r="O14" i="23" s="1"/>
  <c r="M15" i="23"/>
  <c r="O15" i="23" s="1"/>
  <c r="M16" i="23"/>
  <c r="O16" i="23" s="1"/>
  <c r="M17" i="23"/>
  <c r="O17" i="23" s="1"/>
  <c r="M18" i="23"/>
  <c r="O18" i="23" s="1"/>
  <c r="M19" i="23"/>
  <c r="O19" i="23" s="1"/>
  <c r="M20" i="23"/>
  <c r="O20" i="23" s="1"/>
  <c r="M21" i="23"/>
  <c r="O21" i="23" s="1"/>
  <c r="M22" i="23"/>
  <c r="O22" i="23" s="1"/>
  <c r="M23" i="23"/>
  <c r="O23" i="23" s="1"/>
  <c r="M24" i="23"/>
  <c r="O24" i="23" s="1"/>
  <c r="M25" i="23"/>
  <c r="O25" i="23" s="1"/>
  <c r="M26" i="23"/>
  <c r="O26" i="23" s="1"/>
  <c r="M27" i="23"/>
  <c r="O27" i="23" s="1"/>
  <c r="M28" i="23"/>
  <c r="O28" i="23" s="1"/>
  <c r="M29" i="23"/>
  <c r="O29" i="23" s="1"/>
  <c r="M30" i="23"/>
  <c r="O30" i="23" s="1"/>
  <c r="M5" i="23"/>
  <c r="O5" i="23" s="1"/>
  <c r="M7" i="22"/>
  <c r="N7" i="22" s="1"/>
  <c r="N8" i="22" s="1"/>
  <c r="M8" i="22"/>
  <c r="O8" i="22"/>
  <c r="M9" i="22"/>
  <c r="O9" i="22" s="1"/>
  <c r="M10" i="22"/>
  <c r="O10" i="22" s="1"/>
  <c r="M11" i="22"/>
  <c r="O11" i="22" s="1"/>
  <c r="M12" i="22"/>
  <c r="O12" i="22"/>
  <c r="M13" i="22"/>
  <c r="O13" i="22" s="1"/>
  <c r="M14" i="22"/>
  <c r="O14" i="22"/>
  <c r="M15" i="22"/>
  <c r="O15" i="22" s="1"/>
  <c r="M16" i="22"/>
  <c r="O16" i="22"/>
  <c r="M17" i="22"/>
  <c r="O17" i="22" s="1"/>
  <c r="M18" i="22"/>
  <c r="O18" i="22"/>
  <c r="M19" i="22"/>
  <c r="O19" i="22" s="1"/>
  <c r="M20" i="22"/>
  <c r="O20" i="22"/>
  <c r="M21" i="22"/>
  <c r="O21" i="22" s="1"/>
  <c r="M22" i="22"/>
  <c r="O22" i="22" s="1"/>
  <c r="M23" i="22"/>
  <c r="O23" i="22" s="1"/>
  <c r="M24" i="22"/>
  <c r="O24" i="22" s="1"/>
  <c r="M25" i="22"/>
  <c r="O25" i="22" s="1"/>
  <c r="M26" i="22"/>
  <c r="O26" i="22"/>
  <c r="M27" i="22"/>
  <c r="O27" i="22" s="1"/>
  <c r="M28" i="22"/>
  <c r="O28" i="22" s="1"/>
  <c r="M29" i="22"/>
  <c r="O29" i="22" s="1"/>
  <c r="M30" i="22"/>
  <c r="O30" i="22"/>
  <c r="M31" i="22"/>
  <c r="O31" i="22" s="1"/>
  <c r="O6" i="22"/>
  <c r="M6" i="22"/>
  <c r="M5" i="22"/>
  <c r="O5" i="22" s="1"/>
  <c r="P5" i="22" s="1"/>
  <c r="B6" i="23"/>
  <c r="B7" i="23"/>
  <c r="B8" i="23"/>
  <c r="B9" i="23"/>
  <c r="B10" i="23"/>
  <c r="B11" i="23"/>
  <c r="B12" i="23"/>
  <c r="B13" i="23"/>
  <c r="B14" i="23"/>
  <c r="B15" i="23"/>
  <c r="B16" i="23"/>
  <c r="B17" i="23"/>
  <c r="B18" i="23"/>
  <c r="B19" i="23"/>
  <c r="B20" i="23"/>
  <c r="B21" i="23"/>
  <c r="B22" i="23"/>
  <c r="B23" i="23"/>
  <c r="B24" i="23"/>
  <c r="B25" i="23"/>
  <c r="B26" i="23"/>
  <c r="B27" i="23"/>
  <c r="B28" i="23"/>
  <c r="B29" i="23"/>
  <c r="B30" i="23"/>
  <c r="B5" i="23"/>
  <c r="B6" i="22"/>
  <c r="B7" i="22"/>
  <c r="B8" i="22"/>
  <c r="B9" i="22"/>
  <c r="B10" i="22"/>
  <c r="B11" i="22"/>
  <c r="B12" i="22"/>
  <c r="B13" i="22"/>
  <c r="B14" i="22"/>
  <c r="B15" i="22"/>
  <c r="B16" i="22"/>
  <c r="B17" i="22"/>
  <c r="B18" i="22"/>
  <c r="B19" i="22"/>
  <c r="B20" i="22"/>
  <c r="B21" i="22"/>
  <c r="B22" i="22"/>
  <c r="B23" i="22"/>
  <c r="B24" i="22"/>
  <c r="B25" i="22"/>
  <c r="B26" i="22"/>
  <c r="B27" i="22"/>
  <c r="B28" i="22"/>
  <c r="B29" i="22"/>
  <c r="B30" i="22"/>
  <c r="B31" i="22"/>
  <c r="B5" i="22"/>
  <c r="B33" i="28" l="1"/>
  <c r="B35" i="28" s="1"/>
  <c r="P33" i="27"/>
  <c r="B35" i="27" s="1"/>
  <c r="B32" i="26"/>
  <c r="B33" i="26"/>
  <c r="P5" i="23"/>
  <c r="O12" i="23"/>
  <c r="N9" i="22"/>
  <c r="N10" i="22" s="1"/>
  <c r="N11" i="22" s="1"/>
  <c r="N12" i="22" s="1"/>
  <c r="N13" i="22" s="1"/>
  <c r="N14" i="22" s="1"/>
  <c r="N15" i="22" s="1"/>
  <c r="N16" i="22" s="1"/>
  <c r="N17" i="22" s="1"/>
  <c r="N18" i="22" s="1"/>
  <c r="N19" i="22" s="1"/>
  <c r="N20" i="22" s="1"/>
  <c r="N21" i="22" s="1"/>
  <c r="N22" i="22" s="1"/>
  <c r="N23" i="22" s="1"/>
  <c r="N24" i="22" s="1"/>
  <c r="N25" i="22" s="1"/>
  <c r="N26" i="22" s="1"/>
  <c r="N27" i="22" s="1"/>
  <c r="N28" i="22" s="1"/>
  <c r="N29" i="22" s="1"/>
  <c r="N30" i="22" s="1"/>
  <c r="N31" i="22" s="1"/>
  <c r="M32" i="22"/>
  <c r="B33" i="22" s="1"/>
  <c r="O6" i="23"/>
  <c r="P6" i="23" s="1"/>
  <c r="N5" i="23"/>
  <c r="N6" i="23" s="1"/>
  <c r="O7" i="22"/>
  <c r="P7" i="22" s="1"/>
  <c r="P8" i="22" s="1"/>
  <c r="P9" i="22" s="1"/>
  <c r="P10" i="22" s="1"/>
  <c r="P11" i="22" s="1"/>
  <c r="P12" i="22" s="1"/>
  <c r="P13" i="22" s="1"/>
  <c r="P14" i="22" s="1"/>
  <c r="P15" i="22" s="1"/>
  <c r="P16" i="22" s="1"/>
  <c r="P17" i="22" s="1"/>
  <c r="P18" i="22" s="1"/>
  <c r="P19" i="22" s="1"/>
  <c r="P20" i="22" s="1"/>
  <c r="P21" i="22" s="1"/>
  <c r="P22" i="22" s="1"/>
  <c r="P23" i="22" s="1"/>
  <c r="P24" i="22" s="1"/>
  <c r="P25" i="22" s="1"/>
  <c r="P26" i="22" s="1"/>
  <c r="P27" i="22" s="1"/>
  <c r="P28" i="22" s="1"/>
  <c r="P29" i="22" s="1"/>
  <c r="P30" i="22" s="1"/>
  <c r="P31" i="22" s="1"/>
  <c r="P6" i="22"/>
  <c r="N5" i="22"/>
  <c r="N6" i="22" s="1"/>
  <c r="M11" i="21"/>
  <c r="M12" i="21"/>
  <c r="O12" i="21" s="1"/>
  <c r="M13" i="21"/>
  <c r="O13" i="21" s="1"/>
  <c r="M14" i="21"/>
  <c r="O14" i="21" s="1"/>
  <c r="M15" i="21"/>
  <c r="O15" i="21" s="1"/>
  <c r="M16" i="21"/>
  <c r="O16" i="21" s="1"/>
  <c r="M17" i="21"/>
  <c r="O17" i="21" s="1"/>
  <c r="M18" i="21"/>
  <c r="O18" i="21" s="1"/>
  <c r="M19" i="21"/>
  <c r="O19" i="21" s="1"/>
  <c r="M20" i="21"/>
  <c r="O20" i="21" s="1"/>
  <c r="M21" i="21"/>
  <c r="O21" i="21" s="1"/>
  <c r="M22" i="21"/>
  <c r="O22" i="21" s="1"/>
  <c r="M23" i="21"/>
  <c r="O23" i="21" s="1"/>
  <c r="M24" i="21"/>
  <c r="O24" i="21" s="1"/>
  <c r="M25" i="21"/>
  <c r="O25" i="21" s="1"/>
  <c r="M26" i="21"/>
  <c r="O26" i="21" s="1"/>
  <c r="M27" i="21"/>
  <c r="O27" i="21" s="1"/>
  <c r="M28" i="21"/>
  <c r="O28" i="21" s="1"/>
  <c r="M29" i="21"/>
  <c r="O29" i="21" s="1"/>
  <c r="M30" i="21"/>
  <c r="O30" i="21" s="1"/>
  <c r="M31" i="21"/>
  <c r="O31" i="21" s="1"/>
  <c r="N7" i="23" l="1"/>
  <c r="N8" i="23" s="1"/>
  <c r="N9" i="23" s="1"/>
  <c r="N10" i="23" s="1"/>
  <c r="N11" i="23" s="1"/>
  <c r="N12" i="23" s="1"/>
  <c r="N13" i="23" s="1"/>
  <c r="N14" i="23" s="1"/>
  <c r="N15" i="23" s="1"/>
  <c r="N16" i="23" s="1"/>
  <c r="N17" i="23" s="1"/>
  <c r="N18" i="23" s="1"/>
  <c r="N19" i="23" s="1"/>
  <c r="N20" i="23" s="1"/>
  <c r="N21" i="23" s="1"/>
  <c r="N22" i="23" s="1"/>
  <c r="N23" i="23" s="1"/>
  <c r="N24" i="23" s="1"/>
  <c r="N25" i="23" s="1"/>
  <c r="N26" i="23" s="1"/>
  <c r="N27" i="23" s="1"/>
  <c r="N28" i="23" s="1"/>
  <c r="N29" i="23" s="1"/>
  <c r="N30" i="23" s="1"/>
  <c r="B32" i="23" s="1"/>
  <c r="P7" i="23"/>
  <c r="P8" i="23" s="1"/>
  <c r="P9" i="23" s="1"/>
  <c r="P10" i="23" s="1"/>
  <c r="P11" i="23" s="1"/>
  <c r="P12" i="23" s="1"/>
  <c r="P13" i="23" s="1"/>
  <c r="P14" i="23" s="1"/>
  <c r="P15" i="23" s="1"/>
  <c r="P16" i="23" s="1"/>
  <c r="P17" i="23" s="1"/>
  <c r="P18" i="23" s="1"/>
  <c r="P19" i="23" s="1"/>
  <c r="P20" i="23" s="1"/>
  <c r="P21" i="23" s="1"/>
  <c r="P22" i="23" s="1"/>
  <c r="P23" i="23" s="1"/>
  <c r="P24" i="23" s="1"/>
  <c r="P25" i="23" s="1"/>
  <c r="P26" i="23" s="1"/>
  <c r="P27" i="23" s="1"/>
  <c r="P28" i="23" s="1"/>
  <c r="P29" i="23" s="1"/>
  <c r="P30" i="23" s="1"/>
  <c r="B34" i="22"/>
  <c r="O11" i="21"/>
  <c r="B33" i="20"/>
  <c r="P31" i="20"/>
  <c r="O30" i="20"/>
  <c r="B33" i="23" l="1"/>
  <c r="A33" i="19"/>
  <c r="A33" i="21" l="1"/>
  <c r="B30" i="21"/>
  <c r="B29" i="21"/>
  <c r="B28" i="21"/>
  <c r="B27" i="21"/>
  <c r="B26" i="21"/>
  <c r="B25" i="21"/>
  <c r="B24" i="21"/>
  <c r="B23" i="21"/>
  <c r="B22" i="21"/>
  <c r="B21" i="21"/>
  <c r="B20" i="21"/>
  <c r="B19" i="21"/>
  <c r="B18" i="21"/>
  <c r="B17" i="21"/>
  <c r="B16" i="21"/>
  <c r="B15" i="21"/>
  <c r="B14" i="21"/>
  <c r="B13" i="21"/>
  <c r="B12" i="21"/>
  <c r="B11" i="21"/>
  <c r="M10" i="21"/>
  <c r="O10" i="21" s="1"/>
  <c r="B10" i="21"/>
  <c r="M9" i="21"/>
  <c r="O9" i="21" s="1"/>
  <c r="B9" i="21"/>
  <c r="M8" i="21"/>
  <c r="O8" i="21" s="1"/>
  <c r="B8" i="21"/>
  <c r="M7" i="21"/>
  <c r="O7" i="21" s="1"/>
  <c r="B7" i="21"/>
  <c r="M6" i="21"/>
  <c r="O6" i="21" s="1"/>
  <c r="B6" i="21"/>
  <c r="M5" i="21"/>
  <c r="N5" i="21" s="1"/>
  <c r="B5" i="21"/>
  <c r="M32" i="21" l="1"/>
  <c r="O5" i="21"/>
  <c r="P5" i="21" s="1"/>
  <c r="P6" i="21" s="1"/>
  <c r="P7" i="21" s="1"/>
  <c r="P8" i="21" s="1"/>
  <c r="P9" i="21" s="1"/>
  <c r="P10" i="21" s="1"/>
  <c r="P11" i="21" s="1"/>
  <c r="P12" i="21" s="1"/>
  <c r="P13" i="21" s="1"/>
  <c r="P14" i="21" s="1"/>
  <c r="P15" i="21" s="1"/>
  <c r="P16" i="21" s="1"/>
  <c r="P17" i="21" s="1"/>
  <c r="P18" i="21" s="1"/>
  <c r="P19" i="21" s="1"/>
  <c r="P20" i="21" s="1"/>
  <c r="P21" i="21" s="1"/>
  <c r="P22" i="21" s="1"/>
  <c r="P23" i="21" s="1"/>
  <c r="P24" i="21" s="1"/>
  <c r="P25" i="21" s="1"/>
  <c r="P26" i="21" s="1"/>
  <c r="P27" i="21" s="1"/>
  <c r="P28" i="21" s="1"/>
  <c r="P29" i="21" s="1"/>
  <c r="P30" i="21" s="1"/>
  <c r="P31" i="21" s="1"/>
  <c r="P32" i="21" s="1"/>
  <c r="N6" i="21"/>
  <c r="N7" i="21" s="1"/>
  <c r="N8" i="21" s="1"/>
  <c r="N9" i="21" s="1"/>
  <c r="N10" i="21" s="1"/>
  <c r="N11" i="21" s="1"/>
  <c r="N12" i="21" s="1"/>
  <c r="N13" i="21" s="1"/>
  <c r="N14" i="21" s="1"/>
  <c r="N15" i="21" s="1"/>
  <c r="N16" i="21" s="1"/>
  <c r="N17" i="21" s="1"/>
  <c r="N18" i="21" s="1"/>
  <c r="N19" i="21" s="1"/>
  <c r="N20" i="21" s="1"/>
  <c r="N21" i="21" s="1"/>
  <c r="N22" i="21" s="1"/>
  <c r="N23" i="21" s="1"/>
  <c r="N24" i="21" s="1"/>
  <c r="N25" i="21" s="1"/>
  <c r="N26" i="21" s="1"/>
  <c r="N27" i="21" s="1"/>
  <c r="N28" i="21" s="1"/>
  <c r="N29" i="21" s="1"/>
  <c r="N30" i="21" s="1"/>
  <c r="N31" i="21" s="1"/>
  <c r="B33" i="21" l="1"/>
  <c r="B34" i="21"/>
  <c r="M31" i="18"/>
  <c r="B6" i="19" l="1"/>
  <c r="B7" i="19"/>
  <c r="B8" i="19"/>
  <c r="B9" i="19"/>
  <c r="B10" i="19"/>
  <c r="B11" i="19"/>
  <c r="B12" i="19"/>
  <c r="B13" i="19"/>
  <c r="B14" i="19"/>
  <c r="B15" i="19"/>
  <c r="B16" i="19"/>
  <c r="B17" i="19"/>
  <c r="B18" i="19"/>
  <c r="B19" i="19"/>
  <c r="B20" i="19"/>
  <c r="B21" i="19"/>
  <c r="B22" i="19"/>
  <c r="B23" i="19"/>
  <c r="B24" i="19"/>
  <c r="B25" i="19"/>
  <c r="B26" i="19"/>
  <c r="B27" i="19"/>
  <c r="B28" i="19"/>
  <c r="B29" i="19"/>
  <c r="B30" i="19"/>
  <c r="B6" i="20"/>
  <c r="B7" i="20"/>
  <c r="B8" i="20"/>
  <c r="B9" i="20"/>
  <c r="B10" i="20"/>
  <c r="B11" i="20"/>
  <c r="B12" i="20"/>
  <c r="B13" i="20"/>
  <c r="B14" i="20"/>
  <c r="B15" i="20"/>
  <c r="B16" i="20"/>
  <c r="B17" i="20"/>
  <c r="B18" i="20"/>
  <c r="B19" i="20"/>
  <c r="B20" i="20"/>
  <c r="B21" i="20"/>
  <c r="B22" i="20"/>
  <c r="B23" i="20"/>
  <c r="B24" i="20"/>
  <c r="B25" i="20"/>
  <c r="B26" i="20"/>
  <c r="B27" i="20"/>
  <c r="B28" i="20"/>
  <c r="B29" i="20"/>
  <c r="B30" i="20"/>
  <c r="A32" i="20"/>
  <c r="M30" i="20"/>
  <c r="M29" i="20"/>
  <c r="O29" i="20" s="1"/>
  <c r="M28" i="20"/>
  <c r="O28" i="20" s="1"/>
  <c r="M27" i="20"/>
  <c r="O27" i="20" s="1"/>
  <c r="M26" i="20"/>
  <c r="O26" i="20" s="1"/>
  <c r="M25" i="20"/>
  <c r="O25" i="20" s="1"/>
  <c r="M24" i="20"/>
  <c r="O24" i="20" s="1"/>
  <c r="M23" i="20"/>
  <c r="O23" i="20" s="1"/>
  <c r="M22" i="20"/>
  <c r="O22" i="20" s="1"/>
  <c r="M21" i="20"/>
  <c r="O21" i="20" s="1"/>
  <c r="M20" i="20"/>
  <c r="O20" i="20" s="1"/>
  <c r="M19" i="20"/>
  <c r="O19" i="20" s="1"/>
  <c r="M18" i="20"/>
  <c r="O18" i="20" s="1"/>
  <c r="M17" i="20"/>
  <c r="O17" i="20" s="1"/>
  <c r="M16" i="20"/>
  <c r="O16" i="20" s="1"/>
  <c r="M15" i="20"/>
  <c r="O15" i="20" s="1"/>
  <c r="M14" i="20"/>
  <c r="O14" i="20" s="1"/>
  <c r="M13" i="20"/>
  <c r="O13" i="20" s="1"/>
  <c r="M12" i="20"/>
  <c r="O12" i="20" s="1"/>
  <c r="M11" i="20"/>
  <c r="O11" i="20" s="1"/>
  <c r="M10" i="20"/>
  <c r="O10" i="20" s="1"/>
  <c r="M9" i="20"/>
  <c r="O9" i="20" s="1"/>
  <c r="M8" i="20"/>
  <c r="O8" i="20" s="1"/>
  <c r="M7" i="20"/>
  <c r="O7" i="20" s="1"/>
  <c r="M6" i="20"/>
  <c r="O6" i="20" s="1"/>
  <c r="M5" i="20"/>
  <c r="N5" i="20" s="1"/>
  <c r="B5" i="20"/>
  <c r="M31" i="19"/>
  <c r="O31" i="19" s="1"/>
  <c r="M30" i="19"/>
  <c r="O30" i="19" s="1"/>
  <c r="M29" i="19"/>
  <c r="O29" i="19" s="1"/>
  <c r="M28" i="19"/>
  <c r="O28" i="19" s="1"/>
  <c r="M27" i="19"/>
  <c r="O27" i="19" s="1"/>
  <c r="M26" i="19"/>
  <c r="O26" i="19" s="1"/>
  <c r="M25" i="19"/>
  <c r="O25" i="19" s="1"/>
  <c r="M24" i="19"/>
  <c r="O24" i="19" s="1"/>
  <c r="M23" i="19"/>
  <c r="O23" i="19" s="1"/>
  <c r="M22" i="19"/>
  <c r="O22" i="19" s="1"/>
  <c r="M21" i="19"/>
  <c r="O21" i="19" s="1"/>
  <c r="M20" i="19"/>
  <c r="O20" i="19" s="1"/>
  <c r="M19" i="19"/>
  <c r="O19" i="19" s="1"/>
  <c r="M18" i="19"/>
  <c r="O18" i="19" s="1"/>
  <c r="M17" i="19"/>
  <c r="O17" i="19" s="1"/>
  <c r="M16" i="19"/>
  <c r="O16" i="19" s="1"/>
  <c r="M15" i="19"/>
  <c r="O15" i="19" s="1"/>
  <c r="M14" i="19"/>
  <c r="O14" i="19" s="1"/>
  <c r="M13" i="19"/>
  <c r="O13" i="19" s="1"/>
  <c r="M12" i="19"/>
  <c r="O12" i="19" s="1"/>
  <c r="M11" i="19"/>
  <c r="O11" i="19" s="1"/>
  <c r="M10" i="19"/>
  <c r="O10" i="19" s="1"/>
  <c r="M9" i="19"/>
  <c r="O9" i="19" s="1"/>
  <c r="M8" i="19"/>
  <c r="O8" i="19" s="1"/>
  <c r="M7" i="19"/>
  <c r="O7" i="19" s="1"/>
  <c r="M6" i="19"/>
  <c r="O6" i="19" s="1"/>
  <c r="M5" i="19"/>
  <c r="O5" i="19" s="1"/>
  <c r="P5" i="19" s="1"/>
  <c r="B5" i="19"/>
  <c r="M28" i="18"/>
  <c r="O28" i="18" s="1"/>
  <c r="M29" i="18"/>
  <c r="O29" i="18" s="1"/>
  <c r="M30" i="18"/>
  <c r="O30" i="18" s="1"/>
  <c r="O31" i="18"/>
  <c r="B30" i="18"/>
  <c r="B31" i="18"/>
  <c r="B6" i="18"/>
  <c r="B7" i="18"/>
  <c r="B8" i="18"/>
  <c r="B9" i="18"/>
  <c r="B10" i="18"/>
  <c r="B11" i="18"/>
  <c r="B12" i="18"/>
  <c r="B13" i="18"/>
  <c r="B14" i="18"/>
  <c r="B15" i="18"/>
  <c r="B16" i="18"/>
  <c r="B17" i="18"/>
  <c r="B18" i="18"/>
  <c r="B19" i="18"/>
  <c r="B20" i="18"/>
  <c r="B21" i="18"/>
  <c r="B22" i="18"/>
  <c r="B23" i="18"/>
  <c r="B24" i="18"/>
  <c r="B25" i="18"/>
  <c r="B26" i="18"/>
  <c r="B27" i="18"/>
  <c r="B28" i="18"/>
  <c r="B29" i="18"/>
  <c r="A33" i="18"/>
  <c r="M27" i="18"/>
  <c r="O27" i="18" s="1"/>
  <c r="M26" i="18"/>
  <c r="O26" i="18" s="1"/>
  <c r="M25" i="18"/>
  <c r="O25" i="18" s="1"/>
  <c r="M24" i="18"/>
  <c r="O24" i="18" s="1"/>
  <c r="M23" i="18"/>
  <c r="O23" i="18" s="1"/>
  <c r="M22" i="18"/>
  <c r="O22" i="18" s="1"/>
  <c r="M21" i="18"/>
  <c r="O21" i="18" s="1"/>
  <c r="M20" i="18"/>
  <c r="O20" i="18" s="1"/>
  <c r="M19" i="18"/>
  <c r="O19" i="18" s="1"/>
  <c r="M18" i="18"/>
  <c r="O18" i="18" s="1"/>
  <c r="M17" i="18"/>
  <c r="O17" i="18" s="1"/>
  <c r="M16" i="18"/>
  <c r="O16" i="18" s="1"/>
  <c r="M15" i="18"/>
  <c r="O15" i="18" s="1"/>
  <c r="M14" i="18"/>
  <c r="O14" i="18" s="1"/>
  <c r="M13" i="18"/>
  <c r="O13" i="18" s="1"/>
  <c r="M12" i="18"/>
  <c r="O12" i="18" s="1"/>
  <c r="M11" i="18"/>
  <c r="O11" i="18" s="1"/>
  <c r="M10" i="18"/>
  <c r="O10" i="18" s="1"/>
  <c r="M9" i="18"/>
  <c r="O9" i="18" s="1"/>
  <c r="M8" i="18"/>
  <c r="O8" i="18" s="1"/>
  <c r="M7" i="18"/>
  <c r="O7" i="18" s="1"/>
  <c r="M6" i="18"/>
  <c r="O6" i="18" s="1"/>
  <c r="M5" i="18"/>
  <c r="O5" i="18" s="1"/>
  <c r="P5" i="18" s="1"/>
  <c r="B5" i="18"/>
  <c r="N6" i="20" l="1"/>
  <c r="N7" i="20" s="1"/>
  <c r="N8" i="20" s="1"/>
  <c r="N9" i="20" s="1"/>
  <c r="N10" i="20" s="1"/>
  <c r="N11" i="20" s="1"/>
  <c r="N12" i="20" s="1"/>
  <c r="N13" i="20" s="1"/>
  <c r="N14" i="20" s="1"/>
  <c r="N15" i="20" s="1"/>
  <c r="N16" i="20" s="1"/>
  <c r="N17" i="20" s="1"/>
  <c r="N18" i="20" s="1"/>
  <c r="N19" i="20" s="1"/>
  <c r="N20" i="20" s="1"/>
  <c r="N21" i="20" s="1"/>
  <c r="N22" i="20" s="1"/>
  <c r="N23" i="20" s="1"/>
  <c r="N24" i="20" s="1"/>
  <c r="N25" i="20" s="1"/>
  <c r="N26" i="20" s="1"/>
  <c r="N27" i="20" s="1"/>
  <c r="N28" i="20" s="1"/>
  <c r="N29" i="20" s="1"/>
  <c r="N30" i="20" s="1"/>
  <c r="O5" i="20"/>
  <c r="P5" i="20" s="1"/>
  <c r="P6" i="20" s="1"/>
  <c r="P7" i="20" s="1"/>
  <c r="P8" i="20" s="1"/>
  <c r="P9" i="20" s="1"/>
  <c r="P10" i="20" s="1"/>
  <c r="P11" i="20" s="1"/>
  <c r="P12" i="20" s="1"/>
  <c r="P13" i="20" s="1"/>
  <c r="P14" i="20" s="1"/>
  <c r="P15" i="20" s="1"/>
  <c r="P16" i="20" s="1"/>
  <c r="P17" i="20" s="1"/>
  <c r="P18" i="20" s="1"/>
  <c r="P19" i="20" s="1"/>
  <c r="P20" i="20" s="1"/>
  <c r="P21" i="20" s="1"/>
  <c r="P22" i="20" s="1"/>
  <c r="P23" i="20" s="1"/>
  <c r="P24" i="20" s="1"/>
  <c r="P25" i="20" s="1"/>
  <c r="P26" i="20" s="1"/>
  <c r="P27" i="20" s="1"/>
  <c r="P28" i="20" s="1"/>
  <c r="P29" i="20" s="1"/>
  <c r="P30" i="20" s="1"/>
  <c r="N5" i="19"/>
  <c r="N6" i="19" s="1"/>
  <c r="N7" i="19" s="1"/>
  <c r="N8" i="19" s="1"/>
  <c r="N9" i="19" s="1"/>
  <c r="N10" i="19" s="1"/>
  <c r="N11" i="19" s="1"/>
  <c r="N12" i="19" s="1"/>
  <c r="N13" i="19" s="1"/>
  <c r="N14" i="19" s="1"/>
  <c r="N15" i="19" s="1"/>
  <c r="N16" i="19" s="1"/>
  <c r="N17" i="19" s="1"/>
  <c r="N18" i="19" s="1"/>
  <c r="N19" i="19" s="1"/>
  <c r="N20" i="19" s="1"/>
  <c r="N21" i="19" s="1"/>
  <c r="N22" i="19" s="1"/>
  <c r="N23" i="19" s="1"/>
  <c r="N24" i="19" s="1"/>
  <c r="N25" i="19" s="1"/>
  <c r="N26" i="19" s="1"/>
  <c r="N27" i="19" s="1"/>
  <c r="N28" i="19" s="1"/>
  <c r="N29" i="19" s="1"/>
  <c r="N30" i="19" s="1"/>
  <c r="N31" i="19" s="1"/>
  <c r="M32" i="18"/>
  <c r="M31" i="20"/>
  <c r="B32" i="20" s="1"/>
  <c r="P6" i="19"/>
  <c r="P7" i="19" s="1"/>
  <c r="P8" i="19" s="1"/>
  <c r="P9" i="19" s="1"/>
  <c r="P10" i="19" s="1"/>
  <c r="P11" i="19" s="1"/>
  <c r="P12" i="19" s="1"/>
  <c r="P13" i="19" s="1"/>
  <c r="P14" i="19" s="1"/>
  <c r="P15" i="19" s="1"/>
  <c r="P16" i="19" s="1"/>
  <c r="P17" i="19" s="1"/>
  <c r="P18" i="19" s="1"/>
  <c r="P19" i="19" s="1"/>
  <c r="P20" i="19" s="1"/>
  <c r="P21" i="19" s="1"/>
  <c r="P22" i="19" s="1"/>
  <c r="P23" i="19" s="1"/>
  <c r="P24" i="19" s="1"/>
  <c r="P25" i="19" s="1"/>
  <c r="P26" i="19" s="1"/>
  <c r="P27" i="19" s="1"/>
  <c r="P28" i="19" s="1"/>
  <c r="P29" i="19" s="1"/>
  <c r="P30" i="19" s="1"/>
  <c r="P31" i="19" s="1"/>
  <c r="P32" i="19" s="1"/>
  <c r="M32" i="19"/>
  <c r="P6" i="18"/>
  <c r="N5" i="18"/>
  <c r="N6" i="18" s="1"/>
  <c r="N7" i="18" s="1"/>
  <c r="N8" i="18" s="1"/>
  <c r="N9" i="18" s="1"/>
  <c r="N10" i="18" s="1"/>
  <c r="N11" i="18" s="1"/>
  <c r="N12" i="18" s="1"/>
  <c r="N13" i="18" s="1"/>
  <c r="N14" i="18" s="1"/>
  <c r="N15" i="18" s="1"/>
  <c r="N16" i="18" s="1"/>
  <c r="N17" i="18" s="1"/>
  <c r="N18" i="18" s="1"/>
  <c r="N19" i="18" s="1"/>
  <c r="N20" i="18" s="1"/>
  <c r="N21" i="18" s="1"/>
  <c r="N22" i="18" s="1"/>
  <c r="N23" i="18" s="1"/>
  <c r="N24" i="18" s="1"/>
  <c r="N25" i="18" s="1"/>
  <c r="N26" i="18" s="1"/>
  <c r="N27" i="18" s="1"/>
  <c r="N28" i="18" s="1"/>
  <c r="N29" i="18" s="1"/>
  <c r="N30" i="18" s="1"/>
  <c r="N31" i="18" s="1"/>
  <c r="B18" i="17"/>
  <c r="B33" i="19" l="1"/>
  <c r="P7" i="18"/>
  <c r="P8" i="18" s="1"/>
  <c r="P9" i="18" s="1"/>
  <c r="P10" i="18" s="1"/>
  <c r="P11" i="18" s="1"/>
  <c r="P12" i="18" s="1"/>
  <c r="P13" i="18" s="1"/>
  <c r="P14" i="18" s="1"/>
  <c r="P15" i="18" s="1"/>
  <c r="P16" i="18" s="1"/>
  <c r="P17" i="18" s="1"/>
  <c r="P18" i="18" s="1"/>
  <c r="P19" i="18" s="1"/>
  <c r="P20" i="18" s="1"/>
  <c r="P21" i="18" s="1"/>
  <c r="P22" i="18" s="1"/>
  <c r="P23" i="18" s="1"/>
  <c r="P24" i="18" s="1"/>
  <c r="P25" i="18" s="1"/>
  <c r="P26" i="18" s="1"/>
  <c r="P27" i="18" s="1"/>
  <c r="P28" i="18" s="1"/>
  <c r="P29" i="18" s="1"/>
  <c r="P30" i="18" s="1"/>
  <c r="P31" i="18" s="1"/>
  <c r="A33" i="17"/>
  <c r="B33" i="18" l="1"/>
  <c r="P32" i="18"/>
  <c r="B31" i="17"/>
  <c r="M31" i="17"/>
  <c r="O31" i="17" s="1"/>
  <c r="M30" i="17"/>
  <c r="O30" i="17" s="1"/>
  <c r="B30" i="17"/>
  <c r="M29" i="17"/>
  <c r="O29" i="17" s="1"/>
  <c r="B29" i="17"/>
  <c r="M28" i="17"/>
  <c r="O28" i="17" s="1"/>
  <c r="B28" i="17"/>
  <c r="M27" i="17"/>
  <c r="O27" i="17" s="1"/>
  <c r="B27" i="17"/>
  <c r="M26" i="17"/>
  <c r="O26" i="17" s="1"/>
  <c r="B26" i="17"/>
  <c r="M25" i="17"/>
  <c r="O25" i="17" s="1"/>
  <c r="B25" i="17"/>
  <c r="M24" i="17"/>
  <c r="O24" i="17" s="1"/>
  <c r="B24" i="17"/>
  <c r="M23" i="17"/>
  <c r="O23" i="17" s="1"/>
  <c r="B23" i="17"/>
  <c r="M22" i="17"/>
  <c r="O22" i="17" s="1"/>
  <c r="B22" i="17"/>
  <c r="M21" i="17"/>
  <c r="O21" i="17" s="1"/>
  <c r="B21" i="17"/>
  <c r="M20" i="17"/>
  <c r="O20" i="17" s="1"/>
  <c r="B20" i="17"/>
  <c r="M19" i="17"/>
  <c r="O19" i="17" s="1"/>
  <c r="B19" i="17"/>
  <c r="M18" i="17"/>
  <c r="O18" i="17" s="1"/>
  <c r="M17" i="17"/>
  <c r="O17" i="17" s="1"/>
  <c r="B17" i="17"/>
  <c r="M16" i="17"/>
  <c r="O16" i="17" s="1"/>
  <c r="B16" i="17"/>
  <c r="M15" i="17"/>
  <c r="O15" i="17" s="1"/>
  <c r="B15" i="17"/>
  <c r="M14" i="17"/>
  <c r="O14" i="17" s="1"/>
  <c r="B14" i="17"/>
  <c r="M13" i="17"/>
  <c r="O13" i="17" s="1"/>
  <c r="B13" i="17"/>
  <c r="M12" i="17"/>
  <c r="O12" i="17" s="1"/>
  <c r="B12" i="17"/>
  <c r="M11" i="17"/>
  <c r="O11" i="17" s="1"/>
  <c r="B11" i="17"/>
  <c r="M10" i="17"/>
  <c r="O10" i="17" s="1"/>
  <c r="B10" i="17"/>
  <c r="M9" i="17"/>
  <c r="O9" i="17" s="1"/>
  <c r="B9" i="17"/>
  <c r="M8" i="17"/>
  <c r="O8" i="17" s="1"/>
  <c r="B8" i="17"/>
  <c r="M7" i="17"/>
  <c r="O7" i="17" s="1"/>
  <c r="B7" i="17"/>
  <c r="M6" i="17"/>
  <c r="O6" i="17" s="1"/>
  <c r="B6" i="17"/>
  <c r="M5" i="17"/>
  <c r="O5" i="17" s="1"/>
  <c r="P5" i="17" s="1"/>
  <c r="B5" i="17"/>
  <c r="P6" i="17" l="1"/>
  <c r="P7" i="17" s="1"/>
  <c r="P8" i="17" s="1"/>
  <c r="P9" i="17" s="1"/>
  <c r="P10" i="17" s="1"/>
  <c r="P11" i="17" s="1"/>
  <c r="P12" i="17" s="1"/>
  <c r="P13" i="17" s="1"/>
  <c r="P14" i="17" s="1"/>
  <c r="P15" i="17" s="1"/>
  <c r="P16" i="17" s="1"/>
  <c r="P17" i="17" s="1"/>
  <c r="P18" i="17" s="1"/>
  <c r="P19" i="17" s="1"/>
  <c r="P20" i="17" s="1"/>
  <c r="P21" i="17" s="1"/>
  <c r="P22" i="17" s="1"/>
  <c r="P23" i="17" s="1"/>
  <c r="P24" i="17" s="1"/>
  <c r="P25" i="17" s="1"/>
  <c r="P26" i="17" s="1"/>
  <c r="P27" i="17" s="1"/>
  <c r="P28" i="17" s="1"/>
  <c r="P29" i="17" s="1"/>
  <c r="P30" i="17" s="1"/>
  <c r="P31" i="17" s="1"/>
  <c r="N5" i="17"/>
  <c r="N6" i="17" s="1"/>
  <c r="N7" i="17" s="1"/>
  <c r="N8" i="17" s="1"/>
  <c r="N9" i="17" s="1"/>
  <c r="N10" i="17" s="1"/>
  <c r="N11" i="17" s="1"/>
  <c r="N12" i="17" s="1"/>
  <c r="N13" i="17" s="1"/>
  <c r="N14" i="17" s="1"/>
  <c r="N15" i="17" s="1"/>
  <c r="N16" i="17" s="1"/>
  <c r="N17" i="17" s="1"/>
  <c r="N18" i="17" s="1"/>
  <c r="N19" i="17" s="1"/>
  <c r="N20" i="17" s="1"/>
  <c r="N21" i="17" s="1"/>
  <c r="N22" i="17" s="1"/>
  <c r="N23" i="17" s="1"/>
  <c r="N24" i="17" s="1"/>
  <c r="N25" i="17" s="1"/>
  <c r="N26" i="17" s="1"/>
  <c r="N27" i="17" s="1"/>
  <c r="N28" i="17" s="1"/>
  <c r="N29" i="17" s="1"/>
  <c r="N30" i="17" s="1"/>
  <c r="N31" i="17" s="1"/>
  <c r="B33" i="17" l="1"/>
  <c r="A33" i="16"/>
  <c r="M31" i="16"/>
  <c r="O31" i="16" s="1"/>
  <c r="M30" i="16"/>
  <c r="O30" i="16" s="1"/>
  <c r="B30" i="16"/>
  <c r="M29" i="16"/>
  <c r="B29" i="16"/>
  <c r="M28" i="16"/>
  <c r="O28" i="16" s="1"/>
  <c r="B28" i="16"/>
  <c r="M27" i="16"/>
  <c r="O27" i="16" s="1"/>
  <c r="B27" i="16"/>
  <c r="M26" i="16"/>
  <c r="O26" i="16" s="1"/>
  <c r="B26" i="16"/>
  <c r="M25" i="16"/>
  <c r="O25" i="16" s="1"/>
  <c r="B25" i="16"/>
  <c r="M24" i="16"/>
  <c r="O24" i="16" s="1"/>
  <c r="B24" i="16"/>
  <c r="M23" i="16"/>
  <c r="O23" i="16" s="1"/>
  <c r="B23" i="16"/>
  <c r="M22" i="16"/>
  <c r="O22" i="16" s="1"/>
  <c r="B22" i="16"/>
  <c r="M21" i="16"/>
  <c r="O21" i="16" s="1"/>
  <c r="B21" i="16"/>
  <c r="M20" i="16"/>
  <c r="O20" i="16" s="1"/>
  <c r="B20" i="16"/>
  <c r="M19" i="16"/>
  <c r="O19" i="16" s="1"/>
  <c r="B19" i="16"/>
  <c r="M18" i="16"/>
  <c r="O18" i="16" s="1"/>
  <c r="B18" i="16"/>
  <c r="M17" i="16"/>
  <c r="O17" i="16" s="1"/>
  <c r="B17" i="16"/>
  <c r="M16" i="16"/>
  <c r="O16" i="16" s="1"/>
  <c r="B16" i="16"/>
  <c r="M15" i="16"/>
  <c r="O15" i="16" s="1"/>
  <c r="B15" i="16"/>
  <c r="M14" i="16"/>
  <c r="O14" i="16" s="1"/>
  <c r="B14" i="16"/>
  <c r="M13" i="16"/>
  <c r="O13" i="16" s="1"/>
  <c r="B13" i="16"/>
  <c r="M12" i="16"/>
  <c r="O12" i="16" s="1"/>
  <c r="B12" i="16"/>
  <c r="M11" i="16"/>
  <c r="O11" i="16" s="1"/>
  <c r="B11" i="16"/>
  <c r="M10" i="16"/>
  <c r="O10" i="16" s="1"/>
  <c r="B10" i="16"/>
  <c r="M9" i="16"/>
  <c r="O9" i="16" s="1"/>
  <c r="B9" i="16"/>
  <c r="M8" i="16"/>
  <c r="O8" i="16" s="1"/>
  <c r="B8" i="16"/>
  <c r="M7" i="16"/>
  <c r="O7" i="16" s="1"/>
  <c r="B7" i="16"/>
  <c r="M6" i="16"/>
  <c r="O6" i="16" s="1"/>
  <c r="B6" i="16"/>
  <c r="M5" i="16"/>
  <c r="N5" i="16" s="1"/>
  <c r="B5" i="16"/>
  <c r="A35" i="15"/>
  <c r="M33" i="15"/>
  <c r="O33" i="15" s="1"/>
  <c r="B33" i="15"/>
  <c r="M32" i="15"/>
  <c r="O32" i="15" s="1"/>
  <c r="B32" i="15"/>
  <c r="M31" i="15"/>
  <c r="O31" i="15" s="1"/>
  <c r="B31" i="15"/>
  <c r="M30" i="15"/>
  <c r="O30" i="15" s="1"/>
  <c r="B30" i="15"/>
  <c r="M29" i="15"/>
  <c r="O29" i="15" s="1"/>
  <c r="B29" i="15"/>
  <c r="M28" i="15"/>
  <c r="O28" i="15" s="1"/>
  <c r="B28" i="15"/>
  <c r="M27" i="15"/>
  <c r="O27" i="15" s="1"/>
  <c r="B27" i="15"/>
  <c r="M26" i="15"/>
  <c r="O26" i="15" s="1"/>
  <c r="B26" i="15"/>
  <c r="M25" i="15"/>
  <c r="O25" i="15" s="1"/>
  <c r="B25" i="15"/>
  <c r="M24" i="15"/>
  <c r="O24" i="15" s="1"/>
  <c r="B24" i="15"/>
  <c r="M23" i="15"/>
  <c r="O23" i="15" s="1"/>
  <c r="B23" i="15"/>
  <c r="M22" i="15"/>
  <c r="O22" i="15" s="1"/>
  <c r="B22" i="15"/>
  <c r="M21" i="15"/>
  <c r="O21" i="15" s="1"/>
  <c r="B21" i="15"/>
  <c r="M20" i="15"/>
  <c r="O20" i="15" s="1"/>
  <c r="B20" i="15"/>
  <c r="M19" i="15"/>
  <c r="O19" i="15" s="1"/>
  <c r="B19" i="15"/>
  <c r="M18" i="15"/>
  <c r="O18" i="15" s="1"/>
  <c r="B18" i="15"/>
  <c r="M17" i="15"/>
  <c r="O17" i="15" s="1"/>
  <c r="B17" i="15"/>
  <c r="M16" i="15"/>
  <c r="O16" i="15" s="1"/>
  <c r="B16" i="15"/>
  <c r="M15" i="15"/>
  <c r="O15" i="15" s="1"/>
  <c r="B15" i="15"/>
  <c r="M14" i="15"/>
  <c r="O14" i="15" s="1"/>
  <c r="B14" i="15"/>
  <c r="M13" i="15"/>
  <c r="O13" i="15" s="1"/>
  <c r="B13" i="15"/>
  <c r="M12" i="15"/>
  <c r="O12" i="15" s="1"/>
  <c r="B12" i="15"/>
  <c r="M11" i="15"/>
  <c r="O11" i="15" s="1"/>
  <c r="B11" i="15"/>
  <c r="M10" i="15"/>
  <c r="O10" i="15" s="1"/>
  <c r="B10" i="15"/>
  <c r="M9" i="15"/>
  <c r="O9" i="15" s="1"/>
  <c r="B9" i="15"/>
  <c r="M8" i="15"/>
  <c r="O8" i="15" s="1"/>
  <c r="B8" i="15"/>
  <c r="M7" i="15"/>
  <c r="O7" i="15" s="1"/>
  <c r="B7" i="15"/>
  <c r="M6" i="15"/>
  <c r="O6" i="15" s="1"/>
  <c r="B6" i="15"/>
  <c r="M5" i="15"/>
  <c r="O5" i="15" s="1"/>
  <c r="P5" i="15" s="1"/>
  <c r="B5" i="15"/>
  <c r="O29" i="16" l="1"/>
  <c r="N6" i="16"/>
  <c r="N7" i="16" s="1"/>
  <c r="N8" i="16" s="1"/>
  <c r="N9" i="16" s="1"/>
  <c r="N10" i="16" s="1"/>
  <c r="N11" i="16" s="1"/>
  <c r="N12" i="16" s="1"/>
  <c r="N13" i="16" s="1"/>
  <c r="N14" i="16" s="1"/>
  <c r="N15" i="16" s="1"/>
  <c r="N16" i="16" s="1"/>
  <c r="N17" i="16" s="1"/>
  <c r="N18" i="16" s="1"/>
  <c r="N19" i="16" s="1"/>
  <c r="N20" i="16" s="1"/>
  <c r="N21" i="16" s="1"/>
  <c r="N22" i="16" s="1"/>
  <c r="N23" i="16" s="1"/>
  <c r="N24" i="16" s="1"/>
  <c r="N25" i="16" s="1"/>
  <c r="N26" i="16" s="1"/>
  <c r="N27" i="16" s="1"/>
  <c r="N28" i="16" s="1"/>
  <c r="N29" i="16" s="1"/>
  <c r="N30" i="16" s="1"/>
  <c r="N31" i="16" s="1"/>
  <c r="O5" i="16"/>
  <c r="P5" i="16" s="1"/>
  <c r="P6" i="16" s="1"/>
  <c r="P7" i="16" s="1"/>
  <c r="P8" i="16" s="1"/>
  <c r="P9" i="16" s="1"/>
  <c r="P10" i="16" s="1"/>
  <c r="P11" i="16" s="1"/>
  <c r="P12" i="16" s="1"/>
  <c r="P13" i="16" s="1"/>
  <c r="P14" i="16" s="1"/>
  <c r="P15" i="16" s="1"/>
  <c r="P16" i="16" s="1"/>
  <c r="P17" i="16" s="1"/>
  <c r="P18" i="16" s="1"/>
  <c r="P19" i="16" s="1"/>
  <c r="P20" i="16" s="1"/>
  <c r="P21" i="16" s="1"/>
  <c r="P22" i="16" s="1"/>
  <c r="P23" i="16" s="1"/>
  <c r="P24" i="16" s="1"/>
  <c r="P25" i="16" s="1"/>
  <c r="P26" i="16" s="1"/>
  <c r="P27" i="16" s="1"/>
  <c r="P28" i="16" s="1"/>
  <c r="P6" i="15"/>
  <c r="P7" i="15" s="1"/>
  <c r="P8" i="15" s="1"/>
  <c r="P9" i="15" s="1"/>
  <c r="P10" i="15" s="1"/>
  <c r="P11" i="15" s="1"/>
  <c r="P12" i="15" s="1"/>
  <c r="P13" i="15" s="1"/>
  <c r="P14" i="15" s="1"/>
  <c r="P15" i="15" s="1"/>
  <c r="P16" i="15" s="1"/>
  <c r="P17" i="15" s="1"/>
  <c r="P18" i="15" s="1"/>
  <c r="P19" i="15" s="1"/>
  <c r="P20" i="15" s="1"/>
  <c r="P21" i="15" s="1"/>
  <c r="P22" i="15" s="1"/>
  <c r="P23" i="15" s="1"/>
  <c r="P24" i="15" s="1"/>
  <c r="P25" i="15" s="1"/>
  <c r="P26" i="15" s="1"/>
  <c r="P27" i="15" s="1"/>
  <c r="P28" i="15" s="1"/>
  <c r="P29" i="15" s="1"/>
  <c r="P30" i="15" s="1"/>
  <c r="P31" i="15" s="1"/>
  <c r="P32" i="15" s="1"/>
  <c r="P33" i="15" s="1"/>
  <c r="N5" i="15"/>
  <c r="N6" i="15" s="1"/>
  <c r="N7" i="15" s="1"/>
  <c r="N8" i="15" s="1"/>
  <c r="N9" i="15" s="1"/>
  <c r="N10" i="15" s="1"/>
  <c r="N11" i="15" s="1"/>
  <c r="N12" i="15" s="1"/>
  <c r="N13" i="15" s="1"/>
  <c r="N14" i="15" s="1"/>
  <c r="N15" i="15" s="1"/>
  <c r="N16" i="15" s="1"/>
  <c r="N17" i="15" s="1"/>
  <c r="N18" i="15" s="1"/>
  <c r="N19" i="15" s="1"/>
  <c r="N20" i="15" s="1"/>
  <c r="N21" i="15" s="1"/>
  <c r="N22" i="15" s="1"/>
  <c r="N23" i="15" s="1"/>
  <c r="N24" i="15" s="1"/>
  <c r="N25" i="15" s="1"/>
  <c r="N26" i="15" s="1"/>
  <c r="N27" i="15" s="1"/>
  <c r="N28" i="15" s="1"/>
  <c r="N29" i="15" s="1"/>
  <c r="N30" i="15" s="1"/>
  <c r="N31" i="15" s="1"/>
  <c r="N32" i="15" s="1"/>
  <c r="N33" i="15" s="1"/>
  <c r="M6" i="14"/>
  <c r="M7" i="14"/>
  <c r="O7" i="14" s="1"/>
  <c r="M8" i="14"/>
  <c r="O8" i="14" s="1"/>
  <c r="M9" i="14"/>
  <c r="O9" i="14" s="1"/>
  <c r="M10" i="14"/>
  <c r="O10" i="14" s="1"/>
  <c r="M11" i="14"/>
  <c r="O11" i="14" s="1"/>
  <c r="M12" i="14"/>
  <c r="O12" i="14" s="1"/>
  <c r="M13" i="14"/>
  <c r="O13" i="14" s="1"/>
  <c r="M14" i="14"/>
  <c r="O14" i="14" s="1"/>
  <c r="M15" i="14"/>
  <c r="O15" i="14" s="1"/>
  <c r="M16" i="14"/>
  <c r="O16" i="14" s="1"/>
  <c r="M17" i="14"/>
  <c r="O17" i="14" s="1"/>
  <c r="M18" i="14"/>
  <c r="O18" i="14" s="1"/>
  <c r="M19" i="14"/>
  <c r="O19" i="14" s="1"/>
  <c r="M20" i="14"/>
  <c r="O20" i="14" s="1"/>
  <c r="M21" i="14"/>
  <c r="O21" i="14" s="1"/>
  <c r="M22" i="14"/>
  <c r="O22" i="14" s="1"/>
  <c r="M23" i="14"/>
  <c r="O23" i="14" s="1"/>
  <c r="M24" i="14"/>
  <c r="O24" i="14" s="1"/>
  <c r="M25" i="14"/>
  <c r="O25" i="14" s="1"/>
  <c r="M26" i="14"/>
  <c r="O26" i="14" s="1"/>
  <c r="M27" i="14"/>
  <c r="O27" i="14" s="1"/>
  <c r="M28" i="14"/>
  <c r="O28" i="14" s="1"/>
  <c r="M29" i="14"/>
  <c r="O29" i="14" s="1"/>
  <c r="M30" i="14"/>
  <c r="O30" i="14" s="1"/>
  <c r="O6" i="14"/>
  <c r="M5" i="14"/>
  <c r="O5" i="14" s="1"/>
  <c r="P5" i="14" s="1"/>
  <c r="B5" i="14"/>
  <c r="B6" i="14"/>
  <c r="B7" i="14"/>
  <c r="B8" i="14"/>
  <c r="B9" i="14"/>
  <c r="B10" i="14"/>
  <c r="B11" i="14"/>
  <c r="B12" i="14"/>
  <c r="B13" i="14"/>
  <c r="B14" i="14"/>
  <c r="B15" i="14"/>
  <c r="B16" i="14"/>
  <c r="B17" i="14"/>
  <c r="B18" i="14"/>
  <c r="B19" i="14"/>
  <c r="B20" i="14"/>
  <c r="B21" i="14"/>
  <c r="B22" i="14"/>
  <c r="A32" i="14"/>
  <c r="B30" i="14"/>
  <c r="B29" i="14"/>
  <c r="B28" i="14"/>
  <c r="B27" i="14"/>
  <c r="B26" i="14"/>
  <c r="B25" i="14"/>
  <c r="B24" i="14"/>
  <c r="B23" i="14"/>
  <c r="P29" i="16" l="1"/>
  <c r="P30" i="16" s="1"/>
  <c r="P31" i="16" s="1"/>
  <c r="B33" i="16" s="1"/>
  <c r="B35" i="15"/>
  <c r="P6" i="14"/>
  <c r="P7" i="14" s="1"/>
  <c r="P8" i="14" s="1"/>
  <c r="P9" i="14" s="1"/>
  <c r="P10" i="14" s="1"/>
  <c r="P11" i="14" s="1"/>
  <c r="P12" i="14" s="1"/>
  <c r="P13" i="14" s="1"/>
  <c r="P14" i="14" s="1"/>
  <c r="P15" i="14" s="1"/>
  <c r="P16" i="14" s="1"/>
  <c r="P17" i="14" s="1"/>
  <c r="P18" i="14" s="1"/>
  <c r="P19" i="14" s="1"/>
  <c r="P20" i="14" s="1"/>
  <c r="P21" i="14" s="1"/>
  <c r="P22" i="14" s="1"/>
  <c r="P23" i="14" s="1"/>
  <c r="P24" i="14" s="1"/>
  <c r="P25" i="14" s="1"/>
  <c r="P26" i="14" s="1"/>
  <c r="P27" i="14" s="1"/>
  <c r="P28" i="14" s="1"/>
  <c r="P29" i="14" s="1"/>
  <c r="P30" i="14" s="1"/>
  <c r="N5" i="14"/>
  <c r="N6" i="14" s="1"/>
  <c r="N7" i="14" s="1"/>
  <c r="N8" i="14" s="1"/>
  <c r="N9" i="14" s="1"/>
  <c r="N10" i="14" s="1"/>
  <c r="N11" i="14" s="1"/>
  <c r="N12" i="14" s="1"/>
  <c r="N13" i="14" s="1"/>
  <c r="N14" i="14" s="1"/>
  <c r="N15" i="14" s="1"/>
  <c r="N16" i="14" s="1"/>
  <c r="N17" i="14" s="1"/>
  <c r="N18" i="14" s="1"/>
  <c r="N19" i="14" s="1"/>
  <c r="N20" i="14" s="1"/>
  <c r="N21" i="14" s="1"/>
  <c r="N22" i="14" s="1"/>
  <c r="N23" i="14" s="1"/>
  <c r="N24" i="14" s="1"/>
  <c r="N25" i="14" s="1"/>
  <c r="N26" i="14" s="1"/>
  <c r="N27" i="14" s="1"/>
  <c r="N28" i="14" s="1"/>
  <c r="N29" i="14" s="1"/>
  <c r="N30" i="14" s="1"/>
  <c r="N31" i="14" l="1"/>
  <c r="B32" i="14" s="1"/>
  <c r="M7" i="12"/>
  <c r="M8" i="12"/>
  <c r="O8" i="12" s="1"/>
  <c r="M9" i="12"/>
  <c r="O9" i="12" s="1"/>
  <c r="M10" i="12"/>
  <c r="O10" i="12" s="1"/>
  <c r="M11" i="12"/>
  <c r="O11" i="12" s="1"/>
  <c r="M12" i="12"/>
  <c r="O12" i="12" s="1"/>
  <c r="M13" i="12"/>
  <c r="O13" i="12" s="1"/>
  <c r="M14" i="12"/>
  <c r="O14" i="12" s="1"/>
  <c r="M15" i="12"/>
  <c r="O15" i="12" s="1"/>
  <c r="M16" i="12"/>
  <c r="O16" i="12" s="1"/>
  <c r="M17" i="12"/>
  <c r="O17" i="12" s="1"/>
  <c r="M18" i="12"/>
  <c r="O18" i="12" s="1"/>
  <c r="M19" i="12"/>
  <c r="O19" i="12" s="1"/>
  <c r="M20" i="12"/>
  <c r="O20" i="12" s="1"/>
  <c r="M21" i="12"/>
  <c r="O21" i="12" s="1"/>
  <c r="M22" i="12"/>
  <c r="O22" i="12" s="1"/>
  <c r="M23" i="12"/>
  <c r="O23" i="12" s="1"/>
  <c r="M24" i="12"/>
  <c r="O24" i="12" s="1"/>
  <c r="M25" i="12"/>
  <c r="O25" i="12" s="1"/>
  <c r="M26" i="12"/>
  <c r="O26" i="12" s="1"/>
  <c r="M27" i="12"/>
  <c r="O27" i="12" s="1"/>
  <c r="M28" i="12"/>
  <c r="O28" i="12" s="1"/>
  <c r="M29" i="12"/>
  <c r="O29" i="12" s="1"/>
  <c r="M30" i="12"/>
  <c r="O30" i="12" s="1"/>
  <c r="M31" i="12"/>
  <c r="O31" i="12" s="1"/>
  <c r="M32" i="12"/>
  <c r="O32" i="12" s="1"/>
  <c r="M33" i="12"/>
  <c r="O33" i="12" s="1"/>
  <c r="M34" i="12"/>
  <c r="O34" i="12" s="1"/>
  <c r="M35" i="12"/>
  <c r="O35" i="12" s="1"/>
  <c r="M6" i="12"/>
  <c r="O6" i="12" s="1"/>
  <c r="B6" i="12"/>
  <c r="B7" i="12"/>
  <c r="B8" i="12"/>
  <c r="B9" i="12"/>
  <c r="B10" i="12"/>
  <c r="B11" i="12"/>
  <c r="B12" i="12"/>
  <c r="B13" i="12"/>
  <c r="B14" i="12"/>
  <c r="B15" i="12"/>
  <c r="B16" i="12"/>
  <c r="B17" i="12"/>
  <c r="B18" i="12"/>
  <c r="B19" i="12"/>
  <c r="B20" i="12"/>
  <c r="B21" i="12"/>
  <c r="B22" i="12"/>
  <c r="B23" i="12"/>
  <c r="B24" i="12"/>
  <c r="B25" i="12"/>
  <c r="B26" i="12"/>
  <c r="B27" i="12"/>
  <c r="B28" i="12"/>
  <c r="B29" i="12"/>
  <c r="B30" i="12"/>
  <c r="B31" i="12"/>
  <c r="B32" i="12"/>
  <c r="B33" i="12"/>
  <c r="B34" i="12"/>
  <c r="B35" i="12"/>
  <c r="B5" i="12"/>
  <c r="M5" i="12"/>
  <c r="N5" i="12" s="1"/>
  <c r="N6" i="12" s="1"/>
  <c r="A37" i="12"/>
  <c r="N7" i="12" l="1"/>
  <c r="N8" i="12" s="1"/>
  <c r="N9" i="12" s="1"/>
  <c r="N10" i="12" s="1"/>
  <c r="N11" i="12" s="1"/>
  <c r="N12" i="12" s="1"/>
  <c r="N13" i="12" s="1"/>
  <c r="N14" i="12" s="1"/>
  <c r="N15" i="12" s="1"/>
  <c r="N16" i="12" s="1"/>
  <c r="N17" i="12" s="1"/>
  <c r="N18" i="12" s="1"/>
  <c r="N19" i="12" s="1"/>
  <c r="N20" i="12" s="1"/>
  <c r="N21" i="12" s="1"/>
  <c r="N22" i="12" s="1"/>
  <c r="N23" i="12" s="1"/>
  <c r="N24" i="12" s="1"/>
  <c r="N25" i="12" s="1"/>
  <c r="N26" i="12" s="1"/>
  <c r="N27" i="12" s="1"/>
  <c r="N28" i="12" s="1"/>
  <c r="N29" i="12" s="1"/>
  <c r="N30" i="12" s="1"/>
  <c r="N31" i="12" s="1"/>
  <c r="N32" i="12" s="1"/>
  <c r="N33" i="12" s="1"/>
  <c r="N34" i="12" s="1"/>
  <c r="N35" i="12" s="1"/>
  <c r="O7" i="12"/>
  <c r="O5" i="12"/>
  <c r="P5" i="12" s="1"/>
  <c r="P6" i="12" s="1"/>
  <c r="B6" i="11"/>
  <c r="B7" i="11"/>
  <c r="B8" i="11"/>
  <c r="B9" i="11"/>
  <c r="B10" i="11"/>
  <c r="B11" i="11"/>
  <c r="B12" i="11"/>
  <c r="B13" i="11"/>
  <c r="B14" i="11"/>
  <c r="B15" i="11"/>
  <c r="B16" i="11"/>
  <c r="B17" i="11"/>
  <c r="B18" i="11"/>
  <c r="B19" i="11"/>
  <c r="B20" i="11"/>
  <c r="B21" i="11"/>
  <c r="B22" i="11"/>
  <c r="B23" i="11"/>
  <c r="B24" i="11"/>
  <c r="B25" i="11"/>
  <c r="B26" i="11"/>
  <c r="B27" i="11"/>
  <c r="B28" i="11"/>
  <c r="B29" i="11"/>
  <c r="B30" i="11"/>
  <c r="B31" i="11"/>
  <c r="B32" i="11"/>
  <c r="B33" i="11"/>
  <c r="A37" i="11"/>
  <c r="M35" i="11"/>
  <c r="O35" i="11" s="1"/>
  <c r="M34" i="11"/>
  <c r="O34" i="11" s="1"/>
  <c r="M33" i="11"/>
  <c r="O33" i="11" s="1"/>
  <c r="M32" i="11"/>
  <c r="O32" i="11" s="1"/>
  <c r="M31" i="11"/>
  <c r="O31" i="11" s="1"/>
  <c r="M30" i="11"/>
  <c r="O30" i="11" s="1"/>
  <c r="M29" i="11"/>
  <c r="M28" i="11"/>
  <c r="O28" i="11" s="1"/>
  <c r="M27" i="11"/>
  <c r="O27" i="11" s="1"/>
  <c r="M26" i="11"/>
  <c r="O26" i="11" s="1"/>
  <c r="M25" i="11"/>
  <c r="M24" i="11"/>
  <c r="O24" i="11" s="1"/>
  <c r="M23" i="11"/>
  <c r="O23" i="11" s="1"/>
  <c r="M22" i="11"/>
  <c r="O22" i="11" s="1"/>
  <c r="M21" i="11"/>
  <c r="M20" i="11"/>
  <c r="O20" i="11" s="1"/>
  <c r="M19" i="11"/>
  <c r="O19" i="11" s="1"/>
  <c r="M18" i="11"/>
  <c r="O18" i="11" s="1"/>
  <c r="M17" i="11"/>
  <c r="M16" i="11"/>
  <c r="O16" i="11" s="1"/>
  <c r="M15" i="11"/>
  <c r="O15" i="11" s="1"/>
  <c r="M14" i="11"/>
  <c r="O14" i="11" s="1"/>
  <c r="M13" i="11"/>
  <c r="M12" i="11"/>
  <c r="O12" i="11" s="1"/>
  <c r="M11" i="11"/>
  <c r="O11" i="11" s="1"/>
  <c r="M10" i="11"/>
  <c r="O10" i="11" s="1"/>
  <c r="M9" i="11"/>
  <c r="M8" i="11"/>
  <c r="O8" i="11" s="1"/>
  <c r="M7" i="11"/>
  <c r="O7" i="11" s="1"/>
  <c r="M6" i="11"/>
  <c r="O6" i="11" s="1"/>
  <c r="P6" i="11" s="1"/>
  <c r="M5" i="11"/>
  <c r="O5" i="11" s="1"/>
  <c r="B5" i="11"/>
  <c r="P7" i="12" l="1"/>
  <c r="P8" i="12" s="1"/>
  <c r="P9" i="12" s="1"/>
  <c r="P10" i="12" s="1"/>
  <c r="P11" i="12" s="1"/>
  <c r="P12" i="12" s="1"/>
  <c r="P13" i="12" s="1"/>
  <c r="P14" i="12" s="1"/>
  <c r="P15" i="12" s="1"/>
  <c r="P16" i="12" s="1"/>
  <c r="P17" i="12" s="1"/>
  <c r="P18" i="12" s="1"/>
  <c r="P19" i="12" s="1"/>
  <c r="P20" i="12" s="1"/>
  <c r="P21" i="12" s="1"/>
  <c r="P22" i="12" s="1"/>
  <c r="P23" i="12" s="1"/>
  <c r="P24" i="12" s="1"/>
  <c r="P25" i="12" s="1"/>
  <c r="P26" i="12" s="1"/>
  <c r="P27" i="12" s="1"/>
  <c r="P28" i="12" s="1"/>
  <c r="P29" i="12" s="1"/>
  <c r="P30" i="12" s="1"/>
  <c r="P31" i="12" s="1"/>
  <c r="P32" i="12" s="1"/>
  <c r="P33" i="12" s="1"/>
  <c r="P34" i="12" s="1"/>
  <c r="P35" i="12" s="1"/>
  <c r="B37" i="12" s="1"/>
  <c r="P7" i="11"/>
  <c r="P8" i="11" s="1"/>
  <c r="N5" i="11"/>
  <c r="N6" i="11" s="1"/>
  <c r="N7" i="11" s="1"/>
  <c r="N8" i="11" s="1"/>
  <c r="N9" i="11" s="1"/>
  <c r="N10" i="11" s="1"/>
  <c r="N11" i="11" s="1"/>
  <c r="N12" i="11" s="1"/>
  <c r="N13" i="11" s="1"/>
  <c r="N14" i="11" s="1"/>
  <c r="N15" i="11" s="1"/>
  <c r="N16" i="11" s="1"/>
  <c r="N17" i="11" s="1"/>
  <c r="N18" i="11" s="1"/>
  <c r="N19" i="11" s="1"/>
  <c r="N20" i="11" s="1"/>
  <c r="N21" i="11" s="1"/>
  <c r="N22" i="11" s="1"/>
  <c r="N23" i="11" s="1"/>
  <c r="N24" i="11" s="1"/>
  <c r="N25" i="11" s="1"/>
  <c r="N26" i="11" s="1"/>
  <c r="N27" i="11" s="1"/>
  <c r="N28" i="11" s="1"/>
  <c r="N29" i="11" s="1"/>
  <c r="N30" i="11" s="1"/>
  <c r="N31" i="11" s="1"/>
  <c r="N32" i="11" s="1"/>
  <c r="N33" i="11" s="1"/>
  <c r="N34" i="11" s="1"/>
  <c r="N35" i="11" s="1"/>
  <c r="O9" i="11"/>
  <c r="O13" i="11"/>
  <c r="O17" i="11"/>
  <c r="O21" i="11"/>
  <c r="O25" i="11"/>
  <c r="O29" i="11"/>
  <c r="A38" i="10"/>
  <c r="B7" i="10"/>
  <c r="B8" i="10"/>
  <c r="B9" i="10"/>
  <c r="B10" i="10"/>
  <c r="B11" i="10"/>
  <c r="B12" i="10"/>
  <c r="B13" i="10"/>
  <c r="B14" i="10"/>
  <c r="B15" i="10"/>
  <c r="B16" i="10"/>
  <c r="B17" i="10"/>
  <c r="B18" i="10"/>
  <c r="B19" i="10"/>
  <c r="B20" i="10"/>
  <c r="B21" i="10"/>
  <c r="B22" i="10"/>
  <c r="B23" i="10"/>
  <c r="B24" i="10"/>
  <c r="B25" i="10"/>
  <c r="B26" i="10"/>
  <c r="B27" i="10"/>
  <c r="B28" i="10"/>
  <c r="B29" i="10"/>
  <c r="B30" i="10"/>
  <c r="B31" i="10"/>
  <c r="B32" i="10"/>
  <c r="B33" i="10"/>
  <c r="B34" i="10"/>
  <c r="B35" i="10"/>
  <c r="B36" i="10"/>
  <c r="M36" i="10"/>
  <c r="O36" i="10" s="1"/>
  <c r="M35" i="10"/>
  <c r="O35" i="10" s="1"/>
  <c r="M34" i="10"/>
  <c r="O34" i="10" s="1"/>
  <c r="M33" i="10"/>
  <c r="O33" i="10" s="1"/>
  <c r="M32" i="10"/>
  <c r="O32" i="10" s="1"/>
  <c r="M31" i="10"/>
  <c r="O31" i="10" s="1"/>
  <c r="M30" i="10"/>
  <c r="O30" i="10" s="1"/>
  <c r="M29" i="10"/>
  <c r="O29" i="10" s="1"/>
  <c r="M28" i="10"/>
  <c r="O28" i="10" s="1"/>
  <c r="M27" i="10"/>
  <c r="O27" i="10" s="1"/>
  <c r="M26" i="10"/>
  <c r="O26" i="10" s="1"/>
  <c r="M25" i="10"/>
  <c r="O25" i="10" s="1"/>
  <c r="M24" i="10"/>
  <c r="O24" i="10" s="1"/>
  <c r="M23" i="10"/>
  <c r="O23" i="10" s="1"/>
  <c r="M22" i="10"/>
  <c r="O22" i="10" s="1"/>
  <c r="M21" i="10"/>
  <c r="O21" i="10" s="1"/>
  <c r="M20" i="10"/>
  <c r="O20" i="10" s="1"/>
  <c r="M19" i="10"/>
  <c r="O19" i="10" s="1"/>
  <c r="M18" i="10"/>
  <c r="O18" i="10" s="1"/>
  <c r="M17" i="10"/>
  <c r="O17" i="10" s="1"/>
  <c r="M16" i="10"/>
  <c r="O16" i="10" s="1"/>
  <c r="M15" i="10"/>
  <c r="O15" i="10" s="1"/>
  <c r="M14" i="10"/>
  <c r="O14" i="10" s="1"/>
  <c r="M13" i="10"/>
  <c r="O13" i="10" s="1"/>
  <c r="M12" i="10"/>
  <c r="O12" i="10" s="1"/>
  <c r="M11" i="10"/>
  <c r="O11" i="10" s="1"/>
  <c r="M10" i="10"/>
  <c r="O10" i="10" s="1"/>
  <c r="M9" i="10"/>
  <c r="O9" i="10" s="1"/>
  <c r="M8" i="10"/>
  <c r="O8" i="10" s="1"/>
  <c r="M7" i="10"/>
  <c r="O7" i="10" s="1"/>
  <c r="P7" i="10" s="1"/>
  <c r="M6" i="10"/>
  <c r="N6" i="10" s="1"/>
  <c r="B6" i="10"/>
  <c r="P9" i="11" l="1"/>
  <c r="P10" i="11" s="1"/>
  <c r="P11" i="11" s="1"/>
  <c r="P12" i="11" s="1"/>
  <c r="P13" i="11" s="1"/>
  <c r="P14" i="11" s="1"/>
  <c r="P15" i="11" s="1"/>
  <c r="P16" i="11" s="1"/>
  <c r="P17" i="11" s="1"/>
  <c r="P18" i="11" s="1"/>
  <c r="P19" i="11" s="1"/>
  <c r="P20" i="11" s="1"/>
  <c r="P21" i="11" s="1"/>
  <c r="P22" i="11" s="1"/>
  <c r="P23" i="11" s="1"/>
  <c r="P24" i="11" s="1"/>
  <c r="P25" i="11" s="1"/>
  <c r="P26" i="11" s="1"/>
  <c r="P27" i="11" s="1"/>
  <c r="P28" i="11" s="1"/>
  <c r="P29" i="11" s="1"/>
  <c r="P30" i="11" s="1"/>
  <c r="P31" i="11" s="1"/>
  <c r="P32" i="11" s="1"/>
  <c r="P33" i="11" s="1"/>
  <c r="P34" i="11" s="1"/>
  <c r="P35" i="11" s="1"/>
  <c r="B37" i="11" s="1"/>
  <c r="B34" i="14" s="1"/>
  <c r="B36" i="14" s="1"/>
  <c r="O6" i="10"/>
  <c r="N7" i="10"/>
  <c r="P8" i="10"/>
  <c r="P9" i="10" s="1"/>
  <c r="P10" i="10" s="1"/>
  <c r="P11" i="10" s="1"/>
  <c r="P12" i="10" s="1"/>
  <c r="P13" i="10" s="1"/>
  <c r="P14" i="10" s="1"/>
  <c r="P15" i="10" s="1"/>
  <c r="P16" i="10" s="1"/>
  <c r="P17" i="10" s="1"/>
  <c r="P18" i="10" s="1"/>
  <c r="P19" i="10" s="1"/>
  <c r="P20" i="10" s="1"/>
  <c r="P21" i="10" s="1"/>
  <c r="P22" i="10" s="1"/>
  <c r="P23" i="10" s="1"/>
  <c r="P24" i="10" s="1"/>
  <c r="P25" i="10" s="1"/>
  <c r="P26" i="10" s="1"/>
  <c r="P27" i="10" s="1"/>
  <c r="P28" i="10" s="1"/>
  <c r="P29" i="10" s="1"/>
  <c r="P30" i="10" s="1"/>
  <c r="P31" i="10" s="1"/>
  <c r="P32" i="10" s="1"/>
  <c r="P33" i="10" s="1"/>
  <c r="P34" i="10" s="1"/>
  <c r="P35" i="10" s="1"/>
  <c r="P36" i="10" s="1"/>
  <c r="N8" i="10" l="1"/>
  <c r="N9" i="10" s="1"/>
  <c r="N10" i="10" s="1"/>
  <c r="N11" i="10" s="1"/>
  <c r="N12" i="10" s="1"/>
  <c r="N13" i="10" s="1"/>
  <c r="N14" i="10" s="1"/>
  <c r="N15" i="10" s="1"/>
  <c r="N16" i="10" s="1"/>
  <c r="N17" i="10" s="1"/>
  <c r="N18" i="10" s="1"/>
  <c r="N19" i="10" s="1"/>
  <c r="N20" i="10" s="1"/>
  <c r="N21" i="10" s="1"/>
  <c r="N22" i="10" s="1"/>
  <c r="N23" i="10" s="1"/>
  <c r="N24" i="10" s="1"/>
  <c r="N25" i="10" s="1"/>
  <c r="N26" i="10" s="1"/>
  <c r="N27" i="10" s="1"/>
  <c r="N28" i="10" s="1"/>
  <c r="N29" i="10" s="1"/>
  <c r="N30" i="10" s="1"/>
  <c r="N31" i="10" s="1"/>
  <c r="N32" i="10" s="1"/>
  <c r="N33" i="10" s="1"/>
  <c r="N34" i="10" s="1"/>
  <c r="N35" i="10" s="1"/>
  <c r="N36" i="10" s="1"/>
  <c r="B38" i="10" s="1"/>
  <c r="M34" i="9"/>
  <c r="M35" i="9"/>
  <c r="M36" i="9"/>
  <c r="M37" i="9"/>
  <c r="M38" i="9"/>
  <c r="M39" i="9"/>
  <c r="M40" i="9"/>
  <c r="M41" i="9"/>
  <c r="M33" i="9"/>
  <c r="O33" i="9" s="1"/>
  <c r="B33" i="9"/>
  <c r="O41" i="9" l="1"/>
  <c r="O40" i="9"/>
  <c r="O39" i="9"/>
  <c r="O38" i="9"/>
  <c r="O37" i="9"/>
  <c r="O36" i="9"/>
  <c r="O35" i="9"/>
  <c r="O34" i="9"/>
  <c r="M25" i="9"/>
  <c r="M26" i="9"/>
  <c r="O26" i="9" s="1"/>
  <c r="M27" i="9"/>
  <c r="O27" i="9" s="1"/>
  <c r="M28" i="9"/>
  <c r="O28" i="9" s="1"/>
  <c r="M29" i="9"/>
  <c r="O29" i="9" s="1"/>
  <c r="M30" i="9"/>
  <c r="O30" i="9" s="1"/>
  <c r="M31" i="9"/>
  <c r="O31" i="9" s="1"/>
  <c r="M32" i="9"/>
  <c r="O32" i="9" s="1"/>
  <c r="B25" i="9"/>
  <c r="O25" i="9" l="1"/>
  <c r="M11" i="9" l="1"/>
  <c r="O11" i="9" s="1"/>
  <c r="B11" i="9"/>
  <c r="B8" i="9" l="1"/>
  <c r="B9" i="9"/>
  <c r="B10" i="9"/>
  <c r="B12" i="9"/>
  <c r="B13" i="9"/>
  <c r="B14" i="9"/>
  <c r="B15" i="9"/>
  <c r="B16" i="9"/>
  <c r="B17" i="9"/>
  <c r="B18" i="9"/>
  <c r="B19" i="9"/>
  <c r="B20" i="9"/>
  <c r="B21" i="9"/>
  <c r="B22" i="9"/>
  <c r="B23" i="9"/>
  <c r="B24" i="9"/>
  <c r="B26" i="9"/>
  <c r="B27" i="9"/>
  <c r="B28" i="9"/>
  <c r="B29" i="9"/>
  <c r="B30" i="9"/>
  <c r="B31" i="9"/>
  <c r="B32" i="9"/>
  <c r="B34" i="9"/>
  <c r="B35" i="9"/>
  <c r="B36" i="9"/>
  <c r="B37" i="9"/>
  <c r="B38" i="9"/>
  <c r="B39" i="9"/>
  <c r="B40" i="9"/>
  <c r="M24" i="9"/>
  <c r="O24" i="9" s="1"/>
  <c r="M23" i="9"/>
  <c r="O23" i="9" s="1"/>
  <c r="M22" i="9"/>
  <c r="O22" i="9" s="1"/>
  <c r="M21" i="9"/>
  <c r="O21" i="9" s="1"/>
  <c r="M20" i="9"/>
  <c r="O20" i="9" s="1"/>
  <c r="M19" i="9"/>
  <c r="O19" i="9" s="1"/>
  <c r="M18" i="9"/>
  <c r="O18" i="9" s="1"/>
  <c r="M17" i="9"/>
  <c r="O17" i="9" s="1"/>
  <c r="M16" i="9"/>
  <c r="O16" i="9" s="1"/>
  <c r="M15" i="9"/>
  <c r="O15" i="9" s="1"/>
  <c r="M14" i="9"/>
  <c r="O14" i="9" s="1"/>
  <c r="M13" i="9"/>
  <c r="O13" i="9" s="1"/>
  <c r="M12" i="9"/>
  <c r="O12" i="9" s="1"/>
  <c r="M10" i="9"/>
  <c r="O10" i="9" s="1"/>
  <c r="M9" i="9"/>
  <c r="O9" i="9" s="1"/>
  <c r="M8" i="9"/>
  <c r="O8" i="9" s="1"/>
  <c r="P8" i="9" s="1"/>
  <c r="M7" i="9"/>
  <c r="O7" i="9" s="1"/>
  <c r="B7" i="9"/>
  <c r="N7" i="9" l="1"/>
  <c r="P9" i="9" s="1"/>
  <c r="P10" i="9" s="1"/>
  <c r="B36" i="8"/>
  <c r="M36" i="8"/>
  <c r="O36" i="8" s="1"/>
  <c r="B37" i="8"/>
  <c r="M37" i="8"/>
  <c r="O37" i="8"/>
  <c r="M38" i="8"/>
  <c r="O38" i="8" s="1"/>
  <c r="M29" i="8"/>
  <c r="M30" i="8"/>
  <c r="O30" i="8" s="1"/>
  <c r="M31" i="8"/>
  <c r="O31" i="8" s="1"/>
  <c r="M32" i="8"/>
  <c r="O32" i="8" s="1"/>
  <c r="M33" i="8"/>
  <c r="O33" i="8" s="1"/>
  <c r="M34" i="8"/>
  <c r="O34" i="8" s="1"/>
  <c r="M35" i="8"/>
  <c r="O35" i="8" s="1"/>
  <c r="M25" i="8"/>
  <c r="O25" i="8"/>
  <c r="M26" i="8"/>
  <c r="O26" i="8" s="1"/>
  <c r="M27" i="8"/>
  <c r="O27" i="8" s="1"/>
  <c r="M28" i="8"/>
  <c r="O28" i="8" s="1"/>
  <c r="B25" i="8"/>
  <c r="B34" i="8"/>
  <c r="B35" i="8"/>
  <c r="B8" i="8"/>
  <c r="B9" i="8"/>
  <c r="B10" i="8"/>
  <c r="B11" i="8"/>
  <c r="B12" i="8"/>
  <c r="B13" i="8"/>
  <c r="B14" i="8"/>
  <c r="B15" i="8"/>
  <c r="B16" i="8"/>
  <c r="B17" i="8"/>
  <c r="B18" i="8"/>
  <c r="B19" i="8"/>
  <c r="B20" i="8"/>
  <c r="B21" i="8"/>
  <c r="B22" i="8"/>
  <c r="B23" i="8"/>
  <c r="B24" i="8"/>
  <c r="B26" i="8"/>
  <c r="B28" i="8"/>
  <c r="B29" i="8"/>
  <c r="B30" i="8"/>
  <c r="B31" i="8"/>
  <c r="B32" i="8"/>
  <c r="B33" i="8"/>
  <c r="M24" i="8"/>
  <c r="O24" i="8" s="1"/>
  <c r="M23" i="8"/>
  <c r="O23" i="8" s="1"/>
  <c r="M22" i="8"/>
  <c r="O22" i="8" s="1"/>
  <c r="M21" i="8"/>
  <c r="O21" i="8" s="1"/>
  <c r="M20" i="8"/>
  <c r="O20" i="8" s="1"/>
  <c r="M19" i="8"/>
  <c r="O19" i="8" s="1"/>
  <c r="M18" i="8"/>
  <c r="O18" i="8" s="1"/>
  <c r="M17" i="8"/>
  <c r="O17" i="8" s="1"/>
  <c r="M16" i="8"/>
  <c r="O16" i="8" s="1"/>
  <c r="M15" i="8"/>
  <c r="O15" i="8" s="1"/>
  <c r="M14" i="8"/>
  <c r="O14" i="8" s="1"/>
  <c r="M13" i="8"/>
  <c r="O13" i="8" s="1"/>
  <c r="M12" i="8"/>
  <c r="O12" i="8" s="1"/>
  <c r="M11" i="8"/>
  <c r="O11" i="8" s="1"/>
  <c r="M10" i="8"/>
  <c r="O10" i="8" s="1"/>
  <c r="M9" i="8"/>
  <c r="O9" i="8" s="1"/>
  <c r="M8" i="8"/>
  <c r="N8" i="8" s="1"/>
  <c r="N9" i="8" s="1"/>
  <c r="N10" i="8" s="1"/>
  <c r="M7" i="8"/>
  <c r="O7" i="8" s="1"/>
  <c r="B7" i="8"/>
  <c r="N11" i="8" l="1"/>
  <c r="N8" i="9"/>
  <c r="N9" i="9" s="1"/>
  <c r="N10" i="9" s="1"/>
  <c r="N11" i="9" s="1"/>
  <c r="N12" i="9" s="1"/>
  <c r="N13" i="9" s="1"/>
  <c r="N14" i="9" s="1"/>
  <c r="N15" i="9" s="1"/>
  <c r="N16" i="9" s="1"/>
  <c r="N17" i="9" s="1"/>
  <c r="N18" i="9" s="1"/>
  <c r="N19" i="9" s="1"/>
  <c r="N20" i="9" s="1"/>
  <c r="N21" i="9" s="1"/>
  <c r="N22" i="9" s="1"/>
  <c r="N23" i="9" s="1"/>
  <c r="N24" i="9" s="1"/>
  <c r="P11" i="9"/>
  <c r="P12" i="9" s="1"/>
  <c r="P13" i="9" s="1"/>
  <c r="P14" i="9" s="1"/>
  <c r="P15" i="9" s="1"/>
  <c r="P16" i="9" s="1"/>
  <c r="P17" i="9" s="1"/>
  <c r="P18" i="9" s="1"/>
  <c r="P19" i="9" s="1"/>
  <c r="P20" i="9" s="1"/>
  <c r="P21" i="9" s="1"/>
  <c r="P22" i="9" s="1"/>
  <c r="P23" i="9" s="1"/>
  <c r="P24" i="9" s="1"/>
  <c r="O29" i="8"/>
  <c r="N12" i="8"/>
  <c r="N13" i="8" s="1"/>
  <c r="N14" i="8" s="1"/>
  <c r="N15" i="8" s="1"/>
  <c r="N16" i="8" s="1"/>
  <c r="N17" i="8" s="1"/>
  <c r="N18" i="8" s="1"/>
  <c r="N19" i="8" s="1"/>
  <c r="N20" i="8" s="1"/>
  <c r="N21" i="8" s="1"/>
  <c r="N22" i="8" s="1"/>
  <c r="N23" i="8" s="1"/>
  <c r="N24" i="8" s="1"/>
  <c r="N25" i="8" s="1"/>
  <c r="N26" i="8" s="1"/>
  <c r="N27" i="8" s="1"/>
  <c r="N28" i="8" s="1"/>
  <c r="N29" i="8" s="1"/>
  <c r="N30" i="8" s="1"/>
  <c r="N31" i="8" s="1"/>
  <c r="N32" i="8" s="1"/>
  <c r="N33" i="8" s="1"/>
  <c r="N34" i="8" s="1"/>
  <c r="N35" i="8" s="1"/>
  <c r="N36" i="8" s="1"/>
  <c r="N37" i="8" s="1"/>
  <c r="N38" i="8" s="1"/>
  <c r="O8" i="8"/>
  <c r="N7" i="8"/>
  <c r="P7" i="8" s="1"/>
  <c r="P8" i="8" l="1"/>
  <c r="P9" i="8" s="1"/>
  <c r="P10" i="8" s="1"/>
  <c r="P11" i="8" s="1"/>
  <c r="P12" i="8" s="1"/>
  <c r="P13" i="8" s="1"/>
  <c r="P14" i="8" s="1"/>
  <c r="P15" i="8" s="1"/>
  <c r="P16" i="8" s="1"/>
  <c r="P17" i="8" s="1"/>
  <c r="P18" i="8" s="1"/>
  <c r="P19" i="8" s="1"/>
  <c r="P20" i="8" s="1"/>
  <c r="P21" i="8" s="1"/>
  <c r="P22" i="8" s="1"/>
  <c r="P23" i="8" s="1"/>
  <c r="P24" i="8" s="1"/>
  <c r="P25" i="8" s="1"/>
  <c r="P26" i="8" s="1"/>
  <c r="P27" i="8" s="1"/>
  <c r="P28" i="8" s="1"/>
  <c r="P29" i="8" s="1"/>
  <c r="P30" i="8" s="1"/>
  <c r="P31" i="8" s="1"/>
  <c r="P32" i="8" s="1"/>
  <c r="P33" i="8" s="1"/>
  <c r="P34" i="8" s="1"/>
  <c r="P35" i="8" s="1"/>
  <c r="P25" i="9"/>
  <c r="P26" i="9" s="1"/>
  <c r="P27" i="9" s="1"/>
  <c r="P28" i="9" s="1"/>
  <c r="P29" i="9" s="1"/>
  <c r="P30" i="9" s="1"/>
  <c r="P31" i="9" s="1"/>
  <c r="P32" i="9" s="1"/>
  <c r="N25" i="9"/>
  <c r="N26" i="9" s="1"/>
  <c r="N27" i="9" s="1"/>
  <c r="N28" i="9" s="1"/>
  <c r="N29" i="9" s="1"/>
  <c r="N30" i="9" s="1"/>
  <c r="N31" i="9" s="1"/>
  <c r="N32" i="9" s="1"/>
  <c r="N33" i="9" s="1"/>
  <c r="N34" i="9" s="1"/>
  <c r="N35" i="9" s="1"/>
  <c r="N36" i="9" s="1"/>
  <c r="N37" i="9" s="1"/>
  <c r="N38" i="9" s="1"/>
  <c r="N39" i="9" s="1"/>
  <c r="N40" i="9" s="1"/>
  <c r="N41" i="9" s="1"/>
  <c r="M15" i="6"/>
  <c r="O15" i="6" s="1"/>
  <c r="P33" i="9" l="1"/>
  <c r="P34" i="9" s="1"/>
  <c r="P35" i="9" s="1"/>
  <c r="P36" i="9" s="1"/>
  <c r="P37" i="9" s="1"/>
  <c r="P38" i="9" s="1"/>
  <c r="P39" i="9" s="1"/>
  <c r="P40" i="9" s="1"/>
  <c r="P41" i="9" s="1"/>
  <c r="N42" i="9" s="1"/>
  <c r="N39" i="8"/>
  <c r="P36" i="8"/>
  <c r="P37" i="8" s="1"/>
  <c r="P38" i="8" s="1"/>
  <c r="M33" i="7"/>
  <c r="O33" i="7" s="1"/>
  <c r="B8" i="7"/>
  <c r="B9" i="7"/>
  <c r="B10" i="7"/>
  <c r="B11" i="7"/>
  <c r="B12" i="7"/>
  <c r="B13" i="7"/>
  <c r="B14" i="7"/>
  <c r="B15" i="7"/>
  <c r="B16" i="7"/>
  <c r="B17" i="7"/>
  <c r="B18" i="7"/>
  <c r="B19" i="7"/>
  <c r="B20" i="7"/>
  <c r="B21" i="7"/>
  <c r="B22" i="7"/>
  <c r="B23" i="7"/>
  <c r="B24" i="7"/>
  <c r="B25" i="7"/>
  <c r="B26" i="7"/>
  <c r="B27" i="7"/>
  <c r="B28" i="7"/>
  <c r="B29" i="7"/>
  <c r="B30" i="7"/>
  <c r="B31" i="7"/>
  <c r="B32" i="7"/>
  <c r="B33" i="7"/>
  <c r="B7" i="7"/>
  <c r="M7" i="7"/>
  <c r="O7" i="7" s="1"/>
  <c r="P7" i="7" s="1"/>
  <c r="M8" i="7"/>
  <c r="N8" i="7" s="1"/>
  <c r="M9" i="7"/>
  <c r="O9" i="7" s="1"/>
  <c r="M10" i="7"/>
  <c r="O10" i="7" s="1"/>
  <c r="M11" i="7"/>
  <c r="O11" i="7" s="1"/>
  <c r="M12" i="7"/>
  <c r="O12" i="7" s="1"/>
  <c r="M13" i="7"/>
  <c r="O13" i="7" s="1"/>
  <c r="M14" i="7"/>
  <c r="O14" i="7" s="1"/>
  <c r="M15" i="7"/>
  <c r="O15" i="7" s="1"/>
  <c r="M16" i="7"/>
  <c r="O16" i="7" s="1"/>
  <c r="M17" i="7"/>
  <c r="O17" i="7" s="1"/>
  <c r="M18" i="7"/>
  <c r="O18" i="7" s="1"/>
  <c r="M19" i="7"/>
  <c r="O19" i="7" s="1"/>
  <c r="M20" i="7"/>
  <c r="O20" i="7" s="1"/>
  <c r="M21" i="7"/>
  <c r="O21" i="7" s="1"/>
  <c r="M22" i="7"/>
  <c r="O22" i="7" s="1"/>
  <c r="M23" i="7"/>
  <c r="O23" i="7" s="1"/>
  <c r="M24" i="7"/>
  <c r="O24" i="7" s="1"/>
  <c r="M25" i="7"/>
  <c r="O25" i="7" s="1"/>
  <c r="M26" i="7"/>
  <c r="O26" i="7" s="1"/>
  <c r="M27" i="7"/>
  <c r="O27" i="7" s="1"/>
  <c r="M28" i="7"/>
  <c r="O28" i="7" s="1"/>
  <c r="M29" i="7"/>
  <c r="O29" i="7" s="1"/>
  <c r="M30" i="7"/>
  <c r="O30" i="7" s="1"/>
  <c r="M31" i="7"/>
  <c r="O31" i="7" s="1"/>
  <c r="M32" i="7"/>
  <c r="O32" i="7" s="1"/>
  <c r="N7" i="7" l="1"/>
  <c r="N9" i="7"/>
  <c r="N10" i="7" s="1"/>
  <c r="N11" i="7" s="1"/>
  <c r="N12" i="7" s="1"/>
  <c r="N13" i="7" s="1"/>
  <c r="N14" i="7" s="1"/>
  <c r="N15" i="7" s="1"/>
  <c r="N16" i="7" s="1"/>
  <c r="N17" i="7" s="1"/>
  <c r="N18" i="7" s="1"/>
  <c r="N19" i="7" s="1"/>
  <c r="N20" i="7" s="1"/>
  <c r="N21" i="7" s="1"/>
  <c r="N22" i="7" s="1"/>
  <c r="N23" i="7" s="1"/>
  <c r="N24" i="7" s="1"/>
  <c r="N25" i="7" s="1"/>
  <c r="N26" i="7" s="1"/>
  <c r="N27" i="7" s="1"/>
  <c r="N28" i="7" s="1"/>
  <c r="N29" i="7" s="1"/>
  <c r="N30" i="7" s="1"/>
  <c r="N31" i="7" s="1"/>
  <c r="N32" i="7" s="1"/>
  <c r="N33" i="7" s="1"/>
  <c r="O8" i="7"/>
  <c r="P8" i="7" s="1"/>
  <c r="P9" i="7" s="1"/>
  <c r="P10" i="7" s="1"/>
  <c r="P11" i="7" s="1"/>
  <c r="P12" i="7" s="1"/>
  <c r="P13" i="7" s="1"/>
  <c r="P14" i="7" s="1"/>
  <c r="P15" i="7" s="1"/>
  <c r="P16" i="7" s="1"/>
  <c r="P17" i="7" s="1"/>
  <c r="P18" i="7" s="1"/>
  <c r="P19" i="7" s="1"/>
  <c r="P20" i="7" s="1"/>
  <c r="P21" i="7" s="1"/>
  <c r="P22" i="7" s="1"/>
  <c r="P23" i="7" s="1"/>
  <c r="P24" i="7" s="1"/>
  <c r="P25" i="7" s="1"/>
  <c r="P26" i="7" s="1"/>
  <c r="P27" i="7" s="1"/>
  <c r="P28" i="7" s="1"/>
  <c r="P29" i="7" s="1"/>
  <c r="P30" i="7" s="1"/>
  <c r="P31" i="7" s="1"/>
  <c r="P32" i="7" s="1"/>
  <c r="P33" i="7" s="1"/>
  <c r="N34" i="7" l="1"/>
  <c r="B8" i="6"/>
  <c r="B9" i="6"/>
  <c r="B10" i="6"/>
  <c r="B11" i="6"/>
  <c r="B12" i="6"/>
  <c r="B13" i="6"/>
  <c r="B14" i="6"/>
  <c r="B16" i="6"/>
  <c r="B17" i="6"/>
  <c r="B18" i="6"/>
  <c r="B19" i="6"/>
  <c r="B20" i="6"/>
  <c r="B21" i="6"/>
  <c r="B22" i="6"/>
  <c r="B23" i="6"/>
  <c r="B24" i="6"/>
  <c r="B25" i="6"/>
  <c r="B26" i="6"/>
  <c r="B27" i="6"/>
  <c r="B28" i="6"/>
  <c r="B29" i="6"/>
  <c r="B30" i="6"/>
  <c r="B31" i="6"/>
  <c r="B32" i="6"/>
  <c r="B33" i="6"/>
  <c r="M33" i="6"/>
  <c r="O33" i="6" s="1"/>
  <c r="M32" i="6"/>
  <c r="O32" i="6" s="1"/>
  <c r="M31" i="6"/>
  <c r="O31" i="6" s="1"/>
  <c r="M30" i="6"/>
  <c r="O30" i="6" s="1"/>
  <c r="M29" i="6"/>
  <c r="O29" i="6" s="1"/>
  <c r="M28" i="6"/>
  <c r="O28" i="6" s="1"/>
  <c r="M26" i="6"/>
  <c r="O26" i="6" s="1"/>
  <c r="M25" i="6"/>
  <c r="O25" i="6" s="1"/>
  <c r="M24" i="6"/>
  <c r="O24" i="6" s="1"/>
  <c r="M23" i="6"/>
  <c r="O23" i="6" s="1"/>
  <c r="M22" i="6"/>
  <c r="O22" i="6" s="1"/>
  <c r="M21" i="6"/>
  <c r="O21" i="6" s="1"/>
  <c r="M20" i="6"/>
  <c r="O20" i="6" s="1"/>
  <c r="M19" i="6"/>
  <c r="O19" i="6" s="1"/>
  <c r="M18" i="6"/>
  <c r="O18" i="6" s="1"/>
  <c r="M17" i="6"/>
  <c r="O17" i="6" s="1"/>
  <c r="M16" i="6"/>
  <c r="M14" i="6"/>
  <c r="O14" i="6" s="1"/>
  <c r="M13" i="6"/>
  <c r="O13" i="6" s="1"/>
  <c r="M12" i="6"/>
  <c r="O12" i="6" s="1"/>
  <c r="M11" i="6"/>
  <c r="O11" i="6" s="1"/>
  <c r="M10" i="6"/>
  <c r="O10" i="6" s="1"/>
  <c r="M9" i="6"/>
  <c r="O9" i="6" s="1"/>
  <c r="M8" i="6"/>
  <c r="M7" i="6"/>
  <c r="O7" i="6" s="1"/>
  <c r="P7" i="6" s="1"/>
  <c r="B7" i="6"/>
  <c r="O16" i="6" l="1"/>
  <c r="O8" i="6"/>
  <c r="P8" i="6" s="1"/>
  <c r="P9" i="6" s="1"/>
  <c r="P10" i="6" s="1"/>
  <c r="P11" i="6" s="1"/>
  <c r="P12" i="6" s="1"/>
  <c r="P13" i="6" s="1"/>
  <c r="P14" i="6" s="1"/>
  <c r="P15" i="6" s="1"/>
  <c r="N7" i="6"/>
  <c r="B29" i="4"/>
  <c r="N8" i="6" l="1"/>
  <c r="N9" i="6" s="1"/>
  <c r="N10" i="6" s="1"/>
  <c r="N11" i="6" s="1"/>
  <c r="N12" i="6" s="1"/>
  <c r="N13" i="6" s="1"/>
  <c r="N14" i="6" s="1"/>
  <c r="N15" i="6" s="1"/>
  <c r="N16" i="6" s="1"/>
  <c r="N17" i="6" s="1"/>
  <c r="N18" i="6" s="1"/>
  <c r="N19" i="6" s="1"/>
  <c r="N20" i="6" s="1"/>
  <c r="N21" i="6" s="1"/>
  <c r="N22" i="6" s="1"/>
  <c r="N23" i="6" s="1"/>
  <c r="N24" i="6" s="1"/>
  <c r="N25" i="6" s="1"/>
  <c r="N26" i="6" s="1"/>
  <c r="P16" i="6"/>
  <c r="P17" i="6" s="1"/>
  <c r="P18" i="6" s="1"/>
  <c r="P19" i="6" s="1"/>
  <c r="P20" i="6" s="1"/>
  <c r="P21" i="6" s="1"/>
  <c r="P22" i="6" s="1"/>
  <c r="P23" i="6" s="1"/>
  <c r="P24" i="6" s="1"/>
  <c r="P25" i="6" s="1"/>
  <c r="P26" i="6" s="1"/>
  <c r="M24" i="3"/>
  <c r="O24" i="3" s="1"/>
  <c r="M25" i="3"/>
  <c r="M26" i="3"/>
  <c r="O26" i="3" s="1"/>
  <c r="M27" i="3"/>
  <c r="O27" i="3" s="1"/>
  <c r="M28" i="3"/>
  <c r="O28" i="3" s="1"/>
  <c r="M29" i="3"/>
  <c r="O29" i="3" s="1"/>
  <c r="M30" i="3"/>
  <c r="O30" i="3" s="1"/>
  <c r="M31" i="3"/>
  <c r="O31" i="3" s="1"/>
  <c r="M32" i="3"/>
  <c r="O32" i="3" s="1"/>
  <c r="M33" i="3"/>
  <c r="O33" i="3" s="1"/>
  <c r="B24" i="3"/>
  <c r="O25" i="3" l="1"/>
  <c r="M32" i="5"/>
  <c r="B32" i="5"/>
  <c r="M31" i="5"/>
  <c r="B31" i="5"/>
  <c r="M30" i="5"/>
  <c r="B30" i="5"/>
  <c r="M29" i="5"/>
  <c r="B29" i="5"/>
  <c r="M28" i="5"/>
  <c r="B28" i="5"/>
  <c r="M27" i="5"/>
  <c r="B27" i="5"/>
  <c r="M26" i="5"/>
  <c r="B26" i="5"/>
  <c r="M25" i="5"/>
  <c r="B25" i="5"/>
  <c r="M24" i="5"/>
  <c r="B24" i="5"/>
  <c r="M23" i="5"/>
  <c r="B23" i="5"/>
  <c r="M22" i="5"/>
  <c r="B22" i="5"/>
  <c r="M21" i="5"/>
  <c r="B21" i="5"/>
  <c r="M20" i="5"/>
  <c r="B20" i="5"/>
  <c r="M19" i="5"/>
  <c r="B19" i="5"/>
  <c r="M18" i="5"/>
  <c r="B18" i="5"/>
  <c r="M17" i="5"/>
  <c r="B17" i="5"/>
  <c r="M16" i="5"/>
  <c r="B16" i="5"/>
  <c r="M15" i="5"/>
  <c r="B15" i="5"/>
  <c r="M14" i="5"/>
  <c r="B14" i="5"/>
  <c r="M13" i="5"/>
  <c r="B13" i="5"/>
  <c r="M12" i="5"/>
  <c r="B12" i="5"/>
  <c r="M11" i="5"/>
  <c r="B11" i="5"/>
  <c r="M10" i="5"/>
  <c r="B10" i="5"/>
  <c r="M9" i="5"/>
  <c r="B9" i="5"/>
  <c r="M8" i="5"/>
  <c r="N8" i="5" s="1"/>
  <c r="B8" i="5"/>
  <c r="M7" i="5"/>
  <c r="O7" i="5" s="1"/>
  <c r="P7" i="5" s="1"/>
  <c r="B7" i="5"/>
  <c r="O10" i="5" l="1"/>
  <c r="N10" i="5"/>
  <c r="O22" i="5"/>
  <c r="N22" i="5"/>
  <c r="O11" i="5"/>
  <c r="N11" i="5"/>
  <c r="N17" i="5"/>
  <c r="O17" i="5"/>
  <c r="N23" i="5"/>
  <c r="O23" i="5"/>
  <c r="N29" i="5"/>
  <c r="O29" i="5"/>
  <c r="N27" i="5"/>
  <c r="O27" i="5"/>
  <c r="N21" i="5"/>
  <c r="O21" i="5"/>
  <c r="O16" i="5"/>
  <c r="N16" i="5"/>
  <c r="O28" i="5"/>
  <c r="N28" i="5"/>
  <c r="N12" i="5"/>
  <c r="O12" i="5"/>
  <c r="N18" i="5"/>
  <c r="O18" i="5"/>
  <c r="N24" i="5"/>
  <c r="O24" i="5"/>
  <c r="N30" i="5"/>
  <c r="O30" i="5"/>
  <c r="O13" i="5"/>
  <c r="N13" i="5"/>
  <c r="O19" i="5"/>
  <c r="N19" i="5"/>
  <c r="O25" i="5"/>
  <c r="N25" i="5"/>
  <c r="N15" i="5"/>
  <c r="O15" i="5"/>
  <c r="O14" i="5"/>
  <c r="N14" i="5"/>
  <c r="O20" i="5"/>
  <c r="N20" i="5"/>
  <c r="O26" i="5"/>
  <c r="N26" i="5"/>
  <c r="O32" i="5"/>
  <c r="N32" i="5"/>
  <c r="N9" i="5"/>
  <c r="O9" i="5"/>
  <c r="P9" i="5" s="1"/>
  <c r="P10" i="5" s="1"/>
  <c r="P11" i="5" s="1"/>
  <c r="P12" i="5" s="1"/>
  <c r="P13" i="5" s="1"/>
  <c r="P14" i="5" s="1"/>
  <c r="N31" i="5"/>
  <c r="O31" i="5"/>
  <c r="O8" i="5"/>
  <c r="P8" i="5" s="1"/>
  <c r="N7" i="5"/>
  <c r="P15" i="5" l="1"/>
  <c r="P16" i="5" s="1"/>
  <c r="P17" i="5" s="1"/>
  <c r="P18" i="5" s="1"/>
  <c r="P19" i="5" s="1"/>
  <c r="P20" i="5" s="1"/>
  <c r="P21" i="5" s="1"/>
  <c r="P22" i="5" s="1"/>
  <c r="P23" i="5" s="1"/>
  <c r="P24" i="5" s="1"/>
  <c r="P25" i="5" s="1"/>
  <c r="P26" i="5" s="1"/>
  <c r="P27" i="5" s="1"/>
  <c r="P28" i="5" s="1"/>
  <c r="P29" i="5" s="1"/>
  <c r="P30" i="5" s="1"/>
  <c r="P31" i="5" s="1"/>
  <c r="P32" i="5" s="1"/>
  <c r="N33" i="5" s="1"/>
  <c r="E33" i="5" s="1"/>
  <c r="M7" i="4"/>
  <c r="O7" i="4" s="1"/>
  <c r="P7" i="4" s="1"/>
  <c r="B12" i="4"/>
  <c r="B7" i="4"/>
  <c r="B33" i="4"/>
  <c r="M33" i="4"/>
  <c r="O33" i="4" s="1"/>
  <c r="B34" i="4"/>
  <c r="M34" i="4"/>
  <c r="O34" i="4" s="1"/>
  <c r="B35" i="4"/>
  <c r="M35" i="4"/>
  <c r="O35" i="4" s="1"/>
  <c r="B36" i="4"/>
  <c r="M36" i="4"/>
  <c r="O36" i="4" s="1"/>
  <c r="B37" i="4"/>
  <c r="M37" i="4"/>
  <c r="O37" i="4" s="1"/>
  <c r="M32" i="4"/>
  <c r="O32" i="4" s="1"/>
  <c r="B32" i="4"/>
  <c r="M31" i="4"/>
  <c r="O31" i="4" s="1"/>
  <c r="B31" i="4"/>
  <c r="M30" i="4"/>
  <c r="O30" i="4" s="1"/>
  <c r="B30" i="4"/>
  <c r="M29" i="4"/>
  <c r="O29" i="4" s="1"/>
  <c r="M28" i="4"/>
  <c r="O28" i="4" s="1"/>
  <c r="B28" i="4"/>
  <c r="M27" i="4"/>
  <c r="O27" i="4" s="1"/>
  <c r="B27" i="4"/>
  <c r="M26" i="4"/>
  <c r="O26" i="4" s="1"/>
  <c r="B26" i="4"/>
  <c r="M25" i="4"/>
  <c r="O25" i="4" s="1"/>
  <c r="B25" i="4"/>
  <c r="M24" i="4"/>
  <c r="O24" i="4" s="1"/>
  <c r="B24" i="4"/>
  <c r="M23" i="4"/>
  <c r="O23" i="4" s="1"/>
  <c r="B23" i="4"/>
  <c r="M22" i="4"/>
  <c r="O22" i="4" s="1"/>
  <c r="B22" i="4"/>
  <c r="M21" i="4"/>
  <c r="O21" i="4" s="1"/>
  <c r="B21" i="4"/>
  <c r="M20" i="4"/>
  <c r="O20" i="4" s="1"/>
  <c r="B20" i="4"/>
  <c r="M19" i="4"/>
  <c r="O19" i="4" s="1"/>
  <c r="B19" i="4"/>
  <c r="M18" i="4"/>
  <c r="O18" i="4" s="1"/>
  <c r="B18" i="4"/>
  <c r="M17" i="4"/>
  <c r="O17" i="4" s="1"/>
  <c r="B17" i="4"/>
  <c r="M16" i="4"/>
  <c r="O16" i="4" s="1"/>
  <c r="B16" i="4"/>
  <c r="M15" i="4"/>
  <c r="O15" i="4" s="1"/>
  <c r="B15" i="4"/>
  <c r="M14" i="4"/>
  <c r="O14" i="4" s="1"/>
  <c r="B14" i="4"/>
  <c r="M13" i="4"/>
  <c r="O13" i="4" s="1"/>
  <c r="B13" i="4"/>
  <c r="M12" i="4"/>
  <c r="O12" i="4" s="1"/>
  <c r="M11" i="4"/>
  <c r="O11" i="4" s="1"/>
  <c r="B11" i="4"/>
  <c r="M10" i="4"/>
  <c r="O10" i="4" s="1"/>
  <c r="B10" i="4"/>
  <c r="M9" i="4"/>
  <c r="O9" i="4" s="1"/>
  <c r="B9" i="4"/>
  <c r="M8" i="4"/>
  <c r="O8" i="4" s="1"/>
  <c r="B8" i="4"/>
  <c r="P8" i="4" l="1"/>
  <c r="P9" i="4" s="1"/>
  <c r="P10" i="4" s="1"/>
  <c r="P11" i="4" s="1"/>
  <c r="P12" i="4" s="1"/>
  <c r="P13" i="4" s="1"/>
  <c r="P14" i="4" s="1"/>
  <c r="P15" i="4" s="1"/>
  <c r="P16" i="4" s="1"/>
  <c r="P17" i="4" s="1"/>
  <c r="P18" i="4" s="1"/>
  <c r="P19" i="4" s="1"/>
  <c r="P20" i="4" s="1"/>
  <c r="P21" i="4" s="1"/>
  <c r="P22" i="4" s="1"/>
  <c r="P23" i="4" s="1"/>
  <c r="P24" i="4" s="1"/>
  <c r="P25" i="4" s="1"/>
  <c r="P26" i="4" s="1"/>
  <c r="P27" i="4" s="1"/>
  <c r="P28" i="4" s="1"/>
  <c r="P29" i="4" s="1"/>
  <c r="P30" i="4" s="1"/>
  <c r="P31" i="4" s="1"/>
  <c r="P32" i="4" s="1"/>
  <c r="P33" i="4" s="1"/>
  <c r="P34" i="4" s="1"/>
  <c r="P35" i="4" s="1"/>
  <c r="P36" i="4" s="1"/>
  <c r="P37" i="4" s="1"/>
  <c r="N7" i="4"/>
  <c r="N8" i="4"/>
  <c r="N9" i="4" s="1"/>
  <c r="N10" i="4" s="1"/>
  <c r="N11" i="4" s="1"/>
  <c r="N12" i="4" s="1"/>
  <c r="N13" i="4" s="1"/>
  <c r="N14" i="4" s="1"/>
  <c r="N15" i="4" s="1"/>
  <c r="N16" i="4" s="1"/>
  <c r="N17" i="4" s="1"/>
  <c r="N18" i="4" s="1"/>
  <c r="N19" i="4" s="1"/>
  <c r="N20" i="4" s="1"/>
  <c r="N21" i="4" s="1"/>
  <c r="N22" i="4" s="1"/>
  <c r="N23" i="4" s="1"/>
  <c r="N24" i="4" s="1"/>
  <c r="N25" i="4" s="1"/>
  <c r="N26" i="4" s="1"/>
  <c r="N27" i="4" s="1"/>
  <c r="N28" i="4" s="1"/>
  <c r="N29" i="4" s="1"/>
  <c r="N30" i="4" s="1"/>
  <c r="N31" i="4" s="1"/>
  <c r="N32" i="4" s="1"/>
  <c r="N33" i="4" s="1"/>
  <c r="N34" i="4" s="1"/>
  <c r="N35" i="4" s="1"/>
  <c r="N36" i="4" s="1"/>
  <c r="N37" i="4" s="1"/>
  <c r="N38" i="4" l="1"/>
  <c r="M25" i="1" l="1"/>
  <c r="O25" i="1" s="1"/>
  <c r="B25" i="1"/>
  <c r="M17" i="1" l="1"/>
  <c r="O17" i="1" s="1"/>
  <c r="M18" i="1"/>
  <c r="O18" i="1" s="1"/>
  <c r="M19" i="1"/>
  <c r="O19" i="1" s="1"/>
  <c r="M20" i="1"/>
  <c r="O20" i="1" s="1"/>
  <c r="M21" i="1"/>
  <c r="O21" i="1"/>
  <c r="M22" i="1"/>
  <c r="O22" i="1" s="1"/>
  <c r="M23" i="1"/>
  <c r="O23" i="1" s="1"/>
  <c r="M24" i="1"/>
  <c r="O24" i="1" s="1"/>
  <c r="M26" i="1"/>
  <c r="O26" i="1" s="1"/>
  <c r="M27" i="1"/>
  <c r="O27" i="1" s="1"/>
  <c r="M28" i="1"/>
  <c r="O28" i="1" s="1"/>
  <c r="M29" i="1"/>
  <c r="O29" i="1" s="1"/>
  <c r="M30" i="1"/>
  <c r="O30" i="1" s="1"/>
  <c r="M31" i="1"/>
  <c r="O31" i="1" s="1"/>
  <c r="M32" i="1"/>
  <c r="O32" i="1" s="1"/>
  <c r="M33" i="1"/>
  <c r="O33" i="1"/>
  <c r="M34" i="1"/>
  <c r="O34" i="1" s="1"/>
  <c r="M35" i="1"/>
  <c r="O35" i="1" s="1"/>
  <c r="M36" i="1"/>
  <c r="O36" i="1" s="1"/>
  <c r="B17" i="1"/>
  <c r="M13" i="1" l="1"/>
  <c r="M14" i="1"/>
  <c r="M15" i="1"/>
  <c r="M16" i="1"/>
  <c r="M12" i="1"/>
  <c r="O12" i="1" s="1"/>
  <c r="B12" i="1"/>
  <c r="M9" i="3"/>
  <c r="O9" i="3" s="1"/>
  <c r="B32" i="3"/>
  <c r="B33" i="3"/>
  <c r="M8" i="3"/>
  <c r="N8" i="3" s="1"/>
  <c r="N9" i="3" s="1"/>
  <c r="M10" i="3"/>
  <c r="O10" i="3" s="1"/>
  <c r="M11" i="3"/>
  <c r="O11" i="3" s="1"/>
  <c r="N7" i="3"/>
  <c r="O7" i="3"/>
  <c r="B8" i="3"/>
  <c r="B9" i="3"/>
  <c r="B10" i="3"/>
  <c r="B11" i="3"/>
  <c r="B12" i="3"/>
  <c r="M12" i="3"/>
  <c r="O12" i="3" s="1"/>
  <c r="B13" i="3"/>
  <c r="M13" i="3"/>
  <c r="O13" i="3" s="1"/>
  <c r="B14" i="3"/>
  <c r="M14" i="3"/>
  <c r="O14" i="3" s="1"/>
  <c r="B15" i="3"/>
  <c r="M15" i="3"/>
  <c r="O15" i="3" s="1"/>
  <c r="B16" i="3"/>
  <c r="M16" i="3"/>
  <c r="O16" i="3" s="1"/>
  <c r="B17" i="3"/>
  <c r="M17" i="3"/>
  <c r="O17" i="3" s="1"/>
  <c r="B18" i="3"/>
  <c r="M18" i="3"/>
  <c r="O18" i="3" s="1"/>
  <c r="B19" i="3"/>
  <c r="M19" i="3"/>
  <c r="O19" i="3" s="1"/>
  <c r="B20" i="3"/>
  <c r="M20" i="3"/>
  <c r="O20" i="3" s="1"/>
  <c r="B21" i="3"/>
  <c r="M21" i="3"/>
  <c r="O21" i="3" s="1"/>
  <c r="B22" i="3"/>
  <c r="M22" i="3"/>
  <c r="O22" i="3" s="1"/>
  <c r="B23" i="3"/>
  <c r="M23" i="3"/>
  <c r="O23" i="3" s="1"/>
  <c r="B25" i="3"/>
  <c r="B26" i="3"/>
  <c r="B27" i="3"/>
  <c r="B28" i="3"/>
  <c r="B29" i="3"/>
  <c r="B30" i="3"/>
  <c r="B31" i="3"/>
  <c r="A39" i="3"/>
  <c r="A39" i="1"/>
  <c r="O15" i="1"/>
  <c r="O16" i="1"/>
  <c r="M11" i="1"/>
  <c r="O11" i="1" s="1"/>
  <c r="M10" i="1"/>
  <c r="O10" i="1" s="1"/>
  <c r="M8" i="1"/>
  <c r="O8" i="1" s="1"/>
  <c r="P8" i="1" s="1"/>
  <c r="O9" i="1"/>
  <c r="O14" i="1"/>
  <c r="O7" i="1"/>
  <c r="B8" i="1"/>
  <c r="B9" i="1"/>
  <c r="B10" i="1"/>
  <c r="B11" i="1"/>
  <c r="B13" i="1"/>
  <c r="B14" i="1"/>
  <c r="B15" i="1"/>
  <c r="B16" i="1"/>
  <c r="B18" i="1"/>
  <c r="B19" i="1"/>
  <c r="B20" i="1"/>
  <c r="B21" i="1"/>
  <c r="B22" i="1"/>
  <c r="B23" i="1"/>
  <c r="B24" i="1"/>
  <c r="B26" i="1"/>
  <c r="B27" i="1"/>
  <c r="B28" i="1"/>
  <c r="B29" i="1"/>
  <c r="B30" i="1"/>
  <c r="B31" i="1"/>
  <c r="B32" i="1"/>
  <c r="B33" i="1"/>
  <c r="B34" i="1"/>
  <c r="B35" i="1"/>
  <c r="B36" i="1"/>
  <c r="B7" i="1"/>
  <c r="O13" i="1" l="1"/>
  <c r="N10" i="3"/>
  <c r="N11" i="3" s="1"/>
  <c r="N12" i="3" s="1"/>
  <c r="N13" i="3" s="1"/>
  <c r="N14" i="3" s="1"/>
  <c r="N15" i="3" s="1"/>
  <c r="N16" i="3" s="1"/>
  <c r="N17" i="3" s="1"/>
  <c r="N18" i="3" s="1"/>
  <c r="N19" i="3" s="1"/>
  <c r="N20" i="3" s="1"/>
  <c r="N21" i="3" s="1"/>
  <c r="N22" i="3" s="1"/>
  <c r="N23" i="3" s="1"/>
  <c r="N24" i="3" s="1"/>
  <c r="N25" i="3" s="1"/>
  <c r="N26" i="3" s="1"/>
  <c r="N27" i="3" s="1"/>
  <c r="N28" i="3" s="1"/>
  <c r="N29" i="3" s="1"/>
  <c r="N30" i="3" s="1"/>
  <c r="N31" i="3" s="1"/>
  <c r="N32" i="3" s="1"/>
  <c r="N33" i="3" s="1"/>
  <c r="O8" i="3"/>
  <c r="P8" i="3" s="1"/>
  <c r="P9" i="3" s="1"/>
  <c r="P10" i="3" s="1"/>
  <c r="P11" i="3" s="1"/>
  <c r="P12" i="3" s="1"/>
  <c r="P13" i="3" s="1"/>
  <c r="P14" i="3" s="1"/>
  <c r="P15" i="3" s="1"/>
  <c r="P16" i="3" s="1"/>
  <c r="P17" i="3" s="1"/>
  <c r="P18" i="3" s="1"/>
  <c r="P19" i="3" s="1"/>
  <c r="P20" i="3" s="1"/>
  <c r="P21" i="3" s="1"/>
  <c r="P22" i="3" s="1"/>
  <c r="P23" i="3" s="1"/>
  <c r="P24" i="3" s="1"/>
  <c r="P25" i="3" s="1"/>
  <c r="P26" i="3" s="1"/>
  <c r="P27" i="3" s="1"/>
  <c r="P28" i="3" s="1"/>
  <c r="P29" i="3" s="1"/>
  <c r="P30" i="3" s="1"/>
  <c r="P31" i="3" s="1"/>
  <c r="P32" i="3" s="1"/>
  <c r="P33" i="3" s="1"/>
  <c r="N8" i="1"/>
  <c r="N9" i="1" s="1"/>
  <c r="N10" i="1" s="1"/>
  <c r="N11" i="1" s="1"/>
  <c r="N12" i="1" s="1"/>
  <c r="N13" i="1" s="1"/>
  <c r="N14" i="1" s="1"/>
  <c r="N15" i="1" s="1"/>
  <c r="N16" i="1" s="1"/>
  <c r="N17" i="1" s="1"/>
  <c r="N18" i="1" s="1"/>
  <c r="N19" i="1" s="1"/>
  <c r="N20" i="1" s="1"/>
  <c r="N21" i="1" s="1"/>
  <c r="N22" i="1" s="1"/>
  <c r="N23" i="1" s="1"/>
  <c r="P9" i="1"/>
  <c r="P10" i="1" s="1"/>
  <c r="P11" i="1" s="1"/>
  <c r="P12" i="1" s="1"/>
  <c r="N7" i="1"/>
  <c r="N24" i="1" l="1"/>
  <c r="N26" i="1" s="1"/>
  <c r="N27" i="1" s="1"/>
  <c r="N28" i="1" s="1"/>
  <c r="N29" i="1" s="1"/>
  <c r="N30" i="1" s="1"/>
  <c r="N31" i="1" s="1"/>
  <c r="N32" i="1" s="1"/>
  <c r="N33" i="1" s="1"/>
  <c r="N34" i="1" s="1"/>
  <c r="N35" i="1" s="1"/>
  <c r="N36" i="1" s="1"/>
  <c r="N25" i="1"/>
  <c r="P13" i="1"/>
  <c r="P14" i="1" s="1"/>
  <c r="P15" i="1" s="1"/>
  <c r="P16" i="1" s="1"/>
  <c r="P17" i="1" s="1"/>
  <c r="P18" i="1" s="1"/>
  <c r="P19" i="1" s="1"/>
  <c r="P20" i="1" s="1"/>
  <c r="P21" i="1" s="1"/>
  <c r="P22" i="1" s="1"/>
  <c r="P23" i="1" s="1"/>
  <c r="N38" i="3"/>
  <c r="B39" i="3" s="1"/>
  <c r="P24" i="1" l="1"/>
  <c r="P27" i="1" s="1"/>
  <c r="P28" i="1" s="1"/>
  <c r="P29" i="1" s="1"/>
  <c r="P30" i="1" s="1"/>
  <c r="P31" i="1" s="1"/>
  <c r="P32" i="1" s="1"/>
  <c r="P33" i="1" s="1"/>
  <c r="P34" i="1" s="1"/>
  <c r="P35" i="1" s="1"/>
  <c r="P36" i="1" s="1"/>
  <c r="P25" i="1"/>
  <c r="N38" i="1" l="1"/>
  <c r="B39" i="1" s="1"/>
  <c r="M27" i="6" l="1"/>
  <c r="O27" i="6" s="1"/>
  <c r="P27" i="6" s="1"/>
  <c r="P28" i="6" s="1"/>
  <c r="P29" i="6" s="1"/>
  <c r="P30" i="6" s="1"/>
  <c r="P31" i="6" s="1"/>
  <c r="P32" i="6" s="1"/>
  <c r="P33" i="6" s="1"/>
  <c r="N27" i="6" l="1"/>
  <c r="N28" i="6" l="1"/>
  <c r="N29" i="6" s="1"/>
  <c r="N30" i="6" s="1"/>
  <c r="N31" i="6" s="1"/>
  <c r="N32" i="6" s="1"/>
  <c r="N33" i="6" s="1"/>
  <c r="N34" i="6" s="1"/>
  <c r="E34" i="6" s="1"/>
</calcChain>
</file>

<file path=xl/sharedStrings.xml><?xml version="1.0" encoding="utf-8"?>
<sst xmlns="http://schemas.openxmlformats.org/spreadsheetml/2006/main" count="2134" uniqueCount="791">
  <si>
    <t>דו"ח נוכחות מפורט</t>
  </si>
  <si>
    <t>10001404 (10001404)</t>
  </si>
  <si>
    <t>תאריך 01/05/2019-31/05/2019</t>
  </si>
  <si>
    <t>תאריך</t>
  </si>
  <si>
    <t>יום</t>
  </si>
  <si>
    <t>קוד משימה</t>
  </si>
  <si>
    <t>משימה</t>
  </si>
  <si>
    <t>כניסה</t>
  </si>
  <si>
    <t>מיקום</t>
  </si>
  <si>
    <t>הערה</t>
  </si>
  <si>
    <t>יציאה</t>
  </si>
  <si>
    <t>סה"כ</t>
  </si>
  <si>
    <t>מצטבר</t>
  </si>
  <si>
    <t>44, ראשון לציון, ישראל</t>
  </si>
  <si>
    <t>שער-יפו, באר יעקב, ישראל</t>
  </si>
  <si>
    <t>ניהול כושרים ועיצוב שולחן עבודה</t>
  </si>
  <si>
    <t>עיצוב דוחות לשולחן עבודה</t>
  </si>
  <si>
    <t>כביש 44/דרך חיים הרצוג, ראשון לציון, ישראל</t>
  </si>
  <si>
    <t>דיון אינטגרציה - שרשרת / דיון שולחן עבודה אצל יעל</t>
  </si>
  <si>
    <t>טלפונים עם אבי ותקווה</t>
  </si>
  <si>
    <t>דרך חיים הרצוג, ראשון לציון, ישראל</t>
  </si>
  <si>
    <t>סגירת קצוות תרחיש ניהול מלאי / עדכון אפיון שולחן עבודה</t>
  </si>
  <si>
    <t>שיחות תיאום עם אלין</t>
  </si>
  <si>
    <t>מקמצ''ר, ישראל</t>
  </si>
  <si>
    <t>פגישות בנושא הרחבת שולחן עבודה הכנה לפגישת ק' אמל"ח שלב ב'</t>
  </si>
  <si>
    <t>גדוד אמירים, באר יעקב, ישראל</t>
  </si>
  <si>
    <t>עדכון שולחן עבודה, פגישת צוות ק' אמל"ח מרה,ס שלב ב'</t>
  </si>
  <si>
    <t>אסף הרופא/צריפין, ראשון לציון, ישראל</t>
  </si>
  <si>
    <t>מטריצת עקיבות, שולחן עובדה, תכנית עבודה ומצגת מנהלים</t>
  </si>
  <si>
    <t>תל השומר</t>
  </si>
  <si>
    <t>פגישת עיצוב עם ליזה, ועטרה. סגירת קצוות עם צוות אחזקה ואיכות</t>
  </si>
  <si>
    <t>שער ירושלים, ישראל</t>
  </si>
  <si>
    <t>שולחן עבודה, מצגת סטטוס לראש מנהלת מרה"ס</t>
  </si>
  <si>
    <t>שיחת תיאום עם תקווה, הכנות לפגישה עם ראש המנהלת</t>
  </si>
  <si>
    <t>מקשחר, ישראל</t>
  </si>
  <si>
    <t>דיון עם ראש המנהלת, סיכומי דיון, סגירת קצוות אל מול מלאי, עבודה על שולחן עבודה עם מוריה</t>
  </si>
  <si>
    <t>44, באר יעקב, ישראל</t>
  </si>
  <si>
    <t>בדיקות עקיבות אל מול דרישות מרה"ס; דיון שולחן עבודה אצל איתי פרייס</t>
  </si>
  <si>
    <t>כנס Data Science</t>
  </si>
  <si>
    <t>קניון אסף/44, ראשון לציון, ישראל</t>
  </si>
  <si>
    <t>השלמות מסמכי קדם ועדכון מטריצת עקיבות</t>
  </si>
  <si>
    <t>הכנה למצגת רמח מעמ. עדכונים למסמכי קדם ועדכון מטריצת עקיבות</t>
  </si>
  <si>
    <t>אזור צריפין צפון</t>
  </si>
  <si>
    <t>העברת סדנא בניהול קונפליקטים, עדכון מצגת רמ"ח דיוני העברת מקל לאיפיון טכני משלב הקדם</t>
  </si>
  <si>
    <t>שער ירושלים / 4313, ישראל</t>
  </si>
  <si>
    <t>איפיון תרחיש מלאי לשולחן העבודה, פגישה עם יעל ועבודה על מצגת לרמח</t>
  </si>
  <si>
    <t>סה"כ ימי עבודה</t>
  </si>
  <si>
    <t>סה"כ שעות</t>
  </si>
  <si>
    <t>סה"כ העדרויות</t>
  </si>
  <si>
    <t>סה"כ חוסרים</t>
  </si>
  <si>
    <t>תאריך 01/06/2019-30/06/2019</t>
  </si>
  <si>
    <t>פגישה עם הרמח, טיוטת סיכום דיון, ישיבת תכנית פרויקט אינטגרטיבית עם אבי משען, תיאומי פגישות</t>
  </si>
  <si>
    <t>סיכום דיון רמ"ח, סדנת סיכום מבנים אירגוניים עם טרגר ויעל</t>
  </si>
  <si>
    <t xml:space="preserve"> דרך חיים הרצוג, ראשון לציון, ישראל</t>
  </si>
  <si>
    <t>תרחיש מלאי במערכת שו"ב, ישיבה עם כל בעלי העניין בהצגה של מבנים ארגוניים, הכנה לישיבת סטורי בורדינג</t>
  </si>
  <si>
    <t>הכנות לדיון רחט"ל, פגישת פיתוח מערכת שו"ב מרה"ס</t>
  </si>
  <si>
    <t>טיפול בכושרים ובהערות המנהלת למסמכי הקדם</t>
  </si>
  <si>
    <t>מעבר על מערכת השו"ב עם אנשי הפיתוח על ההתקדמות, ישיבה עם אנשי פיתוח עבור שלב ב'</t>
  </si>
  <si>
    <t>ניתוח דפאות למימוש תשתית והצגתן לרמ"ח</t>
  </si>
  <si>
    <t>Unnamed Road, Beer Yaakov, ישראל</t>
  </si>
  <si>
    <t>עבודת אינטגרציה בתהליכי העבודה בכושרים</t>
  </si>
  <si>
    <t>מצגות סטטוס רחט"ל, טיפול בניתוח כושרים עם הקפ"ט וק' אמל"ח</t>
  </si>
  <si>
    <t>ניתוח כושרים תהליכים עיסקיים מצגת שלב ב' עבור רחטל</t>
  </si>
  <si>
    <t>ניתוח תהליכי כושרים, הכנות לסדנא מדע המידע, הכנות למצגת רחטל</t>
  </si>
  <si>
    <t>תרשימי זרימה ניהול כושרים</t>
  </si>
  <si>
    <t>תיאומים טלפוניים באשר לאישורי ספונסר</t>
  </si>
  <si>
    <t>המשך עבודה על כושרים, ארגון שולחן עבודה, ניתוח מדדי מלאי</t>
  </si>
  <si>
    <t>מרום ראשון, ראשון לציון, מחוז המרכז, no, ישראל</t>
  </si>
  <si>
    <t>סיכום דיון רחטל, עדכון תכנית פרויקט, ניתוח משמעויות של איחוד שלב ב וג</t>
  </si>
  <si>
    <t>תכנית עבודה אחודה, הכנת תשתית ניהול מסמכים עבור שלב הבלו-פרינט</t>
  </si>
  <si>
    <t>תיאומים טלפוניים עם נוי</t>
  </si>
  <si>
    <t>תאריך 01/07/2019-31/07/2019</t>
  </si>
  <si>
    <t>דרך רב אלוף יעקב דורי, קרית אונו, ישראל</t>
  </si>
  <si>
    <t>דיון אינטגרציה במנהלת מרה"ס, עדכון תכניות פרויקט, מעבר על כושרים, מעבר על אופציות מימוש מבנים ארגוניים על ציר הזמן</t>
  </si>
  <si>
    <t>Unnamed Road, ישראל</t>
  </si>
  <si>
    <t>חלופות ניהול הפרויקט לשלב ב' וג', תכנון כח-אדם ומשמעויות האילוצים שמציב</t>
  </si>
  <si>
    <t>הכנת דוח סטטוס לרמח. תכנון מחודש של שלב ב' וג' ומעבר על כל התכולות עם הקפטיה ואבי פרישמן</t>
  </si>
  <si>
    <t>דיון סטטוס אצל הרמ"ח. סיכומי דיון, דיוני תכניות עבודה ותכולתן לשלב ב' וג'</t>
  </si>
  <si>
    <t>פתיחת דיוני BP, מלאי ספירות, סיכום דיון רמ"ח, ארגון פגישה להסבת מערכת נוע"ה ל-SAP</t>
  </si>
  <si>
    <t>עדכון משימות אמל"ח מדיוני רמ"ח וכל דיוני הקדם. מעבר על משימות לקראת דיוני BP, עדכון תכנית עבודה</t>
  </si>
  <si>
    <t>לשכת גיוס/דרך רב אלוף יעקב דורי, דרך רב אלוף יעקב דורי, קריית אונו, מחוז תל אביב, no, ישראל</t>
  </si>
  <si>
    <t>דרך לוד 5, אור יהודה, ישראל</t>
  </si>
  <si>
    <t>דיון BP בתרחיש מלאי, סטטוס משימות עם אבי, עדכון משימות וגאנט</t>
  </si>
  <si>
    <t>עדכון תכניות פרויקט, הכנות לסדנא מדדים למטה מרה״ס</t>
  </si>
  <si>
    <t>תלמי מנשה, באר יעקב, מחוז המרכז, no, ישראל</t>
  </si>
  <si>
    <t>השתתפות בסדנת מדדי ביצוע למפקדת המרה״ס, עדכון משימות</t>
  </si>
  <si>
    <t>13:22</t>
  </si>
  <si>
    <t>בניין עליזה בגין, באר יעקב, ישראל</t>
  </si>
  <si>
    <t>עבודה על משימות פתוחות, הכנת מצגת סטטוס לדיון רמ"ח</t>
  </si>
  <si>
    <t>07:10</t>
  </si>
  <si>
    <t>16:35</t>
  </si>
  <si>
    <t>דיון סטטוס אצל הרמ״ח. תכנית הפקת מסמכי BP, לתג״ב סוף אוגוסט</t>
  </si>
  <si>
    <t>06:56</t>
  </si>
  <si>
    <t>12:54</t>
  </si>
  <si>
    <t>שער יפו, באר יעקב, ישראל</t>
  </si>
  <si>
    <t>ישיבות לעדכון תכניות עבודה מרה"ס שלב ב'</t>
  </si>
  <si>
    <t>העברת מקל וכיסוי דרישות שלב ב'</t>
  </si>
  <si>
    <t>תאריך 01/08/2019-31/08/2019</t>
  </si>
  <si>
    <t>16:14</t>
  </si>
  <si>
    <t>דיון סטטוס רמ"ח, סיכום דיון, דיוני לו"ז שלב ב עם הצוותים</t>
  </si>
  <si>
    <t>07:27</t>
  </si>
  <si>
    <t>11:20</t>
  </si>
  <si>
    <t>סיכום דיון רמ"ח; דיוני לו"ז והכנה למרה"ס שלב ב' REALIZATION</t>
  </si>
  <si>
    <t>08:44</t>
  </si>
  <si>
    <t>תל השומר - מנהלת מרה"ס</t>
  </si>
  <si>
    <t>סדנא מדדים למפקדת מרה"ס, מעבר על תובנות מדדים, דיון אצל ניר בשן</t>
  </si>
  <si>
    <t>08:40</t>
  </si>
  <si>
    <t xml:space="preserve">ראשון לציון </t>
  </si>
  <si>
    <t>תכניות עבודה לשלב ב' וג' - מעבר על חומרים לבדיקת הצעות מרה"ס, מעבר על החומרים שהצטברו בנושא מטה מרה"ס אפליקציה לתחום ההפעלה</t>
  </si>
  <si>
    <t>" ראשון לציון"</t>
  </si>
  <si>
    <t>סיכום דיון סדנת דרישות למדדי מרה"ס בתחום ההפעלה, ארגון משימות אמל"ח, תשתית לדיון הדו-שבועי אצל הרמ"ח</t>
  </si>
  <si>
    <t>" "</t>
  </si>
  <si>
    <t>תכנית REALIZATION לשלב ב', ארגון משימות אמל"ח וגאנט לקראת דיון רמ"ח</t>
  </si>
  <si>
    <t>ארגון משימות אמל"ח וסטטוס התרחישים בשלב BP</t>
  </si>
  <si>
    <t>מש"הבט - פתח תקווה</t>
  </si>
  <si>
    <t>חפיפה כמבקר בלתי תלוי במשהבט, עדכון תכניות, עדכון מצגת סטטוס רמח ליום א</t>
  </si>
  <si>
    <t>רח זאב זבוטינסקי 94, פתח תקווה, ישראל</t>
  </si>
  <si>
    <t>דיון סטטוס אצל רמ"ח מע"מ, הצעות מרה"ס מבקר בלתי תלוי</t>
  </si>
  <si>
    <t>סיכום דיון מרה"ס, סטטוס פרויקט, הגדרת תפקיד האינטגרטור בפרויקט, עדכון משימות</t>
  </si>
  <si>
    <t>ארגון המשימות של שלב ב', טיפול בשילוב הדרכה והטמעה בשלב ב, ארגון דיון השברה אצל איתי, עדכון תכנית פרויקט לדיווח חדשי</t>
  </si>
  <si>
    <t>עדכון משימות, טיפול בכתבי מינוי לפרויקט מרה"ס שלב ב', ישיבה עם אחזקה לגבי שו"שים שייכנסו לשלב ב'</t>
  </si>
  <si>
    <t>ראשון לציון, ישראל</t>
  </si>
  <si>
    <t>ארגון תכנית פרויקט, טיפול בכתבי מינוי, סטטוס משימות אמל"ח</t>
  </si>
  <si>
    <t>פגישה עם הרמ"ח, עבודה על כתבי המינוי, עדכון רשימות תפוצה, דיון בנושא כושרים</t>
  </si>
  <si>
    <t>עדכון תכנית עבודה, עדכון כתבי מינוי ומשלוח להילה, עדכון סטטוס רמ״ח</t>
  </si>
  <si>
    <t>ארגון משימות אמל"ח לתרחיש מלאי</t>
  </si>
  <si>
    <t>שער יפו/אסף הרופא, באר יעקב, ישראל</t>
  </si>
  <si>
    <t>תיאום משימות אמל"ח עם היישום, מעבר על סטטוס מפורט, איסוף חומר לסטטוס רמ"ח</t>
  </si>
  <si>
    <t>תאריך 01/09/2019-30/09/2019</t>
  </si>
  <si>
    <t>מבקר בלתי תלוי משרד הבטחון,ניהול משימות אמל"ח לשלב ב', הכנות להצגת הפתרון למלאי</t>
  </si>
  <si>
    <t>עדכונים וסגירת קצוות לסטטוס רמ"ח, דיון הצגת פתרון BP לתרחיש מלאי</t>
  </si>
  <si>
    <t>דיון סטטוס רמ"ח, הכנות לסיכום דיון ומשימות אמל"ח, דיון סטטוס התקדמות שלב ב'</t>
  </si>
  <si>
    <t xml:space="preserve"> ראשון לציון</t>
  </si>
  <si>
    <t>פגישות הערכות לשלב ג'</t>
  </si>
  <si>
    <t>44 ראשון לציון</t>
  </si>
  <si>
    <t>איסוף חומר למצגת רחטל, עבודה על כתבי מינוי וסיכום דיון רמ"ח, דיון סטטוס, שילוב מתודולוגי של פיתוח דו"חות ניהוליים ותפעוליים</t>
  </si>
  <si>
    <t xml:space="preserve">עדכון תכניות עבודה, מעקב משימות שרשרת אספקה, איסוף חומרים למצגת רחטל </t>
  </si>
  <si>
    <t>ב</t>
  </si>
  <si>
    <t>צומת צריפין, ראשון לציון, ישראל</t>
  </si>
  <si>
    <t>שיחת הכנה למפגש עם מפקדת המרה"ס</t>
  </si>
  <si>
    <t>איסוף סטטוס, הקמת מאגר דרישות ב-HP/QC הכנות למצגת רחט"ל דיון מצגת אצל הילה</t>
  </si>
  <si>
    <t>תיאום משימות אינטגרציה, עבודה על HPQC ועדכון משימות און-ליין</t>
  </si>
  <si>
    <t>דרישות שרשרת, תיאום נושאי האינטגרציה עם טל</t>
  </si>
  <si>
    <t>דמ"צ אפליקציית הזמנות, דרישות הבק-לוג אג'ייל, מדדים לענף ההשברה במרה"ס</t>
  </si>
  <si>
    <t>דיוני סטטוס, עדכון תכנית פרויקט, ישיבה על הבק-לוג</t>
  </si>
  <si>
    <t>עדכון תכניות עבודה לדיווח חודשי, מעבר על משימות פיתוח למלאי שלב ב׳, ישיבת מסכי מעטפת</t>
  </si>
  <si>
    <t>ישיבת עדכון פיתוח לספרינט הראשון, הנחיות לגבי בניית בקלוג בהמשך</t>
  </si>
  <si>
    <t>ישיבת אינטגרציה, עדכון נושאים פתוחים בנושאי שרשרת, עדכון תכניות עבודה</t>
  </si>
  <si>
    <t>הכנת דו"ח סטטוס לניר בשן, דו"ח סטטוס להילה, איסוף חומרים מתרחיש שרשרת ומלאי ועדכון תכניות העבודה</t>
  </si>
  <si>
    <t>סיום ועדכון מצגות סטטוס לניר בשן ולרמ"ח. עדכון תכניות עבודה, הכנות לקראת תכנון ספרינט 2 לתרחיש המלאי</t>
  </si>
  <si>
    <t>תאריך 01/10/2019 - 31/10/2019</t>
  </si>
  <si>
    <t>הכנות לפגישת סטטוס רמ"ח וקיום פגישת הססטוס אצל הרמ"ח</t>
  </si>
  <si>
    <t>סיכום דיון רמ"ח, תיאום משימות לספרינטים הקרובים</t>
  </si>
  <si>
    <t>ארגון משימות שלב ב' - פגישות עדכון והשלמות לדיוק התכולה של שלב ב</t>
  </si>
  <si>
    <t>פגישות תיאום עם מוריה, ארגון משימות רמ"ח, ופגישות להמשך</t>
  </si>
  <si>
    <t>פגישות תיאום, סטטוס תרחיש מלאי, סטטוס תרחיש שרשרת, בדיקות סטטוס בדיקות ב-QAS</t>
  </si>
  <si>
    <t>פגישת עבודה עם אורן יעקובוב באשר לתשתית תקשורת בעידן המרה"ס, רענון ניתוח סיכונים</t>
  </si>
  <si>
    <t>ניתוח כושרים, הכנה לפגישת עם הרמ"ח בנושא ודיון רמ"ח בנושא הכושרים</t>
  </si>
  <si>
    <t>תרחיש מלאי סטטוס מפורט - סדנת תכנון ספריטים</t>
  </si>
  <si>
    <t>עדכון סטטוס טלפוני עם אבי</t>
  </si>
  <si>
    <t>תאריך 01/11/2019 - 30/11/2019</t>
  </si>
  <si>
    <t>הפסקה מצטבר</t>
  </si>
  <si>
    <t>07:05</t>
  </si>
  <si>
    <t>15:10</t>
  </si>
  <si>
    <t>עדכון תכניות עבודה. הכנות לסטטוס מרה"ס</t>
  </si>
  <si>
    <t>שיחות עדכון ותיאום פגישות עם אבי פרישמן ואביחי</t>
  </si>
  <si>
    <t>07:04</t>
  </si>
  <si>
    <t>16:18</t>
  </si>
  <si>
    <t>תכנון ספרינטים ומעקב אחר ביצוע מרה"ס שלב ב', הכנה לפגישת ניהול מבנה ארגוני בעידן מרה"ס</t>
  </si>
  <si>
    <t>ה</t>
  </si>
  <si>
    <t>שיחת עדכון עם אבי</t>
  </si>
  <si>
    <t>08:21</t>
  </si>
  <si>
    <t>15:52</t>
  </si>
  <si>
    <t xml:space="preserve">השבעה </t>
  </si>
  <si>
    <t>עדכון תכניות עבודה עבור אבי משען לדיווחים החדשיים</t>
  </si>
  <si>
    <t>07:51</t>
  </si>
  <si>
    <t>16:30</t>
  </si>
  <si>
    <t>יגאל אלון 51, תל אביב יפו, ישראל</t>
  </si>
  <si>
    <t>דיונים על מבנה ארגוני, עדכון תכניות עבודה על שלב ג' ופגישה עם אבי משען במשרדי אורנטק להעברת החומרים ודיון סטטוס</t>
  </si>
  <si>
    <t>07:29</t>
  </si>
  <si>
    <t>13:43</t>
  </si>
  <si>
    <t>סטטוס ספריניטים סינכרון מול הקפט וק' אמל"ח</t>
  </si>
  <si>
    <t>07:25</t>
  </si>
  <si>
    <t>עדכון משימות אמל"ח, הכנה לסטטוס רמ"ח</t>
  </si>
  <si>
    <t>דיוני סטטוס מרה"ס שלב ב' ו-ג' אצל רמ"ח מע"מ, ניתוח תשתית התקשורת לתמיכה בתקשורת א-סינכרונית</t>
  </si>
  <si>
    <t>סיכום דיון רמ"ח מע"מת מעקב משימות ספרינט 3, הכנות לדיוני סיכונים ושולחן עבודה מטה מרה"ס</t>
  </si>
  <si>
    <t>דיון מקיף הערכות שלב ג' אצל רמ"ח מע"מ</t>
  </si>
  <si>
    <t>פגישת תיאום תחום שרשרת סיכום ספרינט ותכנון הספרינטים הבאים, יסודות לתכנון שלב ג' תהליכי ניהול הפרויקט</t>
  </si>
  <si>
    <t>אזור מחלף אלוף שדה</t>
  </si>
  <si>
    <t>סיכום דיון סטטוס רמ"ח מע"מ, תכנון שלב ג' המשך, מעבר על הממשקים, ארכטיקטורת הפתרון לממשקי הזכיין מהצד הצהלי = ניהול המסרים, המשך תיאום מלאי בדרך עם מוריה</t>
  </si>
  <si>
    <t>לימוד החומרים הקשורים ל-SAP/PI בכל הקשור לממשקי מערכות</t>
  </si>
  <si>
    <t>דיון עומק תרחיש מלאי אצל הרמ"ח, תכנון והערכות רבתי של שלב ג' על כל צירי העבודה</t>
  </si>
  <si>
    <t>חיים הרצוג מועצה אזורית שדות דן</t>
  </si>
  <si>
    <t>ארגון כחוחות ומשימות שלב ג', דיון שולחן עבודה למפקד המרה"ס, דיון ארגון סדנת ניהול סיכונים ליום שני</t>
  </si>
  <si>
    <t>סדנת סיכונים</t>
  </si>
  <si>
    <t>ניתוח משימות להיערכות לשלב ג' איפיון מול הזכיין</t>
  </si>
  <si>
    <t>סטטוס מרה"ס שלב ג' - קפ"ט, היערכות אירגונית למפגשי זכיין</t>
  </si>
  <si>
    <t xml:space="preserve">ראשון לציון, דרך חיים הרצוג, </t>
  </si>
  <si>
    <t>מענה לסיכונים מנהלת מרה"ס, דיון ממשקים, סטטוס מרה"ס שלב ב'</t>
  </si>
  <si>
    <t>סטטוס שרשרת, דיון מבנים אירגוניים, היערכות אמל"ח לשלב ג', תיאום ספירות עם מקל"ר</t>
  </si>
  <si>
    <t>היערכות מרה"ס שלב ג', הכנות לסטטוס רמ"ח, דיון שולחן עבודה לדיון אצל מ' מרה"ס</t>
  </si>
  <si>
    <t>סטטוס מרה"ס שלב ב', דיון סטטוס אצל הרמ"ח, שיפור לדיווח, הסקת מסקנות להמשך</t>
  </si>
  <si>
    <t>המשך תיאומים מול הקפ"ט</t>
  </si>
  <si>
    <t>טיוב נתוני הדיווח למרה"ס שלב ב', מענה לרמ"ח על סוגיות שעלו במרה"ס שלבב ב', עיצוב מחדש של הדיווח, היערכות ארגונית מרה"ס שלב ג</t>
  </si>
  <si>
    <t>היערכות לבוא הזכיין שלב ג', סנכרון תהליכי עבודת הפיתוח בראי אמל"ח</t>
  </si>
  <si>
    <t>דיווח אחיד על כל משימות למלאי, שרשרת ודו"חות. התקנת פאוור בי.איי לשיפור דיווחים בזמן זמן</t>
  </si>
  <si>
    <t>ארגון נתוני SOW של דרישות מלאי ושרשרת לניתוחי BI עבור דוחות סטטוס לרמ"ח</t>
  </si>
  <si>
    <t>ארגון וניתוח נתוני SOW של דרישות מלאי ושרשרת לניתוחי BI עבור דוחות סטטוס לרמ"ח, הגירת נתונים לבסיס נתונים של פאוור בי.איי</t>
  </si>
  <si>
    <t>ניתוח ועיצוב המשימות ממצב הבייסליין ועד להיום  עבור כל שלב ב'</t>
  </si>
  <si>
    <t>סדר עקיבות, הכנת תשתית חדשה לפאוור בי.איי לדשבורדים לניהול הפרויקט</t>
  </si>
  <si>
    <t>המשך הכנת דשבורד לדיווחי רמ"ח, הצגה לנציגים לקבלת משוב</t>
  </si>
  <si>
    <t>תיאום אי תאימויות עם צוותי היישום, תיאום משימות עם ק' אמל"ח, ישיבת הכנה על הממשקים לזכיין</t>
  </si>
  <si>
    <t>המשך עבודה על מערכת הדשבורדים, הכנסת נתוני שרשרת ו-BW, ישיבה עם דודי ואבי מחברת רוזנשטוק על ממשקים לזכיין</t>
  </si>
  <si>
    <t>תאריך 31/01/2020 - 01/01/2020</t>
  </si>
  <si>
    <t>קוד משימה2</t>
  </si>
  <si>
    <t>משימה3</t>
  </si>
  <si>
    <t>מיקום2</t>
  </si>
  <si>
    <t>הערה2</t>
  </si>
  <si>
    <t>Column6</t>
  </si>
  <si>
    <t>תיאומי עבודה מול היישום, הכנת דו"חות בי.איי</t>
  </si>
  <si>
    <t>סטטוס שלב ג', סטטוס משימות עם אבי, ישיבת תיאום עם בע"ת לקראת דיון סטטוס רמ"ח</t>
  </si>
  <si>
    <t>תיאום המשימות והדיווח עם רמ"ד פיתוח בני קרקו, ביצוע התאמות נדרשות</t>
  </si>
  <si>
    <t>תיאום משימות מול מוריה, שיפורים לדשבורד סטטוסים מרה"ס שלב ב'</t>
  </si>
  <si>
    <t>קבלת משוב מתקווה, ותיקונים בהתאם, תיאום פגישת הכנה למרה"ס שלב ג'</t>
  </si>
  <si>
    <t>ארגון משימות מרה"ס ב' ומרה"ס ג', הצגת דשבורד לבע"ת שונים וקבלת משוב</t>
  </si>
  <si>
    <t>14:02</t>
  </si>
  <si>
    <t>17:40</t>
  </si>
  <si>
    <t>הכנות לסטטוס רמ"ח, שיפור מערכת הדוחות</t>
  </si>
  <si>
    <t>07:01</t>
  </si>
  <si>
    <t>18:27</t>
  </si>
  <si>
    <t>דיון סטטוס מרה"ס שלב ב', מעבר על מערכת הדו"חות קבלת משוב ושיפורי תכנה נדרשים</t>
  </si>
  <si>
    <t>05:50</t>
  </si>
  <si>
    <t xml:space="preserve">44 </t>
  </si>
  <si>
    <t>12:10</t>
  </si>
  <si>
    <t>עבודת תיאום עם מוריה לגבי שארית משימות פיתוח למרה"ס שלב ב'</t>
  </si>
  <si>
    <t>06:22</t>
  </si>
  <si>
    <t>17:51</t>
  </si>
  <si>
    <t>המשך התאמות בין הקפ"ט לקציני האמל"ח. הכנות לדיווחי מרה"ס לרמ"ח, הכנות והערכות לבוא הזכיין</t>
  </si>
  <si>
    <t>07:23</t>
  </si>
  <si>
    <t>פגישה מקדימה עם רמ"ח מע"מ, עדכוני דשבורדים לדיון צוותים לפני סטטוס כללי אצל הרמ"ח</t>
  </si>
  <si>
    <t>09:06</t>
  </si>
  <si>
    <t>16:52</t>
  </si>
  <si>
    <t>ארגון משימות מרה"ס, יישור קו לקראת דיון רמ"ח, הוספת יכולת BI לניהול משאבים בענץ</t>
  </si>
  <si>
    <t>07:33</t>
  </si>
  <si>
    <t>16:06</t>
  </si>
  <si>
    <t>תיאומים ועדכונים בהכנות לסטטוס אצל רמ"ח מע"מ, בניית מערכת דו"חות BI לתכנון משאבים נדרשים לענף מע"מ לוגיסטיות</t>
  </si>
  <si>
    <t>06:28</t>
  </si>
  <si>
    <t>18:59</t>
  </si>
  <si>
    <t>המשך ארגון משימות במערכת דיווח למרה"ס ב', המשך בניית מערכת ניצול משאבים, ארגון תשתית הדרישות למרה"ס שלב ג'</t>
  </si>
  <si>
    <t>07:00</t>
  </si>
  <si>
    <t>פגישת סטטוס אצל הרמ"ח. העמקת המערכת לתכנון משאבים לקראת שלל הפרויקטים בענף, תיאום פגישות הכנה לשלב ג'</t>
  </si>
  <si>
    <t>17:17</t>
  </si>
  <si>
    <t>נוריות ראשון לציון מחוז המרכז</t>
  </si>
  <si>
    <t>הכנת משימות פיתוח לשלב ג', מערכת תכנון משאבים לכלל הפרויקטים בענף</t>
  </si>
  <si>
    <t>15:56</t>
  </si>
  <si>
    <t>ראשון לציון</t>
  </si>
  <si>
    <t>עדכון משימות שלב ג', עדכון מערכת תכנון משאבים</t>
  </si>
  <si>
    <t>06:50</t>
  </si>
  <si>
    <t>דיונים בנושאי מרה"ס שלב ג', תכנון משאבים ואיזון המשאבים לחציון</t>
  </si>
  <si>
    <t>סה"כ שעותו</t>
  </si>
  <si>
    <t>1/2/2020 - 29/2/2020</t>
  </si>
  <si>
    <t>מעקב אחר התקדמות משימות שלב ב', דיון תכנון משאבים לענף, עדכון התכנית לחישוב ותכנון</t>
  </si>
  <si>
    <t>איסוף משימות עבור שלב ג' מסיכומי הדיון השונים. הכנת מאגר נתונים אחיד ובמשטר ניהולי אחיד לכלל המשימות לשלב ג'. הכנת תשתית תכנה ותכנות להשמת משאבים מאוזנת</t>
  </si>
  <si>
    <t>אבו ליבדה מחוז המרכז</t>
  </si>
  <si>
    <t xml:space="preserve">ישיבת סטטוס מרה"ס שלב ג' דיון בנושאי קטלוג והקשר לעידן המרה"ס, המשך ריכוז המשימות לשלב ג', היערכות לדיוני ההכרות של שלב ג' לבעל העניין </t>
  </si>
  <si>
    <t>הכנת דו"ח עבור מרה"ס שלב ב' תרחיש שרשרת, ארגון לו"ז פגישת היכרות עם חוזה המרה"ס לבעלי העניין, וארגון משימות שלב ג' הנובעים מסיכומי הדיון</t>
  </si>
  <si>
    <t>המשך איסוף משימות מסיכומי דיון, הכנות לסדנאות הכנה להיכרות עם הזכיין. הפקת דו"חות לתרחיש שרשרת</t>
  </si>
  <si>
    <t xml:space="preserve">הכנות למרה"ס שלב ג', המשך שילוב מערכת תחקור מידע המשימות ומשאבי האנוש לטובת פרויקט המרה"ס </t>
  </si>
  <si>
    <t>פגישה עם הצוות של ניר בשן בתל-השומר, המשך פיתוח הכלים לתכנון משאבים בפרויקט בענף</t>
  </si>
  <si>
    <t>חיים הרצוג מחוז המרכז</t>
  </si>
  <si>
    <t>פגישות עבודה ועדכרון לקראת דיון סטטוס אצל רמ"ח מע"מ ביום ראשון. המשך עבודת הכנה וההיערכות לשלב ג. טיוב המשימות, תיאום משימות מול תכנית שולחן עבודה למפקדת המרה"ס</t>
  </si>
  <si>
    <t>הערכות למשימות שלב ג'. אסטרטגיה לחישובי עומסים</t>
  </si>
  <si>
    <t>הכנות ליום העיון בנושא תהליכי המרה"ס, ארגון המשימות לשלב ג' על מנת שיכולו להכינס לתכנית עבודה כוללת</t>
  </si>
  <si>
    <t xml:space="preserve">סיעור מוחות לגבי הערכות למשימות שלב ג אל מול המשימות האחרות בענף. דרכי חישוב ותצוגה לתהליך קבלת החלטות </t>
  </si>
  <si>
    <t>מעבר על כל משימות שלב ג', והדרך לסימון תכולות עבודה בשלבים השונים למעגל הפיתוח. מעבר על תכנית העבודה הענפית לשילוב כל המידע לראיה אחודה</t>
  </si>
  <si>
    <t>דיוני שלב ג' אצל הרמח. המשך הכנת תשתית לניהול שלב ג' ושלוחותיו</t>
  </si>
  <si>
    <t>ארגון משימות נוספות לשלב ג. המשך הכנת תשתיות לניהל שלב ג</t>
  </si>
  <si>
    <t>07:45</t>
  </si>
  <si>
    <t>סדנא לשלב ג'  תהליכים, מעבר עם הרמ"דים על משימות שלב ג' מסיכומי הדיון</t>
  </si>
  <si>
    <t>08:39</t>
  </si>
  <si>
    <t>18:18</t>
  </si>
  <si>
    <t>ארגון למשימות שלב ב' - הכנת תשתית לדיווח למשימות שלב ג'.</t>
  </si>
  <si>
    <t>19:37</t>
  </si>
  <si>
    <t>המשך הכנת התשתית למשימות שלב ג', פגישות עם הקפ"ט ורמ"ד פרויקטים לתיאום תכניות העבודה</t>
  </si>
  <si>
    <t>08:32</t>
  </si>
  <si>
    <t>16:08</t>
  </si>
  <si>
    <t>המשך ישיבה עם הקפ"ט, עדכון של אתר שלב ג' ב-sharePoint</t>
  </si>
  <si>
    <t>1/3/2020 - 31/3/2020</t>
  </si>
  <si>
    <t>עדכון משימות שלב ג' במטריצת העקיבות מכל סיכומי הדיון האחרונים. טיוב המטריצה עם אבי פרישמן, התחלת תכנון משימות על פי רבעונים</t>
  </si>
  <si>
    <t>תכנון מטריצת הדרישות לשלב ג', הכנסת פרמטרים נוספים שמשפיעים על תכנית העבודה בעבודת קדם אפיון עד לשלב הפיתוח, מעקב אחרי תג"בים שונים</t>
  </si>
  <si>
    <t>המשך עבודה על מטריצת הדרישות. הכנת טבלאות המרה למצבים השונים. הגדרת תחנות עבודה לתהליכי קדם, פיתוח, עליה לאוויר וייצוב פתרון</t>
  </si>
  <si>
    <t>ישיבה עם אבי על השלמת התשתית לדרישות מרה"ס שלב ג. המשך פיתוח הפתרון המערכתי</t>
  </si>
  <si>
    <t>המשך עבודה עם אבי על משימות שלב ג', התאמת המערכות בהתאם</t>
  </si>
  <si>
    <t>העברת החומרים לתכנית פרויקט, ישיבה עם רמ"ד אחזקה על המשימות של שלב ג</t>
  </si>
  <si>
    <t xml:space="preserve">עבודה עם מוריה על משימות שלב ג'. טיוב הרשימות וקבלת משימה להגדיר במדויק יותר את אופן העדכון ודיווח על נתוני המשימות </t>
  </si>
  <si>
    <t>הכנת תבנית מחודשת למשימות שלב ג'. כתיבת מאקרו לקריאת קובץ פרוג'קט עבור אוטומאציה</t>
  </si>
  <si>
    <t>סימולציה של משימות שלב ג', הסקת מסקנות מהפגישות עם הרמ"דים, התחלת טיוב האוטומציה לניהול כל המשימות</t>
  </si>
  <si>
    <t>הבאת כל הנתונים מהשיחה עם אלכסיי, הכנסת השינויים למערכת האוטומציה, הבאת קובץ BOM חדש והכנת תכנית פרויקט לפגישה של מחר בבוקר</t>
  </si>
  <si>
    <t>משימות מרה״ס שלב ג׳, מנהלות הנוגעות לעבודה בזמן המגיפה</t>
  </si>
  <si>
    <t>1/4/2020 -30/4/2020</t>
  </si>
  <si>
    <t>סוקולוב 87, רמת השרון, ישראל</t>
  </si>
  <si>
    <t>פגישות תיאום עם מאיה ועדכונים מהקבצים של יסכה</t>
  </si>
  <si>
    <t>עבודת תיאום עם מאיה והכנות מערכת נוספות בהתאם לצרכים שהוגדרו</t>
  </si>
  <si>
    <t xml:space="preserve">סוקולוב </t>
  </si>
  <si>
    <t>התחלת רה-ארגון של דרישות מרה"ס שלב ג' על פי המבנה המעודכן</t>
  </si>
  <si>
    <t>המשך אנאליזה לדרישות שלב ג׳ ממערכת המעקב ותכנות המערכת בהתאום</t>
  </si>
  <si>
    <t>משה וילנסקי 16, תל אביב יפו, ישראל</t>
  </si>
  <si>
    <t>פגישת עדכון עם אבי, שדרוג מערכת המעקב לסגירת המעגל הדיווח מגורמי היישום - תכנות המהלכים הללו</t>
  </si>
  <si>
    <t>משה וילנסקי 31, תל אביב יפו, ישראל</t>
  </si>
  <si>
    <t>קבלת חומר ההשחרה ועבודת עדכון על פי המבנה החדש של הדרישות. המשך תכנות המערכת</t>
  </si>
  <si>
    <t>פסח</t>
  </si>
  <si>
    <t>תל אביב - יפו מחוז תל אביב</t>
  </si>
  <si>
    <t>המשך עבודה על מערכת משימות שלב ג׳, קבלת היזון חוזר ממחלקות הפיתוח</t>
  </si>
  <si>
    <t>17:36</t>
  </si>
  <si>
    <t>המשך עבודה על מערכת משימות שלב ג׳ - הכנת מצגת לפגישה עם אבי</t>
  </si>
  <si>
    <t>09:16</t>
  </si>
  <si>
    <t>17:25</t>
  </si>
  <si>
    <t>ישיבה עם אבי על תכניות מרה״ס שלב ג׳. פתיחת קבוצת משתמשים ב-teams, עדכון התכנה לתמיכה ביצירת תכנית עבודה על פי תרחישים ותהליכים</t>
  </si>
  <si>
    <t>16:31</t>
  </si>
  <si>
    <t>פגישת משוב עם אבי על משימות שלב ג׳ יישום הממצאים, עדכון המערכת והעלאת המטריצה ל-teams</t>
  </si>
  <si>
    <t>19:04</t>
  </si>
  <si>
    <t>סוקולוב 89, רמת השרון, ישראל</t>
  </si>
  <si>
    <t>ישיבות עבודה נפרדות עם איהאב, עם מוריה ועם אבי על על התהליך של ניהול תכנית העבודה למרה״ס שלב ג. עדכון המערכות, הכנת מצגת למשתמשים המרכזיים והכנות לקראת פגישה עם היישום ביום ג</t>
  </si>
  <si>
    <t>09:40</t>
  </si>
  <si>
    <t>15:50</t>
  </si>
  <si>
    <t>הדר רמת השרון מחוז תל אביב</t>
  </si>
  <si>
    <t>מצגת ליסכה, עבודה על המערכת לקליטת נתוני משימות מהשותפים העסקיים</t>
  </si>
  <si>
    <t>09:54</t>
  </si>
  <si>
    <t>שיכון המועצה רמת השרון מחוז תל אביב</t>
  </si>
  <si>
    <t>17:11</t>
  </si>
  <si>
    <t>עבודת תיאום מול אבי, הכנסת פונקציות נוספות למערכת מעקב דרישות ומשימות הפרויקט, הכנות לקראת הפגישה</t>
  </si>
  <si>
    <t>08:58</t>
  </si>
  <si>
    <t>16:29</t>
  </si>
  <si>
    <t>פגישת תיאום עם מחלקת הקפ"ט בלוגמ"ר, תיאום עבודה עם הרמ"דים, המשך עבודה על המערכת</t>
  </si>
  <si>
    <t>07:43</t>
  </si>
  <si>
    <t>17:02</t>
  </si>
  <si>
    <t>תיאום משימות מול הקפ״ט, סנכרון הדרישות ועדכונם - התחלת עבודה</t>
  </si>
  <si>
    <t>11:16</t>
  </si>
  <si>
    <t>17:38</t>
  </si>
  <si>
    <t>ישיבת עבודה עם מאיה ויסכה, ישיבה עם אבי פרישמן, תיאום משימות שלב ג</t>
  </si>
  <si>
    <t>08:34</t>
  </si>
  <si>
    <t>17:10</t>
  </si>
  <si>
    <t>משימות שלב ג', תיאום עם הקפ"ט, תחילת הגדרת דרישות שלב ג' תרחיש מלאי - פגישה עם מוריה לליבון הדרישות</t>
  </si>
  <si>
    <t>משימות שלב ג' - תרחיש שרשרת - פגישה עם עטרה לליבון הדרישות</t>
  </si>
  <si>
    <t>יום הזכרון</t>
  </si>
  <si>
    <t>יום ההעצמעות</t>
  </si>
  <si>
    <t>מעבר על תכנית עבודה מרה״ס ג׳ למנהלת, מעבר על תכנית עבודה זכיין ומתן הערות לאבי משען, פגישה עם עטרה לליבון הדרישות של שרשרת, עוד פגישות נועדו למשימה הזו</t>
  </si>
  <si>
    <t>Jan</t>
  </si>
  <si>
    <t>Feb</t>
  </si>
  <si>
    <t>Mar</t>
  </si>
  <si>
    <t>1/5/2020 -30/5/2020</t>
  </si>
  <si>
    <t>סנכרון של משימות שלב ג׳, ישיבה עם הרמ״דים לארגון כלל המשימות והגדרתן מנקודת הראות העסקית לדרישות המערכת</t>
  </si>
  <si>
    <t>סוקולוב 85, רמת השרון, ישראל</t>
  </si>
  <si>
    <t>המשך סינכרון, ישיבה עם עטרה על משימות תרחיש תקציב ורכש, ישיבה עם מאיה על נוהל וניהול העבודה עד החזרה לשגרה מליאה</t>
  </si>
  <si>
    <t>שיחות תיאום עם מוריה, עטרה ואבי פרישמן</t>
  </si>
  <si>
    <t>תכנון משימות שלב ג׳, ישיבה עם מאיה לגבי עדכון התהליכים</t>
  </si>
  <si>
    <t>ישיבת צוות היגוי והכנות ראשוניות לקראת דיוני הסטטוס, איסוף נתונים ואימותם, המשך יבוא</t>
  </si>
  <si>
    <t xml:space="preserve">אז"ר </t>
  </si>
  <si>
    <t>עדכוני המערכת לטיפול והצגת משימות שתלויות באבני דרך חוזיות</t>
  </si>
  <si>
    <t>ארגון אבני הדרך הפרויקטאליים ושיוכם לאבני דרך חוזיות</t>
  </si>
  <si>
    <t>פגישות תיאום עם אנשי הפיתוח וצוות הקפ״ט. ישיבה עם אבי פרישמן לגבי טיפול במשימות, הצגת המערכת ותכונותיה</t>
  </si>
  <si>
    <t>טיפול בהעברת הקבצים למערכת הצבאית. המשך ישיבות העדכון לקראת דיוני צוותי ההיגוי של הפרויקט, איסוף הנתונים</t>
  </si>
  <si>
    <t>ישיבת צוות לאיסוף הדרישות טרום הבלו-פרינט</t>
  </si>
  <si>
    <t>כוחות ומשימות וגבולות הגיזרה בין תפקידי הקפ"ט לאמל"ח בכל הקשור לניהול הדרישות התפעוליות מהמערכת</t>
  </si>
  <si>
    <t>ישיבה עם מוריה לקבלת כל סיכומי הדיון טרום בלו-פרינט במגמה לאסוף את כל דרישות המערכת</t>
  </si>
  <si>
    <t>פגישת תיאום צרכים ותיאומים עם צוות הקפ"ט של הפרויקט, כוחות ומשימות, סיכום דיון</t>
  </si>
  <si>
    <t>עבודה על משימות הבלו-פרינט של מרה"ס שלב ג</t>
  </si>
  <si>
    <t>כתיבת מערכת לאפשר את היכולת לעשות מעקב יעיל ולהפיק דוחות עבור משימות מרה"ס שלב ג בלו-פרינט</t>
  </si>
  <si>
    <t>הכנת תכנית פרויקט אוטומאטית למעקב משימות שלב ג' בלו-פרינט</t>
  </si>
  <si>
    <t>משה וילנסקי 33, תל אביב יפו, ישראל</t>
  </si>
  <si>
    <t>שיפור למערכת בתמיכה בקשרים בין משימות ראשיות</t>
  </si>
  <si>
    <t>הכנות וישיבות בריכוז משימות בלו-פרינט, סגירת פערים</t>
  </si>
  <si>
    <t>1/6/2020 -30/6/2020</t>
  </si>
  <si>
    <t>08:15</t>
  </si>
  <si>
    <t>משימות שלב ג בלו-פרינט ישיבות תיאום עם הקפ"ט</t>
  </si>
  <si>
    <t>07:03</t>
  </si>
  <si>
    <t>17:06</t>
  </si>
  <si>
    <t>ישיבות עם צוותי האמל"ח לקדם את המשימות הפתוחות לשלב הבלו-פרינט</t>
  </si>
  <si>
    <t>06:36</t>
  </si>
  <si>
    <t>13:08</t>
  </si>
  <si>
    <t>ישיבה עם צוות שרשרת על מנת לסנכרן את כמות המסמכים הנדרשים לשלב ג', וכן להשיג תג"ב לכל המשימות לקראת הכנת תכנית עבודה מסודרת</t>
  </si>
  <si>
    <t>06:48</t>
  </si>
  <si>
    <t>44 מחוז המרכז</t>
  </si>
  <si>
    <t>14:27</t>
  </si>
  <si>
    <t>מרה"ס שלב ג' עדכון משימות הפרויקט, הוספת יכולת למערכת מעקב המשימות</t>
  </si>
  <si>
    <t>06:27</t>
  </si>
  <si>
    <t>17:46</t>
  </si>
  <si>
    <t>מעקב אחר תרחיש שרשרת מרה"ס שלב ג' עדכון משימות הפרויקט, הוספת יכולת למערכת מעקב המשימות</t>
  </si>
  <si>
    <t>06:04</t>
  </si>
  <si>
    <t>13:41</t>
  </si>
  <si>
    <t>קניון אסף סנטר, באר יעקב, ישראל</t>
  </si>
  <si>
    <t>תיאום ציפיות עם אבי עבור מרה"ס שלב ג' עדכון משימות הפרויקט, הוספת יכולת למערכת מעקב המשימות</t>
  </si>
  <si>
    <t>07:08</t>
  </si>
  <si>
    <t>ישיבה ראשונית עם אורי לגבי דיווח למנהלת. מרה"ס שלב ג' עדכון משימות הפרויקט, הוספת יכולת למערכת מעקב המשימות</t>
  </si>
  <si>
    <t>08:04</t>
  </si>
  <si>
    <t>עדכון תכנית עבודה למרה"ס שלב ג' עדכון משימות הפרויקט, הוספת יכולת למערכת מעקב המשימות</t>
  </si>
  <si>
    <t>06:33</t>
  </si>
  <si>
    <t>17:56</t>
  </si>
  <si>
    <t>הכנות לדיווח לרמ"ח, מרה"ס שלב ג' עדכון משימות הפרויקט, הוספת יכולת למערכת מעקב המשימות</t>
  </si>
  <si>
    <t>06:53</t>
  </si>
  <si>
    <t>הכנת מצגת לרמ"ח, מרה"ס שלב ג' עדכון משימות הפרויקט, הוספת יכולת למערכת מעקב המשימות</t>
  </si>
  <si>
    <t>13:54</t>
  </si>
  <si>
    <t>no</t>
  </si>
  <si>
    <t>ישיבת צוות כהכנה לדיווח לועדת היגוי פרויקט עליונה. מרה"ס שלב ג' עדכון משימות הפרויקט, הוספת יכולת למערכת מעקב המשימות</t>
  </si>
  <si>
    <t>08:19</t>
  </si>
  <si>
    <t>16:20</t>
  </si>
  <si>
    <t>06:54</t>
  </si>
  <si>
    <t>17:45</t>
  </si>
  <si>
    <t>06:44</t>
  </si>
  <si>
    <t>13:04</t>
  </si>
  <si>
    <t>16:49</t>
  </si>
  <si>
    <t>08:25</t>
  </si>
  <si>
    <t>13:26</t>
  </si>
  <si>
    <t>ישיבית עדכון אצל הקפ"ט. חלקות עבודה ואחריות למרה"ס שלב ג' עדכון משימות הפרויקט, הוספת יכולת למערכת מעקב המשימות</t>
  </si>
  <si>
    <t xml:space="preserve"> </t>
  </si>
  <si>
    <t>הכנות לשלב ה-Realization מרה"ס שלב ג' עדכון משימות הפרויקט, הוספת יכולת למערכת מעקב המשימות</t>
  </si>
  <si>
    <t>הכנה לגיבוש תכנית פרויקט מפורטת יותר למרה"ס שלב ג' עדכון משימות הפרויקט, הוספת יכולת למערכת מעקב המשימות</t>
  </si>
  <si>
    <t>1/7/2020 -31/7/2020</t>
  </si>
  <si>
    <t>עבודה על מרה״ס ג, ישיבת סטטוס אצל יעל. התמקדות על נושא שרשרת</t>
  </si>
  <si>
    <t>הכנה לדיווח מעקב על דרישות הפיתוח בצורה מרוכזת, השלב הבא אחרי ה-BP</t>
  </si>
  <si>
    <t>התחלת עבודה בצריפין והמשך עד לבית, ישיבת צוות עבודה שרשרת.  יש הרבה נושאים פתוחים שדורשים ניהול דקדקני</t>
  </si>
  <si>
    <t>בית דגן מחוז המרכז</t>
  </si>
  <si>
    <t>ישיבת עבודה עם צוות שרשרת לגיבוש הדרישות, וקביעת תכנית העבודה לשלב הבלו-פרינט של שרשרת. עדיין בזיהוי הפערים</t>
  </si>
  <si>
    <t>ישיבת דרישות בנושא קטלוג. סיכום הדיון והתנעה של התהליכים ע״מ להבין מה ניתן לבצע כבר בשלב זה לפני עלייתו של הזכיין. מעבר על ת״ע עבודה של הזכיין בשחור בבית</t>
  </si>
  <si>
    <t>מרכז רפואי יצחק שמיר – קמפוס אסף הרופא, 44, מרום ראשון, ראשון לציון, מחוז המרכז, no, ישראל</t>
  </si>
  <si>
    <t>סדנא וקפ״ק של ניהול הידע בענף, פגישה עם עטרה על הפערים שקיימים כעת בצוות שרשרת</t>
  </si>
  <si>
    <t>תכנון תכנית שרשרת אספקה, כיצד מסיימיפ את ה-BP. הכנות לפגישת סטאטוס אצל יעל</t>
  </si>
  <si>
    <t>המשך תכנון תרחיש שרשרת. הכנת מצגת סטאטוס אצל יעל עבור שאר התרחישים. קבלת משוב על המצגת</t>
  </si>
  <si>
    <t>שתי ישיבות אצל יעל בנושאי מלאי ושרשרת למציאת הנתיבים האפשריים לסגירת BP, קבלת אחריות על איסוף נתונים והצגת תכנית פעולה</t>
  </si>
  <si>
    <t>ארגון המידע הנחוץ להמשך פעילות השלמת מסמכי בלו-פרינט, לקראת הסטטוסים הבאים</t>
  </si>
  <si>
    <t>מיזוג המידע של תרחיש מלאי לתוך משימות ההשלמה של הבלו-פרינט</t>
  </si>
  <si>
    <t>המשך פעילות ארגון הצוותים למשימות הבלו-פרינט</t>
  </si>
  <si>
    <t>פגישות עם אבי ומוריה לגבי השלמת משימות הבלו-פרינט, תכנון המשימות עד להשלמה</t>
  </si>
  <si>
    <t>פגישות עם כל צוות שרשרת לסטטוס עבור כל תהליך. פגישת סטאטוס אצל יעל עם כל הגורמים למעט אלה של מלאי</t>
  </si>
  <si>
    <t>המשך פעילות על משימות תרחיש שרשרת, ניתוח הנתונים. דיון סטאטוס בתרחיש מלאי אצל יעל</t>
  </si>
  <si>
    <t>ארגון תכניות עבודה, בניית תכנית עבודה ותחזית לשלב ה-BP, פגישת סטאטוס עם מנהלת המרה״ס</t>
  </si>
  <si>
    <t>ישיבת תיאום משימות עם הקפ״ט, ארגון משמעויות עבודה ליעל</t>
  </si>
  <si>
    <t>ארגון דו״ח משמעויות עבור משימות הבלו-פרינט והפצתם</t>
  </si>
  <si>
    <t>1/8/2020 -31/8/2020</t>
  </si>
  <si>
    <t>הפקת דו"חות לבעלי העניין, כהכנה לפגישות הסטאטוס אצל יעל</t>
  </si>
  <si>
    <t>תחילה של שילוב ממצאי בקרת איכות על מסמכי הבלו-פרינט. הפצת דו"חות סטטוס עדכניים לשאר בעלי העניין לקבלת משוב לקראת פגישות הסטטוס אצל יעל</t>
  </si>
  <si>
    <t>07:59</t>
  </si>
  <si>
    <t>13:28</t>
  </si>
  <si>
    <t>פגישת סטטוס אצל יעל, פגישות המשך עם הצוותים</t>
  </si>
  <si>
    <t>13:40</t>
  </si>
  <si>
    <t>עבודה על תרחיש שרשרת ועדכון תכניות עבודה</t>
  </si>
  <si>
    <t>08:28</t>
  </si>
  <si>
    <t>44 מועצה אזורית שדות דן</t>
  </si>
  <si>
    <t>13:50</t>
  </si>
  <si>
    <t>תרחיש מלאי עדכון תכניות עבודה</t>
  </si>
  <si>
    <t>07:58</t>
  </si>
  <si>
    <t>13:53</t>
  </si>
  <si>
    <t>פגישת סטטוס אצל יעל ועדכונים עם הצוותים האחרים בעקבות הפגישה</t>
  </si>
  <si>
    <t>07:39</t>
  </si>
  <si>
    <t>18:51</t>
  </si>
  <si>
    <t>המשך סטטוס אצלך יעל עדכון התכניות והתשתית התפעולית לעדכון התכניות</t>
  </si>
  <si>
    <t>07:07</t>
  </si>
  <si>
    <t>14:45</t>
  </si>
  <si>
    <t>השלושה 11, תל אביב יפו, ישראל</t>
  </si>
  <si>
    <t>הכנה ראשונית לקפ״ק</t>
  </si>
  <si>
    <t>08:10</t>
  </si>
  <si>
    <t>16:40</t>
  </si>
  <si>
    <t>פגישה אצל יעל כהכנה לקפ״ק, קבלת הערות</t>
  </si>
  <si>
    <t>08:11</t>
  </si>
  <si>
    <t>12:59</t>
  </si>
  <si>
    <t>אזור צריפין צפון, תלתן, 17</t>
  </si>
  <si>
    <t>עדכון הקפ״ק,  עדכון תכניות עבודה, הכנת מצגת סטטוס חדשי לרמ״ח</t>
  </si>
  <si>
    <t>07:35</t>
  </si>
  <si>
    <t>הכנת מצגת סטטוס חדשי לרמ״ח</t>
  </si>
  <si>
    <t>09:44</t>
  </si>
  <si>
    <t xml:space="preserve">היהלום </t>
  </si>
  <si>
    <t>11:15</t>
  </si>
  <si>
    <t>מסוף רעננה, כפר סבא, ישראל</t>
  </si>
  <si>
    <t>פגישה עם ניר בשן במשרדי פרוגרמה</t>
  </si>
  <si>
    <t>06:35</t>
  </si>
  <si>
    <t>11:14</t>
  </si>
  <si>
    <t>עדכון המצגת לרמ״ח בנתוני שרשרת, עדכון תכניות עבודה</t>
  </si>
  <si>
    <t>07:49</t>
  </si>
  <si>
    <t>תכנון ראשוני לשלב ה-realization, איסוף נתונים מהממצאים של יורם, עדכון משימות של אבי ומוריה, שילוב הממצאים של מאיה והפקת הדוחות היומיים</t>
  </si>
  <si>
    <t>06:45</t>
  </si>
  <si>
    <t>15:30</t>
  </si>
  <si>
    <t>ישיבת סטטוס על משימות BP אצל רע״ן מע״מ מתוך מערכת שליטה ובקרה. היענות לדרישות הנוספות של רע״ן מע״מ כהכנה שלה לפגישה עם רמ״ח מע״מ</t>
  </si>
  <si>
    <t>14:33</t>
  </si>
  <si>
    <t>16:46</t>
  </si>
  <si>
    <t>תכנון מודל הנתונים לשלב היישום והפיתוח של הממשקים לזכיין כמו גם האלגוריתמים הקשורים למודל זה</t>
  </si>
  <si>
    <t>מימוש המודל לסוגי הדרישות וגודלן במערכת</t>
  </si>
  <si>
    <t>מימוש המודל במערכת לשליטה ובקרה אחרי פיתוח הממשקים - שלב א'</t>
  </si>
  <si>
    <t>1/9/2020 - 30/09/2020</t>
  </si>
  <si>
    <t>17:47</t>
  </si>
  <si>
    <t>ישיבת עדכון אצל יעל לנצט, מעבר בין הצוותים להוצאת עדכונים</t>
  </si>
  <si>
    <t>פגישת סטטוס אצל הרמ״ח, קבלת הערות להמשך</t>
  </si>
  <si>
    <t>06:19</t>
  </si>
  <si>
    <t>13:21</t>
  </si>
  <si>
    <t>עדכון תכנית עבודה למרה״ס שלב ג׳, מעבר על משימות BP להמשך, טיוב</t>
  </si>
  <si>
    <t>עדכון התכנית לשילוב פרטני של צוות המלאי</t>
  </si>
  <si>
    <t>07:12</t>
  </si>
  <si>
    <t>16:03</t>
  </si>
  <si>
    <t>שיפור ביצועים למערכת השליטה והבקרה של התכנית</t>
  </si>
  <si>
    <t>06:51</t>
  </si>
  <si>
    <t>17:16</t>
  </si>
  <si>
    <t>הפקת תובנות במערכת ה-BI לשליטה ובקרה על התכנית</t>
  </si>
  <si>
    <t>06:11</t>
  </si>
  <si>
    <t>13:58</t>
  </si>
  <si>
    <t>עדכון בכניות עבדה שרשת אספקה</t>
  </si>
  <si>
    <t>07:41</t>
  </si>
  <si>
    <t>ישיבות סטטוס אצל הרע״ן ורהרמ״ח. עדכון תכנית אישורי מסמכי BP עם אבי פרישמן, המשך הוספת שיפורים למערכת השליטה והבקרה בפרויקט</t>
  </si>
  <si>
    <t>06:42</t>
  </si>
  <si>
    <t>17:20</t>
  </si>
  <si>
    <t>המשך הוספת השיפורים למערכת השליטה והבקרה ל הפרויקט, ישיבות עם מוריה וצוות שרשרת אספקה, לקבלת תג״בים</t>
  </si>
  <si>
    <t>05:45</t>
  </si>
  <si>
    <t>13:44</t>
  </si>
  <si>
    <t>הוספת יכולת למערכת על פי דרישות משתמשים. עדכוני סטאטוס</t>
  </si>
  <si>
    <t>15:12</t>
  </si>
  <si>
    <t>13:31</t>
  </si>
  <si>
    <t>הפרדת התכניות לשני חלקים עיקריים, האחד עיבוד שלד הנתונים, והשני עיבוד הנתונים</t>
  </si>
  <si>
    <t>08:14</t>
  </si>
  <si>
    <t>תחילת הכנסת נתונים היסטוריים למאגר נתונים MongoDB</t>
  </si>
  <si>
    <t>עיבוד נתונים לישיבות הסטאטוס אצל הרע״ן והרמ״ח. קבלת דרישות לדו״חות שונים והכנת דוחות לשגיב</t>
  </si>
  <si>
    <t>07:06</t>
  </si>
  <si>
    <t>איסוף נתונים והכנת מצגת משמעויות ותכניות עבודה לסיום עבודת הבלו-פרינט</t>
  </si>
  <si>
    <t>15:19</t>
  </si>
  <si>
    <t>המשך עבודה עם יעל על ארגון המידע, פגישה עם הרמ״ח ועם מפקד מנהלת מרה״ס</t>
  </si>
  <si>
    <t>09:13</t>
  </si>
  <si>
    <t>16:47</t>
  </si>
  <si>
    <t>חיים הרצוג, רביבים, ראשון לציון, מחוז המרכז, no, ישראל</t>
  </si>
  <si>
    <t>ישיבה עם יעל ודוד טמשה על דרישות מפקדים לקראת דיוני רמ״ח בשבוע הבא</t>
  </si>
  <si>
    <t>08:26</t>
  </si>
  <si>
    <t>12:14</t>
  </si>
  <si>
    <t>עבודה על החומר המושחר שהגיע אלי, למקרה של בידוד, כמו כן חיקור מעשי לדרישות המפקדים</t>
  </si>
  <si>
    <t>1/10/2020 - 31/10/2020</t>
  </si>
  <si>
    <t>10:12</t>
  </si>
  <si>
    <t>ריכוז המידע ליצירת תצוגות מתקדמות למנהל, ככלי עזר לקבלת החלטות</t>
  </si>
  <si>
    <t>07:34</t>
  </si>
  <si>
    <t>כתיבת תכנית לריכוז המידע לתצוגות המתקדמות הנדרשות בפרויקט</t>
  </si>
  <si>
    <t>14:42</t>
  </si>
  <si>
    <t>18:16</t>
  </si>
  <si>
    <t>כתיבת תכנית להצגה גרפית ליצירת תמנות מצב לכלל התהליכים בפרויקט בהקשר לבלו-פרינט</t>
  </si>
  <si>
    <t>10:40</t>
  </si>
  <si>
    <t>15:35</t>
  </si>
  <si>
    <t>המשך כתיבת התכנית לתצוגה גרגרפית מליאה ליצירת תמנות המצב</t>
  </si>
  <si>
    <t>13:30</t>
  </si>
  <si>
    <t>17:44</t>
  </si>
  <si>
    <t>ישיבה על תרחיש שרשרת ואיסוף מידע עדכני. איסוף חומר טכני וכתיבת תכניות דוגמא לתצוגה גרפית של סטטוס הפרויקט</t>
  </si>
  <si>
    <t>רמב"ם 25, גבעתיים, ישראל</t>
  </si>
  <si>
    <t>15:57</t>
  </si>
  <si>
    <t>ישיבת סטטוס מנהלים על כל התרחישים</t>
  </si>
  <si>
    <t>06:38</t>
  </si>
  <si>
    <t>17:49</t>
  </si>
  <si>
    <t>ישיבת היכרות עם דוד טמשה הרע"ן החדש, לימוד הדרישות</t>
  </si>
  <si>
    <t>06:46</t>
  </si>
  <si>
    <t>18:39</t>
  </si>
  <si>
    <t>שיפורים לתכניות הדיווח. הכנות לישיבת סטטוס אצל את הרמ"ח</t>
  </si>
  <si>
    <t>11:25</t>
  </si>
  <si>
    <t>מעבר על תכניות העבודה של הזכיין, ומצגות של אבי פרישמן לסטטוס הפרויקט בשחור</t>
  </si>
  <si>
    <t>05:43</t>
  </si>
  <si>
    <t>13:51</t>
  </si>
  <si>
    <t>עדכון נתוני הסטטוס לתרחיש המלאי, יישור קו</t>
  </si>
  <si>
    <t>08:09</t>
  </si>
  <si>
    <t>17:39</t>
  </si>
  <si>
    <t>הכנות לישיבת סטטוס אצל הרע"ן. שיחות ועידה בדרך, איסוף חומר טכני להקמת אתר לשיתוף המידע הגרפית בצורה אחודה ומסודרת.</t>
  </si>
  <si>
    <t>07:19</t>
  </si>
  <si>
    <t>15:32</t>
  </si>
  <si>
    <t>אסף הרופא צריפין, 70300, ראשון לציון, ישראל</t>
  </si>
  <si>
    <t>עדכוני סטטוס בפרויקט לתרחיש שרשרת, הכנסת הנתונים לתרחישי תקציב ורכש. המשך כתיבת תכניות דוגמא ותשתית להקמת האתר המאחד דיווחי סטטוס</t>
  </si>
  <si>
    <t>17:28</t>
  </si>
  <si>
    <t>הכנות לפגישת סטטוס אצל הרמ"ח, יישור קו נוסף עם תרחיש המלאי, המשך הקמת תשתית לאתר המאחד</t>
  </si>
  <si>
    <t>07:22</t>
  </si>
  <si>
    <t>מעבר על המיילים של אבי בהקשר לתכניות והמצגות לזכיין</t>
  </si>
  <si>
    <t>07:26</t>
  </si>
  <si>
    <t>16:54</t>
  </si>
  <si>
    <t>עדכון תכניות העבודה לכל התרחישים. תיקוני תכנה ומעבר על ביצועי המערכת לשיפור, איסוף חומר טכני ליישומי ההמשך</t>
  </si>
  <si>
    <t>07:30</t>
  </si>
  <si>
    <t>17:14</t>
  </si>
  <si>
    <t>עדכון תכניות העבודה לכל התרחישים. הכנות לדיון אצל הרמ"ח</t>
  </si>
  <si>
    <t>15:24</t>
  </si>
  <si>
    <t>עדכון תכניות העבודה, הפצתם לכל בעלי העניין, איסוף חומר טכני, בניית תכניות דוגמא ליישומי ההמשך</t>
  </si>
  <si>
    <t>06:13</t>
  </si>
  <si>
    <t>עדכון תכניות העבודה בהתאם לדרישות המעודכנות של הרע"ן</t>
  </si>
  <si>
    <t>07:09</t>
  </si>
  <si>
    <t>17:15</t>
  </si>
  <si>
    <t>איסוף חומר עדכני מבעלי העניין ועדכון תכניות העבודה לקראת דיון הסטטוס אצל הרמ"ח</t>
  </si>
  <si>
    <t>סה"כ לחיוב</t>
  </si>
  <si>
    <t>1/11/2020 -30/11/2020</t>
  </si>
  <si>
    <t>דיוני סטאטוס אצל דוד, אח"כ הכנות לסטטוס רמ"ח, דיון סטטוס רמ"ח, עדכוני תכנה</t>
  </si>
  <si>
    <t>תשתית מאגר נתונים מבוססת MongoDB. התקנה חדשה במחשב במחשב החדש. שפעול ראשוני של השירותים שנכתבו ליצירת מאגר היסטורי של כל נתוני המערכת</t>
  </si>
  <si>
    <t>ארגון המידע שבמקור. כתיבת תכניות עדכון ואחזור של נתונים מתוך מאגר הנתונים החדש. בניית סביבה לניתוח היסטורי והצגה של תמונת מצב היסטורית</t>
  </si>
  <si>
    <t xml:space="preserve">עדכונים מכל בעלי העניין. דיוני סטטוס פנימיים, הכנות לדיון סטטוס אצל הרמ״ח. עדכונים למאגר הנתונים ההיסטורי שהוקים, והכנסת שירותים נוספים. הוצאה של דו״ח איחורים לבקשתו של דוד </t>
  </si>
  <si>
    <t>תכנות של דו"ח חריגים והפקת הדו"ח, עדכוני פרויקט ומשימות</t>
  </si>
  <si>
    <t>עדכון המשימות של תרחיש מלאי, ומלוי הדיווחים. הכנסת היכולת לקריאת טקסט חופשי במערכת ולניתוח תאריכים שמופיעים בתאים השונים מאחד מקבצי הדיווח. פגישת עדכון באורנטק</t>
  </si>
  <si>
    <t>הכנת נתונים למצגת רחט"ל. עדכונים למערכת לתיקון תאריכי סיום, הפקת דו"חות מעודכנים על פי העדכונים האחרונים שהתקבלו</t>
  </si>
  <si>
    <t>הכנות לפגישת סטאטוס אצל רחט"ל. הכנות לפגישה שבועית עם הרמ"ח. פגישת סטאטוס עם הרמ"ח, עדכוני תכנה לטיפול מדויק יותר בתאריכים</t>
  </si>
  <si>
    <t>עדכוני סטאטוס מהרמ"דים. תחילה של תכנון שלב ה-realization על פי הנסיבות שנוצרו אל מול הקפ״ט הכנת דרכי פעולה אפשרויות לדיון אצל דוד</t>
  </si>
  <si>
    <t>עדכונים נוספים לסטטוס לקראת הפגישות עם רמ"ח תו"ב. הכנסת שיפור למעקב גם אחרי שלב כתיבת מסמכי ה-BP</t>
  </si>
  <si>
    <t>התאמות למערכת לטיפול במקרים חריגים. ישיבות עם כל הרמ"דים ועדכון לו"ז ל-BP, ישיבת סטאטוס עם הרמ"ח</t>
  </si>
  <si>
    <t>עדכון שוטף של המשימות. הוספת יכולת לתצוגה של בעלי העניין מהם מחכים לתגובה בתוך התצוגה הראשית.  טיפול בבעית תאריכים של האיחורים</t>
  </si>
  <si>
    <t>שילוב אוטומאציה למערכת ותיעוד של השלבים משלב הקלט הראשוני ועד להפקת הדו"חות. הכנת קבצי התקנה לשדרוג המערכת. הכנת תכנית פרויקט עסקית עבור הפגישה ביום חמישי עם המנהלת</t>
  </si>
  <si>
    <t>עדכון המערכות לעבודה בגירסא 3.8.5 והתקנה של dash עבור אתר BI.  הכנת סביבת פיתוח עובדת ל-dash</t>
  </si>
  <si>
    <t>דיווחים שבועיים והכנות לפגישות עם רמ"ח תו"ב ועם רמח מע"מ. פגישת סטטוס עם המנהלת</t>
  </si>
  <si>
    <t>הרחבת התכנית לתמיכה באבני הדרך הפרויקטאליות והחוזיות. מעבר על המשימות ועדכון בקלטים לתכניות העבודה</t>
  </si>
  <si>
    <t>המשך עבודה על אבני הדרך, עדכון נתונים מבעלי העניין, הרחבה התצוגה לעבודה ב-Dash</t>
  </si>
  <si>
    <t>1/12/2020 - 31/12/2020</t>
  </si>
  <si>
    <t xml:space="preserve"> עבודה על עיצוב דשבורד מנהלים בכירים, עדכונים שוטפים של סטאטוס והרצת המערכת</t>
  </si>
  <si>
    <t>עדכון סטאוטוסים, הוספת פונקציות לגאנט תמונת מצב, הפקת דוחות עבור דוד</t>
  </si>
  <si>
    <t>שיפורים לתהליך האוטומאציה, תחילת תכנות גרף MTA,  פגישת צוות לקבלת סטטוס זכיין מאבי, פגישת אמל"ח והקפ"ט על עקרונות ניהול תהליך הפיתוח</t>
  </si>
  <si>
    <t>הכנת סטטוס עבור מוריה, והפקת דו"ח קבוע. שכלול הגאנט לתוספת היסטוריה ע"ג הגאנט והכנסתו לסביבת הייצור. המשך עבודה על ה-MTA</t>
  </si>
  <si>
    <t>המשך עבודה על MTA. מעבר על קובץ המשימות שהתקבל ממאיה. עדכונים לקראת פגישות סטאטוס ביום חמישי</t>
  </si>
  <si>
    <t>התאמה של שלד העבודה עבור תכנית ה- realization בהתאם לכל סוגי הדרישות של הפרויקט. פ"ע עם דוד טמשה על תבנית הדיווח מפקדים עד לשלב האינטגרציה</t>
  </si>
  <si>
    <t>שילוב של כל הדרישות הנוכחיות בתכנית העבודה, דיון על אופן הניהול של הממשקים במערכת לזכיין</t>
  </si>
  <si>
    <t>המשך עבודה על שילוב הדרישות והגשת הצעה כיצד להתמודד עם אתגר הממשקים. שיפור לתכנית העבודה</t>
  </si>
  <si>
    <t>עדכון תכניות העבודה על פי הסטטוסים האחרונים, הכנסת שיפורים למערכת. פגישה עם אבי על נושא אופן ניהול הזכיין וניהול הסיכונים</t>
  </si>
  <si>
    <t>תחילת מעבר על פרויקט הזכיין והשלכותיו על הפרויקט</t>
  </si>
  <si>
    <t>עיבוד המידע לקראת כל דיוני הסטטוס, עדכון משימות שרשרת ועבודה עם פריאל על אופן העבודה בהמשך</t>
  </si>
  <si>
    <t xml:space="preserve">הכנסת משימות הובלה למערכת, ועיבוד הדרישות החוזיות ביחס לדרישות התפעוליות </t>
  </si>
  <si>
    <t>עדכון משימות, הפעלת המערכת, הכנסת משימות הובלה למערכת, ישיבת סנכרון עם אבי על העבודה מול הזכיין ודרישות רחט"ל</t>
  </si>
  <si>
    <t>קישור המשימות השונות למשימות הממשקים, במספר כיוונים ודיווח עליהם</t>
  </si>
  <si>
    <t>הכנת דיסק עם חומר הזכיין, וארגון המידע</t>
  </si>
  <si>
    <t>הכנות לפגישה הגדולה עם רמ"ח תו"ב ביום ראשון, עדכון כל המערך, עדכוני סטאטוסים והמשך טיפול בממשקים</t>
  </si>
  <si>
    <t>01/01/2021 - 31/01/2021</t>
  </si>
  <si>
    <t>עדכוני מערכת לקראת המפגש עם שגיב, המשך עבודה עם יורם על מיפוי משימות הזכיין לדרישות אמל"ח</t>
  </si>
  <si>
    <t>עדכון התכנה לשמירת ואיחזור נתונים היסטוריים, מיפוי משימות הזכיין לממשקים אל מול דרישות האמל״ח</t>
  </si>
  <si>
    <t>איחוד תכניות המטפלות בנתונים היסטוריים לחבילה אחת. מיפוי הממשקים על פי המבנה החדש, ותחילת עיבוד השיוכים לדרישות הפונקציונאליות</t>
  </si>
  <si>
    <t>המשך עבודת השיוך בין הדרישות לבין השיוך הקטלוגי</t>
  </si>
  <si>
    <t>עבודה על ארגון נתוני הסיכונים, הכנסתם למאגר הנתונים ההיסטורי לצורך השוואות ודיווחים על פני זמן. עבודה על הVCRM של הזכיין, ותחילת השיוך לדרישות הבלו-פרינט.</t>
  </si>
  <si>
    <t>שיפוץ דוח גאנט ודוח מכתבי איחורים. ניתוח הסיכונים והערכות ליצירת HeatMap של 5:5</t>
  </si>
  <si>
    <t>המשך עבודה על עיבוד וניתוח נתוני סיכונים</t>
  </si>
  <si>
    <t>הכנה לדיון רחט"ל בנושא הסיכונים. עדכון המטריצה לניהול והתכניות להצגת הנתונים</t>
  </si>
  <si>
    <t>הכנות אחרונות לדיון רחט"ל. עדכון  הפונקציה שאחראית על טיפול באבני הדרך</t>
  </si>
  <si>
    <t>עבודה על תכנית המשאבים לדיוני הדרישות עם הזכיין. התחלה - איסוף נותונים, ואילוצי כח-אדם פונקציונאלי</t>
  </si>
  <si>
    <t>עבודת תחזוקה של מערכת הניהול. ישיבת תיאום  עם הקפ״ט. קישור משימות הפיתוח לבלו-פרינטים</t>
  </si>
  <si>
    <t>פגישת עבודה על המשימות הפתוחות, עדכון מסד הנתונים, תחזוקת מערכת</t>
  </si>
  <si>
    <t>עדכון מסד הנתונים והשירותים שלו לתכניות. הכנסת המשימות לתכנית העבודה המתוכללת</t>
  </si>
  <si>
    <t>המשך עבודה על הכללת המשימות בתכנית העבודה הגדולה. ישיבת תיאום עם לוגמ"ר</t>
  </si>
  <si>
    <t>ארגון המשימות גם אלו הארוכות וטווח, ותחילת ישיבות עם הגורמים המקצועיים, ותכנון השלבים לביצוע וסיום. ניקוי מאגר הנתונים</t>
  </si>
  <si>
    <t>הלבנת תכנית הזכיין. עיצוב תכנית הפרויקט לבהירות המשתמשים</t>
  </si>
  <si>
    <t>קבלת עדכוני הדרישות החדשות, קיבוע ראשוני של מספרי הדרישות, עבודה על כל הדרישות הכפולות על מנת לרדד את הדרישות, עדכון מלא של המערכת הניהול</t>
  </si>
  <si>
    <t>01/02/2021 - 28/02/2021</t>
  </si>
  <si>
    <t>עבודה על גאנט שיבוץ הפגישות לשלב ה-PDR</t>
  </si>
  <si>
    <t>עבודת שיבוץ בעלי העניין למפגשים ביחד עם אבי. מטריצת עקיבות אל מול הזכיין בכל הנוגע לממשקים. המשך יבוא</t>
  </si>
  <si>
    <t>המשך עבודה על ההשוואות בין קבצי הזכיין לאלה של הצבא</t>
  </si>
  <si>
    <t>המשך עבודת השיבוץ, הכנסת אלגוריתמם בדיקת הסטאטוס של משימת פיתוח מוקדם בתהליך. עבודה על טיוב הדרישות והורדת הכפולים מהרשימה</t>
  </si>
  <si>
    <t>ארגון שלד התכנית מחדש, עבודה על המשימות על פי הדרישות החדשות</t>
  </si>
  <si>
    <t>התאמות לקובץ החדש של לוגמר על הסיכומים. הפרדה של קובץ המשימות לניהול נפרד ובאחריות ישירה שלי</t>
  </si>
  <si>
    <t>עדכון תכניות עבודה, קבלת עדכונים ממפקדת מרה"ס ותחילת הכנסת הנתונים לתכנית הפגישות עם הזכיין לקראת תכנון שלם ומקיף של כל צוותי העבודה ולוודא כיסוי</t>
  </si>
  <si>
    <t>הפקת דו"חות לרחט"ל, המשך עבודה על שיבוץ הצוותים לפגישות אל מול הזכיין, בניית תכנית שתאפשר גמישות ושינויים להמשך</t>
  </si>
  <si>
    <t>המשך עבודה על תכנית השיבוץ לפגישות</t>
  </si>
  <si>
    <t>פגישת תיאום לניהול משימות המשנה. תחוזקת מערכת</t>
  </si>
  <si>
    <t>עבודה על ארגון המשימות, תחזוקת המערכת וארגון התכנית למפגשי ה-PDR</t>
  </si>
  <si>
    <t>פיתוח התכנה לשיבוץ המפגשים ל-PDR מול הזכיין</t>
  </si>
  <si>
    <t>המשך בניית התשתית לשיבוץ הפגישות</t>
  </si>
  <si>
    <t>מדינת היהודים 85, הרצליה, ישראל</t>
  </si>
  <si>
    <t>פגישת תיאום בM4N, ותחקור דיווח פורטפוליו של פרויקטים באמצעות Dash</t>
  </si>
  <si>
    <t>עדכון תכניות העבודה, והעברתם לסביבת הייצור. יצירת בייסליין במאגר הנתונים ההיסטורי לאחר אישור הדרישות. עבודה על פורטפוליו הענפי</t>
  </si>
  <si>
    <t>עדכון מהקפ"ט על תכנית הפיתוח. קבלת תכנית זכיין. עבודה על תכנית הפורטפוליו</t>
  </si>
  <si>
    <t>01/03/2021 - 31/03/2021</t>
  </si>
  <si>
    <t>עבודה על תכנית הפורטפוליו. פגישת סטטוס אצל הרע"ן לגבי תכנית הפיתוח, עבודה על הפורטפוליו</t>
  </si>
  <si>
    <t>קבלת התכניות המעודכנות מהזכיין, ניתוח ההשפעות על לוחות הזמנים, ועדכון תכנית השיבוץ לפגישות האפיון. סנכרון עם ענף רש"ת, והמשך עבודה על הפורטפוליו הענפי</t>
  </si>
  <si>
    <t>עבודה על תכנית השיבוצים לדיוני PDR עם הזכיין</t>
  </si>
  <si>
    <t>הרובע בית שמש מחוז ירושלים</t>
  </si>
  <si>
    <t>ביקור במשטרת ישראל, המשך עבודה על תכנית השיבוצים והצגתה באפליקציית ענן</t>
  </si>
  <si>
    <t>ישיבת תיאום והמשך פיתוח המערכת</t>
  </si>
  <si>
    <t>יישום אפליקציית ענן לפרוטפוליו הפרויקטים של הענף</t>
  </si>
  <si>
    <t>4313, באר יעקב, ישראל</t>
  </si>
  <si>
    <t>פגישת היכרות עם הזכיין וכל הקבוצה</t>
  </si>
  <si>
    <t>בנית אפליקציה עבור משתמשי מרה"ס לניהול הפגישות מול הזכיין</t>
  </si>
  <si>
    <t>המשך בניית האפליקציה ודיון קפ"ק</t>
  </si>
  <si>
    <t>קבלת תכנית פגישות חדשה, עדכון האפליקציה האינטראקטיבית לזימונים</t>
  </si>
  <si>
    <t>עבודה על השיבוצים לפגישות עם הזכיין, תיאומים עם הצוותים ובכל האדמיניסטרציה שקשורה לכך</t>
  </si>
  <si>
    <t>עבודה על מתן מענה לזכיין באשר לתכנית העבודה שלו, המשך עבודה על השיבוצים</t>
  </si>
  <si>
    <t>עיצוב תבנית לקליטת נתוני המפגשים. תחילת עיצוב תכנית למעקב אחר ביצוע כל המשימות השאלות הפתוחות אשר נובעות מהמפגשים</t>
  </si>
  <si>
    <t>המשך עבודה על ניהול הפגישות עם הזכיין</t>
  </si>
  <si>
    <t>תמיכה בקריאה ממוכנת של מסמכי וורד של סיכומי הדיון</t>
  </si>
  <si>
    <t>המשך פיתוח המערכת וסינכרון העבודה בין הצוותים השונים</t>
  </si>
  <si>
    <t>עבודה על מערכת ניהול מפגשי הזכיין</t>
  </si>
  <si>
    <t>01/04/2021 - 30/04/2021</t>
  </si>
  <si>
    <t>עדכון מערכת ניהול המפגשים עם הזכיין, קליטת סיכומי דיון חדשים</t>
  </si>
  <si>
    <t>עדכון המערכת לניהול המפגשים עם הזכיין לקליטת סיכומי דיון על פי התבנית שאבי פרישמן התווה</t>
  </si>
  <si>
    <t>...</t>
  </si>
  <si>
    <t>פגישות תיאום פגישות עם הזכיין, עבודה על תהליך ניהול המשימות, פגישת רמ"דים, ופגישת מעבר על דיווח לוועדות ההיגוי</t>
  </si>
  <si>
    <t>הכנות לוועדת היגוי רמ"ח. העברת חומר מאבי אלי בכל הקשור למתן תגובה חדשי לזכיין, כמו גם קבלת אחריות על המצגת לרמ"ח</t>
  </si>
  <si>
    <t xml:space="preserve">המשך פיתוח מערכת ניהול המפגשים עם הזכיין. דיון וועדת היגוי רמ"ח, התקשרות להקמת שרת שיארח את אפליקציות הרשת </t>
  </si>
  <si>
    <t>קבלת החומר החדשי מהזכיין והעיבוד שלו, כולל הכנה לתגובה החדשית</t>
  </si>
  <si>
    <t>אז"ר 18, רמת השרון, ישראל</t>
  </si>
  <si>
    <t>מתן משוב למשהב"ט תכנית המרה"ס מול תכנית הזכיין למערכות המידע</t>
  </si>
  <si>
    <t>עדכון מערכות ואדימינסטרציה ועבודת תחזוקה של המערכות - שדרוג ועדכון</t>
  </si>
  <si>
    <t>קבלת עדכונים חדשים מרוזנשטוק, הכנסתם למערכת והלבנה למערכת הצבאית. עדכון מסד הנתונים של המשימות הנגזרות מסיכומי הדיון</t>
  </si>
  <si>
    <t>בניית תשתית להצגת סטטוס הפרויקט הכולל</t>
  </si>
  <si>
    <t>ישיבות תיאום חדשות בנושאי ניהול הפרויקט אל מול הקפטיה, עדכון מערכת תכנית עבודה</t>
  </si>
  <si>
    <t>עדכוו מערכת יומן ניהול הפגישות עם הזכיין, הוספת מסמכי סיכום דיון חדשים ועדכון אבי בכל הנושאים הפתוחים</t>
  </si>
  <si>
    <t>המשך פיתוח מערכת ניהול המפגשים עם הזכיין.  ישיבת תיאום עם יורם ואבי</t>
  </si>
  <si>
    <t>חניון גסטרו מחוז המרכז</t>
  </si>
  <si>
    <t>ישיבת תיאום עם לוגמ״ר, עדכון תכניות עבודה, תיאום מול הילה לניהול המשימות מסיכומי הדיון</t>
  </si>
  <si>
    <t>עדכון והכנסת סיכומי דיון למערכת ניהול סיכומי הדיון</t>
  </si>
  <si>
    <t>ישיבה עם אבי על כל אבני הדרך של הזכיין במהלך הדיונים. קביעת תהליך העבודה בהתאם. עדכון נתוני סיכומי דיון</t>
  </si>
  <si>
    <t>01/05/2021 - 31/05/2021</t>
  </si>
  <si>
    <t>עדכון קבצים שהתקבלו מחברת רוזנשטוק, ישיבת עדכון עם הילה כהן לב. עדכון המערכת, עבודה עם צוות הסיסטם להקמת השרת, הוספת יכולת לטפל בתוצרים שעל הזכיין לתת בזמן PDR</t>
  </si>
  <si>
    <t>המשך פיתוח מעקב אחר התוצרים של הזכיין, עדכוני מערכת, הלבנת החומרים שהתבלו על ידי חברת רוזנשטוק, ישיבות צוות היגוי של הפרויקט</t>
  </si>
  <si>
    <t>ישיבה עם יורם והילה על ניהול האלמנטים השונים בניהול המפגשים שכוללים גם תוצרי ביניים מהזכיין וניהול התגובות של המזמין לוודא שהכל מכוסה והכל מנוהל כמו גם משימות שהזכיין העביר למזמין</t>
  </si>
  <si>
    <t>הפקת דו״ח השוואה בין המלל של לוגמר לזה המקורי של האמל״ח. עדכון מערכת בנתונים החדשים, הערכות לקבלת מסמכי זכיין איסופם וכן את התגובות מלוגמר, אמל״ח והמפקדת</t>
  </si>
  <si>
    <t>01/06/2021 - 30/06/2021</t>
  </si>
  <si>
    <t>weekday</t>
  </si>
  <si>
    <t>value</t>
  </si>
  <si>
    <t>א</t>
  </si>
  <si>
    <t>ג</t>
  </si>
  <si>
    <t>ד</t>
  </si>
  <si>
    <t>ו</t>
  </si>
  <si>
    <t>ש</t>
  </si>
  <si>
    <t>עבודה על תבנית דיווח PDR מהזכיין והפקת משימות WMS</t>
  </si>
  <si>
    <t xml:space="preserve">סנכרון מול רוזנשטוק, שיחת.ועידה עם אלה מתייב, פגישה עם אבי לגבי דרישות דיווח עתידיות, קבלת דרישות מעודכנות והתחלת עבודה על המערכת לקליטת הנתונים החדשים. הקמת שרת אפליקציות רשת לראשונה באמצעות דוקר </t>
  </si>
  <si>
    <t>טיפול בדוח חריגים באספקות הביניים של הזכיין במהלך הדיונים. עדכוני מערכת בנתונים הנוספים שמגיעים. התחלת עדכון תכנית העבודה הכוללת בעקבות השינויים בדרישות, וטיפול בשרת האינטרנט לפרויקט</t>
  </si>
  <si>
    <t>קליטת נתונים חדשים מרוזנשטוק, הקמת חריגים לפגישות שאין עליהם סיכומי דיון, דיון עם יורם באשר לאופן הדיווחים על חוסרים בכל הקשור לסיכומי דיון</t>
  </si>
  <si>
    <t>01/07/2021 - 31/07/2021</t>
  </si>
  <si>
    <t>01/08/2021 - 31/08/2021</t>
  </si>
  <si>
    <t>01/09/2021 - 30/09/2021</t>
  </si>
  <si>
    <t>ישיבת תיאום עם יורם. הכנת תשתית מעודכנת לתכנית הפרויקט: תוצרי ביניים כמקדימים למשימות ממשקים</t>
  </si>
  <si>
    <t>המשך בניית התשתית לקבלת תכנית הפיתוח המעודכנת. התכנית הפיתוח השתלבה בתכנית המתוכללת ומפיע בגאנט ובתוצרים שלאחר מכן. התכנית. על מנת לסיים את השלב הזה יש עדיין לקלוט את אבני הדרך החיצוניים של תוצרי הביניים של m4n</t>
  </si>
  <si>
    <t>השמה של יישום מעקב ובקרה על המפגשים עם הזכיין לראשונה על שרת לינוקס שנגיש לכל בעלי העניין בפרויקט. עבודה על תשתית מעודכנת לתכנית הפרויקט, וישיבה עם יורם בזיהוי התלויות בתוצרי הביניים</t>
  </si>
  <si>
    <t>עבודה על תכנית הפרויקט והכנסת האילוצים שתלויים בזכיין. תמיכה במשתמשים במערכת ניהול המפגשים, הכנסת דרישות חדשות לאחר אישור ועדת שינויים</t>
  </si>
  <si>
    <t>מתן מענה ומשוב לתכנית העבודה של משרד הבטחון</t>
  </si>
  <si>
    <t>עבודה על המערכת לשילוב הפרמטרים החדשים לתכנית העבודה</t>
  </si>
  <si>
    <t>המשך עבודה על המערכת לבניית תכנית העבודה מתוך הנתונים המשתנים, ובניית תשתית דשבורד חדשה</t>
  </si>
  <si>
    <t>התאמת מערכת בניית תכנית עבודה - מיפוי אבני אבני הדרך הפרויקטאליות, של ממיד פור נט ולאלה החוזיים</t>
  </si>
  <si>
    <t>ישיבה עם לוגמר על תכנית העבודה המעודכנת וניתוח השלכות על הנתיב הקריטי, המשך עדכוני המערכת בטיפול באבני הדרך מהסוגים השונים</t>
  </si>
  <si>
    <t>קליטה של קבצי סיכום הדיון המעודכנים מהילה כהן לב, הכנסה של רובוטיקה בתרגום של קבצי word לpdf   באמצעות הפעלה חיצונית בלבד</t>
  </si>
  <si>
    <t>התאמת מערכת מפגשים לפורמט החדש. הפקת MTA ראשוני לאבני דרך חוזיות ולזה של הצבא לקראת אבן דרך אינטגרציה</t>
  </si>
  <si>
    <t xml:space="preserve">כביש גהה </t>
  </si>
  <si>
    <t xml:space="preserve">ראשון לציון, 44 כביש , </t>
  </si>
  <si>
    <t xml:space="preserve"> מחוז המרכז no</t>
  </si>
  <si>
    <t>שדרות וייצמן 3, רמת השרון, ישראל</t>
  </si>
  <si>
    <t>עדכון  מערכת ניהול סיכומי הדיון. המשך הכנת MTA , ישיבת הכנה לקראת הפגישה עם ראש המנהלת</t>
  </si>
  <si>
    <t>ניהול משימות מפגישות הזכיין, ישיבות על גאנט פיתוח, הרחברת המערכת לטיפול בגאנט המרה״ס. טיפול במצב של משימה שהסתיימה ויש לה מקדים - עדכון תאריך ההתחלה</t>
  </si>
  <si>
    <t>הרחבת המערכת לטיפול בתלויות. פיצול התלויות למשימות משנה בגלל מגבלות פרוג׳קט למספר המשימות שניתן לתלות אבן דרך בהן</t>
  </si>
  <si>
    <t>עדכוני מערכת, הכנות לפגישה עם שרון מנהלת מרה״ס</t>
  </si>
  <si>
    <t>הכנות אחרונות, דיונים בנושא תוצרי הביניים, פגישה של שרון מסיקה</t>
  </si>
  <si>
    <t>עדכון תכניות העבודה על פי סיכום הדיון עם שרון מסיקה, בתחילת הדרך. ישיבה אנשי BW על הדרישות להכנת תכנית העבודה בערוץ שלהם</t>
  </si>
  <si>
    <t>שכלול תכנית הניהול בהשמת הדגשים ששרון הביאה בפנינו, בדרך לאנאליטיקה של הנתונים הבאים מאיזורי הפיתוח</t>
  </si>
  <si>
    <t>עדכוני מערכת והכנות לקראת המפגדש של 1:1 עם שרון, המשך עבודה בבית על עדכוני המערכת ותכנון הצעדים הבאים בפיתוח</t>
  </si>
  <si>
    <t>סיום השלב הראשון של התצוגה מהיום ההקודם כולל אבני דרך חוזיות - נושא שדרש שינוי אלגוריתמי מתוחכם שכן ציר האיקס מסוג marmekko chart אינו לינארי</t>
  </si>
  <si>
    <t>הכנסת תצוגה של marmekko chart והכנסת תובנות נוספות תוצאה של דיוני סטטוס</t>
  </si>
  <si>
    <t>המשך פעילות בעדכוני המערכת לדרישות. ישיבת עדכון אצל דוד טמשה, הכנת הפמערכת לשרת ולפעילות מבצעית</t>
  </si>
  <si>
    <t>מעבר על מסמכי הזכיין, משיכת מסמכים ממערכת רמדור, ומעבר על תוצרי הזכיין</t>
  </si>
  <si>
    <t>חיבור סיכומי דיון חדשים למערכת, שילוב אבני דרך של M4N, הוספת ריבוע לגרף מריקומו, הכנת בייסליין, עדכון MTA, ומטריצה החלטה על פילטרים במערכת</t>
  </si>
  <si>
    <t>הכנת תשתית לקליטת בייסליין לגאנט. שיפור תצוגת דשבורד בדף MTA, פגישת עדכון אצל שרון מסיקה בתל השומר</t>
  </si>
  <si>
    <t>עדכון התכניות, הכנסת בייסליין לתכנית הגאנט, עדכון התכניות בשרת, ישיבת עדכון אצל טמשה, הכנות בעדכות חמרים לפגישה עם שרון, סנכרון משימות עם ארתור m4n</t>
  </si>
  <si>
    <t xml:space="preserve">שיפור באלגוריתם לחישובי אחוז התקדמות, תוך העזרות מהתוצר הקיים בפרוג׳קט, קליטה של נתוני לוגמר מעודכנים, הפקת דו״ח מסקנות לקראת  דיון העמקה, עדכון המערכת בשרת  </t>
  </si>
  <si>
    <t xml:space="preserve">הוספת תמיכה במערכת ניהול המפגשים עם הזכיין בטבלת החלטות, הסבת נתוני ההחלטות לטבלה בתוך קבצי סיכומי הדיון על פי תבנית מעודכנת </t>
  </si>
  <si>
    <t>עדכוני תכנה שמקבלים את נתוני לוגמר כפי שהם ללא עיבוד בתכנית העבודה המתכללת. עדכון המערכת והעברה לשרת. הוספת בייסליין גם בגרף מרימקו</t>
  </si>
  <si>
    <t>עדכוני תכנית עבודה ומערכת, דיון אצל שרון. ישיבת הפקת לקחים ועדכונים בהתאם</t>
  </si>
  <si>
    <t>עדכון התכנית הניהולית של הפרויקט, בנתוני לוגמר חדשים והכנסת כללים מעודכנים לתכניות בהתאם. גילוי של חוסר תאימות לטיפולה של מאיה</t>
  </si>
  <si>
    <t>עדכון תכנית העבודה של מייד-פור-נט עדכון תכניות העבודה שיעבדו אל מול מיפוי סטנדרטי של UID. עדכוני מערכת בהתאם. יש לבצע עוד בדיקות</t>
  </si>
  <si>
    <t>המשך ביצוע בדיקות עומק - שינויים ושיפורים במערכת</t>
  </si>
  <si>
    <t>בית דגן נפת רמלה</t>
  </si>
  <si>
    <t>מחלף הכפר הירוק, רמת השרון, ישראל</t>
  </si>
  <si>
    <t>חיים הרצוג ראשון לציון</t>
  </si>
  <si>
    <t>17:32</t>
  </si>
  <si>
    <t>17:18</t>
  </si>
  <si>
    <t>12:57</t>
  </si>
  <si>
    <t>18:13</t>
  </si>
  <si>
    <t>17:13</t>
  </si>
  <si>
    <t>16:32</t>
  </si>
  <si>
    <t>16:16</t>
  </si>
  <si>
    <t>17:48</t>
  </si>
  <si>
    <t>17:04</t>
  </si>
  <si>
    <t>11:27</t>
  </si>
  <si>
    <t>17:23</t>
  </si>
  <si>
    <t>16:28</t>
  </si>
  <si>
    <t>18:01</t>
  </si>
  <si>
    <t>15:40</t>
  </si>
  <si>
    <t>15:45</t>
  </si>
  <si>
    <t>16:37</t>
  </si>
  <si>
    <t>17:12</t>
  </si>
  <si>
    <t>טיפול בתצוגת אבני דרך המופיעים באותו חודש בדיוק בתצוגת מרימקו.  הכנסת טיפול ניהול סיכונים למעכרת תוך שימוש במאגר הנתונים ההסטורי</t>
  </si>
  <si>
    <t xml:space="preserve">הכנות לועדת היגוי רמ״ח, ועדת היגוי רמ״ח. הכנסת שיפורים למערכת </t>
  </si>
  <si>
    <t>עדכון מערכת ניהול מפגשי זכיין. תחילה של השמת משימות מסיכום דיון רמ״ח. דיון אצל ראש המנהלת, הכנות של השמת משימות מסיכום דיון ראש מנהלת לקראת שגרת עדכונים עבור צוות אינטגרציה</t>
  </si>
  <si>
    <t>ניתוח תאימות של דרישות אמל״ח מתוך הבלו-פרינט והביטוי המופע שלהם בלוגמ״ר, הממצאים הובאו בפני נעם ברייט ויורם. שימוש באלגוריתם מתוחכם להשוואת טקסט</t>
  </si>
  <si>
    <t>הכנות מערכת למתן מענה לדרישות מפקדים בכירים. עיצוב, ותכנון</t>
  </si>
  <si>
    <t>איסוף נתונים וחישובים לקראת דשבורד מפקדים בכירים</t>
  </si>
  <si>
    <t>שארית</t>
  </si>
  <si>
    <t>חודש</t>
  </si>
  <si>
    <t>הפרש</t>
  </si>
  <si>
    <t>שעות מדווחות</t>
  </si>
  <si>
    <t>תקציב</t>
  </si>
  <si>
    <t>קבלת נתוני צוות הפיתוח, ומתן הערות. הערכות לקבלת תכנית העבודה של הזכיין. מציאת שגיאות ומתן משוב על פי כך. הערכות לתצוגת מנהלים. חשיבה על הדרך להצגה של משימות סאפ וממשקים</t>
  </si>
  <si>
    <t>שיפור לתצוגת הגאנט שאמורה לענות לצרכי המנהלים, שילוב של נתונים מגורמים שונים לתוך תצוגה מוכללת. בקרה על לוגמר, בקרה על חומר הגלם ממייד פור נט</t>
  </si>
  <si>
    <t xml:space="preserve">עדכון סיכונים, חישוב ושיבוץ אבני דרך זכיין חדשים ומעודכנים ועדכון המערכת בהתאם לכללים חדשים, הכנסת פילטר לגאנט הגדול על פי סיווג הדרישה </t>
  </si>
  <si>
    <t>עבודה קבצי זכיין ממערכת רמדור, ותכנון תוספות למערכת שיציגו גאנט ממשקים בנפרד מהגאנט הכללי</t>
  </si>
  <si>
    <t>ועדת היגוי אצל רמ"ח מע"מ, דיון סיכונים, שתי פגישות סינכרון מול לוגמ"ר, מתן היכולת לצפות בגאנט עבור דרישות ממשקים במערכת</t>
  </si>
  <si>
    <t>עבודה על דשבורד מפקדים. לוחות זמנים חוזיים אל מול המצב הנוכחי, מספרים שמספרים את הסיפור, ושיפור לתצוגת הגאנט</t>
  </si>
  <si>
    <t>מעבר על תכנית הזכיין למתן הערות. יש הערות נוספות להוסיף. הכנסה של מדדי תפוקות למערכת. יש לעבור ולוודא את המספרים לעומק</t>
  </si>
  <si>
    <t>המשך עבודה על מדד ערך תפוקות לפרויקט. ביצוע בדיקות מעמיקות על המספרים, מעבר נוסף על תכנית הפרויקט של הזכיין, ומתן משוב מלא לאבי פרישמן. תכנון נוסף לחקר ביצועים</t>
  </si>
  <si>
    <t>המשך עבודה על המערכת בדגש על דשבורד מפקדים. קבלה חדשה בארגון אחר של קובץ גאנט של לוגמר, התחלת התאמות לטיפול בקובץ זה. מעבר על כל ההערות שנתקבצו למתן משוב לזכיין בשחור</t>
  </si>
  <si>
    <t>קבלת התכנית של מייד-פור-נט. המשך טיפול בהטמעת תוכנית הזכיין וניתוח המשמעויות בציר ה SAP בשחור</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</si>
</sst>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h]:mm"/>
  </numFmts>
  <fonts count="5" x14ac:knownFonts="1">
    <font>
      <sz val="11"/>
      <color indexed="8"/>
      <name val="Calibri"/>
    </font>
    <font>
      <b/>
      <sz val="11"/>
      <color indexed="8"/>
      <name val="Calibri"/>
      <family val="2"/>
    </font>
    <font>
      <sz val="11"/>
      <color indexed="8"/>
      <name val="Calibri"/>
      <family val="2"/>
    </font>
    <font>
      <sz val="12"/>
      <color indexed="8"/>
      <name val="Calibri"/>
      <family val="2"/>
    </font>
    <font>
      <b/>
      <sz val="12"/>
      <color theme="1" tint="0.249977111117893"/>
      <name val="Calibri"/>
      <family val="2"/>
    </font>
  </fonts>
  <fills count="9">
    <fill>
      <patternFill patternType="none"/>
    </fill>
    <fill>
      <patternFill patternType="gray125"/>
    </fill>
    <fill>
      <patternFill patternType="solid">
        <fgColor rgb="FFFFFF00"/>
        <bgColor indexed="64"/>
      </patternFill>
    </fill>
    <fill>
      <patternFill patternType="solid">
        <fgColor theme="0" tint="-4.9989318521683403E-2"/>
        <bgColor indexed="64"/>
      </patternFill>
    </fill>
    <fill>
      <patternFill patternType="solid">
        <fgColor theme="2"/>
        <bgColor indexed="64"/>
      </patternFill>
    </fill>
    <fill>
      <patternFill patternType="solid">
        <fgColor theme="0" tint="-0.14999847407452621"/>
        <bgColor indexed="64"/>
      </patternFill>
    </fill>
    <fill>
      <patternFill patternType="solid">
        <fgColor theme="7" tint="0.79998168889431442"/>
        <bgColor indexed="64"/>
      </patternFill>
    </fill>
    <fill>
      <patternFill patternType="solid">
        <fgColor theme="2" tint="-9.9978637043366805E-2"/>
        <bgColor indexed="64"/>
      </patternFill>
    </fill>
    <fill>
      <patternFill patternType="solid">
        <fgColor theme="7" tint="0.39997558519241921"/>
        <bgColor indexed="64"/>
      </patternFill>
    </fill>
  </fills>
  <borders count="42">
    <border>
      <left/>
      <right/>
      <top/>
      <bottom/>
      <diagonal/>
    </border>
    <border>
      <left style="thin">
        <color indexed="8"/>
      </left>
      <right style="thin">
        <color indexed="8"/>
      </right>
      <top style="thin">
        <color indexed="8"/>
      </top>
      <bottom style="thin">
        <color indexed="8"/>
      </bottom>
      <diagonal/>
    </border>
    <border>
      <left style="thin">
        <color indexed="8"/>
      </left>
      <right style="thin">
        <color indexed="8"/>
      </right>
      <top/>
      <bottom style="thin">
        <color indexed="8"/>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bottom style="thin">
        <color theme="0" tint="-0.24994659260841701"/>
      </bottom>
      <diagonal/>
    </border>
    <border>
      <left style="thin">
        <color theme="0" tint="-0.24994659260841701"/>
      </left>
      <right style="thin">
        <color theme="0" tint="-0.24994659260841701"/>
      </right>
      <top style="thin">
        <color indexed="8"/>
      </top>
      <bottom style="thin">
        <color theme="0" tint="-0.24994659260841701"/>
      </bottom>
      <diagonal/>
    </border>
    <border>
      <left style="thin">
        <color theme="0" tint="-0.24994659260841701"/>
      </left>
      <right style="thin">
        <color theme="0" tint="-0.24994659260841701"/>
      </right>
      <top/>
      <bottom style="thin">
        <color indexed="64"/>
      </bottom>
      <diagonal/>
    </border>
    <border>
      <left style="thin">
        <color theme="0" tint="-0.24994659260841701"/>
      </left>
      <right style="thin">
        <color theme="0" tint="-0.24994659260841701"/>
      </right>
      <top style="thin">
        <color theme="0" tint="-0.24994659260841701"/>
      </top>
      <bottom style="thin">
        <color indexed="64"/>
      </bottom>
      <diagonal/>
    </border>
    <border>
      <left/>
      <right style="thin">
        <color theme="0" tint="-0.24994659260841701"/>
      </right>
      <top style="thin">
        <color indexed="8"/>
      </top>
      <bottom style="thin">
        <color theme="0" tint="-0.24994659260841701"/>
      </bottom>
      <diagonal/>
    </border>
    <border>
      <left/>
      <right style="thin">
        <color theme="0" tint="-0.24994659260841701"/>
      </right>
      <top style="thin">
        <color theme="0" tint="-0.24994659260841701"/>
      </top>
      <bottom style="thin">
        <color indexed="64"/>
      </bottom>
      <diagonal/>
    </border>
    <border>
      <left/>
      <right style="thin">
        <color theme="0" tint="-0.24994659260841701"/>
      </right>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indexed="64"/>
      </bottom>
      <diagonal/>
    </border>
    <border>
      <left style="thin">
        <color theme="0" tint="-0.24994659260841701"/>
      </left>
      <right/>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style="thin">
        <color theme="0" tint="-0.24994659260841701"/>
      </left>
      <right style="thin">
        <color theme="0" tint="-0.24994659260841701"/>
      </right>
      <top style="thin">
        <color indexed="8"/>
      </top>
      <bottom/>
      <diagonal/>
    </border>
    <border>
      <left/>
      <right style="thin">
        <color theme="1" tint="0.24994659260841701"/>
      </right>
      <top/>
      <bottom style="thin">
        <color theme="1" tint="0.24994659260841701"/>
      </bottom>
      <diagonal/>
    </border>
    <border>
      <left style="thin">
        <color theme="1" tint="0.24994659260841701"/>
      </left>
      <right style="thin">
        <color theme="1" tint="0.24994659260841701"/>
      </right>
      <top/>
      <bottom style="thin">
        <color theme="1" tint="0.24994659260841701"/>
      </bottom>
      <diagonal/>
    </border>
    <border>
      <left style="thin">
        <color theme="1" tint="0.24994659260841701"/>
      </left>
      <right/>
      <top/>
      <bottom style="thin">
        <color theme="1" tint="0.24994659260841701"/>
      </bottom>
      <diagonal/>
    </border>
    <border>
      <left/>
      <right style="thin">
        <color theme="1" tint="0.24994659260841701"/>
      </right>
      <top/>
      <bottom style="thin">
        <color theme="0" tint="-0.14996795556505021"/>
      </bottom>
      <diagonal/>
    </border>
    <border>
      <left style="thin">
        <color theme="1" tint="0.24994659260841701"/>
      </left>
      <right style="thin">
        <color theme="1" tint="0.24994659260841701"/>
      </right>
      <top/>
      <bottom style="thin">
        <color theme="0" tint="-0.14996795556505021"/>
      </bottom>
      <diagonal/>
    </border>
    <border>
      <left style="thin">
        <color theme="1" tint="0.24994659260841701"/>
      </left>
      <right/>
      <top/>
      <bottom style="thin">
        <color theme="0" tint="-0.14996795556505021"/>
      </bottom>
      <diagonal/>
    </border>
    <border>
      <left/>
      <right style="thin">
        <color theme="1" tint="0.24994659260841701"/>
      </right>
      <top style="thin">
        <color theme="0" tint="-0.14996795556505021"/>
      </top>
      <bottom style="thin">
        <color theme="0" tint="-0.14996795556505021"/>
      </bottom>
      <diagonal/>
    </border>
    <border>
      <left style="thin">
        <color theme="1" tint="0.24994659260841701"/>
      </left>
      <right style="thin">
        <color theme="1" tint="0.24994659260841701"/>
      </right>
      <top style="thin">
        <color theme="0" tint="-0.14996795556505021"/>
      </top>
      <bottom style="thin">
        <color theme="0" tint="-0.14996795556505021"/>
      </bottom>
      <diagonal/>
    </border>
    <border>
      <left style="thin">
        <color theme="1" tint="0.24994659260841701"/>
      </left>
      <right/>
      <top style="thin">
        <color theme="0" tint="-0.14996795556505021"/>
      </top>
      <bottom style="thin">
        <color theme="0" tint="-0.14996795556505021"/>
      </bottom>
      <diagonal/>
    </border>
    <border>
      <left/>
      <right style="thin">
        <color theme="1" tint="0.24994659260841701"/>
      </right>
      <top style="thin">
        <color theme="0" tint="-0.14996795556505021"/>
      </top>
      <bottom/>
      <diagonal/>
    </border>
    <border>
      <left style="thin">
        <color theme="1" tint="0.24994659260841701"/>
      </left>
      <right style="thin">
        <color theme="1" tint="0.24994659260841701"/>
      </right>
      <top style="thin">
        <color theme="0" tint="-0.14996795556505021"/>
      </top>
      <bottom/>
      <diagonal/>
    </border>
    <border>
      <left style="thin">
        <color theme="1" tint="0.24994659260841701"/>
      </left>
      <right/>
      <top style="thin">
        <color theme="0" tint="-0.14996795556505021"/>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right style="thin">
        <color indexed="8"/>
      </right>
      <top/>
      <bottom style="thin">
        <color indexed="8"/>
      </bottom>
      <diagonal/>
    </border>
    <border>
      <left/>
      <right/>
      <top/>
      <bottom style="thin">
        <color theme="0" tint="-0.14996795556505021"/>
      </bottom>
      <diagonal/>
    </border>
    <border>
      <left style="thin">
        <color theme="1" tint="0.24994659260841701"/>
      </left>
      <right style="thin">
        <color theme="1" tint="0.24994659260841701"/>
      </right>
      <top/>
      <bottom/>
      <diagonal/>
    </border>
    <border>
      <left/>
      <right style="thin">
        <color theme="1" tint="0.24994659260841701"/>
      </right>
      <top/>
      <bottom/>
      <diagonal/>
    </border>
    <border>
      <left style="thin">
        <color theme="1" tint="0.499984740745262"/>
      </left>
      <right style="thin">
        <color theme="1" tint="0.499984740745262"/>
      </right>
      <top/>
      <bottom style="thin">
        <color theme="1" tint="0.499984740745262"/>
      </bottom>
      <diagonal/>
    </border>
    <border>
      <left style="thin">
        <color theme="0" tint="-0.24994659260841701"/>
      </left>
      <right style="thin">
        <color theme="0" tint="-0.24994659260841701"/>
      </right>
      <top style="thin">
        <color theme="0" tint="-0.24994659260841701"/>
      </top>
      <bottom style="thin">
        <color theme="0" tint="-0.14996795556505021"/>
      </bottom>
      <diagonal/>
    </border>
    <border>
      <left/>
      <right/>
      <top style="thin">
        <color theme="0" tint="-0.14996795556505021"/>
      </top>
      <bottom style="thin">
        <color theme="0" tint="-0.14996795556505021"/>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theme="1" tint="0.499984740745262"/>
      </right>
      <top style="medium">
        <color indexed="64"/>
      </top>
      <bottom style="medium">
        <color indexed="64"/>
      </bottom>
      <diagonal/>
    </border>
    <border>
      <left style="thin">
        <color theme="1" tint="0.499984740745262"/>
      </left>
      <right style="medium">
        <color indexed="64"/>
      </right>
      <top style="medium">
        <color indexed="64"/>
      </top>
      <bottom style="medium">
        <color indexed="64"/>
      </bottom>
      <diagonal/>
    </border>
    <border>
      <left style="double">
        <color theme="3"/>
      </left>
      <right style="double">
        <color theme="3"/>
      </right>
      <top style="double">
        <color theme="3"/>
      </top>
      <bottom style="double">
        <color theme="3"/>
      </bottom>
      <diagonal/>
    </border>
  </borders>
  <cellStyleXfs count="2">
    <xf numFmtId="0" fontId="0" fillId="0" borderId="0" applyFill="0" applyProtection="0"/>
    <xf numFmtId="0" fontId="2" fillId="0" borderId="0" applyFill="0" applyProtection="0"/>
  </cellStyleXfs>
  <cellXfs count="341">
    <xf numFmtId="0" fontId="0" fillId="0" borderId="0" xfId="0" applyFill="1" applyProtection="1"/>
    <xf numFmtId="0" fontId="0" fillId="0" borderId="0" xfId="0" applyFill="1" applyAlignment="1" applyProtection="1">
      <alignment horizontal="center" vertical="center" wrapText="1"/>
    </xf>
    <xf numFmtId="0" fontId="1" fillId="0" borderId="1" xfId="0" applyFont="1" applyFill="1" applyBorder="1" applyAlignment="1" applyProtection="1">
      <alignment horizontal="center" vertical="center" wrapText="1"/>
    </xf>
    <xf numFmtId="46" fontId="1" fillId="0" borderId="1" xfId="0" applyNumberFormat="1" applyFont="1" applyFill="1" applyBorder="1" applyAlignment="1" applyProtection="1">
      <alignment horizontal="center" vertical="center" wrapText="1"/>
    </xf>
    <xf numFmtId="0" fontId="0" fillId="0" borderId="1" xfId="0" applyFill="1" applyBorder="1" applyAlignment="1" applyProtection="1">
      <alignment vertical="center" wrapText="1"/>
    </xf>
    <xf numFmtId="164" fontId="0" fillId="0" borderId="0" xfId="0" applyNumberFormat="1" applyFill="1" applyAlignment="1" applyProtection="1">
      <alignment horizontal="center" vertical="center" wrapText="1"/>
    </xf>
    <xf numFmtId="0" fontId="0" fillId="0" borderId="0" xfId="0" applyFill="1" applyAlignment="1" applyProtection="1">
      <alignment vertical="center" wrapText="1"/>
    </xf>
    <xf numFmtId="164" fontId="0" fillId="0" borderId="0" xfId="0" applyNumberFormat="1" applyFill="1" applyAlignment="1" applyProtection="1">
      <alignment vertical="center" wrapText="1"/>
    </xf>
    <xf numFmtId="0" fontId="2" fillId="0" borderId="1" xfId="0" applyFont="1" applyFill="1" applyBorder="1" applyAlignment="1" applyProtection="1">
      <alignment vertical="center" wrapText="1"/>
    </xf>
    <xf numFmtId="0" fontId="1" fillId="0" borderId="1" xfId="0" applyFont="1" applyFill="1" applyBorder="1" applyAlignment="1" applyProtection="1">
      <alignment vertical="center" wrapText="1"/>
    </xf>
    <xf numFmtId="0" fontId="2" fillId="0" borderId="1" xfId="1" applyFill="1" applyBorder="1" applyAlignment="1" applyProtection="1">
      <alignment vertical="center"/>
    </xf>
    <xf numFmtId="0" fontId="1" fillId="0" borderId="0" xfId="0" applyFont="1" applyFill="1" applyAlignment="1" applyProtection="1">
      <alignment horizontal="center" vertical="center"/>
    </xf>
    <xf numFmtId="0" fontId="2" fillId="0" borderId="1" xfId="1" applyFill="1" applyBorder="1" applyAlignment="1" applyProtection="1">
      <alignment horizontal="right" vertical="center"/>
    </xf>
    <xf numFmtId="0" fontId="0" fillId="0" borderId="1" xfId="0" applyFill="1" applyBorder="1" applyAlignment="1" applyProtection="1">
      <alignment vertical="center"/>
    </xf>
    <xf numFmtId="0" fontId="0" fillId="0" borderId="1" xfId="0" applyFill="1" applyBorder="1" applyAlignment="1" applyProtection="1">
      <alignment horizontal="center" vertical="center"/>
    </xf>
    <xf numFmtId="0" fontId="0" fillId="0" borderId="1" xfId="0" applyFill="1" applyBorder="1" applyAlignment="1" applyProtection="1">
      <alignment horizontal="right" vertical="center"/>
    </xf>
    <xf numFmtId="20" fontId="0" fillId="0" borderId="1" xfId="0" applyNumberFormat="1" applyFill="1" applyBorder="1" applyAlignment="1" applyProtection="1">
      <alignment horizontal="center" vertical="center"/>
    </xf>
    <xf numFmtId="20" fontId="0" fillId="2" borderId="1" xfId="0" applyNumberFormat="1" applyFill="1" applyBorder="1" applyAlignment="1" applyProtection="1">
      <alignment horizontal="center" vertical="center"/>
    </xf>
    <xf numFmtId="0" fontId="0" fillId="0" borderId="0" xfId="0" applyNumberFormat="1" applyFill="1" applyAlignment="1" applyProtection="1">
      <alignment horizontal="center" vertical="center" wrapText="1"/>
    </xf>
    <xf numFmtId="164" fontId="0" fillId="0" borderId="0" xfId="0" applyNumberFormat="1" applyFill="1" applyAlignment="1" applyProtection="1">
      <alignment horizontal="center" vertical="center" wrapText="1" readingOrder="1"/>
    </xf>
    <xf numFmtId="0" fontId="0" fillId="2" borderId="1" xfId="0" applyFill="1" applyBorder="1" applyAlignment="1" applyProtection="1">
      <alignment vertical="center"/>
    </xf>
    <xf numFmtId="0" fontId="0" fillId="2" borderId="1" xfId="0" applyFill="1" applyBorder="1" applyAlignment="1" applyProtection="1">
      <alignment horizontal="center" vertical="center"/>
    </xf>
    <xf numFmtId="0" fontId="0" fillId="2" borderId="1" xfId="0" applyFill="1" applyBorder="1" applyAlignment="1" applyProtection="1">
      <alignment horizontal="right" vertical="center"/>
    </xf>
    <xf numFmtId="0" fontId="0" fillId="2" borderId="1" xfId="0" applyFill="1" applyBorder="1" applyAlignment="1" applyProtection="1">
      <alignment vertical="center" wrapText="1"/>
    </xf>
    <xf numFmtId="0" fontId="2" fillId="0" borderId="0" xfId="0" applyFont="1" applyFill="1" applyAlignment="1" applyProtection="1">
      <alignment horizontal="center"/>
    </xf>
    <xf numFmtId="0" fontId="0" fillId="0" borderId="0" xfId="0" applyFill="1" applyAlignment="1" applyProtection="1">
      <alignment horizontal="center"/>
    </xf>
    <xf numFmtId="164" fontId="2" fillId="0" borderId="1" xfId="1" applyNumberFormat="1" applyFill="1" applyBorder="1" applyAlignment="1" applyProtection="1">
      <alignment horizontal="center" vertical="center"/>
    </xf>
    <xf numFmtId="18" fontId="0" fillId="0" borderId="0" xfId="0" applyNumberFormat="1" applyFill="1" applyAlignment="1" applyProtection="1">
      <alignment vertical="center" wrapText="1"/>
    </xf>
    <xf numFmtId="0" fontId="0" fillId="3" borderId="1" xfId="0" applyFill="1" applyBorder="1" applyAlignment="1" applyProtection="1">
      <alignment horizontal="center" vertical="center"/>
    </xf>
    <xf numFmtId="0" fontId="0" fillId="3" borderId="1" xfId="0" applyFill="1" applyBorder="1" applyAlignment="1" applyProtection="1">
      <alignment vertical="center"/>
    </xf>
    <xf numFmtId="20" fontId="0" fillId="3" borderId="1" xfId="0" applyNumberFormat="1" applyFill="1" applyBorder="1" applyAlignment="1" applyProtection="1">
      <alignment horizontal="center" vertical="center"/>
    </xf>
    <xf numFmtId="0" fontId="0" fillId="3" borderId="1" xfId="0" applyFill="1" applyBorder="1" applyAlignment="1" applyProtection="1">
      <alignment horizontal="right" vertical="center"/>
    </xf>
    <xf numFmtId="0" fontId="0" fillId="3" borderId="1" xfId="0" applyFill="1" applyBorder="1" applyAlignment="1" applyProtection="1">
      <alignment vertical="center" wrapText="1"/>
    </xf>
    <xf numFmtId="1" fontId="1" fillId="0" borderId="1" xfId="0" applyNumberFormat="1" applyFont="1" applyFill="1" applyBorder="1" applyAlignment="1" applyProtection="1">
      <alignment horizontal="center" vertical="center" wrapText="1"/>
    </xf>
    <xf numFmtId="14" fontId="0" fillId="0" borderId="0" xfId="0" applyNumberFormat="1" applyFill="1" applyAlignment="1" applyProtection="1">
      <alignment horizontal="center" vertical="center" wrapText="1"/>
    </xf>
    <xf numFmtId="14" fontId="0" fillId="0" borderId="1" xfId="0" applyNumberFormat="1" applyFill="1" applyBorder="1" applyAlignment="1" applyProtection="1">
      <alignment horizontal="center" vertical="center"/>
    </xf>
    <xf numFmtId="14" fontId="0" fillId="3" borderId="1" xfId="0" applyNumberFormat="1" applyFill="1" applyBorder="1" applyAlignment="1" applyProtection="1">
      <alignment horizontal="center" vertical="center"/>
    </xf>
    <xf numFmtId="14" fontId="1" fillId="0" borderId="1" xfId="0" applyNumberFormat="1" applyFont="1" applyFill="1" applyBorder="1" applyAlignment="1" applyProtection="1">
      <alignment horizontal="center" vertical="center" wrapText="1"/>
    </xf>
    <xf numFmtId="0" fontId="2" fillId="3" borderId="1" xfId="1" applyFill="1" applyBorder="1" applyAlignment="1" applyProtection="1">
      <alignment horizontal="right" vertical="center"/>
    </xf>
    <xf numFmtId="0" fontId="2" fillId="3" borderId="1" xfId="1" applyFill="1" applyBorder="1" applyAlignment="1" applyProtection="1">
      <alignment vertical="center"/>
    </xf>
    <xf numFmtId="0" fontId="2" fillId="3" borderId="1" xfId="0" applyFont="1" applyFill="1" applyBorder="1" applyAlignment="1" applyProtection="1">
      <alignment vertical="center" wrapText="1"/>
    </xf>
    <xf numFmtId="14" fontId="0" fillId="3" borderId="1" xfId="0" applyNumberFormat="1" applyFill="1" applyBorder="1" applyAlignment="1" applyProtection="1">
      <alignment horizontal="center" vertical="center" wrapText="1"/>
    </xf>
    <xf numFmtId="0" fontId="0" fillId="3" borderId="1" xfId="0" applyFill="1" applyBorder="1" applyAlignment="1" applyProtection="1">
      <alignment horizontal="center" vertical="center" wrapText="1"/>
    </xf>
    <xf numFmtId="0" fontId="0" fillId="3" borderId="1" xfId="0" applyNumberFormat="1" applyFill="1" applyBorder="1" applyAlignment="1" applyProtection="1">
      <alignment horizontal="center" vertical="center" wrapText="1"/>
    </xf>
    <xf numFmtId="164" fontId="0" fillId="3" borderId="1" xfId="0" applyNumberFormat="1" applyFill="1" applyBorder="1" applyAlignment="1" applyProtection="1">
      <alignment horizontal="center" vertical="center" wrapText="1"/>
    </xf>
    <xf numFmtId="14" fontId="0" fillId="2" borderId="1" xfId="0" applyNumberFormat="1" applyFill="1" applyBorder="1" applyAlignment="1" applyProtection="1">
      <alignment horizontal="center" vertical="center"/>
    </xf>
    <xf numFmtId="0" fontId="2" fillId="2" borderId="1" xfId="1" applyFill="1" applyBorder="1" applyAlignment="1" applyProtection="1">
      <alignment horizontal="right" vertical="center"/>
    </xf>
    <xf numFmtId="0" fontId="2" fillId="2" borderId="1" xfId="1" applyFill="1" applyBorder="1" applyAlignment="1" applyProtection="1">
      <alignment vertical="center"/>
    </xf>
    <xf numFmtId="0" fontId="2" fillId="2" borderId="1" xfId="0" applyFont="1" applyFill="1" applyBorder="1" applyAlignment="1" applyProtection="1">
      <alignment vertical="center" wrapText="1"/>
    </xf>
    <xf numFmtId="164" fontId="2" fillId="2" borderId="1" xfId="1" applyNumberFormat="1" applyFill="1" applyBorder="1" applyAlignment="1" applyProtection="1">
      <alignment horizontal="center" vertical="center"/>
    </xf>
    <xf numFmtId="0" fontId="2" fillId="0" borderId="1" xfId="0" applyFont="1" applyFill="1" applyBorder="1" applyAlignment="1" applyProtection="1">
      <alignment vertical="center"/>
    </xf>
    <xf numFmtId="0" fontId="2" fillId="0" borderId="1" xfId="0" applyFont="1" applyFill="1" applyBorder="1" applyAlignment="1" applyProtection="1">
      <alignment horizontal="right" vertical="center"/>
    </xf>
    <xf numFmtId="14" fontId="0" fillId="4" borderId="1" xfId="0" applyNumberFormat="1" applyFill="1" applyBorder="1" applyAlignment="1" applyProtection="1">
      <alignment horizontal="center" vertical="center"/>
    </xf>
    <xf numFmtId="0" fontId="0" fillId="4" borderId="1" xfId="0" applyFill="1" applyBorder="1" applyAlignment="1" applyProtection="1">
      <alignment horizontal="center" vertical="center"/>
    </xf>
    <xf numFmtId="0" fontId="0" fillId="4" borderId="1" xfId="0" applyFill="1" applyBorder="1" applyAlignment="1" applyProtection="1">
      <alignment vertical="center"/>
    </xf>
    <xf numFmtId="20" fontId="0" fillId="4" borderId="1" xfId="0" applyNumberFormat="1" applyFill="1" applyBorder="1" applyAlignment="1" applyProtection="1">
      <alignment horizontal="center" vertical="center"/>
    </xf>
    <xf numFmtId="0" fontId="2" fillId="4" borderId="1" xfId="1" applyFill="1" applyBorder="1" applyAlignment="1" applyProtection="1">
      <alignment horizontal="right" vertical="center"/>
    </xf>
    <xf numFmtId="0" fontId="2" fillId="4" borderId="1" xfId="1" applyFill="1" applyBorder="1" applyAlignment="1" applyProtection="1">
      <alignment vertical="center"/>
    </xf>
    <xf numFmtId="0" fontId="2" fillId="4" borderId="1" xfId="0" applyFont="1" applyFill="1" applyBorder="1" applyAlignment="1" applyProtection="1">
      <alignment vertical="center" wrapText="1"/>
    </xf>
    <xf numFmtId="0" fontId="0" fillId="0" borderId="0" xfId="0" applyFill="1" applyProtection="1"/>
    <xf numFmtId="20" fontId="2" fillId="0" borderId="1" xfId="0" applyNumberFormat="1" applyFont="1" applyFill="1" applyBorder="1" applyAlignment="1" applyProtection="1">
      <alignment horizontal="center" vertical="center"/>
    </xf>
    <xf numFmtId="20" fontId="2" fillId="2" borderId="1" xfId="0" applyNumberFormat="1" applyFont="1" applyFill="1" applyBorder="1" applyAlignment="1" applyProtection="1">
      <alignment horizontal="center" vertical="center"/>
    </xf>
    <xf numFmtId="0" fontId="0" fillId="0" borderId="1" xfId="0" applyFill="1" applyBorder="1" applyAlignment="1" applyProtection="1">
      <alignment horizontal="right" vertical="center" wrapText="1"/>
    </xf>
    <xf numFmtId="0" fontId="1" fillId="0" borderId="0" xfId="1" applyFont="1" applyFill="1" applyProtection="1"/>
    <xf numFmtId="14" fontId="1" fillId="0" borderId="2" xfId="0" applyNumberFormat="1" applyFont="1" applyFill="1" applyBorder="1" applyAlignment="1" applyProtection="1">
      <alignment horizontal="center" vertical="center" wrapText="1"/>
    </xf>
    <xf numFmtId="0" fontId="1" fillId="0" borderId="2" xfId="0" applyFont="1" applyFill="1" applyBorder="1" applyAlignment="1" applyProtection="1">
      <alignment horizontal="center" vertical="center" wrapText="1"/>
    </xf>
    <xf numFmtId="0" fontId="1" fillId="0" borderId="2" xfId="0" applyFont="1" applyFill="1" applyBorder="1" applyAlignment="1" applyProtection="1">
      <alignment vertical="center" wrapText="1"/>
    </xf>
    <xf numFmtId="14" fontId="0" fillId="0" borderId="3" xfId="0" applyNumberFormat="1" applyFill="1" applyBorder="1" applyAlignment="1" applyProtection="1">
      <alignment horizontal="center" vertical="center"/>
    </xf>
    <xf numFmtId="0" fontId="0" fillId="0" borderId="3" xfId="0" applyFill="1" applyBorder="1" applyAlignment="1" applyProtection="1">
      <alignment horizontal="center" vertical="center"/>
    </xf>
    <xf numFmtId="0" fontId="0" fillId="0" borderId="3" xfId="0" applyFill="1" applyBorder="1" applyAlignment="1" applyProtection="1">
      <alignment vertical="center"/>
    </xf>
    <xf numFmtId="20" fontId="0" fillId="0" borderId="3" xfId="0" applyNumberFormat="1" applyFill="1" applyBorder="1" applyAlignment="1" applyProtection="1">
      <alignment horizontal="center" vertical="center"/>
    </xf>
    <xf numFmtId="0" fontId="0" fillId="0" borderId="3" xfId="0" applyFill="1" applyBorder="1" applyAlignment="1" applyProtection="1">
      <alignment horizontal="right" vertical="center"/>
    </xf>
    <xf numFmtId="0" fontId="2" fillId="0" borderId="3" xfId="0" applyFont="1" applyFill="1" applyBorder="1" applyAlignment="1" applyProtection="1">
      <alignment vertical="center" wrapText="1"/>
    </xf>
    <xf numFmtId="164" fontId="2" fillId="0" borderId="3" xfId="1" applyNumberFormat="1" applyFill="1" applyBorder="1" applyAlignment="1" applyProtection="1">
      <alignment horizontal="center" vertical="center"/>
    </xf>
    <xf numFmtId="164" fontId="0" fillId="0" borderId="3" xfId="0" applyNumberFormat="1" applyFill="1" applyBorder="1" applyAlignment="1" applyProtection="1">
      <alignment horizontal="center" vertical="center" wrapText="1" readingOrder="1"/>
    </xf>
    <xf numFmtId="164" fontId="0" fillId="0" borderId="3" xfId="0" applyNumberFormat="1" applyFill="1" applyBorder="1" applyAlignment="1" applyProtection="1">
      <alignment horizontal="center" vertical="center" wrapText="1"/>
    </xf>
    <xf numFmtId="14" fontId="0" fillId="4" borderId="3" xfId="0" applyNumberFormat="1" applyFill="1" applyBorder="1" applyAlignment="1" applyProtection="1">
      <alignment horizontal="center" vertical="center"/>
    </xf>
    <xf numFmtId="0" fontId="0" fillId="4" borderId="3" xfId="0" applyFill="1" applyBorder="1" applyAlignment="1" applyProtection="1">
      <alignment horizontal="center" vertical="center"/>
    </xf>
    <xf numFmtId="0" fontId="0" fillId="4" borderId="3" xfId="0" applyFill="1" applyBorder="1" applyAlignment="1" applyProtection="1">
      <alignment vertical="center"/>
    </xf>
    <xf numFmtId="20" fontId="0" fillId="4" borderId="3" xfId="0" applyNumberFormat="1" applyFill="1" applyBorder="1" applyAlignment="1" applyProtection="1">
      <alignment horizontal="center" vertical="center"/>
    </xf>
    <xf numFmtId="0" fontId="0" fillId="4" borderId="3" xfId="0" applyFill="1" applyBorder="1" applyAlignment="1" applyProtection="1">
      <alignment horizontal="right" vertical="center"/>
    </xf>
    <xf numFmtId="0" fontId="2" fillId="4" borderId="3" xfId="1" applyFill="1" applyBorder="1" applyAlignment="1" applyProtection="1">
      <alignment vertical="center"/>
    </xf>
    <xf numFmtId="0" fontId="2" fillId="4" borderId="3" xfId="0" applyFont="1" applyFill="1" applyBorder="1" applyAlignment="1" applyProtection="1">
      <alignment vertical="center" wrapText="1"/>
    </xf>
    <xf numFmtId="0" fontId="0" fillId="0" borderId="3" xfId="0" applyFill="1" applyBorder="1" applyAlignment="1" applyProtection="1">
      <alignment horizontal="right" vertical="center" readingOrder="2"/>
    </xf>
    <xf numFmtId="0" fontId="0" fillId="0" borderId="3" xfId="0" applyFill="1" applyBorder="1" applyAlignment="1" applyProtection="1">
      <alignment vertical="center" wrapText="1" readingOrder="2"/>
    </xf>
    <xf numFmtId="0" fontId="0" fillId="0" borderId="3" xfId="0" applyFill="1" applyBorder="1" applyAlignment="1" applyProtection="1">
      <alignment vertical="center" readingOrder="2"/>
    </xf>
    <xf numFmtId="20" fontId="0" fillId="2" borderId="3" xfId="0" applyNumberFormat="1" applyFill="1" applyBorder="1" applyAlignment="1" applyProtection="1">
      <alignment horizontal="center" vertical="center"/>
    </xf>
    <xf numFmtId="0" fontId="0" fillId="2" borderId="3" xfId="0" applyFill="1" applyBorder="1" applyAlignment="1" applyProtection="1">
      <alignment vertical="center" readingOrder="2"/>
    </xf>
    <xf numFmtId="20" fontId="0" fillId="2" borderId="3" xfId="0" applyNumberFormat="1" applyFill="1" applyBorder="1" applyAlignment="1" applyProtection="1">
      <alignment vertical="center" readingOrder="2"/>
    </xf>
    <xf numFmtId="0" fontId="2" fillId="4" borderId="3" xfId="1" applyFill="1" applyBorder="1" applyAlignment="1" applyProtection="1">
      <alignment horizontal="right" vertical="center"/>
    </xf>
    <xf numFmtId="0" fontId="2" fillId="0" borderId="3" xfId="1" applyFill="1" applyBorder="1" applyAlignment="1" applyProtection="1">
      <alignment horizontal="right" vertical="center"/>
    </xf>
    <xf numFmtId="0" fontId="2" fillId="2" borderId="3" xfId="1" applyFill="1" applyBorder="1" applyAlignment="1" applyProtection="1">
      <alignment horizontal="right" vertical="center"/>
    </xf>
    <xf numFmtId="0" fontId="2" fillId="0" borderId="3" xfId="1" applyFill="1" applyBorder="1" applyAlignment="1" applyProtection="1">
      <alignment vertical="center"/>
    </xf>
    <xf numFmtId="14" fontId="0" fillId="0" borderId="4" xfId="0" applyNumberFormat="1" applyFill="1" applyBorder="1" applyAlignment="1" applyProtection="1">
      <alignment horizontal="center" vertical="center"/>
    </xf>
    <xf numFmtId="0" fontId="0" fillId="0" borderId="4" xfId="0" applyFill="1" applyBorder="1" applyAlignment="1" applyProtection="1">
      <alignment horizontal="center" vertical="center"/>
    </xf>
    <xf numFmtId="0" fontId="0" fillId="0" borderId="4" xfId="0" applyFill="1" applyBorder="1" applyAlignment="1" applyProtection="1">
      <alignment vertical="center"/>
    </xf>
    <xf numFmtId="20" fontId="0" fillId="0" borderId="4" xfId="0" applyNumberFormat="1" applyFill="1" applyBorder="1" applyAlignment="1" applyProtection="1">
      <alignment horizontal="center" vertical="center"/>
    </xf>
    <xf numFmtId="0" fontId="0" fillId="0" borderId="4" xfId="0" applyFill="1" applyBorder="1" applyAlignment="1" applyProtection="1">
      <alignment horizontal="right" vertical="center"/>
    </xf>
    <xf numFmtId="0" fontId="2" fillId="0" borderId="4" xfId="0" applyFont="1" applyFill="1" applyBorder="1" applyAlignment="1" applyProtection="1">
      <alignment vertical="center" wrapText="1"/>
    </xf>
    <xf numFmtId="164" fontId="2" fillId="0" borderId="4" xfId="1" applyNumberFormat="1" applyFill="1" applyBorder="1" applyAlignment="1" applyProtection="1">
      <alignment horizontal="center" vertical="center"/>
    </xf>
    <xf numFmtId="14" fontId="0" fillId="3" borderId="3" xfId="0" applyNumberFormat="1" applyFill="1" applyBorder="1" applyAlignment="1" applyProtection="1">
      <alignment horizontal="center" vertical="center"/>
    </xf>
    <xf numFmtId="0" fontId="0" fillId="3" borderId="3" xfId="0" applyFill="1" applyBorder="1" applyAlignment="1" applyProtection="1">
      <alignment horizontal="center" vertical="center"/>
    </xf>
    <xf numFmtId="0" fontId="0" fillId="3" borderId="3" xfId="0" applyFill="1" applyBorder="1" applyAlignment="1" applyProtection="1">
      <alignment vertical="center"/>
    </xf>
    <xf numFmtId="20" fontId="0" fillId="3" borderId="3" xfId="0" applyNumberFormat="1" applyFill="1" applyBorder="1" applyAlignment="1" applyProtection="1">
      <alignment horizontal="center" vertical="center"/>
    </xf>
    <xf numFmtId="0" fontId="2" fillId="3" borderId="3" xfId="1" applyFill="1" applyBorder="1" applyAlignment="1" applyProtection="1">
      <alignment horizontal="right" vertical="center"/>
    </xf>
    <xf numFmtId="0" fontId="2" fillId="3" borderId="3" xfId="1" applyFill="1" applyBorder="1" applyAlignment="1" applyProtection="1">
      <alignment vertical="center"/>
    </xf>
    <xf numFmtId="0" fontId="2" fillId="3" borderId="3" xfId="0" applyFont="1" applyFill="1" applyBorder="1" applyAlignment="1" applyProtection="1">
      <alignment vertical="center" wrapText="1"/>
    </xf>
    <xf numFmtId="49" fontId="2" fillId="4" borderId="3" xfId="1" applyNumberFormat="1" applyFill="1" applyBorder="1" applyAlignment="1" applyProtection="1">
      <alignment horizontal="right" vertical="center" wrapText="1"/>
    </xf>
    <xf numFmtId="49" fontId="2" fillId="0" borderId="3" xfId="1" applyNumberFormat="1" applyFill="1" applyBorder="1" applyAlignment="1" applyProtection="1">
      <alignment horizontal="right" vertical="center" wrapText="1"/>
    </xf>
    <xf numFmtId="49" fontId="0" fillId="0" borderId="1" xfId="0" applyNumberFormat="1" applyFill="1" applyBorder="1" applyAlignment="1" applyProtection="1">
      <alignment horizontal="right" vertical="center" wrapText="1"/>
    </xf>
    <xf numFmtId="0" fontId="2" fillId="4" borderId="3" xfId="1" applyFill="1" applyBorder="1" applyAlignment="1" applyProtection="1">
      <alignment horizontal="right" vertical="center" wrapText="1"/>
    </xf>
    <xf numFmtId="0" fontId="2" fillId="0" borderId="3" xfId="1" applyFill="1" applyBorder="1" applyAlignment="1" applyProtection="1">
      <alignment horizontal="right" vertical="center" wrapText="1"/>
    </xf>
    <xf numFmtId="14" fontId="0" fillId="2" borderId="3" xfId="0" applyNumberFormat="1" applyFill="1" applyBorder="1" applyAlignment="1" applyProtection="1">
      <alignment horizontal="center" vertical="center"/>
    </xf>
    <xf numFmtId="0" fontId="0" fillId="2" borderId="3" xfId="0" applyFill="1" applyBorder="1" applyAlignment="1" applyProtection="1">
      <alignment horizontal="center" vertical="center"/>
    </xf>
    <xf numFmtId="0" fontId="0" fillId="2" borderId="3" xfId="0" applyFill="1" applyBorder="1" applyAlignment="1" applyProtection="1">
      <alignment vertical="center"/>
    </xf>
    <xf numFmtId="0" fontId="2" fillId="2" borderId="3" xfId="1" applyFill="1" applyBorder="1" applyAlignment="1" applyProtection="1">
      <alignment vertical="center"/>
    </xf>
    <xf numFmtId="0" fontId="2" fillId="2" borderId="3" xfId="0" applyFont="1" applyFill="1" applyBorder="1" applyAlignment="1" applyProtection="1">
      <alignment vertical="center" wrapText="1"/>
    </xf>
    <xf numFmtId="14" fontId="0" fillId="5" borderId="4" xfId="0" applyNumberFormat="1" applyFill="1" applyBorder="1" applyAlignment="1" applyProtection="1">
      <alignment horizontal="center" vertical="center"/>
    </xf>
    <xf numFmtId="0" fontId="0" fillId="5" borderId="4" xfId="0" applyFill="1" applyBorder="1" applyAlignment="1" applyProtection="1">
      <alignment horizontal="center" vertical="center"/>
    </xf>
    <xf numFmtId="0" fontId="0" fillId="5" borderId="3" xfId="0" applyFill="1" applyBorder="1" applyAlignment="1" applyProtection="1">
      <alignment vertical="center"/>
    </xf>
    <xf numFmtId="20" fontId="0" fillId="5" borderId="3" xfId="0" applyNumberFormat="1" applyFill="1" applyBorder="1" applyAlignment="1" applyProtection="1">
      <alignment horizontal="center" vertical="center"/>
    </xf>
    <xf numFmtId="0" fontId="2" fillId="5" borderId="3" xfId="1" applyFill="1" applyBorder="1" applyAlignment="1" applyProtection="1">
      <alignment vertical="center"/>
    </xf>
    <xf numFmtId="0" fontId="2" fillId="5" borderId="3" xfId="0" applyFont="1" applyFill="1" applyBorder="1" applyAlignment="1" applyProtection="1">
      <alignment vertical="center" wrapText="1"/>
    </xf>
    <xf numFmtId="0" fontId="2" fillId="5" borderId="3" xfId="1" applyFill="1" applyBorder="1" applyAlignment="1" applyProtection="1">
      <alignment horizontal="right" vertical="center"/>
    </xf>
    <xf numFmtId="14" fontId="0" fillId="6" borderId="4" xfId="0" applyNumberFormat="1" applyFill="1" applyBorder="1" applyAlignment="1" applyProtection="1">
      <alignment horizontal="center" vertical="center"/>
    </xf>
    <xf numFmtId="0" fontId="0" fillId="0" borderId="0" xfId="0" applyFill="1" applyProtection="1"/>
    <xf numFmtId="0" fontId="0" fillId="6" borderId="4" xfId="0" applyFill="1" applyBorder="1" applyAlignment="1" applyProtection="1">
      <alignment horizontal="center" vertical="center"/>
    </xf>
    <xf numFmtId="0" fontId="0" fillId="6" borderId="3" xfId="0" applyFill="1" applyBorder="1" applyAlignment="1" applyProtection="1">
      <alignment vertical="center"/>
    </xf>
    <xf numFmtId="20" fontId="0" fillId="6" borderId="3" xfId="0" applyNumberFormat="1" applyFill="1" applyBorder="1" applyAlignment="1" applyProtection="1">
      <alignment horizontal="center" vertical="center"/>
    </xf>
    <xf numFmtId="0" fontId="2" fillId="6" borderId="3" xfId="1" applyFill="1" applyBorder="1" applyAlignment="1" applyProtection="1">
      <alignment horizontal="right" vertical="center"/>
    </xf>
    <xf numFmtId="0" fontId="2" fillId="6" borderId="3" xfId="1" applyFill="1" applyBorder="1" applyAlignment="1" applyProtection="1">
      <alignment vertical="center"/>
    </xf>
    <xf numFmtId="0" fontId="2" fillId="6" borderId="3" xfId="0" applyFont="1" applyFill="1" applyBorder="1" applyAlignment="1" applyProtection="1">
      <alignment vertical="center" wrapText="1"/>
    </xf>
    <xf numFmtId="164" fontId="0" fillId="7" borderId="0" xfId="0" applyNumberFormat="1" applyFill="1" applyAlignment="1" applyProtection="1">
      <alignment horizontal="center" vertical="center" wrapText="1"/>
    </xf>
    <xf numFmtId="0" fontId="2" fillId="0" borderId="4" xfId="1" applyFill="1" applyBorder="1" applyAlignment="1" applyProtection="1">
      <alignment vertical="center"/>
    </xf>
    <xf numFmtId="14" fontId="0" fillId="5" borderId="5" xfId="0" applyNumberFormat="1" applyFill="1" applyBorder="1" applyAlignment="1" applyProtection="1">
      <alignment horizontal="center" vertical="center"/>
    </xf>
    <xf numFmtId="0" fontId="0" fillId="5" borderId="5" xfId="0" applyFill="1" applyBorder="1" applyAlignment="1" applyProtection="1">
      <alignment horizontal="center" vertical="center"/>
    </xf>
    <xf numFmtId="0" fontId="0" fillId="5" borderId="5" xfId="0" applyFill="1" applyBorder="1" applyAlignment="1" applyProtection="1">
      <alignment vertical="center"/>
    </xf>
    <xf numFmtId="20" fontId="0" fillId="5" borderId="5" xfId="0" applyNumberFormat="1" applyFill="1" applyBorder="1" applyAlignment="1" applyProtection="1">
      <alignment horizontal="center" vertical="center"/>
    </xf>
    <xf numFmtId="0" fontId="0" fillId="5" borderId="5" xfId="0" applyFill="1" applyBorder="1" applyAlignment="1" applyProtection="1">
      <alignment horizontal="right" vertical="center"/>
    </xf>
    <xf numFmtId="0" fontId="2" fillId="5" borderId="5" xfId="0" applyFont="1" applyFill="1" applyBorder="1" applyAlignment="1" applyProtection="1">
      <alignment vertical="center" wrapText="1"/>
    </xf>
    <xf numFmtId="14" fontId="0" fillId="5" borderId="6" xfId="0" applyNumberFormat="1" applyFill="1" applyBorder="1" applyAlignment="1" applyProtection="1">
      <alignment horizontal="center" vertical="center"/>
    </xf>
    <xf numFmtId="0" fontId="0" fillId="5" borderId="6" xfId="0" applyFill="1" applyBorder="1" applyAlignment="1" applyProtection="1">
      <alignment horizontal="center" vertical="center"/>
    </xf>
    <xf numFmtId="0" fontId="0" fillId="5" borderId="7" xfId="0" applyFill="1" applyBorder="1" applyAlignment="1" applyProtection="1">
      <alignment vertical="center"/>
    </xf>
    <xf numFmtId="20" fontId="0" fillId="5" borderId="7" xfId="0" applyNumberFormat="1" applyFill="1" applyBorder="1" applyAlignment="1" applyProtection="1">
      <alignment horizontal="center" vertical="center"/>
    </xf>
    <xf numFmtId="0" fontId="0" fillId="5" borderId="7" xfId="0" applyFill="1" applyBorder="1" applyAlignment="1" applyProtection="1">
      <alignment horizontal="right" vertical="center"/>
    </xf>
    <xf numFmtId="0" fontId="2" fillId="5" borderId="7" xfId="1" applyFill="1" applyBorder="1" applyAlignment="1" applyProtection="1">
      <alignment vertical="center"/>
    </xf>
    <xf numFmtId="0" fontId="2" fillId="5" borderId="7" xfId="0" applyFont="1" applyFill="1" applyBorder="1" applyAlignment="1" applyProtection="1">
      <alignment vertical="center" wrapText="1"/>
    </xf>
    <xf numFmtId="14" fontId="0" fillId="5" borderId="0" xfId="0" applyNumberFormat="1" applyFill="1" applyBorder="1" applyAlignment="1" applyProtection="1">
      <alignment horizontal="center" vertical="center"/>
    </xf>
    <xf numFmtId="0" fontId="0" fillId="5" borderId="0" xfId="0" applyFill="1" applyBorder="1" applyAlignment="1" applyProtection="1">
      <alignment horizontal="center" vertical="center"/>
    </xf>
    <xf numFmtId="14" fontId="0" fillId="0" borderId="0" xfId="0" applyNumberFormat="1" applyFill="1" applyBorder="1" applyAlignment="1" applyProtection="1">
      <alignment horizontal="center" vertical="center"/>
    </xf>
    <xf numFmtId="0" fontId="0" fillId="0" borderId="0" xfId="0" applyFill="1" applyBorder="1" applyAlignment="1" applyProtection="1">
      <alignment horizontal="center" vertical="center"/>
    </xf>
    <xf numFmtId="0" fontId="0" fillId="0" borderId="0" xfId="0" applyFill="1" applyBorder="1" applyAlignment="1" applyProtection="1">
      <alignment vertical="center"/>
    </xf>
    <xf numFmtId="20" fontId="0" fillId="0" borderId="0" xfId="0" applyNumberFormat="1" applyFill="1" applyBorder="1" applyAlignment="1" applyProtection="1">
      <alignment horizontal="center" vertical="center"/>
    </xf>
    <xf numFmtId="0" fontId="2" fillId="0" borderId="0" xfId="1" applyFill="1" applyBorder="1" applyAlignment="1" applyProtection="1">
      <alignment vertical="center"/>
    </xf>
    <xf numFmtId="0" fontId="2" fillId="0" borderId="0" xfId="0" applyFont="1" applyFill="1" applyBorder="1" applyAlignment="1" applyProtection="1">
      <alignment vertical="center" wrapText="1"/>
    </xf>
    <xf numFmtId="0" fontId="0" fillId="0" borderId="10" xfId="0" applyFill="1" applyBorder="1" applyAlignment="1" applyProtection="1">
      <alignment vertical="center"/>
    </xf>
    <xf numFmtId="0" fontId="0" fillId="0" borderId="11" xfId="0" applyFill="1" applyBorder="1" applyAlignment="1" applyProtection="1">
      <alignment vertical="center"/>
    </xf>
    <xf numFmtId="0" fontId="0" fillId="5" borderId="11" xfId="0" applyFill="1" applyBorder="1" applyAlignment="1" applyProtection="1">
      <alignment vertical="center"/>
    </xf>
    <xf numFmtId="0" fontId="0" fillId="0" borderId="8" xfId="0" applyFill="1" applyBorder="1" applyAlignment="1" applyProtection="1">
      <alignment vertical="center"/>
    </xf>
    <xf numFmtId="0" fontId="0" fillId="0" borderId="5" xfId="0" applyFill="1" applyBorder="1" applyAlignment="1" applyProtection="1">
      <alignment vertical="center"/>
    </xf>
    <xf numFmtId="0" fontId="0" fillId="0" borderId="9" xfId="0" applyFill="1" applyBorder="1" applyAlignment="1" applyProtection="1">
      <alignment vertical="center"/>
    </xf>
    <xf numFmtId="0" fontId="0" fillId="0" borderId="12" xfId="0" applyFill="1" applyBorder="1" applyAlignment="1" applyProtection="1">
      <alignment vertical="center"/>
    </xf>
    <xf numFmtId="0" fontId="0" fillId="0" borderId="13" xfId="0" applyFill="1" applyBorder="1" applyAlignment="1" applyProtection="1">
      <alignment vertical="center"/>
    </xf>
    <xf numFmtId="0" fontId="0" fillId="0" borderId="14" xfId="0" applyFill="1" applyBorder="1" applyAlignment="1" applyProtection="1">
      <alignment vertical="center"/>
    </xf>
    <xf numFmtId="164" fontId="2" fillId="0" borderId="11" xfId="1" applyNumberFormat="1" applyFill="1" applyBorder="1" applyAlignment="1" applyProtection="1">
      <alignment horizontal="center" vertical="center"/>
    </xf>
    <xf numFmtId="20" fontId="0" fillId="0" borderId="15" xfId="0" applyNumberFormat="1" applyFill="1" applyBorder="1" applyAlignment="1" applyProtection="1">
      <alignment horizontal="center" vertical="center"/>
    </xf>
    <xf numFmtId="0" fontId="0" fillId="0" borderId="15" xfId="0" applyFill="1" applyBorder="1" applyAlignment="1" applyProtection="1">
      <alignment vertical="center"/>
    </xf>
    <xf numFmtId="0" fontId="2" fillId="0" borderId="15" xfId="0" applyFont="1" applyFill="1" applyBorder="1" applyAlignment="1" applyProtection="1">
      <alignment vertical="center" wrapText="1"/>
    </xf>
    <xf numFmtId="20" fontId="0" fillId="5" borderId="4" xfId="0" applyNumberFormat="1" applyFill="1" applyBorder="1" applyAlignment="1" applyProtection="1">
      <alignment horizontal="center" vertical="center"/>
    </xf>
    <xf numFmtId="0" fontId="2" fillId="5" borderId="4" xfId="1" applyFill="1" applyBorder="1" applyAlignment="1" applyProtection="1">
      <alignment horizontal="right" vertical="center"/>
    </xf>
    <xf numFmtId="0" fontId="0" fillId="5" borderId="4" xfId="0" applyFill="1" applyBorder="1" applyAlignment="1" applyProtection="1">
      <alignment vertical="center"/>
    </xf>
    <xf numFmtId="0" fontId="2" fillId="5" borderId="4" xfId="1" applyFill="1" applyBorder="1" applyAlignment="1" applyProtection="1">
      <alignment vertical="center"/>
    </xf>
    <xf numFmtId="0" fontId="2" fillId="5" borderId="4" xfId="0" applyFont="1" applyFill="1" applyBorder="1" applyAlignment="1" applyProtection="1">
      <alignment vertical="center" wrapText="1"/>
    </xf>
    <xf numFmtId="14" fontId="0" fillId="8" borderId="0" xfId="0" applyNumberFormat="1" applyFill="1" applyBorder="1" applyAlignment="1" applyProtection="1">
      <alignment horizontal="center" vertical="center"/>
    </xf>
    <xf numFmtId="0" fontId="0" fillId="8" borderId="0" xfId="0" applyFill="1" applyBorder="1" applyAlignment="1" applyProtection="1">
      <alignment horizontal="center" vertical="center"/>
    </xf>
    <xf numFmtId="0" fontId="0" fillId="8" borderId="11" xfId="0" applyFill="1" applyBorder="1" applyAlignment="1" applyProtection="1">
      <alignment vertical="center"/>
    </xf>
    <xf numFmtId="0" fontId="0" fillId="8" borderId="3" xfId="0" applyFill="1" applyBorder="1" applyAlignment="1" applyProtection="1">
      <alignment vertical="center"/>
    </xf>
    <xf numFmtId="20" fontId="0" fillId="8" borderId="3" xfId="0" applyNumberFormat="1" applyFill="1" applyBorder="1" applyAlignment="1" applyProtection="1">
      <alignment horizontal="center" vertical="center"/>
    </xf>
    <xf numFmtId="0" fontId="2" fillId="8" borderId="3" xfId="1" applyFill="1" applyBorder="1" applyAlignment="1" applyProtection="1">
      <alignment horizontal="right" vertical="center"/>
    </xf>
    <xf numFmtId="0" fontId="2" fillId="8" borderId="3" xfId="0" applyFont="1" applyFill="1" applyBorder="1" applyAlignment="1" applyProtection="1">
      <alignment vertical="center" wrapText="1"/>
    </xf>
    <xf numFmtId="20" fontId="0" fillId="8" borderId="0" xfId="0" applyNumberFormat="1" applyFill="1" applyBorder="1" applyAlignment="1" applyProtection="1">
      <alignment horizontal="center" vertical="center"/>
    </xf>
    <xf numFmtId="0" fontId="0" fillId="8" borderId="14" xfId="0" applyFill="1" applyBorder="1" applyAlignment="1" applyProtection="1">
      <alignment vertical="center"/>
    </xf>
    <xf numFmtId="0" fontId="0" fillId="8" borderId="0" xfId="0" applyFill="1" applyBorder="1" applyAlignment="1" applyProtection="1">
      <alignment vertical="center"/>
    </xf>
    <xf numFmtId="0" fontId="2" fillId="8" borderId="0" xfId="1" applyFill="1" applyBorder="1" applyAlignment="1" applyProtection="1">
      <alignment vertical="center"/>
    </xf>
    <xf numFmtId="0" fontId="2" fillId="8" borderId="0" xfId="0" applyFont="1" applyFill="1" applyBorder="1" applyAlignment="1" applyProtection="1">
      <alignment vertical="center" wrapText="1"/>
    </xf>
    <xf numFmtId="0" fontId="2" fillId="8" borderId="3" xfId="1" applyFill="1" applyBorder="1" applyAlignment="1" applyProtection="1">
      <alignment vertical="center"/>
    </xf>
    <xf numFmtId="14" fontId="0" fillId="0" borderId="19" xfId="0" applyNumberFormat="1" applyFill="1" applyBorder="1" applyAlignment="1" applyProtection="1">
      <alignment horizontal="center" vertical="center"/>
    </xf>
    <xf numFmtId="0" fontId="0" fillId="0" borderId="20" xfId="0" applyFill="1" applyBorder="1" applyAlignment="1" applyProtection="1">
      <alignment horizontal="center" vertical="center"/>
    </xf>
    <xf numFmtId="0" fontId="0" fillId="0" borderId="20" xfId="0" applyFill="1" applyBorder="1" applyAlignment="1" applyProtection="1">
      <alignment vertical="center"/>
    </xf>
    <xf numFmtId="20" fontId="0" fillId="0" borderId="20" xfId="0" applyNumberFormat="1" applyFill="1" applyBorder="1" applyAlignment="1" applyProtection="1">
      <alignment horizontal="center" vertical="center"/>
    </xf>
    <xf numFmtId="0" fontId="2" fillId="0" borderId="20" xfId="1" applyFill="1" applyBorder="1" applyAlignment="1" applyProtection="1">
      <alignment horizontal="right" vertical="center"/>
    </xf>
    <xf numFmtId="0" fontId="2" fillId="0" borderId="20" xfId="0" applyFont="1" applyFill="1" applyBorder="1" applyAlignment="1" applyProtection="1">
      <alignment vertical="center" wrapText="1"/>
    </xf>
    <xf numFmtId="164" fontId="2" fillId="0" borderId="20" xfId="1" applyNumberFormat="1" applyFill="1" applyBorder="1" applyAlignment="1" applyProtection="1">
      <alignment horizontal="center" vertical="center"/>
    </xf>
    <xf numFmtId="164" fontId="0" fillId="0" borderId="20" xfId="0" applyNumberFormat="1" applyFill="1" applyBorder="1" applyAlignment="1" applyProtection="1">
      <alignment horizontal="center" vertical="center" wrapText="1" readingOrder="1"/>
    </xf>
    <xf numFmtId="164" fontId="0" fillId="0" borderId="21" xfId="0" applyNumberFormat="1" applyFill="1" applyBorder="1" applyAlignment="1" applyProtection="1">
      <alignment horizontal="center" vertical="center" wrapText="1"/>
    </xf>
    <xf numFmtId="14" fontId="0" fillId="0" borderId="22" xfId="0" applyNumberFormat="1" applyFill="1" applyBorder="1" applyAlignment="1" applyProtection="1">
      <alignment horizontal="center" vertical="center"/>
    </xf>
    <xf numFmtId="0" fontId="0" fillId="0" borderId="23" xfId="0" applyFill="1" applyBorder="1" applyAlignment="1" applyProtection="1">
      <alignment horizontal="center" vertical="center"/>
    </xf>
    <xf numFmtId="0" fontId="0" fillId="0" borderId="23" xfId="0" applyFill="1" applyBorder="1" applyAlignment="1" applyProtection="1">
      <alignment vertical="center"/>
    </xf>
    <xf numFmtId="20" fontId="0" fillId="0" borderId="23" xfId="0" applyNumberFormat="1" applyFill="1" applyBorder="1" applyAlignment="1" applyProtection="1">
      <alignment horizontal="center" vertical="center"/>
    </xf>
    <xf numFmtId="0" fontId="2" fillId="0" borderId="23" xfId="1" applyFill="1" applyBorder="1" applyAlignment="1" applyProtection="1">
      <alignment horizontal="right" vertical="center"/>
    </xf>
    <xf numFmtId="0" fontId="2" fillId="0" borderId="23" xfId="0" applyFont="1" applyFill="1" applyBorder="1" applyAlignment="1" applyProtection="1">
      <alignment vertical="center" wrapText="1"/>
    </xf>
    <xf numFmtId="164" fontId="2" fillId="0" borderId="23" xfId="1" applyNumberFormat="1" applyFill="1" applyBorder="1" applyAlignment="1" applyProtection="1">
      <alignment horizontal="center" vertical="center"/>
    </xf>
    <xf numFmtId="164" fontId="0" fillId="0" borderId="23" xfId="0" applyNumberFormat="1" applyFill="1" applyBorder="1" applyAlignment="1" applyProtection="1">
      <alignment horizontal="center" vertical="center" wrapText="1" readingOrder="1"/>
    </xf>
    <xf numFmtId="164" fontId="0" fillId="0" borderId="24" xfId="0" applyNumberFormat="1" applyFill="1" applyBorder="1" applyAlignment="1" applyProtection="1">
      <alignment horizontal="center" vertical="center" wrapText="1"/>
    </xf>
    <xf numFmtId="0" fontId="0" fillId="8" borderId="23" xfId="0" applyFill="1" applyBorder="1" applyAlignment="1" applyProtection="1">
      <alignment vertical="center"/>
    </xf>
    <xf numFmtId="0" fontId="0" fillId="5" borderId="23" xfId="0" applyFill="1" applyBorder="1" applyAlignment="1" applyProtection="1">
      <alignment vertical="center"/>
    </xf>
    <xf numFmtId="164" fontId="2" fillId="0" borderId="26" xfId="1" applyNumberFormat="1" applyFill="1" applyBorder="1" applyAlignment="1" applyProtection="1">
      <alignment horizontal="center" vertical="center"/>
    </xf>
    <xf numFmtId="164" fontId="0" fillId="0" borderId="26" xfId="0" applyNumberFormat="1" applyFill="1" applyBorder="1" applyAlignment="1" applyProtection="1">
      <alignment horizontal="center" vertical="center" wrapText="1" readingOrder="1"/>
    </xf>
    <xf numFmtId="164" fontId="0" fillId="0" borderId="27" xfId="0" applyNumberFormat="1" applyFill="1" applyBorder="1" applyAlignment="1" applyProtection="1">
      <alignment horizontal="center" vertical="center" wrapText="1"/>
    </xf>
    <xf numFmtId="14" fontId="0" fillId="3" borderId="22" xfId="0" applyNumberFormat="1" applyFill="1" applyBorder="1" applyAlignment="1" applyProtection="1">
      <alignment horizontal="center" vertical="center"/>
    </xf>
    <xf numFmtId="0" fontId="0" fillId="3" borderId="23" xfId="0" applyFill="1" applyBorder="1" applyAlignment="1" applyProtection="1">
      <alignment horizontal="center" vertical="center"/>
    </xf>
    <xf numFmtId="0" fontId="0" fillId="3" borderId="23" xfId="0" applyFill="1" applyBorder="1" applyAlignment="1" applyProtection="1">
      <alignment vertical="center"/>
    </xf>
    <xf numFmtId="20" fontId="0" fillId="3" borderId="23" xfId="0" applyNumberFormat="1" applyFill="1" applyBorder="1" applyAlignment="1" applyProtection="1">
      <alignment horizontal="center" vertical="center"/>
    </xf>
    <xf numFmtId="0" fontId="2" fillId="3" borderId="23" xfId="1" applyFill="1" applyBorder="1" applyAlignment="1" applyProtection="1">
      <alignment horizontal="right" vertical="center"/>
    </xf>
    <xf numFmtId="0" fontId="2" fillId="3" borderId="23" xfId="1" applyFill="1" applyBorder="1" applyAlignment="1" applyProtection="1">
      <alignment vertical="center"/>
    </xf>
    <xf numFmtId="0" fontId="2" fillId="3" borderId="23" xfId="0" applyFont="1" applyFill="1" applyBorder="1" applyAlignment="1" applyProtection="1">
      <alignment vertical="center" wrapText="1"/>
    </xf>
    <xf numFmtId="14" fontId="0" fillId="3" borderId="25" xfId="0" applyNumberFormat="1" applyFill="1" applyBorder="1" applyAlignment="1" applyProtection="1">
      <alignment horizontal="center" vertical="center"/>
    </xf>
    <xf numFmtId="0" fontId="0" fillId="3" borderId="26" xfId="0" applyFill="1" applyBorder="1" applyAlignment="1" applyProtection="1">
      <alignment horizontal="center" vertical="center"/>
    </xf>
    <xf numFmtId="0" fontId="0" fillId="3" borderId="26" xfId="0" applyFill="1" applyBorder="1" applyAlignment="1" applyProtection="1">
      <alignment vertical="center"/>
    </xf>
    <xf numFmtId="20" fontId="0" fillId="3" borderId="26" xfId="0" applyNumberFormat="1" applyFill="1" applyBorder="1" applyAlignment="1" applyProtection="1">
      <alignment horizontal="center" vertical="center"/>
    </xf>
    <xf numFmtId="0" fontId="2" fillId="3" borderId="26" xfId="1" applyFill="1" applyBorder="1" applyAlignment="1" applyProtection="1">
      <alignment horizontal="right" vertical="center"/>
    </xf>
    <xf numFmtId="0" fontId="2" fillId="3" borderId="26" xfId="1" applyFill="1" applyBorder="1" applyAlignment="1" applyProtection="1">
      <alignment vertical="center"/>
    </xf>
    <xf numFmtId="0" fontId="2" fillId="3" borderId="26" xfId="0" applyFont="1" applyFill="1" applyBorder="1" applyAlignment="1" applyProtection="1">
      <alignment vertical="center" wrapText="1"/>
    </xf>
    <xf numFmtId="0" fontId="1" fillId="0" borderId="29" xfId="0" applyFont="1" applyFill="1" applyBorder="1" applyAlignment="1" applyProtection="1">
      <alignment vertical="center" wrapText="1"/>
    </xf>
    <xf numFmtId="14" fontId="1" fillId="0" borderId="28" xfId="0" applyNumberFormat="1" applyFont="1" applyFill="1" applyBorder="1" applyAlignment="1" applyProtection="1">
      <alignment horizontal="center" vertical="center" wrapText="1"/>
    </xf>
    <xf numFmtId="0" fontId="1" fillId="0" borderId="28" xfId="0" applyFont="1" applyFill="1" applyBorder="1" applyAlignment="1" applyProtection="1">
      <alignment horizontal="center" vertical="center" wrapText="1"/>
    </xf>
    <xf numFmtId="0" fontId="3" fillId="3" borderId="28" xfId="0" applyFont="1" applyFill="1" applyBorder="1" applyAlignment="1" applyProtection="1">
      <alignment horizontal="center" vertical="center"/>
    </xf>
    <xf numFmtId="164" fontId="3" fillId="3" borderId="28" xfId="0" applyNumberFormat="1" applyFont="1" applyFill="1" applyBorder="1" applyAlignment="1" applyProtection="1">
      <alignment horizontal="center" vertical="center" wrapText="1"/>
    </xf>
    <xf numFmtId="0" fontId="4" fillId="3" borderId="16" xfId="0" applyFont="1" applyFill="1" applyBorder="1" applyAlignment="1" applyProtection="1">
      <alignment horizontal="center" vertical="center" wrapText="1"/>
    </xf>
    <xf numFmtId="0" fontId="4" fillId="3" borderId="17" xfId="0" applyFont="1" applyFill="1" applyBorder="1" applyAlignment="1" applyProtection="1">
      <alignment horizontal="center" vertical="center" wrapText="1"/>
    </xf>
    <xf numFmtId="164" fontId="4" fillId="3" borderId="17" xfId="0" applyNumberFormat="1" applyFont="1" applyFill="1" applyBorder="1" applyAlignment="1" applyProtection="1">
      <alignment horizontal="center" vertical="center" wrapText="1"/>
    </xf>
    <xf numFmtId="164" fontId="4" fillId="0" borderId="17" xfId="0" applyNumberFormat="1" applyFont="1" applyFill="1" applyBorder="1" applyAlignment="1" applyProtection="1">
      <alignment horizontal="center" vertical="center" wrapText="1" readingOrder="1"/>
    </xf>
    <xf numFmtId="164" fontId="4" fillId="3" borderId="18" xfId="0" applyNumberFormat="1" applyFont="1" applyFill="1" applyBorder="1" applyAlignment="1" applyProtection="1">
      <alignment horizontal="center" vertical="center" wrapText="1"/>
    </xf>
    <xf numFmtId="20" fontId="0" fillId="2" borderId="23" xfId="0" applyNumberFormat="1" applyFill="1" applyBorder="1" applyAlignment="1" applyProtection="1">
      <alignment horizontal="center" vertical="center"/>
    </xf>
    <xf numFmtId="0" fontId="0" fillId="0" borderId="26" xfId="0" applyFill="1" applyBorder="1" applyAlignment="1" applyProtection="1">
      <alignment vertical="center"/>
    </xf>
    <xf numFmtId="20" fontId="0" fillId="0" borderId="26" xfId="0" applyNumberFormat="1" applyFill="1" applyBorder="1" applyAlignment="1" applyProtection="1">
      <alignment horizontal="center" vertical="center"/>
    </xf>
    <xf numFmtId="0" fontId="2" fillId="0" borderId="26" xfId="1" applyFill="1" applyBorder="1" applyAlignment="1" applyProtection="1">
      <alignment horizontal="right" vertical="center"/>
    </xf>
    <xf numFmtId="0" fontId="2" fillId="0" borderId="26" xfId="1" applyFill="1" applyBorder="1" applyAlignment="1" applyProtection="1">
      <alignment vertical="center"/>
    </xf>
    <xf numFmtId="0" fontId="2" fillId="0" borderId="26" xfId="0" applyFont="1" applyFill="1" applyBorder="1" applyAlignment="1" applyProtection="1">
      <alignment vertical="center" wrapText="1"/>
    </xf>
    <xf numFmtId="14" fontId="0" fillId="4" borderId="19" xfId="0" applyNumberFormat="1" applyFill="1" applyBorder="1" applyAlignment="1" applyProtection="1">
      <alignment horizontal="center" vertical="center"/>
    </xf>
    <xf numFmtId="0" fontId="0" fillId="4" borderId="20" xfId="0" applyFill="1" applyBorder="1" applyAlignment="1" applyProtection="1">
      <alignment horizontal="center" vertical="center"/>
    </xf>
    <xf numFmtId="0" fontId="0" fillId="4" borderId="20" xfId="0" applyFill="1" applyBorder="1" applyAlignment="1" applyProtection="1">
      <alignment vertical="center"/>
    </xf>
    <xf numFmtId="20" fontId="0" fillId="4" borderId="20" xfId="0" applyNumberFormat="1" applyFill="1" applyBorder="1" applyAlignment="1" applyProtection="1">
      <alignment horizontal="center" vertical="center"/>
    </xf>
    <xf numFmtId="0" fontId="2" fillId="4" borderId="20" xfId="1" applyFill="1" applyBorder="1" applyAlignment="1" applyProtection="1">
      <alignment horizontal="right" vertical="center"/>
    </xf>
    <xf numFmtId="0" fontId="2" fillId="4" borderId="20" xfId="0" applyFont="1" applyFill="1" applyBorder="1" applyAlignment="1" applyProtection="1">
      <alignment vertical="center" wrapText="1"/>
    </xf>
    <xf numFmtId="164" fontId="2" fillId="4" borderId="20" xfId="1" applyNumberFormat="1" applyFill="1" applyBorder="1" applyAlignment="1" applyProtection="1">
      <alignment horizontal="center" vertical="center"/>
    </xf>
    <xf numFmtId="0" fontId="0" fillId="4" borderId="23" xfId="0" applyFill="1" applyBorder="1" applyAlignment="1" applyProtection="1">
      <alignment vertical="center"/>
    </xf>
    <xf numFmtId="20" fontId="0" fillId="4" borderId="23" xfId="0" applyNumberFormat="1" applyFill="1" applyBorder="1" applyAlignment="1" applyProtection="1">
      <alignment horizontal="center" vertical="center"/>
    </xf>
    <xf numFmtId="0" fontId="2" fillId="4" borderId="23" xfId="1" applyFill="1" applyBorder="1" applyAlignment="1" applyProtection="1">
      <alignment horizontal="right" vertical="center"/>
    </xf>
    <xf numFmtId="0" fontId="2" fillId="4" borderId="23" xfId="0" applyFont="1" applyFill="1" applyBorder="1" applyAlignment="1" applyProtection="1">
      <alignment vertical="center" wrapText="1"/>
    </xf>
    <xf numFmtId="164" fontId="2" fillId="4" borderId="23" xfId="1" applyNumberFormat="1" applyFill="1" applyBorder="1" applyAlignment="1" applyProtection="1">
      <alignment horizontal="center" vertical="center"/>
    </xf>
    <xf numFmtId="164" fontId="0" fillId="4" borderId="23" xfId="0" applyNumberFormat="1" applyFill="1" applyBorder="1" applyAlignment="1" applyProtection="1">
      <alignment horizontal="center" vertical="center" wrapText="1" readingOrder="1"/>
    </xf>
    <xf numFmtId="164" fontId="0" fillId="4" borderId="24" xfId="0" applyNumberFormat="1" applyFill="1" applyBorder="1" applyAlignment="1" applyProtection="1">
      <alignment horizontal="center" vertical="center" wrapText="1"/>
    </xf>
    <xf numFmtId="164" fontId="0" fillId="4" borderId="21" xfId="0" applyNumberFormat="1" applyFill="1" applyBorder="1" applyAlignment="1" applyProtection="1">
      <alignment horizontal="center" vertical="center" wrapText="1"/>
    </xf>
    <xf numFmtId="0" fontId="1" fillId="0" borderId="0" xfId="1" applyFont="1" applyFill="1" applyAlignment="1" applyProtection="1">
      <alignment horizontal="right"/>
    </xf>
    <xf numFmtId="14" fontId="0" fillId="5" borderId="19" xfId="0" applyNumberFormat="1" applyFill="1" applyBorder="1" applyAlignment="1" applyProtection="1">
      <alignment horizontal="center" vertical="center"/>
    </xf>
    <xf numFmtId="0" fontId="0" fillId="5" borderId="20" xfId="0" applyFill="1" applyBorder="1" applyAlignment="1" applyProtection="1">
      <alignment horizontal="center" vertical="center"/>
    </xf>
    <xf numFmtId="20" fontId="0" fillId="5" borderId="23" xfId="0" applyNumberFormat="1" applyFill="1" applyBorder="1" applyAlignment="1" applyProtection="1">
      <alignment horizontal="center" vertical="center"/>
    </xf>
    <xf numFmtId="0" fontId="2" fillId="5" borderId="23" xfId="1" applyFill="1" applyBorder="1" applyAlignment="1" applyProtection="1">
      <alignment horizontal="right" vertical="center"/>
    </xf>
    <xf numFmtId="0" fontId="2" fillId="5" borderId="23" xfId="0" applyFont="1" applyFill="1" applyBorder="1" applyAlignment="1" applyProtection="1">
      <alignment vertical="center" wrapText="1"/>
    </xf>
    <xf numFmtId="0" fontId="2" fillId="2" borderId="23" xfId="1" applyFill="1" applyBorder="1" applyAlignment="1" applyProtection="1">
      <alignment horizontal="right" vertical="center"/>
    </xf>
    <xf numFmtId="14" fontId="0" fillId="3" borderId="19" xfId="0" applyNumberFormat="1" applyFill="1" applyBorder="1" applyAlignment="1" applyProtection="1">
      <alignment horizontal="center" vertical="center"/>
    </xf>
    <xf numFmtId="0" fontId="0" fillId="3" borderId="20" xfId="0" applyFill="1" applyBorder="1" applyAlignment="1" applyProtection="1">
      <alignment horizontal="center" vertical="center"/>
    </xf>
    <xf numFmtId="164" fontId="2" fillId="3" borderId="23" xfId="1" applyNumberFormat="1" applyFill="1" applyBorder="1" applyAlignment="1" applyProtection="1">
      <alignment horizontal="center" vertical="center"/>
    </xf>
    <xf numFmtId="164" fontId="0" fillId="3" borderId="24" xfId="0" applyNumberFormat="1" applyFill="1" applyBorder="1" applyAlignment="1" applyProtection="1">
      <alignment horizontal="center" vertical="center" wrapText="1"/>
    </xf>
    <xf numFmtId="20" fontId="0" fillId="2" borderId="20" xfId="0" applyNumberFormat="1" applyFill="1" applyBorder="1" applyAlignment="1" applyProtection="1">
      <alignment horizontal="center" vertical="center"/>
    </xf>
    <xf numFmtId="164" fontId="2" fillId="3" borderId="20" xfId="1" applyNumberFormat="1" applyFill="1" applyBorder="1" applyAlignment="1" applyProtection="1">
      <alignment horizontal="center" vertical="center"/>
    </xf>
    <xf numFmtId="164" fontId="0" fillId="3" borderId="20" xfId="0" applyNumberFormat="1" applyFill="1" applyBorder="1" applyAlignment="1" applyProtection="1">
      <alignment horizontal="center" vertical="center" wrapText="1" readingOrder="1"/>
    </xf>
    <xf numFmtId="164" fontId="0" fillId="3" borderId="21" xfId="0" applyNumberFormat="1" applyFill="1" applyBorder="1" applyAlignment="1" applyProtection="1">
      <alignment horizontal="center" vertical="center" wrapText="1"/>
    </xf>
    <xf numFmtId="0" fontId="0" fillId="3" borderId="20" xfId="0" applyFill="1" applyBorder="1" applyAlignment="1" applyProtection="1">
      <alignment vertical="center"/>
    </xf>
    <xf numFmtId="20" fontId="0" fillId="3" borderId="20" xfId="0" applyNumberFormat="1" applyFill="1" applyBorder="1" applyAlignment="1" applyProtection="1">
      <alignment horizontal="center" vertical="center"/>
    </xf>
    <xf numFmtId="0" fontId="2" fillId="3" borderId="20" xfId="1" applyFill="1" applyBorder="1" applyAlignment="1" applyProtection="1">
      <alignment horizontal="right" vertical="center"/>
    </xf>
    <xf numFmtId="0" fontId="2" fillId="3" borderId="20" xfId="0" applyFont="1" applyFill="1" applyBorder="1" applyAlignment="1" applyProtection="1">
      <alignment vertical="center" wrapText="1"/>
    </xf>
    <xf numFmtId="164" fontId="0" fillId="0" borderId="0" xfId="0" applyNumberFormat="1" applyFill="1" applyAlignment="1" applyProtection="1">
      <alignment horizontal="center" vertical="center"/>
    </xf>
    <xf numFmtId="0" fontId="2" fillId="0" borderId="0" xfId="0" applyFont="1" applyFill="1" applyProtection="1"/>
    <xf numFmtId="0" fontId="0" fillId="0" borderId="0" xfId="0" applyFill="1" applyAlignment="1" applyProtection="1">
      <alignment vertical="center"/>
    </xf>
    <xf numFmtId="0" fontId="0" fillId="0" borderId="0" xfId="0" applyFill="1" applyAlignment="1" applyProtection="1">
      <alignment horizontal="center" vertical="center"/>
    </xf>
    <xf numFmtId="0" fontId="1" fillId="0" borderId="0" xfId="1" applyFont="1" applyFill="1" applyAlignment="1" applyProtection="1">
      <alignment horizontal="right" vertical="center"/>
    </xf>
    <xf numFmtId="14" fontId="1" fillId="0" borderId="33" xfId="0" applyNumberFormat="1" applyFont="1" applyFill="1" applyBorder="1" applyAlignment="1" applyProtection="1">
      <alignment horizontal="center" vertical="center" wrapText="1"/>
    </xf>
    <xf numFmtId="0" fontId="1" fillId="0" borderId="33" xfId="0" applyFont="1" applyFill="1" applyBorder="1" applyAlignment="1" applyProtection="1">
      <alignment horizontal="center" vertical="center" wrapText="1"/>
    </xf>
    <xf numFmtId="164" fontId="0" fillId="3" borderId="30" xfId="0" applyNumberFormat="1" applyFill="1" applyBorder="1" applyAlignment="1" applyProtection="1">
      <alignment horizontal="center" vertical="center" wrapText="1"/>
    </xf>
    <xf numFmtId="164" fontId="0" fillId="3" borderId="35" xfId="0" applyNumberFormat="1" applyFill="1" applyBorder="1" applyAlignment="1" applyProtection="1">
      <alignment horizontal="center" vertical="center" wrapText="1"/>
    </xf>
    <xf numFmtId="0" fontId="4" fillId="3" borderId="32" xfId="0" applyFont="1" applyFill="1" applyBorder="1" applyAlignment="1" applyProtection="1">
      <alignment horizontal="center" vertical="center" wrapText="1"/>
    </xf>
    <xf numFmtId="0" fontId="4" fillId="3" borderId="31" xfId="0" applyFont="1" applyFill="1" applyBorder="1" applyAlignment="1" applyProtection="1">
      <alignment horizontal="center" vertical="center" wrapText="1"/>
    </xf>
    <xf numFmtId="164" fontId="4" fillId="3" borderId="31" xfId="0" applyNumberFormat="1" applyFont="1" applyFill="1" applyBorder="1" applyAlignment="1" applyProtection="1">
      <alignment horizontal="center" vertical="center" wrapText="1"/>
    </xf>
    <xf numFmtId="164" fontId="4" fillId="0" borderId="31" xfId="0" applyNumberFormat="1" applyFont="1" applyFill="1" applyBorder="1" applyAlignment="1" applyProtection="1">
      <alignment horizontal="center" vertical="center" wrapText="1" readingOrder="1"/>
    </xf>
    <xf numFmtId="0" fontId="0" fillId="0" borderId="3" xfId="0" applyBorder="1" applyAlignment="1">
      <alignment horizontal="center" vertical="center"/>
    </xf>
    <xf numFmtId="0" fontId="0" fillId="0" borderId="3" xfId="0" applyBorder="1" applyAlignment="1">
      <alignment horizontal="right" vertical="center"/>
    </xf>
    <xf numFmtId="164" fontId="2" fillId="3" borderId="3" xfId="1" applyNumberFormat="1" applyFill="1" applyBorder="1" applyAlignment="1" applyProtection="1">
      <alignment horizontal="center" vertical="center"/>
    </xf>
    <xf numFmtId="164" fontId="0" fillId="3" borderId="3" xfId="0" applyNumberFormat="1" applyFill="1" applyBorder="1" applyAlignment="1" applyProtection="1">
      <alignment horizontal="center" vertical="center" wrapText="1" readingOrder="1"/>
    </xf>
    <xf numFmtId="0" fontId="0" fillId="0" borderId="3" xfId="0" applyBorder="1" applyAlignment="1">
      <alignment vertical="center"/>
    </xf>
    <xf numFmtId="14" fontId="0" fillId="0" borderId="34" xfId="0" applyNumberFormat="1" applyFill="1" applyBorder="1" applyAlignment="1" applyProtection="1">
      <alignment horizontal="center" vertical="center"/>
    </xf>
    <xf numFmtId="0" fontId="0" fillId="0" borderId="34" xfId="0" applyFill="1" applyBorder="1" applyAlignment="1" applyProtection="1">
      <alignment horizontal="center" vertical="center"/>
    </xf>
    <xf numFmtId="0" fontId="0" fillId="0" borderId="34" xfId="0" applyFill="1" applyBorder="1" applyAlignment="1" applyProtection="1">
      <alignment vertical="center"/>
    </xf>
    <xf numFmtId="20" fontId="0" fillId="0" borderId="34" xfId="0" applyNumberFormat="1" applyFill="1" applyBorder="1" applyAlignment="1" applyProtection="1">
      <alignment horizontal="center" vertical="center"/>
    </xf>
    <xf numFmtId="0" fontId="2" fillId="0" borderId="34" xfId="1" applyFill="1" applyBorder="1" applyAlignment="1" applyProtection="1">
      <alignment horizontal="right" vertical="center"/>
    </xf>
    <xf numFmtId="0" fontId="2" fillId="0" borderId="34" xfId="0" applyFont="1" applyFill="1" applyBorder="1" applyAlignment="1" applyProtection="1">
      <alignment vertical="center" wrapText="1"/>
    </xf>
    <xf numFmtId="164" fontId="2" fillId="0" borderId="34" xfId="1" applyNumberFormat="1" applyFill="1" applyBorder="1" applyAlignment="1" applyProtection="1">
      <alignment horizontal="center" vertical="center"/>
    </xf>
    <xf numFmtId="164" fontId="2" fillId="3" borderId="34" xfId="1" applyNumberFormat="1" applyFill="1" applyBorder="1" applyAlignment="1" applyProtection="1">
      <alignment horizontal="center" vertical="center"/>
    </xf>
    <xf numFmtId="164" fontId="0" fillId="0" borderId="34" xfId="0" applyNumberFormat="1" applyFill="1" applyBorder="1" applyAlignment="1" applyProtection="1">
      <alignment horizontal="center" vertical="center" wrapText="1" readingOrder="1"/>
    </xf>
    <xf numFmtId="20" fontId="2" fillId="0" borderId="3" xfId="0" applyNumberFormat="1" applyFont="1" applyBorder="1" applyAlignment="1">
      <alignment horizontal="center" vertical="center"/>
    </xf>
    <xf numFmtId="164" fontId="0" fillId="0" borderId="0" xfId="0" applyNumberFormat="1" applyFill="1" applyProtection="1"/>
    <xf numFmtId="0" fontId="2" fillId="0" borderId="20" xfId="0" applyFont="1" applyFill="1" applyBorder="1" applyAlignment="1" applyProtection="1">
      <alignment horizontal="right" vertical="center" wrapText="1" readingOrder="2"/>
    </xf>
    <xf numFmtId="0" fontId="2" fillId="3" borderId="20" xfId="0" applyFont="1" applyFill="1" applyBorder="1" applyAlignment="1" applyProtection="1">
      <alignment horizontal="right" vertical="center" wrapText="1" readingOrder="2"/>
    </xf>
    <xf numFmtId="14" fontId="0" fillId="0" borderId="32" xfId="0" applyNumberFormat="1" applyFill="1" applyBorder="1" applyAlignment="1" applyProtection="1">
      <alignment horizontal="center" vertical="center"/>
    </xf>
    <xf numFmtId="0" fontId="0" fillId="0" borderId="31" xfId="0" applyFill="1" applyBorder="1" applyAlignment="1" applyProtection="1">
      <alignment horizontal="center" vertical="center"/>
    </xf>
    <xf numFmtId="0" fontId="0" fillId="0" borderId="31" xfId="0" applyFill="1" applyBorder="1" applyAlignment="1" applyProtection="1">
      <alignment vertical="center"/>
    </xf>
    <xf numFmtId="20" fontId="0" fillId="0" borderId="31" xfId="0" applyNumberFormat="1" applyFill="1" applyBorder="1" applyAlignment="1" applyProtection="1">
      <alignment horizontal="center" vertical="center"/>
    </xf>
    <xf numFmtId="0" fontId="2" fillId="0" borderId="31" xfId="0" applyFont="1" applyFill="1" applyBorder="1" applyAlignment="1" applyProtection="1">
      <alignment horizontal="right" vertical="center" wrapText="1" readingOrder="2"/>
    </xf>
    <xf numFmtId="0" fontId="2" fillId="0" borderId="31" xfId="0" applyFont="1" applyFill="1" applyBorder="1" applyAlignment="1" applyProtection="1">
      <alignment vertical="center" wrapText="1"/>
    </xf>
    <xf numFmtId="164" fontId="2" fillId="0" borderId="31" xfId="1" applyNumberFormat="1" applyFill="1" applyBorder="1" applyAlignment="1" applyProtection="1">
      <alignment horizontal="center" vertical="center"/>
    </xf>
    <xf numFmtId="164" fontId="2" fillId="3" borderId="26" xfId="1" applyNumberFormat="1" applyFill="1" applyBorder="1" applyAlignment="1" applyProtection="1">
      <alignment horizontal="center" vertical="center"/>
    </xf>
    <xf numFmtId="164" fontId="0" fillId="0" borderId="31" xfId="0" applyNumberFormat="1" applyFill="1" applyBorder="1" applyAlignment="1" applyProtection="1">
      <alignment horizontal="center" vertical="center" wrapText="1" readingOrder="1"/>
    </xf>
    <xf numFmtId="164" fontId="0" fillId="3" borderId="27" xfId="0" applyNumberFormat="1" applyFill="1" applyBorder="1" applyAlignment="1" applyProtection="1">
      <alignment horizontal="center" vertical="center" wrapText="1"/>
    </xf>
    <xf numFmtId="14" fontId="1" fillId="0" borderId="36" xfId="0" applyNumberFormat="1" applyFont="1" applyFill="1" applyBorder="1" applyAlignment="1" applyProtection="1">
      <alignment horizontal="center" vertical="center" wrapText="1"/>
    </xf>
    <xf numFmtId="0" fontId="1" fillId="0" borderId="37" xfId="0" applyFont="1" applyFill="1" applyBorder="1" applyAlignment="1" applyProtection="1">
      <alignment horizontal="center" vertical="center" wrapText="1"/>
    </xf>
    <xf numFmtId="0" fontId="1" fillId="0" borderId="37" xfId="0" applyFont="1" applyFill="1" applyBorder="1" applyAlignment="1" applyProtection="1">
      <alignment vertical="center" wrapText="1"/>
    </xf>
    <xf numFmtId="0" fontId="0" fillId="0" borderId="37" xfId="0" applyFill="1" applyBorder="1" applyAlignment="1" applyProtection="1">
      <alignment horizontal="center" vertical="center" wrapText="1"/>
    </xf>
    <xf numFmtId="0" fontId="0" fillId="0" borderId="37" xfId="0" applyFill="1" applyBorder="1" applyAlignment="1" applyProtection="1">
      <alignment vertical="center" wrapText="1"/>
    </xf>
    <xf numFmtId="164" fontId="1" fillId="0" borderId="37" xfId="0" applyNumberFormat="1" applyFont="1" applyFill="1" applyBorder="1" applyAlignment="1" applyProtection="1">
      <alignment horizontal="center" vertical="center" wrapText="1"/>
    </xf>
    <xf numFmtId="0" fontId="1" fillId="0" borderId="37" xfId="0" applyFont="1" applyFill="1" applyBorder="1" applyProtection="1"/>
    <xf numFmtId="164" fontId="1" fillId="0" borderId="37" xfId="0" applyNumberFormat="1" applyFont="1" applyFill="1" applyBorder="1" applyAlignment="1" applyProtection="1">
      <alignment horizontal="center" vertical="center" wrapText="1" readingOrder="1"/>
    </xf>
    <xf numFmtId="164" fontId="1" fillId="0" borderId="38" xfId="0" applyNumberFormat="1" applyFont="1" applyFill="1" applyBorder="1" applyAlignment="1" applyProtection="1">
      <alignment horizontal="center" vertical="center" wrapText="1"/>
    </xf>
    <xf numFmtId="0" fontId="3" fillId="3" borderId="39" xfId="0" applyFont="1" applyFill="1" applyBorder="1" applyAlignment="1" applyProtection="1">
      <alignment horizontal="center" vertical="center"/>
    </xf>
    <xf numFmtId="164" fontId="3" fillId="3" borderId="40" xfId="0" applyNumberFormat="1" applyFont="1" applyFill="1" applyBorder="1" applyAlignment="1" applyProtection="1">
      <alignment horizontal="center" vertical="center" wrapText="1"/>
    </xf>
    <xf numFmtId="20" fontId="0" fillId="0" borderId="0" xfId="0" applyNumberFormat="1" applyFill="1" applyProtection="1"/>
    <xf numFmtId="14" fontId="0" fillId="0" borderId="0" xfId="0" applyNumberFormat="1" applyFill="1" applyProtection="1"/>
    <xf numFmtId="0" fontId="0" fillId="0" borderId="0" xfId="0" applyFill="1" applyAlignment="1" applyProtection="1">
      <alignment horizontal="right"/>
    </xf>
    <xf numFmtId="0" fontId="1" fillId="0" borderId="0" xfId="0" applyFont="1" applyFill="1" applyAlignment="1" applyProtection="1">
      <alignment horizontal="right" vertical="center"/>
    </xf>
    <xf numFmtId="0" fontId="0" fillId="0" borderId="0" xfId="0" applyFill="1" applyAlignment="1" applyProtection="1">
      <alignment horizontal="right" indent="1"/>
    </xf>
    <xf numFmtId="0" fontId="4" fillId="3" borderId="17" xfId="0" applyFont="1" applyFill="1" applyBorder="1" applyAlignment="1" applyProtection="1">
      <alignment horizontal="right" vertical="center" wrapText="1" indent="1"/>
    </xf>
    <xf numFmtId="0" fontId="2" fillId="0" borderId="20" xfId="0" applyFont="1" applyFill="1" applyBorder="1" applyAlignment="1" applyProtection="1">
      <alignment horizontal="right" vertical="center" wrapText="1" indent="1"/>
    </xf>
    <xf numFmtId="0" fontId="2" fillId="3" borderId="20" xfId="0" applyFont="1" applyFill="1" applyBorder="1" applyAlignment="1" applyProtection="1">
      <alignment horizontal="right" vertical="center" wrapText="1" indent="1"/>
    </xf>
    <xf numFmtId="0" fontId="0" fillId="0" borderId="0" xfId="0" applyFill="1" applyAlignment="1" applyProtection="1">
      <alignment horizontal="right" vertical="center" wrapText="1" indent="1"/>
    </xf>
    <xf numFmtId="0" fontId="2" fillId="0" borderId="20" xfId="1" applyFill="1" applyBorder="1" applyAlignment="1" applyProtection="1">
      <alignment horizontal="right" vertical="center" indent="1"/>
    </xf>
    <xf numFmtId="0" fontId="2" fillId="0" borderId="20" xfId="0" applyFont="1" applyFill="1" applyBorder="1" applyAlignment="1" applyProtection="1">
      <alignment horizontal="right" vertical="center" wrapText="1" indent="1" readingOrder="2"/>
    </xf>
    <xf numFmtId="0" fontId="2" fillId="3" borderId="20" xfId="0" applyFont="1" applyFill="1" applyBorder="1" applyAlignment="1" applyProtection="1">
      <alignment horizontal="right" vertical="center" wrapText="1" indent="1" readingOrder="2"/>
    </xf>
    <xf numFmtId="164" fontId="0" fillId="0" borderId="41" xfId="0" applyNumberFormat="1" applyFill="1" applyBorder="1" applyAlignment="1" applyProtection="1">
      <alignment horizontal="center" vertical="center" wrapText="1"/>
    </xf>
    <xf numFmtId="0" fontId="2" fillId="3" borderId="20" xfId="1" applyFill="1" applyBorder="1" applyAlignment="1" applyProtection="1">
      <alignment horizontal="right" vertical="center" indent="1"/>
    </xf>
    <xf numFmtId="20" fontId="0" fillId="0" borderId="0" xfId="0" applyNumberFormat="1" applyFill="1" applyAlignment="1" applyProtection="1">
      <alignment horizontal="center"/>
    </xf>
    <xf numFmtId="164" fontId="0" fillId="2" borderId="0" xfId="0" applyNumberFormat="1" applyFill="1" applyProtection="1"/>
  </cellXfs>
  <cellStyles count="2">
    <cellStyle name="Normal" xfId="0" builtinId="0"/>
    <cellStyle name="Normal 2" xfId="1" xr:uid="{00000000-0005-0000-0000-00002F000000}"/>
  </cellStyles>
  <dxfs count="22">
    <dxf>
      <font>
        <b val="0"/>
        <i val="0"/>
        <strike val="0"/>
        <condense val="0"/>
        <extend val="0"/>
        <outline val="0"/>
        <shadow val="0"/>
        <u val="none"/>
        <vertAlign val="baseline"/>
        <sz val="11"/>
        <color indexed="8"/>
        <name val="Calibri"/>
        <family val="2"/>
        <scheme val="none"/>
      </font>
      <fill>
        <patternFill patternType="none">
          <fgColor indexed="64"/>
          <bgColor indexed="65"/>
        </patternFill>
      </fill>
      <alignment horizontal="center" vertical="bottom" textRotation="0" wrapText="0" indent="0" justifyLastLine="0" shrinkToFit="0" readingOrder="0"/>
      <protection locked="1" hidden="0"/>
    </dxf>
    <dxf>
      <fill>
        <patternFill patternType="none">
          <fgColor indexed="64"/>
          <bgColor indexed="65"/>
        </patternFill>
      </fill>
      <alignment horizontal="center"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family val="2"/>
        <scheme val="none"/>
      </font>
      <fill>
        <patternFill patternType="none">
          <fgColor indexed="64"/>
          <bgColor indexed="65"/>
        </patternFill>
      </fill>
      <alignment horizontal="center" vertical="bottom" textRotation="0" wrapText="0" indent="0" justifyLastLine="0" shrinkToFit="0" readingOrder="0"/>
      <protection locked="1" hidden="0"/>
    </dxf>
    <dxf>
      <numFmt numFmtId="164" formatCode="[h]:mm"/>
      <fill>
        <patternFill patternType="none">
          <fgColor indexed="64"/>
          <bgColor indexed="65"/>
        </patternFill>
      </fill>
      <alignment horizontal="center" vertical="center" textRotation="0" wrapText="1" indent="0" justifyLastLine="0" shrinkToFit="0" readingOrder="0"/>
      <border diagonalUp="0" diagonalDown="0">
        <left style="thin">
          <color theme="1" tint="0.24994659260841701"/>
        </left>
        <right/>
        <top style="thin">
          <color theme="0" tint="-0.14996795556505021"/>
        </top>
        <bottom style="thin">
          <color theme="0" tint="-0.14996795556505021"/>
        </bottom>
        <vertical style="thin">
          <color theme="1" tint="0.24994659260841701"/>
        </vertical>
        <horizontal style="thin">
          <color theme="0" tint="-0.14996795556505021"/>
        </horizontal>
      </border>
      <protection locked="1" hidden="0"/>
    </dxf>
    <dxf>
      <numFmt numFmtId="164" formatCode="[h]:mm"/>
      <fill>
        <patternFill patternType="none">
          <fgColor indexed="64"/>
          <bgColor indexed="65"/>
        </patternFill>
      </fill>
      <alignment horizontal="center" vertical="center" textRotation="0" wrapText="1" indent="0" justifyLastLine="0" shrinkToFit="0" readingOrder="1"/>
      <border diagonalUp="0" diagonalDown="0">
        <left style="thin">
          <color theme="1" tint="0.24994659260841701"/>
        </left>
        <right style="thin">
          <color theme="1" tint="0.24994659260841701"/>
        </right>
        <top style="thin">
          <color theme="0" tint="-0.14996795556505021"/>
        </top>
        <bottom style="thin">
          <color theme="0" tint="-0.14996795556505021"/>
        </bottom>
        <vertical style="thin">
          <color theme="1" tint="0.24994659260841701"/>
        </vertical>
        <horizontal style="thin">
          <color theme="0" tint="-0.14996795556505021"/>
        </horizontal>
      </border>
      <protection locked="1" hidden="0"/>
    </dxf>
    <dxf>
      <numFmt numFmtId="164" formatCode="[h]:mm"/>
      <fill>
        <patternFill patternType="none">
          <fgColor indexed="64"/>
          <bgColor indexed="65"/>
        </patternFill>
      </fill>
      <alignment horizontal="center" vertical="center" textRotation="0" wrapText="0" indent="0" justifyLastLine="0" shrinkToFit="0" readingOrder="0"/>
      <border diagonalUp="0" diagonalDown="0">
        <left style="thin">
          <color theme="1" tint="0.24994659260841701"/>
        </left>
        <right style="thin">
          <color theme="1" tint="0.24994659260841701"/>
        </right>
        <top style="thin">
          <color theme="0" tint="-0.14996795556505021"/>
        </top>
        <bottom style="thin">
          <color theme="0" tint="-0.14996795556505021"/>
        </bottom>
        <vertical style="thin">
          <color theme="1" tint="0.24994659260841701"/>
        </vertical>
        <horizontal style="thin">
          <color theme="0" tint="-0.14996795556505021"/>
        </horizontal>
      </border>
      <protection locked="1" hidden="0"/>
    </dxf>
    <dxf>
      <numFmt numFmtId="164" formatCode="[h]:mm"/>
      <fill>
        <patternFill patternType="none">
          <fgColor indexed="64"/>
          <bgColor indexed="65"/>
        </patternFill>
      </fill>
      <alignment horizontal="center" vertical="center" textRotation="0" wrapText="0" indent="0" justifyLastLine="0" shrinkToFit="0" readingOrder="0"/>
      <border diagonalUp="0" diagonalDown="0">
        <left style="thin">
          <color theme="1" tint="0.24994659260841701"/>
        </left>
        <right style="thin">
          <color theme="1" tint="0.24994659260841701"/>
        </right>
        <top style="thin">
          <color theme="0" tint="-0.14996795556505021"/>
        </top>
        <bottom style="thin">
          <color theme="0" tint="-0.14996795556505021"/>
        </bottom>
        <vertical style="thin">
          <color theme="1" tint="0.24994659260841701"/>
        </vertical>
        <horizontal style="thin">
          <color theme="0" tint="-0.14996795556505021"/>
        </horizontal>
      </border>
      <protection locked="1" hidden="0"/>
    </dxf>
    <dxf>
      <font>
        <b val="0"/>
        <i val="0"/>
        <strike val="0"/>
        <condense val="0"/>
        <extend val="0"/>
        <outline val="0"/>
        <shadow val="0"/>
        <u val="none"/>
        <vertAlign val="baseline"/>
        <sz val="11"/>
        <color indexed="8"/>
        <name val="Calibri"/>
        <family val="2"/>
        <scheme val="none"/>
      </font>
      <fill>
        <patternFill patternType="none">
          <fgColor indexed="64"/>
          <bgColor indexed="65"/>
        </patternFill>
      </fill>
      <alignment horizontal="general" vertical="center" textRotation="0" wrapText="1" indent="0" justifyLastLine="0" shrinkToFit="0" readingOrder="0"/>
      <border diagonalUp="0" diagonalDown="0">
        <left style="thin">
          <color theme="1" tint="0.24994659260841701"/>
        </left>
        <right style="thin">
          <color theme="1" tint="0.24994659260841701"/>
        </right>
        <top style="thin">
          <color theme="0" tint="-0.14996795556505021"/>
        </top>
        <bottom style="thin">
          <color theme="0" tint="-0.14996795556505021"/>
        </bottom>
        <vertical style="thin">
          <color theme="1" tint="0.24994659260841701"/>
        </vertical>
        <horizontal style="thin">
          <color theme="0" tint="-0.14996795556505021"/>
        </horizontal>
      </border>
      <protection locked="1" hidden="0"/>
    </dxf>
    <dxf>
      <fill>
        <patternFill patternType="none">
          <fgColor indexed="64"/>
          <bgColor indexed="65"/>
        </patternFill>
      </fill>
      <alignment horizontal="right" vertical="center" textRotation="0" wrapText="0" indent="0" justifyLastLine="0" shrinkToFit="0" readingOrder="0"/>
      <border diagonalUp="0" diagonalDown="0">
        <left style="thin">
          <color theme="1" tint="0.24994659260841701"/>
        </left>
        <right style="thin">
          <color theme="1" tint="0.24994659260841701"/>
        </right>
        <top style="thin">
          <color theme="0" tint="-0.14996795556505021"/>
        </top>
        <bottom style="thin">
          <color theme="0" tint="-0.14996795556505021"/>
        </bottom>
        <vertical style="thin">
          <color theme="1" tint="0.24994659260841701"/>
        </vertical>
        <horizontal style="thin">
          <color theme="0" tint="-0.14996795556505021"/>
        </horizontal>
      </border>
      <protection locked="1" hidden="0"/>
    </dxf>
    <dxf>
      <numFmt numFmtId="165" formatCode="hh:mm"/>
      <fill>
        <patternFill patternType="none">
          <fgColor indexed="64"/>
          <bgColor indexed="65"/>
        </patternFill>
      </fill>
      <alignment horizontal="center" vertical="center" textRotation="0" wrapText="0" indent="0" justifyLastLine="0" shrinkToFit="0" readingOrder="0"/>
      <border diagonalUp="0" diagonalDown="0">
        <left style="thin">
          <color theme="1" tint="0.24994659260841701"/>
        </left>
        <right style="thin">
          <color theme="1" tint="0.24994659260841701"/>
        </right>
        <top style="thin">
          <color theme="0" tint="-0.14996795556505021"/>
        </top>
        <bottom style="thin">
          <color theme="0" tint="-0.14996795556505021"/>
        </bottom>
        <vertical style="thin">
          <color theme="1" tint="0.24994659260841701"/>
        </vertical>
        <horizontal style="thin">
          <color theme="0" tint="-0.14996795556505021"/>
        </horizontal>
      </border>
      <protection locked="1" hidden="0"/>
    </dxf>
    <dxf>
      <fill>
        <patternFill patternType="none">
          <fgColor indexed="64"/>
          <bgColor indexed="65"/>
        </patternFill>
      </fill>
      <alignment horizontal="general" vertical="center" textRotation="0" wrapText="0" indent="0" justifyLastLine="0" shrinkToFit="0" readingOrder="0"/>
      <border diagonalUp="0" diagonalDown="0">
        <left style="thin">
          <color theme="1" tint="0.24994659260841701"/>
        </left>
        <right style="thin">
          <color theme="1" tint="0.24994659260841701"/>
        </right>
        <top style="thin">
          <color theme="0" tint="-0.14996795556505021"/>
        </top>
        <bottom style="thin">
          <color theme="0" tint="-0.14996795556505021"/>
        </bottom>
        <vertical style="thin">
          <color theme="1" tint="0.24994659260841701"/>
        </vertical>
        <horizontal style="thin">
          <color theme="0" tint="-0.14996795556505021"/>
        </horizontal>
      </border>
      <protection locked="1" hidden="0"/>
    </dxf>
    <dxf>
      <fill>
        <patternFill patternType="none">
          <fgColor indexed="64"/>
          <bgColor indexed="65"/>
        </patternFill>
      </fill>
      <alignment horizontal="general" vertical="center" textRotation="0" wrapText="0" indent="0" justifyLastLine="0" shrinkToFit="0" readingOrder="0"/>
      <border diagonalUp="0" diagonalDown="0">
        <left style="thin">
          <color theme="1" tint="0.24994659260841701"/>
        </left>
        <right style="thin">
          <color theme="1" tint="0.24994659260841701"/>
        </right>
        <top style="thin">
          <color theme="0" tint="-0.14996795556505021"/>
        </top>
        <bottom style="thin">
          <color theme="0" tint="-0.14996795556505021"/>
        </bottom>
        <vertical style="thin">
          <color theme="1" tint="0.24994659260841701"/>
        </vertical>
        <horizontal style="thin">
          <color theme="0" tint="-0.14996795556505021"/>
        </horizontal>
      </border>
      <protection locked="1" hidden="0"/>
    </dxf>
    <dxf>
      <fill>
        <patternFill patternType="none">
          <fgColor indexed="64"/>
          <bgColor indexed="65"/>
        </patternFill>
      </fill>
      <alignment horizontal="general" vertical="center" textRotation="0" wrapText="0" indent="0" justifyLastLine="0" shrinkToFit="0" readingOrder="0"/>
      <border diagonalUp="0" diagonalDown="0">
        <left style="thin">
          <color theme="1" tint="0.24994659260841701"/>
        </left>
        <right style="thin">
          <color theme="1" tint="0.24994659260841701"/>
        </right>
        <top style="thin">
          <color theme="0" tint="-0.14996795556505021"/>
        </top>
        <bottom style="thin">
          <color theme="0" tint="-0.14996795556505021"/>
        </bottom>
        <vertical style="thin">
          <color theme="1" tint="0.24994659260841701"/>
        </vertical>
        <horizontal style="thin">
          <color theme="0" tint="-0.14996795556505021"/>
        </horizontal>
      </border>
      <protection locked="1" hidden="0"/>
    </dxf>
    <dxf>
      <fill>
        <patternFill patternType="none">
          <fgColor indexed="64"/>
          <bgColor indexed="65"/>
        </patternFill>
      </fill>
      <alignment horizontal="right" vertical="center" textRotation="0" wrapText="0" indent="0" justifyLastLine="0" shrinkToFit="0" readingOrder="0"/>
      <border diagonalUp="0" diagonalDown="0">
        <left style="thin">
          <color theme="1" tint="0.24994659260841701"/>
        </left>
        <right style="thin">
          <color theme="1" tint="0.24994659260841701"/>
        </right>
        <top style="thin">
          <color theme="0" tint="-0.14996795556505021"/>
        </top>
        <bottom style="thin">
          <color theme="0" tint="-0.14996795556505021"/>
        </bottom>
        <vertical style="thin">
          <color theme="1" tint="0.24994659260841701"/>
        </vertical>
        <horizontal style="thin">
          <color theme="0" tint="-0.14996795556505021"/>
        </horizontal>
      </border>
      <protection locked="1" hidden="0"/>
    </dxf>
    <dxf>
      <numFmt numFmtId="165" formatCode="hh:mm"/>
      <fill>
        <patternFill patternType="none">
          <fgColor indexed="64"/>
          <bgColor indexed="65"/>
        </patternFill>
      </fill>
      <alignment horizontal="center" vertical="center" textRotation="0" wrapText="0" indent="0" justifyLastLine="0" shrinkToFit="0" readingOrder="0"/>
      <border diagonalUp="0" diagonalDown="0">
        <left style="thin">
          <color theme="1" tint="0.24994659260841701"/>
        </left>
        <right style="thin">
          <color theme="1" tint="0.24994659260841701"/>
        </right>
        <top style="thin">
          <color theme="0" tint="-0.14996795556505021"/>
        </top>
        <bottom style="thin">
          <color theme="0" tint="-0.14996795556505021"/>
        </bottom>
        <vertical style="thin">
          <color theme="1" tint="0.24994659260841701"/>
        </vertical>
        <horizontal style="thin">
          <color theme="0" tint="-0.14996795556505021"/>
        </horizontal>
      </border>
      <protection locked="1" hidden="0"/>
    </dxf>
    <dxf>
      <border diagonalUp="0" diagonalDown="0">
        <left style="thin">
          <color theme="1" tint="0.24994659260841701"/>
        </left>
        <right style="thin">
          <color theme="1" tint="0.24994659260841701"/>
        </right>
        <top style="thin">
          <color theme="0" tint="-0.14996795556505021"/>
        </top>
        <bottom style="thin">
          <color theme="0" tint="-0.14996795556505021"/>
        </bottom>
        <vertical style="thin">
          <color theme="1" tint="0.24994659260841701"/>
        </vertical>
        <horizontal style="thin">
          <color theme="0" tint="-0.14996795556505021"/>
        </horizontal>
      </border>
    </dxf>
    <dxf>
      <border diagonalUp="0" diagonalDown="0">
        <left style="thin">
          <color theme="1" tint="0.24994659260841701"/>
        </left>
        <right style="thin">
          <color theme="1" tint="0.24994659260841701"/>
        </right>
        <top style="thin">
          <color theme="0" tint="-0.14996795556505021"/>
        </top>
        <bottom style="thin">
          <color theme="0" tint="-0.14996795556505021"/>
        </bottom>
        <vertical style="thin">
          <color theme="1" tint="0.24994659260841701"/>
        </vertical>
        <horizontal style="thin">
          <color theme="0" tint="-0.14996795556505021"/>
        </horizontal>
      </border>
    </dxf>
    <dxf>
      <fill>
        <patternFill patternType="none">
          <fgColor indexed="64"/>
          <bgColor indexed="65"/>
        </patternFill>
      </fill>
      <alignment horizontal="center" vertical="center" textRotation="0" wrapText="0" indent="0" justifyLastLine="0" shrinkToFit="0" readingOrder="0"/>
      <border diagonalUp="0" diagonalDown="0">
        <left style="thin">
          <color theme="1" tint="0.24994659260841701"/>
        </left>
        <right style="thin">
          <color theme="1" tint="0.24994659260841701"/>
        </right>
        <top style="thin">
          <color theme="0" tint="-0.14996795556505021"/>
        </top>
        <bottom style="thin">
          <color theme="0" tint="-0.14996795556505021"/>
        </bottom>
        <vertical style="thin">
          <color theme="1" tint="0.24994659260841701"/>
        </vertical>
        <horizontal style="thin">
          <color theme="0" tint="-0.14996795556505021"/>
        </horizontal>
      </border>
      <protection locked="1" hidden="0"/>
    </dxf>
    <dxf>
      <numFmt numFmtId="19" formatCode="dd/mm/yyyy"/>
      <fill>
        <patternFill patternType="none">
          <fgColor indexed="64"/>
          <bgColor indexed="65"/>
        </patternFill>
      </fill>
      <alignment horizontal="center" vertical="center" textRotation="0" wrapText="0" indent="0" justifyLastLine="0" shrinkToFit="0" readingOrder="0"/>
      <border diagonalUp="0" diagonalDown="0">
        <left/>
        <right style="thin">
          <color theme="1" tint="0.24994659260841701"/>
        </right>
        <top style="thin">
          <color theme="0" tint="-0.14996795556505021"/>
        </top>
        <bottom style="thin">
          <color theme="0" tint="-0.14996795556505021"/>
        </bottom>
        <vertical style="thin">
          <color theme="1" tint="0.24994659260841701"/>
        </vertical>
        <horizontal style="thin">
          <color theme="0" tint="-0.14996795556505021"/>
        </horizontal>
      </border>
      <protection locked="1" hidden="0"/>
    </dxf>
    <dxf>
      <border diagonalUp="0" diagonalDown="0">
        <left style="thin">
          <color theme="1" tint="0.24994659260841701"/>
        </left>
        <right style="thin">
          <color theme="1" tint="0.24994659260841701"/>
        </right>
        <top style="thin">
          <color theme="1" tint="0.24994659260841701"/>
        </top>
        <bottom style="thin">
          <color theme="0" tint="-0.14996795556505021"/>
        </bottom>
      </border>
    </dxf>
    <dxf>
      <border>
        <bottom style="thin">
          <color theme="1" tint="0.24994659260841701"/>
        </bottom>
      </border>
    </dxf>
    <dxf>
      <font>
        <b/>
        <strike val="0"/>
        <outline val="0"/>
        <shadow val="0"/>
        <u val="none"/>
        <vertAlign val="baseline"/>
        <sz val="12"/>
        <color theme="1" tint="0.249977111117893"/>
        <name val="Calibri"/>
        <family val="2"/>
        <scheme val="none"/>
      </font>
      <border diagonalUp="0" diagonalDown="0" outline="0">
        <left style="thin">
          <color theme="1" tint="0.24994659260841701"/>
        </left>
        <right style="thin">
          <color theme="1" tint="0.24994659260841701"/>
        </right>
        <top/>
        <bottom/>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A0A0A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37"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ustomXml" Target="../customXml/item1.xml"/><Relationship Id="rId8" Type="http://schemas.openxmlformats.org/officeDocument/2006/relationships/worksheet" Target="worksheets/sheet8.xml"/><Relationship Id="rId3" Type="http://schemas.openxmlformats.org/officeDocument/2006/relationships/worksheet" Target="worksheets/sheet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36C75BC-D2E7-457E-8A95-500D24D67598}" name="Table2" displayName="Table2" ref="A5:P36" totalsRowShown="0" headerRowDxfId="21" headerRowBorderDxfId="20" tableBorderDxfId="19">
  <tableColumns count="16">
    <tableColumn id="1" xr3:uid="{12C9C9BC-FA72-4094-82BB-B4BF46488A90}" name="תאריך" dataDxfId="18"/>
    <tableColumn id="2" xr3:uid="{9C566B45-B694-461B-95C7-D960FEC7F8AB}" name="יום" dataDxfId="17">
      <calculatedColumnFormula>VLOOKUP(WEEKDAY(A6),Table1[#All],2,FALSE)</calculatedColumnFormula>
    </tableColumn>
    <tableColumn id="3" xr3:uid="{C76F8123-839B-4BDC-B104-5734CDFAA612}" name="קוד משימה" dataDxfId="16"/>
    <tableColumn id="4" xr3:uid="{D7A61952-100F-4CFE-A939-622E32905273}" name="משימה" dataDxfId="15"/>
    <tableColumn id="5" xr3:uid="{E907AE07-0C2E-4CE2-A00D-4062E9D6AC41}" name="כניסה" dataDxfId="14"/>
    <tableColumn id="6" xr3:uid="{F2EEE1ED-0B97-4A77-9914-F8C8D5D0CDA2}" name="מיקום" dataDxfId="13" dataCellStyle="Normal 2"/>
    <tableColumn id="7" xr3:uid="{A0413C0B-B478-4915-B98C-00F8B2B09AA7}" name="הערה" dataDxfId="12"/>
    <tableColumn id="8" xr3:uid="{0B08BC7F-D849-4D78-8AE1-3F7625EDD1A2}" name="קוד משימה2" dataDxfId="11"/>
    <tableColumn id="9" xr3:uid="{698E9A74-ABB1-4670-AA9C-302B1BA6D34E}" name="משימה3" dataDxfId="10"/>
    <tableColumn id="10" xr3:uid="{84A41245-914B-4EDD-80F0-FF86DD249799}" name="יציאה" dataDxfId="9"/>
    <tableColumn id="11" xr3:uid="{B83F0C34-0431-42E4-9FF8-D26BFAEC3BF7}" name="מיקום2" dataDxfId="8" dataCellStyle="Normal 2"/>
    <tableColumn id="12" xr3:uid="{18A4C980-7226-49A0-A4A6-939D973950B8}" name="הערה2" dataDxfId="7"/>
    <tableColumn id="13" xr3:uid="{22D6C9B7-91CE-43D6-BFEC-611B5FFAEB5A}" name="סה&quot;כ" dataDxfId="6" dataCellStyle="Normal 2">
      <calculatedColumnFormula>J6-E6</calculatedColumnFormula>
    </tableColumn>
    <tableColumn id="14" xr3:uid="{6459111C-F57D-4B56-B184-774CDB8CE76A}" name="מצטבר" dataDxfId="5" dataCellStyle="Normal 2">
      <calculatedColumnFormula>M6+N5</calculatedColumnFormula>
    </tableColumn>
    <tableColumn id="15" xr3:uid="{F269E5A5-5DBC-44B1-95AC-42F200952279}" name="Column6" dataDxfId="4">
      <calculatedColumnFormula>IF(M6&gt;TIME(6,0,0),TIME(0,30,0),0)</calculatedColumnFormula>
    </tableColumn>
    <tableColumn id="16" xr3:uid="{F7FA6A19-12B8-4E85-A2A8-4669F7BEA446}" name="הפסקה מצטבר" dataDxfId="3">
      <calculatedColumnFormula>P5+O6</calculatedColumnFormula>
    </tableColumn>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90FBAA3-E9F4-4A5D-A977-1B5C2175F050}" name="Table1" displayName="Table1" ref="A1:B8" totalsRowShown="0" headerRowDxfId="2">
  <autoFilter ref="A1:B8" xr:uid="{D5F0D217-C6D5-4B00-83A7-E8E146D7F81D}"/>
  <tableColumns count="2">
    <tableColumn id="1" xr3:uid="{30AE73B5-81FE-4AFE-8533-20955FB97035}" name="weekday" dataDxfId="1"/>
    <tableColumn id="2" xr3:uid="{91678FE1-3028-4DB6-9550-0CE46BD13558}" name="value"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30.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2:S39"/>
  <sheetViews>
    <sheetView rightToLeft="1" topLeftCell="A31" zoomScaleNormal="100" workbookViewId="0">
      <selection activeCell="F35" sqref="F35"/>
    </sheetView>
  </sheetViews>
  <sheetFormatPr baseColWidth="10" defaultColWidth="9.1640625" defaultRowHeight="15" x14ac:dyDescent="0.2"/>
  <cols>
    <col min="1" max="1" width="17" style="34" bestFit="1" customWidth="1"/>
    <col min="2" max="2" width="11.5" style="1" customWidth="1"/>
    <col min="3" max="3" width="16.5" style="6" hidden="1" customWidth="1"/>
    <col min="4" max="4" width="14" style="6" hidden="1" customWidth="1"/>
    <col min="5" max="5" width="10.1640625" style="1" customWidth="1"/>
    <col min="6" max="6" width="43.5" style="6" customWidth="1"/>
    <col min="7" max="7" width="5.83203125" style="6" hidden="1" customWidth="1"/>
    <col min="8" max="8" width="11.5" style="6" hidden="1" customWidth="1"/>
    <col min="9" max="9" width="7" style="6" hidden="1" customWidth="1"/>
    <col min="10" max="10" width="8.5" style="1" bestFit="1" customWidth="1"/>
    <col min="11" max="11" width="44.5" style="6" customWidth="1"/>
    <col min="12" max="12" width="17.83203125" style="6" customWidth="1"/>
    <col min="13" max="13" width="8.83203125" style="18" bestFit="1" customWidth="1"/>
    <col min="14" max="14" width="9.83203125" style="7" bestFit="1" customWidth="1"/>
    <col min="15" max="15" width="9.1640625" style="19" hidden="1" customWidth="1"/>
    <col min="16" max="16" width="9.1640625" style="5"/>
    <col min="17" max="16384" width="9.1640625" style="6"/>
  </cols>
  <sheetData>
    <row r="2" spans="1:19" x14ac:dyDescent="0.2">
      <c r="E2" s="11"/>
      <c r="F2" s="328" t="s">
        <v>0</v>
      </c>
    </row>
    <row r="3" spans="1:19" x14ac:dyDescent="0.2">
      <c r="E3" s="11"/>
      <c r="F3" s="328" t="s">
        <v>1</v>
      </c>
    </row>
    <row r="4" spans="1:19" x14ac:dyDescent="0.2">
      <c r="E4" s="11"/>
      <c r="F4" s="63" t="s">
        <v>2</v>
      </c>
    </row>
    <row r="6" spans="1:19" ht="16" x14ac:dyDescent="0.2">
      <c r="A6" s="41" t="s">
        <v>3</v>
      </c>
      <c r="B6" s="42" t="s">
        <v>4</v>
      </c>
      <c r="C6" s="42" t="s">
        <v>5</v>
      </c>
      <c r="D6" s="42" t="s">
        <v>6</v>
      </c>
      <c r="E6" s="42" t="s">
        <v>7</v>
      </c>
      <c r="F6" s="42" t="s">
        <v>8</v>
      </c>
      <c r="G6" s="42" t="s">
        <v>9</v>
      </c>
      <c r="H6" s="42" t="s">
        <v>5</v>
      </c>
      <c r="I6" s="42" t="s">
        <v>6</v>
      </c>
      <c r="J6" s="42" t="s">
        <v>10</v>
      </c>
      <c r="K6" s="42" t="s">
        <v>8</v>
      </c>
      <c r="L6" s="42" t="s">
        <v>9</v>
      </c>
      <c r="M6" s="43" t="s">
        <v>11</v>
      </c>
      <c r="N6" s="44" t="s">
        <v>12</v>
      </c>
    </row>
    <row r="7" spans="1:19" x14ac:dyDescent="0.2">
      <c r="A7" s="35">
        <v>43586</v>
      </c>
      <c r="B7" s="14" t="str">
        <f>VLOOKUP(WEEKDAY(A7),Table1[#All],2,FALSE)</f>
        <v>ד</v>
      </c>
      <c r="C7" s="13"/>
      <c r="D7" s="13"/>
      <c r="E7" s="16"/>
      <c r="F7" s="15"/>
      <c r="G7" s="13"/>
      <c r="H7" s="13"/>
      <c r="I7" s="13"/>
      <c r="J7" s="16"/>
      <c r="K7" s="13"/>
      <c r="L7" s="8"/>
      <c r="M7" s="26"/>
      <c r="N7" s="26">
        <f>M7</f>
        <v>0</v>
      </c>
      <c r="O7" s="19">
        <f>IF(M7&gt;TIME(6,0,0),TIME(0,30,0),0)</f>
        <v>0</v>
      </c>
      <c r="P7" s="5">
        <v>2.0833333333333332E-2</v>
      </c>
      <c r="S7" s="27"/>
    </row>
    <row r="8" spans="1:19" ht="32" x14ac:dyDescent="0.2">
      <c r="A8" s="35">
        <v>43587</v>
      </c>
      <c r="B8" s="14" t="str">
        <f>VLOOKUP(WEEKDAY(A8),Table1[#All],2,FALSE)</f>
        <v>ה</v>
      </c>
      <c r="C8" s="13"/>
      <c r="D8" s="13"/>
      <c r="E8" s="16">
        <v>0.28958333333333336</v>
      </c>
      <c r="F8" s="12" t="s">
        <v>13</v>
      </c>
      <c r="G8" s="13"/>
      <c r="H8" s="13"/>
      <c r="I8" s="13"/>
      <c r="J8" s="16">
        <v>0.54583333333333328</v>
      </c>
      <c r="K8" s="10" t="s">
        <v>14</v>
      </c>
      <c r="L8" s="8" t="s">
        <v>15</v>
      </c>
      <c r="M8" s="26">
        <f>J8-E8</f>
        <v>0.25624999999999992</v>
      </c>
      <c r="N8" s="26">
        <f>M8</f>
        <v>0.25624999999999992</v>
      </c>
      <c r="O8" s="19">
        <f t="shared" ref="O8:O16" si="0">IF(M8&gt;TIME(6,0,0),TIME(0,30,0),0)</f>
        <v>2.0833333333333332E-2</v>
      </c>
      <c r="P8" s="5">
        <f>P7+O8</f>
        <v>4.1666666666666664E-2</v>
      </c>
    </row>
    <row r="9" spans="1:19" x14ac:dyDescent="0.2">
      <c r="A9" s="36">
        <v>43588</v>
      </c>
      <c r="B9" s="28" t="str">
        <f>VLOOKUP(WEEKDAY(A9),Table1[#All],2,FALSE)</f>
        <v>ו</v>
      </c>
      <c r="C9" s="29"/>
      <c r="D9" s="29"/>
      <c r="E9" s="30"/>
      <c r="F9" s="38"/>
      <c r="G9" s="29"/>
      <c r="H9" s="29"/>
      <c r="I9" s="29"/>
      <c r="J9" s="30"/>
      <c r="K9" s="39"/>
      <c r="L9" s="32"/>
      <c r="M9" s="26"/>
      <c r="N9" s="26">
        <f t="shared" ref="N9:N11" si="1">N8+M9</f>
        <v>0.25624999999999992</v>
      </c>
      <c r="O9" s="19">
        <f t="shared" si="0"/>
        <v>0</v>
      </c>
      <c r="P9" s="5">
        <f t="shared" ref="P9:P16" si="2">P8+O9</f>
        <v>4.1666666666666664E-2</v>
      </c>
    </row>
    <row r="10" spans="1:19" ht="32" x14ac:dyDescent="0.2">
      <c r="A10" s="35">
        <v>43590</v>
      </c>
      <c r="B10" s="14" t="str">
        <f>VLOOKUP(WEEKDAY(A10),Table1[#All],2,FALSE)</f>
        <v>א</v>
      </c>
      <c r="C10" s="13"/>
      <c r="D10" s="13"/>
      <c r="E10" s="16">
        <v>0.3430555555555555</v>
      </c>
      <c r="F10" s="12" t="s">
        <v>14</v>
      </c>
      <c r="G10" s="13"/>
      <c r="H10" s="13"/>
      <c r="I10" s="13"/>
      <c r="J10" s="16">
        <v>0.62986111111111109</v>
      </c>
      <c r="K10" s="10" t="s">
        <v>14</v>
      </c>
      <c r="L10" s="8" t="s">
        <v>16</v>
      </c>
      <c r="M10" s="26">
        <f>J10-E10</f>
        <v>0.28680555555555559</v>
      </c>
      <c r="N10" s="26">
        <f t="shared" si="1"/>
        <v>0.54305555555555551</v>
      </c>
      <c r="O10" s="19">
        <f t="shared" si="0"/>
        <v>2.0833333333333332E-2</v>
      </c>
      <c r="P10" s="5">
        <f t="shared" si="2"/>
        <v>6.25E-2</v>
      </c>
    </row>
    <row r="11" spans="1:19" ht="48" x14ac:dyDescent="0.2">
      <c r="A11" s="35">
        <v>43591</v>
      </c>
      <c r="B11" s="14" t="str">
        <f>VLOOKUP(WEEKDAY(A11),Table1[#All],2,FALSE)</f>
        <v>ב</v>
      </c>
      <c r="C11" s="13"/>
      <c r="D11" s="13"/>
      <c r="E11" s="16">
        <v>0.3298611111111111</v>
      </c>
      <c r="F11" s="12" t="s">
        <v>17</v>
      </c>
      <c r="G11" s="13"/>
      <c r="H11" s="13"/>
      <c r="I11" s="13"/>
      <c r="J11" s="16">
        <v>0.59027777777777779</v>
      </c>
      <c r="K11" s="10" t="s">
        <v>14</v>
      </c>
      <c r="L11" s="8" t="s">
        <v>18</v>
      </c>
      <c r="M11" s="26">
        <f>J11-E11</f>
        <v>0.26041666666666669</v>
      </c>
      <c r="N11" s="26">
        <f t="shared" si="1"/>
        <v>0.80347222222222214</v>
      </c>
      <c r="O11" s="19">
        <f t="shared" si="0"/>
        <v>2.0833333333333332E-2</v>
      </c>
      <c r="P11" s="5">
        <f t="shared" si="2"/>
        <v>8.3333333333333329E-2</v>
      </c>
    </row>
    <row r="12" spans="1:19" ht="16" x14ac:dyDescent="0.2">
      <c r="A12" s="45">
        <v>43591</v>
      </c>
      <c r="B12" s="21" t="str">
        <f>VLOOKUP(WEEKDAY(A12),Table1[#All],2,FALSE)</f>
        <v>ב</v>
      </c>
      <c r="C12" s="20"/>
      <c r="D12" s="20"/>
      <c r="E12" s="17">
        <v>0.63194444444444442</v>
      </c>
      <c r="F12" s="46"/>
      <c r="G12" s="20"/>
      <c r="H12" s="20"/>
      <c r="I12" s="20"/>
      <c r="J12" s="17">
        <v>0.70138888888888884</v>
      </c>
      <c r="K12" s="47"/>
      <c r="L12" s="48" t="s">
        <v>19</v>
      </c>
      <c r="M12" s="49">
        <f>J12-E12</f>
        <v>6.944444444444442E-2</v>
      </c>
      <c r="N12" s="49">
        <f t="shared" ref="N12" si="3">N11+M12</f>
        <v>0.87291666666666656</v>
      </c>
      <c r="O12" s="19">
        <f t="shared" ref="O12" si="4">IF(M12&gt;TIME(6,0,0),TIME(0,30,0),0)</f>
        <v>0</v>
      </c>
      <c r="P12" s="5">
        <f t="shared" ref="P12" si="5">P11+O12</f>
        <v>8.3333333333333329E-2</v>
      </c>
    </row>
    <row r="13" spans="1:19" ht="48" x14ac:dyDescent="0.2">
      <c r="A13" s="35">
        <v>43592</v>
      </c>
      <c r="B13" s="14" t="str">
        <f>VLOOKUP(WEEKDAY(A13),Table1[#All],2,FALSE)</f>
        <v>ג</v>
      </c>
      <c r="C13" s="13"/>
      <c r="D13" s="13"/>
      <c r="E13" s="16">
        <v>0.36527777777777781</v>
      </c>
      <c r="F13" s="51" t="s">
        <v>13</v>
      </c>
      <c r="G13" s="13"/>
      <c r="H13" s="13"/>
      <c r="I13" s="13"/>
      <c r="J13" s="16">
        <v>0.63194444444444442</v>
      </c>
      <c r="K13" s="50" t="s">
        <v>20</v>
      </c>
      <c r="L13" s="8" t="s">
        <v>21</v>
      </c>
      <c r="M13" s="26">
        <f t="shared" ref="M13:M16" si="6">J13-E13</f>
        <v>0.26666666666666661</v>
      </c>
      <c r="N13" s="26">
        <f t="shared" ref="N13:N16" si="7">N12+M13</f>
        <v>1.1395833333333332</v>
      </c>
      <c r="O13" s="19">
        <f t="shared" si="0"/>
        <v>2.0833333333333332E-2</v>
      </c>
      <c r="P13" s="5">
        <f>P11+O13</f>
        <v>0.10416666666666666</v>
      </c>
    </row>
    <row r="14" spans="1:19" x14ac:dyDescent="0.2">
      <c r="A14" s="36">
        <v>43593</v>
      </c>
      <c r="B14" s="28" t="str">
        <f>VLOOKUP(WEEKDAY(A14),Table1[#All],2,FALSE)</f>
        <v>ד</v>
      </c>
      <c r="C14" s="29"/>
      <c r="D14" s="29"/>
      <c r="E14" s="30"/>
      <c r="F14" s="31"/>
      <c r="G14" s="29"/>
      <c r="H14" s="29"/>
      <c r="I14" s="29"/>
      <c r="J14" s="30"/>
      <c r="K14" s="29"/>
      <c r="L14" s="50"/>
      <c r="M14" s="26">
        <f t="shared" si="6"/>
        <v>0</v>
      </c>
      <c r="N14" s="26">
        <f t="shared" si="7"/>
        <v>1.1395833333333332</v>
      </c>
      <c r="O14" s="19">
        <f t="shared" si="0"/>
        <v>0</v>
      </c>
      <c r="P14" s="5">
        <f t="shared" si="2"/>
        <v>0.10416666666666666</v>
      </c>
    </row>
    <row r="15" spans="1:19" x14ac:dyDescent="0.2">
      <c r="A15" s="36">
        <v>43594</v>
      </c>
      <c r="B15" s="28" t="str">
        <f>VLOOKUP(WEEKDAY(A15),Table1[#All],2,FALSE)</f>
        <v>ה</v>
      </c>
      <c r="C15" s="29"/>
      <c r="D15" s="29"/>
      <c r="E15" s="30"/>
      <c r="F15" s="31"/>
      <c r="G15" s="29"/>
      <c r="H15" s="29"/>
      <c r="I15" s="29"/>
      <c r="J15" s="30"/>
      <c r="K15" s="29"/>
      <c r="L15" s="32"/>
      <c r="M15" s="26">
        <f t="shared" si="6"/>
        <v>0</v>
      </c>
      <c r="N15" s="26">
        <f t="shared" si="7"/>
        <v>1.1395833333333332</v>
      </c>
      <c r="O15" s="19">
        <f t="shared" si="0"/>
        <v>0</v>
      </c>
      <c r="P15" s="5">
        <f t="shared" si="2"/>
        <v>0.10416666666666666</v>
      </c>
    </row>
    <row r="16" spans="1:19" x14ac:dyDescent="0.2">
      <c r="A16" s="36">
        <v>43595</v>
      </c>
      <c r="B16" s="28" t="str">
        <f>VLOOKUP(WEEKDAY(A16),Table1[#All],2,FALSE)</f>
        <v>ו</v>
      </c>
      <c r="C16" s="29"/>
      <c r="D16" s="29"/>
      <c r="E16" s="30"/>
      <c r="F16" s="31"/>
      <c r="G16" s="29"/>
      <c r="H16" s="29"/>
      <c r="I16" s="29"/>
      <c r="J16" s="30"/>
      <c r="K16" s="29"/>
      <c r="L16" s="32"/>
      <c r="M16" s="26">
        <f t="shared" si="6"/>
        <v>0</v>
      </c>
      <c r="N16" s="26">
        <f t="shared" si="7"/>
        <v>1.1395833333333332</v>
      </c>
      <c r="O16" s="19">
        <f t="shared" si="0"/>
        <v>0</v>
      </c>
      <c r="P16" s="5">
        <f t="shared" si="2"/>
        <v>0.10416666666666666</v>
      </c>
    </row>
    <row r="17" spans="1:16" ht="16" x14ac:dyDescent="0.2">
      <c r="A17" s="45">
        <v>43597</v>
      </c>
      <c r="B17" s="21" t="str">
        <f>VLOOKUP(WEEKDAY(A17),Table1[#All],2,FALSE)</f>
        <v>א</v>
      </c>
      <c r="C17" s="20"/>
      <c r="D17" s="20"/>
      <c r="E17" s="17">
        <v>0.33333333333333331</v>
      </c>
      <c r="F17" s="22"/>
      <c r="G17" s="20"/>
      <c r="H17" s="20"/>
      <c r="I17" s="20"/>
      <c r="J17" s="17">
        <v>0.35694444444444445</v>
      </c>
      <c r="K17" s="20"/>
      <c r="L17" s="23" t="s">
        <v>22</v>
      </c>
      <c r="M17" s="49">
        <f t="shared" ref="M17:M36" si="8">J17-E17</f>
        <v>2.3611111111111138E-2</v>
      </c>
      <c r="N17" s="49">
        <f t="shared" ref="N17:N36" si="9">N16+M17</f>
        <v>1.1631944444444442</v>
      </c>
      <c r="O17" s="19">
        <f t="shared" ref="O17:O36" si="10">IF(M17&gt;TIME(6,0,0),TIME(0,30,0),0)</f>
        <v>0</v>
      </c>
      <c r="P17" s="5">
        <f t="shared" ref="P17:P36" si="11">P16+O17</f>
        <v>0.10416666666666666</v>
      </c>
    </row>
    <row r="18" spans="1:16" ht="64" x14ac:dyDescent="0.2">
      <c r="A18" s="35">
        <v>43597</v>
      </c>
      <c r="B18" s="14" t="str">
        <f>VLOOKUP(WEEKDAY(A18),Table1[#All],2,FALSE)</f>
        <v>א</v>
      </c>
      <c r="C18" s="13"/>
      <c r="D18" s="13"/>
      <c r="E18" s="16">
        <v>0.35694444444444445</v>
      </c>
      <c r="F18" s="51" t="s">
        <v>17</v>
      </c>
      <c r="G18" s="13"/>
      <c r="H18" s="13"/>
      <c r="I18" s="13"/>
      <c r="J18" s="16">
        <v>0.6020833333333333</v>
      </c>
      <c r="K18" s="50" t="s">
        <v>23</v>
      </c>
      <c r="L18" s="4" t="s">
        <v>24</v>
      </c>
      <c r="M18" s="26">
        <f t="shared" si="8"/>
        <v>0.24513888888888885</v>
      </c>
      <c r="N18" s="26">
        <f t="shared" si="9"/>
        <v>1.408333333333333</v>
      </c>
      <c r="O18" s="19">
        <f t="shared" si="10"/>
        <v>0</v>
      </c>
      <c r="P18" s="5">
        <f t="shared" si="11"/>
        <v>0.10416666666666666</v>
      </c>
    </row>
    <row r="19" spans="1:16" ht="48" x14ac:dyDescent="0.2">
      <c r="A19" s="35">
        <v>43598</v>
      </c>
      <c r="B19" s="14" t="str">
        <f>VLOOKUP(WEEKDAY(A19),Table1[#All],2,FALSE)</f>
        <v>ב</v>
      </c>
      <c r="C19" s="13"/>
      <c r="D19" s="13"/>
      <c r="E19" s="16">
        <v>0.35555555555555557</v>
      </c>
      <c r="F19" s="51" t="s">
        <v>25</v>
      </c>
      <c r="G19" s="13"/>
      <c r="H19" s="13"/>
      <c r="I19" s="13"/>
      <c r="J19" s="16">
        <v>0.6069444444444444</v>
      </c>
      <c r="K19" s="50" t="s">
        <v>14</v>
      </c>
      <c r="L19" s="4" t="s">
        <v>26</v>
      </c>
      <c r="M19" s="26">
        <f t="shared" si="8"/>
        <v>0.25138888888888883</v>
      </c>
      <c r="N19" s="26">
        <f t="shared" si="9"/>
        <v>1.6597222222222219</v>
      </c>
      <c r="O19" s="19">
        <f t="shared" si="10"/>
        <v>2.0833333333333332E-2</v>
      </c>
      <c r="P19" s="5">
        <f t="shared" si="11"/>
        <v>0.12499999999999999</v>
      </c>
    </row>
    <row r="20" spans="1:16" ht="48" x14ac:dyDescent="0.2">
      <c r="A20" s="35">
        <v>43599</v>
      </c>
      <c r="B20" s="14" t="str">
        <f>VLOOKUP(WEEKDAY(A20),Table1[#All],2,FALSE)</f>
        <v>ג</v>
      </c>
      <c r="C20" s="13"/>
      <c r="D20" s="13"/>
      <c r="E20" s="16">
        <v>0.3430555555555555</v>
      </c>
      <c r="F20" s="51" t="s">
        <v>27</v>
      </c>
      <c r="G20" s="13"/>
      <c r="H20" s="13"/>
      <c r="I20" s="13"/>
      <c r="J20" s="16">
        <v>0.68541666666666667</v>
      </c>
      <c r="K20" s="50" t="s">
        <v>14</v>
      </c>
      <c r="L20" s="4" t="s">
        <v>28</v>
      </c>
      <c r="M20" s="26">
        <f t="shared" si="8"/>
        <v>0.34236111111111117</v>
      </c>
      <c r="N20" s="26">
        <f t="shared" si="9"/>
        <v>2.0020833333333332</v>
      </c>
      <c r="O20" s="19">
        <f t="shared" si="10"/>
        <v>2.0833333333333332E-2</v>
      </c>
      <c r="P20" s="5">
        <f t="shared" si="11"/>
        <v>0.14583333333333331</v>
      </c>
    </row>
    <row r="21" spans="1:16" x14ac:dyDescent="0.2">
      <c r="A21" s="36">
        <v>43600</v>
      </c>
      <c r="B21" s="28" t="str">
        <f>VLOOKUP(WEEKDAY(A21),Table1[#All],2,FALSE)</f>
        <v>ד</v>
      </c>
      <c r="C21" s="29"/>
      <c r="D21" s="29"/>
      <c r="E21" s="30"/>
      <c r="F21" s="31"/>
      <c r="G21" s="29"/>
      <c r="H21" s="29"/>
      <c r="I21" s="29"/>
      <c r="J21" s="30"/>
      <c r="K21" s="29"/>
      <c r="L21" s="32"/>
      <c r="M21" s="26">
        <f t="shared" si="8"/>
        <v>0</v>
      </c>
      <c r="N21" s="26">
        <f t="shared" si="9"/>
        <v>2.0020833333333332</v>
      </c>
      <c r="O21" s="19">
        <f t="shared" si="10"/>
        <v>0</v>
      </c>
      <c r="P21" s="5">
        <f t="shared" si="11"/>
        <v>0.14583333333333331</v>
      </c>
    </row>
    <row r="22" spans="1:16" ht="48" x14ac:dyDescent="0.2">
      <c r="A22" s="35">
        <v>43601</v>
      </c>
      <c r="B22" s="14" t="str">
        <f>VLOOKUP(WEEKDAY(A22),Table1[#All],2,FALSE)</f>
        <v>ה</v>
      </c>
      <c r="C22" s="13"/>
      <c r="D22" s="13"/>
      <c r="E22" s="16">
        <v>0.34166666666666662</v>
      </c>
      <c r="F22" s="51" t="s">
        <v>17</v>
      </c>
      <c r="G22" s="13"/>
      <c r="H22" s="13"/>
      <c r="I22" s="13"/>
      <c r="J22" s="17">
        <v>0.63888888888888895</v>
      </c>
      <c r="K22" s="20" t="s">
        <v>29</v>
      </c>
      <c r="L22" s="4" t="s">
        <v>30</v>
      </c>
      <c r="M22" s="26">
        <f t="shared" si="8"/>
        <v>0.29722222222222233</v>
      </c>
      <c r="N22" s="26">
        <f t="shared" si="9"/>
        <v>2.2993055555555557</v>
      </c>
      <c r="O22" s="19">
        <f t="shared" si="10"/>
        <v>2.0833333333333332E-2</v>
      </c>
      <c r="P22" s="5">
        <f t="shared" si="11"/>
        <v>0.16666666666666666</v>
      </c>
    </row>
    <row r="23" spans="1:16" x14ac:dyDescent="0.2">
      <c r="A23" s="36">
        <v>43602</v>
      </c>
      <c r="B23" s="28" t="str">
        <f>VLOOKUP(WEEKDAY(A23),Table1[#All],2,FALSE)</f>
        <v>ו</v>
      </c>
      <c r="C23" s="29"/>
      <c r="D23" s="29"/>
      <c r="E23" s="30"/>
      <c r="F23" s="31"/>
      <c r="G23" s="29"/>
      <c r="H23" s="29"/>
      <c r="I23" s="29"/>
      <c r="J23" s="30"/>
      <c r="K23" s="29"/>
      <c r="L23" s="32"/>
      <c r="M23" s="26">
        <f t="shared" si="8"/>
        <v>0</v>
      </c>
      <c r="N23" s="26">
        <f t="shared" si="9"/>
        <v>2.2993055555555557</v>
      </c>
      <c r="O23" s="19">
        <f t="shared" si="10"/>
        <v>0</v>
      </c>
      <c r="P23" s="5">
        <f t="shared" si="11"/>
        <v>0.16666666666666666</v>
      </c>
    </row>
    <row r="24" spans="1:16" ht="48" x14ac:dyDescent="0.2">
      <c r="A24" s="35">
        <v>43604</v>
      </c>
      <c r="B24" s="14" t="str">
        <f>VLOOKUP(WEEKDAY(A24),Table1[#All],2,FALSE)</f>
        <v>א</v>
      </c>
      <c r="C24" s="13"/>
      <c r="D24" s="13"/>
      <c r="E24" s="16">
        <v>0.36388888888888887</v>
      </c>
      <c r="F24" s="51" t="s">
        <v>17</v>
      </c>
      <c r="G24" s="13"/>
      <c r="H24" s="13"/>
      <c r="I24" s="13"/>
      <c r="J24" s="16">
        <v>0.63750000000000007</v>
      </c>
      <c r="K24" s="50" t="s">
        <v>31</v>
      </c>
      <c r="L24" s="8" t="s">
        <v>32</v>
      </c>
      <c r="M24" s="26">
        <f t="shared" si="8"/>
        <v>0.27361111111111119</v>
      </c>
      <c r="N24" s="26">
        <f t="shared" si="9"/>
        <v>2.572916666666667</v>
      </c>
      <c r="O24" s="19">
        <f t="shared" si="10"/>
        <v>2.0833333333333332E-2</v>
      </c>
      <c r="P24" s="5">
        <f t="shared" si="11"/>
        <v>0.1875</v>
      </c>
    </row>
    <row r="25" spans="1:16" ht="48" x14ac:dyDescent="0.2">
      <c r="A25" s="35">
        <v>43605</v>
      </c>
      <c r="B25" s="14" t="str">
        <f>VLOOKUP(WEEKDAY(A25),Table1[#All],2,FALSE)</f>
        <v>ב</v>
      </c>
      <c r="C25" s="13"/>
      <c r="D25" s="13"/>
      <c r="E25" s="17">
        <v>0.3263888888888889</v>
      </c>
      <c r="F25" s="22"/>
      <c r="G25" s="20"/>
      <c r="H25" s="20"/>
      <c r="I25" s="20"/>
      <c r="J25" s="17">
        <v>0.42708333333333331</v>
      </c>
      <c r="K25" s="20"/>
      <c r="L25" s="4" t="s">
        <v>33</v>
      </c>
      <c r="M25" s="26">
        <f t="shared" ref="M25" si="12">J25-E25</f>
        <v>0.10069444444444442</v>
      </c>
      <c r="N25" s="26">
        <f>N23+M25</f>
        <v>2.4000000000000004</v>
      </c>
      <c r="O25" s="19">
        <f t="shared" ref="O25" si="13">IF(M25&gt;TIME(6,0,0),TIME(0,30,0),0)</f>
        <v>0</v>
      </c>
      <c r="P25" s="5">
        <f>P23+O25</f>
        <v>0.16666666666666666</v>
      </c>
    </row>
    <row r="26" spans="1:16" ht="64" x14ac:dyDescent="0.2">
      <c r="A26" s="35">
        <v>43605</v>
      </c>
      <c r="B26" s="14" t="str">
        <f>VLOOKUP(WEEKDAY(A26),Table1[#All],2,FALSE)</f>
        <v>ב</v>
      </c>
      <c r="C26" s="13"/>
      <c r="D26" s="13"/>
      <c r="E26" s="16">
        <v>0.42708333333333331</v>
      </c>
      <c r="F26" s="15" t="s">
        <v>34</v>
      </c>
      <c r="G26" s="13"/>
      <c r="H26" s="13"/>
      <c r="I26" s="13"/>
      <c r="J26" s="16">
        <v>0.63750000000000007</v>
      </c>
      <c r="K26" s="13" t="s">
        <v>20</v>
      </c>
      <c r="L26" s="4" t="s">
        <v>35</v>
      </c>
      <c r="M26" s="26">
        <f t="shared" si="8"/>
        <v>0.21041666666666675</v>
      </c>
      <c r="N26" s="26">
        <f>N24+M26</f>
        <v>2.7833333333333337</v>
      </c>
      <c r="O26" s="19">
        <f t="shared" si="10"/>
        <v>0</v>
      </c>
      <c r="P26" s="5">
        <v>0.20833333333333334</v>
      </c>
    </row>
    <row r="27" spans="1:16" ht="64" x14ac:dyDescent="0.2">
      <c r="A27" s="35">
        <v>43606</v>
      </c>
      <c r="B27" s="14" t="str">
        <f>VLOOKUP(WEEKDAY(A27),Table1[#All],2,FALSE)</f>
        <v>ג</v>
      </c>
      <c r="C27" s="13"/>
      <c r="D27" s="13"/>
      <c r="E27" s="16">
        <v>0.2951388888888889</v>
      </c>
      <c r="F27" s="15" t="s">
        <v>36</v>
      </c>
      <c r="G27" s="13"/>
      <c r="H27" s="13"/>
      <c r="I27" s="13"/>
      <c r="J27" s="16">
        <v>0.68541666666666667</v>
      </c>
      <c r="K27" s="13" t="s">
        <v>20</v>
      </c>
      <c r="L27" s="4" t="s">
        <v>37</v>
      </c>
      <c r="M27" s="26">
        <f t="shared" si="8"/>
        <v>0.39027777777777778</v>
      </c>
      <c r="N27" s="26">
        <f t="shared" si="9"/>
        <v>3.1736111111111116</v>
      </c>
      <c r="O27" s="19">
        <f t="shared" si="10"/>
        <v>2.0833333333333332E-2</v>
      </c>
      <c r="P27" s="5">
        <f t="shared" si="11"/>
        <v>0.22916666666666669</v>
      </c>
    </row>
    <row r="28" spans="1:16" x14ac:dyDescent="0.2">
      <c r="A28" s="35">
        <v>43607</v>
      </c>
      <c r="B28" s="14" t="str">
        <f>VLOOKUP(WEEKDAY(A28),Table1[#All],2,FALSE)</f>
        <v>ד</v>
      </c>
      <c r="C28" s="13"/>
      <c r="D28" s="13"/>
      <c r="E28" s="16"/>
      <c r="F28" s="15"/>
      <c r="G28" s="13"/>
      <c r="H28" s="13"/>
      <c r="I28" s="13"/>
      <c r="J28" s="16"/>
      <c r="K28" s="13"/>
      <c r="L28" s="4"/>
      <c r="M28" s="26">
        <f t="shared" si="8"/>
        <v>0</v>
      </c>
      <c r="N28" s="26">
        <f t="shared" si="9"/>
        <v>3.1736111111111116</v>
      </c>
      <c r="O28" s="19">
        <f t="shared" si="10"/>
        <v>0</v>
      </c>
      <c r="P28" s="5">
        <f t="shared" si="11"/>
        <v>0.22916666666666669</v>
      </c>
    </row>
    <row r="29" spans="1:16" ht="16" x14ac:dyDescent="0.2">
      <c r="A29" s="45">
        <v>43608</v>
      </c>
      <c r="B29" s="21" t="str">
        <f>VLOOKUP(WEEKDAY(A29),Table1[#All],2,FALSE)</f>
        <v>ה</v>
      </c>
      <c r="C29" s="20"/>
      <c r="D29" s="20"/>
      <c r="E29" s="17">
        <v>0.33333333333333331</v>
      </c>
      <c r="F29" s="22"/>
      <c r="G29" s="20"/>
      <c r="H29" s="20"/>
      <c r="I29" s="20"/>
      <c r="J29" s="17">
        <v>0.59375</v>
      </c>
      <c r="K29" s="20"/>
      <c r="L29" s="23" t="s">
        <v>38</v>
      </c>
      <c r="M29" s="26">
        <f t="shared" si="8"/>
        <v>0.26041666666666669</v>
      </c>
      <c r="N29" s="26">
        <f t="shared" si="9"/>
        <v>3.4340277777777781</v>
      </c>
      <c r="O29" s="19">
        <f t="shared" si="10"/>
        <v>2.0833333333333332E-2</v>
      </c>
      <c r="P29" s="5">
        <f t="shared" si="11"/>
        <v>0.25</v>
      </c>
    </row>
    <row r="30" spans="1:16" x14ac:dyDescent="0.2">
      <c r="A30" s="36">
        <v>43609</v>
      </c>
      <c r="B30" s="28" t="str">
        <f>VLOOKUP(WEEKDAY(A30),Table1[#All],2,FALSE)</f>
        <v>ו</v>
      </c>
      <c r="C30" s="29"/>
      <c r="D30" s="29"/>
      <c r="E30" s="30"/>
      <c r="F30" s="31"/>
      <c r="G30" s="29"/>
      <c r="H30" s="29"/>
      <c r="I30" s="29"/>
      <c r="J30" s="30"/>
      <c r="K30" s="29"/>
      <c r="L30" s="32"/>
      <c r="M30" s="26">
        <f t="shared" si="8"/>
        <v>0</v>
      </c>
      <c r="N30" s="26">
        <f t="shared" si="9"/>
        <v>3.4340277777777781</v>
      </c>
      <c r="O30" s="19">
        <f t="shared" si="10"/>
        <v>0</v>
      </c>
      <c r="P30" s="5">
        <f t="shared" si="11"/>
        <v>0.25</v>
      </c>
    </row>
    <row r="31" spans="1:16" ht="32" x14ac:dyDescent="0.2">
      <c r="A31" s="35">
        <v>43611</v>
      </c>
      <c r="B31" s="14" t="str">
        <f>VLOOKUP(WEEKDAY(A31),Table1[#All],2,FALSE)</f>
        <v>א</v>
      </c>
      <c r="C31" s="13"/>
      <c r="D31" s="13"/>
      <c r="E31" s="16">
        <v>0.36041666666666666</v>
      </c>
      <c r="F31" s="51" t="s">
        <v>13</v>
      </c>
      <c r="G31" s="13"/>
      <c r="H31" s="13"/>
      <c r="I31" s="13"/>
      <c r="J31" s="16">
        <v>0.57222222222222219</v>
      </c>
      <c r="K31" s="50" t="s">
        <v>39</v>
      </c>
      <c r="L31" s="8" t="s">
        <v>40</v>
      </c>
      <c r="M31" s="26">
        <f t="shared" si="8"/>
        <v>0.21180555555555552</v>
      </c>
      <c r="N31" s="26">
        <f t="shared" si="9"/>
        <v>3.6458333333333335</v>
      </c>
      <c r="O31" s="19">
        <f t="shared" si="10"/>
        <v>0</v>
      </c>
      <c r="P31" s="5">
        <f t="shared" si="11"/>
        <v>0.25</v>
      </c>
    </row>
    <row r="32" spans="1:16" ht="48" x14ac:dyDescent="0.2">
      <c r="A32" s="35">
        <v>43612</v>
      </c>
      <c r="B32" s="14" t="str">
        <f>VLOOKUP(WEEKDAY(A32),Table1[#All],2,FALSE)</f>
        <v>ב</v>
      </c>
      <c r="C32" s="13"/>
      <c r="D32" s="13"/>
      <c r="E32" s="16">
        <v>0.30069444444444443</v>
      </c>
      <c r="F32" s="51" t="s">
        <v>13</v>
      </c>
      <c r="G32" s="13"/>
      <c r="H32" s="13"/>
      <c r="I32" s="13"/>
      <c r="J32" s="17">
        <v>0.63541666666666663</v>
      </c>
      <c r="K32" s="13"/>
      <c r="L32" s="8" t="s">
        <v>41</v>
      </c>
      <c r="M32" s="26">
        <f t="shared" si="8"/>
        <v>0.3347222222222222</v>
      </c>
      <c r="N32" s="26">
        <f t="shared" si="9"/>
        <v>3.9805555555555556</v>
      </c>
      <c r="O32" s="19">
        <f t="shared" si="10"/>
        <v>2.0833333333333332E-2</v>
      </c>
      <c r="P32" s="5">
        <f t="shared" si="11"/>
        <v>0.27083333333333331</v>
      </c>
    </row>
    <row r="33" spans="1:16" ht="80" x14ac:dyDescent="0.2">
      <c r="A33" s="35">
        <v>43613</v>
      </c>
      <c r="B33" s="14" t="str">
        <f>VLOOKUP(WEEKDAY(A33),Table1[#All],2,FALSE)</f>
        <v>ג</v>
      </c>
      <c r="C33" s="13"/>
      <c r="D33" s="13"/>
      <c r="E33" s="16">
        <v>0.2902777777777778</v>
      </c>
      <c r="F33" s="51" t="s">
        <v>42</v>
      </c>
      <c r="G33" s="13"/>
      <c r="H33" s="13"/>
      <c r="I33" s="13"/>
      <c r="J33" s="16">
        <v>0.65486111111111112</v>
      </c>
      <c r="K33" s="50" t="s">
        <v>20</v>
      </c>
      <c r="L33" s="8" t="s">
        <v>43</v>
      </c>
      <c r="M33" s="26">
        <f t="shared" si="8"/>
        <v>0.36458333333333331</v>
      </c>
      <c r="N33" s="26">
        <f t="shared" si="9"/>
        <v>4.3451388888888891</v>
      </c>
      <c r="O33" s="19">
        <f t="shared" si="10"/>
        <v>2.0833333333333332E-2</v>
      </c>
      <c r="P33" s="5">
        <f t="shared" si="11"/>
        <v>0.29166666666666663</v>
      </c>
    </row>
    <row r="34" spans="1:16" x14ac:dyDescent="0.2">
      <c r="A34" s="36">
        <v>43614</v>
      </c>
      <c r="B34" s="28" t="str">
        <f>VLOOKUP(WEEKDAY(A34),Table1[#All],2,FALSE)</f>
        <v>ד</v>
      </c>
      <c r="C34" s="29"/>
      <c r="D34" s="29"/>
      <c r="E34" s="30"/>
      <c r="F34" s="31"/>
      <c r="G34" s="29"/>
      <c r="H34" s="29"/>
      <c r="I34" s="29"/>
      <c r="J34" s="30"/>
      <c r="K34" s="29"/>
      <c r="L34" s="32"/>
      <c r="M34" s="26">
        <f t="shared" si="8"/>
        <v>0</v>
      </c>
      <c r="N34" s="26">
        <f t="shared" si="9"/>
        <v>4.3451388888888891</v>
      </c>
      <c r="O34" s="19">
        <f t="shared" si="10"/>
        <v>0</v>
      </c>
      <c r="P34" s="5">
        <f t="shared" si="11"/>
        <v>0.29166666666666663</v>
      </c>
    </row>
    <row r="35" spans="1:16" ht="64" x14ac:dyDescent="0.2">
      <c r="A35" s="35">
        <v>43615</v>
      </c>
      <c r="B35" s="14" t="str">
        <f>VLOOKUP(WEEKDAY(A35),Table1[#All],2,FALSE)</f>
        <v>ה</v>
      </c>
      <c r="C35" s="13"/>
      <c r="D35" s="13"/>
      <c r="E35" s="16">
        <v>0.30902777777777779</v>
      </c>
      <c r="F35" s="15" t="s">
        <v>13</v>
      </c>
      <c r="G35" s="13"/>
      <c r="H35" s="13"/>
      <c r="I35" s="13"/>
      <c r="J35" s="16">
        <v>0.63750000000000007</v>
      </c>
      <c r="K35" s="13" t="s">
        <v>44</v>
      </c>
      <c r="L35" s="8" t="s">
        <v>45</v>
      </c>
      <c r="M35" s="26">
        <f t="shared" si="8"/>
        <v>0.32847222222222228</v>
      </c>
      <c r="N35" s="26">
        <f t="shared" si="9"/>
        <v>4.6736111111111116</v>
      </c>
      <c r="O35" s="19">
        <f t="shared" si="10"/>
        <v>2.0833333333333332E-2</v>
      </c>
      <c r="P35" s="5">
        <f t="shared" si="11"/>
        <v>0.31249999999999994</v>
      </c>
    </row>
    <row r="36" spans="1:16" x14ac:dyDescent="0.2">
      <c r="A36" s="36">
        <v>43616</v>
      </c>
      <c r="B36" s="28" t="str">
        <f>VLOOKUP(WEEKDAY(A36),Table1[#All],2,FALSE)</f>
        <v>ו</v>
      </c>
      <c r="C36" s="29"/>
      <c r="D36" s="29"/>
      <c r="E36" s="30"/>
      <c r="F36" s="31"/>
      <c r="G36" s="29"/>
      <c r="H36" s="29"/>
      <c r="I36" s="29"/>
      <c r="J36" s="30"/>
      <c r="K36" s="29"/>
      <c r="L36" s="32"/>
      <c r="M36" s="26">
        <f t="shared" si="8"/>
        <v>0</v>
      </c>
      <c r="N36" s="26">
        <f t="shared" si="9"/>
        <v>4.6736111111111116</v>
      </c>
      <c r="O36" s="19">
        <f t="shared" si="10"/>
        <v>0</v>
      </c>
      <c r="P36" s="5">
        <f t="shared" si="11"/>
        <v>0.31249999999999994</v>
      </c>
    </row>
    <row r="38" spans="1:16" ht="16" x14ac:dyDescent="0.2">
      <c r="A38" s="37" t="s">
        <v>46</v>
      </c>
      <c r="B38" s="2" t="s">
        <v>47</v>
      </c>
      <c r="C38" s="9" t="s">
        <v>48</v>
      </c>
      <c r="D38" s="9" t="s">
        <v>49</v>
      </c>
      <c r="N38" s="5">
        <f>N32-P32</f>
        <v>3.7097222222222221</v>
      </c>
    </row>
    <row r="39" spans="1:16" x14ac:dyDescent="0.2">
      <c r="A39" s="33">
        <f>COUNTA(E7:E36)</f>
        <v>19</v>
      </c>
      <c r="B39" s="3">
        <f>N38</f>
        <v>3.7097222222222221</v>
      </c>
      <c r="C39" s="9">
        <v>0</v>
      </c>
      <c r="D39" s="9">
        <v>12</v>
      </c>
    </row>
  </sheetData>
  <sheetProtection formatCells="0" formatColumns="0" formatRows="0" insertColumns="0" insertRows="0" insertHyperlinks="0" deleteColumns="0" deleteRows="0" sort="0" autoFilter="0" pivotTables="0"/>
  <pageMargins left="0.7" right="0.7" top="0.75" bottom="0.75" header="0.3" footer="0.3"/>
  <pageSetup orientation="portrait"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66F3BA-0EDC-4363-AB7B-66C7A3C78371}">
  <sheetPr codeName="Sheet10">
    <pageSetUpPr fitToPage="1"/>
  </sheetPr>
  <dimension ref="A1:P37"/>
  <sheetViews>
    <sheetView rightToLeft="1" topLeftCell="A6" zoomScale="80" zoomScaleNormal="80" workbookViewId="0">
      <selection activeCell="M7" sqref="M7"/>
    </sheetView>
  </sheetViews>
  <sheetFormatPr baseColWidth="10" defaultColWidth="8.83203125" defaultRowHeight="15" x14ac:dyDescent="0.2"/>
  <cols>
    <col min="1" max="1" width="17" bestFit="1" customWidth="1"/>
    <col min="2" max="2" width="11.5" customWidth="1"/>
    <col min="3" max="4" width="0" hidden="1" customWidth="1"/>
    <col min="5" max="5" width="10.1640625" customWidth="1"/>
    <col min="6" max="6" width="34.5" customWidth="1"/>
    <col min="7" max="9" width="0" hidden="1" customWidth="1"/>
    <col min="11" max="11" width="40.5" bestFit="1" customWidth="1"/>
    <col min="12" max="12" width="29.5" customWidth="1"/>
    <col min="13" max="13" width="9.5" customWidth="1"/>
    <col min="14" max="14" width="10" customWidth="1"/>
    <col min="15" max="15" width="0" hidden="1" customWidth="1"/>
    <col min="16" max="16" width="10" customWidth="1"/>
  </cols>
  <sheetData>
    <row r="1" spans="1:16" x14ac:dyDescent="0.2">
      <c r="A1" s="34"/>
      <c r="B1" s="1"/>
      <c r="C1" s="6"/>
      <c r="D1" s="6"/>
      <c r="E1" s="11"/>
      <c r="F1" s="328" t="s">
        <v>0</v>
      </c>
      <c r="G1" s="125"/>
      <c r="H1" s="125"/>
      <c r="I1" s="125"/>
      <c r="J1" s="125"/>
      <c r="K1" s="125"/>
      <c r="L1" s="125"/>
      <c r="M1" s="125"/>
      <c r="N1" s="125"/>
      <c r="O1" s="125"/>
      <c r="P1" s="125"/>
    </row>
    <row r="2" spans="1:16" x14ac:dyDescent="0.2">
      <c r="A2" s="34"/>
      <c r="B2" s="1"/>
      <c r="C2" s="6"/>
      <c r="D2" s="6"/>
      <c r="E2" s="11"/>
      <c r="F2" s="328" t="s">
        <v>1</v>
      </c>
      <c r="G2" s="125"/>
      <c r="H2" s="125"/>
      <c r="I2" s="125"/>
      <c r="J2" s="125"/>
      <c r="K2" s="125"/>
      <c r="L2" s="125"/>
      <c r="M2" s="125"/>
      <c r="N2" s="125"/>
      <c r="O2" s="125"/>
      <c r="P2" s="125"/>
    </row>
    <row r="3" spans="1:16" x14ac:dyDescent="0.2">
      <c r="A3" s="34"/>
      <c r="B3" s="1"/>
      <c r="C3" s="6"/>
      <c r="D3" s="6"/>
      <c r="E3" s="11"/>
      <c r="F3" s="254" t="s">
        <v>260</v>
      </c>
      <c r="G3" s="125"/>
      <c r="H3" s="125"/>
      <c r="I3" s="125"/>
      <c r="J3" s="125"/>
      <c r="K3" s="125"/>
      <c r="L3" s="125"/>
      <c r="M3" s="125"/>
      <c r="N3" s="125"/>
      <c r="O3" s="125"/>
      <c r="P3" s="125"/>
    </row>
    <row r="4" spans="1:16" ht="34" x14ac:dyDescent="0.2">
      <c r="A4" s="228" t="s">
        <v>3</v>
      </c>
      <c r="B4" s="229" t="s">
        <v>4</v>
      </c>
      <c r="C4" s="229" t="s">
        <v>5</v>
      </c>
      <c r="D4" s="229" t="s">
        <v>6</v>
      </c>
      <c r="E4" s="229" t="s">
        <v>7</v>
      </c>
      <c r="F4" s="229" t="s">
        <v>8</v>
      </c>
      <c r="G4" s="229" t="s">
        <v>9</v>
      </c>
      <c r="H4" s="229" t="s">
        <v>214</v>
      </c>
      <c r="I4" s="229" t="s">
        <v>215</v>
      </c>
      <c r="J4" s="229" t="s">
        <v>10</v>
      </c>
      <c r="K4" s="229" t="s">
        <v>216</v>
      </c>
      <c r="L4" s="229" t="s">
        <v>217</v>
      </c>
      <c r="M4" s="229" t="s">
        <v>11</v>
      </c>
      <c r="N4" s="230" t="s">
        <v>12</v>
      </c>
      <c r="O4" s="231" t="s">
        <v>218</v>
      </c>
      <c r="P4" s="232" t="s">
        <v>161</v>
      </c>
    </row>
    <row r="5" spans="1:16" x14ac:dyDescent="0.2">
      <c r="A5" s="239">
        <v>43862</v>
      </c>
      <c r="B5" s="240" t="str">
        <f>VLOOKUP(WEEKDAY(A5),Table1[#All],2,FALSE)</f>
        <v>ש</v>
      </c>
      <c r="C5" s="241"/>
      <c r="D5" s="241"/>
      <c r="E5" s="242"/>
      <c r="F5" s="243"/>
      <c r="G5" s="241"/>
      <c r="H5" s="241"/>
      <c r="I5" s="241"/>
      <c r="J5" s="242"/>
      <c r="K5" s="243"/>
      <c r="L5" s="244"/>
      <c r="M5" s="245">
        <f t="shared" ref="M5:M35" si="0">J5-E5</f>
        <v>0</v>
      </c>
      <c r="N5" s="245">
        <f>M5</f>
        <v>0</v>
      </c>
      <c r="O5" s="193">
        <f>IF(M5&gt;TIME(6,0,0),TIME(0,30,0),0)</f>
        <v>0</v>
      </c>
      <c r="P5" s="253">
        <v>0</v>
      </c>
    </row>
    <row r="6" spans="1:16" ht="48" x14ac:dyDescent="0.2">
      <c r="A6" s="186">
        <v>43863</v>
      </c>
      <c r="B6" s="187" t="str">
        <f>VLOOKUP(WEEKDAY(A6),Table1[#All],2,FALSE)</f>
        <v>א</v>
      </c>
      <c r="C6" s="197"/>
      <c r="D6" s="197"/>
      <c r="E6" s="198">
        <v>0.4694444444444445</v>
      </c>
      <c r="F6" s="199" t="s">
        <v>13</v>
      </c>
      <c r="G6" s="197"/>
      <c r="H6" s="197"/>
      <c r="I6" s="197"/>
      <c r="J6" s="198">
        <v>0.71319444444444446</v>
      </c>
      <c r="K6" s="199" t="s">
        <v>67</v>
      </c>
      <c r="L6" s="200" t="s">
        <v>261</v>
      </c>
      <c r="M6" s="201">
        <f t="shared" si="0"/>
        <v>0.24374999999999997</v>
      </c>
      <c r="N6" s="201">
        <f>M6+N5</f>
        <v>0.24374999999999997</v>
      </c>
      <c r="O6" s="202">
        <f t="shared" ref="O6:O35" si="1">IF(M6&gt;TIME(6,0,0),TIME(0,30,0),0)</f>
        <v>0</v>
      </c>
      <c r="P6" s="203">
        <f>P5+O6</f>
        <v>0</v>
      </c>
    </row>
    <row r="7" spans="1:16" ht="80" x14ac:dyDescent="0.2">
      <c r="A7" s="186">
        <v>43864</v>
      </c>
      <c r="B7" s="187" t="str">
        <f>VLOOKUP(WEEKDAY(A7),Table1[#All],2,FALSE)</f>
        <v>ב</v>
      </c>
      <c r="C7" s="197"/>
      <c r="D7" s="197"/>
      <c r="E7" s="198">
        <v>0.3</v>
      </c>
      <c r="F7" s="199" t="s">
        <v>39</v>
      </c>
      <c r="G7" s="197"/>
      <c r="H7" s="197"/>
      <c r="I7" s="197"/>
      <c r="J7" s="233">
        <v>0.69791666666666663</v>
      </c>
      <c r="K7" s="199"/>
      <c r="L7" s="200" t="s">
        <v>262</v>
      </c>
      <c r="M7" s="201">
        <f t="shared" si="0"/>
        <v>0.39791666666666664</v>
      </c>
      <c r="N7" s="201">
        <f t="shared" ref="N7:N35" si="2">M7+N6</f>
        <v>0.64166666666666661</v>
      </c>
      <c r="O7" s="202">
        <f t="shared" si="1"/>
        <v>2.0833333333333332E-2</v>
      </c>
      <c r="P7" s="203">
        <f t="shared" ref="P7:P35" si="3">P6+O7</f>
        <v>2.0833333333333332E-2</v>
      </c>
    </row>
    <row r="8" spans="1:16" ht="64" x14ac:dyDescent="0.2">
      <c r="A8" s="186">
        <v>43865</v>
      </c>
      <c r="B8" s="187" t="str">
        <f>VLOOKUP(WEEKDAY(A8),Table1[#All],2,FALSE)</f>
        <v>ג</v>
      </c>
      <c r="C8" s="197"/>
      <c r="D8" s="197"/>
      <c r="E8" s="198">
        <v>0.28541666666666665</v>
      </c>
      <c r="F8" s="199" t="s">
        <v>263</v>
      </c>
      <c r="G8" s="197"/>
      <c r="H8" s="197"/>
      <c r="I8" s="197"/>
      <c r="J8" s="198">
        <v>0.7368055555555556</v>
      </c>
      <c r="K8" s="199" t="s">
        <v>252</v>
      </c>
      <c r="L8" s="200" t="s">
        <v>264</v>
      </c>
      <c r="M8" s="201">
        <f t="shared" si="0"/>
        <v>0.45138888888888895</v>
      </c>
      <c r="N8" s="201">
        <f t="shared" si="2"/>
        <v>1.0930555555555554</v>
      </c>
      <c r="O8" s="202">
        <f t="shared" si="1"/>
        <v>2.0833333333333332E-2</v>
      </c>
      <c r="P8" s="203">
        <f t="shared" si="3"/>
        <v>4.1666666666666664E-2</v>
      </c>
    </row>
    <row r="9" spans="1:16" ht="64" x14ac:dyDescent="0.2">
      <c r="A9" s="186">
        <v>43866</v>
      </c>
      <c r="B9" s="187" t="str">
        <f>VLOOKUP(WEEKDAY(A9),Table1[#All],2,FALSE)</f>
        <v>ד</v>
      </c>
      <c r="C9" s="197"/>
      <c r="D9" s="197"/>
      <c r="E9" s="198">
        <v>0.3347222222222222</v>
      </c>
      <c r="F9" s="199" t="s">
        <v>17</v>
      </c>
      <c r="G9" s="197"/>
      <c r="H9" s="197"/>
      <c r="I9" s="197"/>
      <c r="J9" s="198">
        <v>0.59236111111111112</v>
      </c>
      <c r="K9" s="199" t="s">
        <v>67</v>
      </c>
      <c r="L9" s="200" t="s">
        <v>265</v>
      </c>
      <c r="M9" s="201">
        <f t="shared" si="0"/>
        <v>0.25763888888888892</v>
      </c>
      <c r="N9" s="201">
        <f t="shared" si="2"/>
        <v>1.3506944444444444</v>
      </c>
      <c r="O9" s="202">
        <f t="shared" si="1"/>
        <v>2.0833333333333332E-2</v>
      </c>
      <c r="P9" s="203">
        <f t="shared" si="3"/>
        <v>6.25E-2</v>
      </c>
    </row>
    <row r="10" spans="1:16" ht="48" x14ac:dyDescent="0.2">
      <c r="A10" s="186">
        <v>43867</v>
      </c>
      <c r="B10" s="187" t="str">
        <f>VLOOKUP(WEEKDAY(A10),Table1[#All],2,FALSE)</f>
        <v>ה</v>
      </c>
      <c r="C10" s="197"/>
      <c r="D10" s="197"/>
      <c r="E10" s="198">
        <v>0.3</v>
      </c>
      <c r="F10" s="199" t="s">
        <v>59</v>
      </c>
      <c r="G10" s="197"/>
      <c r="H10" s="197"/>
      <c r="I10" s="197"/>
      <c r="J10" s="198">
        <v>0.61111111111111105</v>
      </c>
      <c r="K10" s="199" t="s">
        <v>132</v>
      </c>
      <c r="L10" s="200" t="s">
        <v>266</v>
      </c>
      <c r="M10" s="201">
        <f t="shared" si="0"/>
        <v>0.31111111111111106</v>
      </c>
      <c r="N10" s="201">
        <f t="shared" si="2"/>
        <v>1.6618055555555555</v>
      </c>
      <c r="O10" s="202">
        <f t="shared" si="1"/>
        <v>2.0833333333333332E-2</v>
      </c>
      <c r="P10" s="203">
        <f t="shared" si="3"/>
        <v>8.3333333333333329E-2</v>
      </c>
    </row>
    <row r="11" spans="1:16" x14ac:dyDescent="0.2">
      <c r="A11" s="239">
        <v>43868</v>
      </c>
      <c r="B11" s="240" t="str">
        <f>VLOOKUP(WEEKDAY(A11),Table1[#All],2,FALSE)</f>
        <v>ו</v>
      </c>
      <c r="C11" s="246"/>
      <c r="D11" s="246"/>
      <c r="E11" s="247"/>
      <c r="F11" s="248"/>
      <c r="G11" s="246"/>
      <c r="H11" s="246"/>
      <c r="I11" s="246"/>
      <c r="J11" s="247"/>
      <c r="K11" s="248"/>
      <c r="L11" s="249"/>
      <c r="M11" s="250">
        <f t="shared" si="0"/>
        <v>0</v>
      </c>
      <c r="N11" s="250">
        <f t="shared" si="2"/>
        <v>1.6618055555555555</v>
      </c>
      <c r="O11" s="251">
        <f t="shared" si="1"/>
        <v>0</v>
      </c>
      <c r="P11" s="252">
        <f t="shared" si="3"/>
        <v>8.3333333333333329E-2</v>
      </c>
    </row>
    <row r="12" spans="1:16" x14ac:dyDescent="0.2">
      <c r="A12" s="239">
        <v>43869</v>
      </c>
      <c r="B12" s="240" t="str">
        <f>VLOOKUP(WEEKDAY(A12),Table1[#All],2,FALSE)</f>
        <v>ש</v>
      </c>
      <c r="C12" s="246"/>
      <c r="D12" s="246"/>
      <c r="E12" s="247"/>
      <c r="F12" s="248"/>
      <c r="G12" s="246"/>
      <c r="H12" s="246"/>
      <c r="I12" s="246"/>
      <c r="J12" s="247"/>
      <c r="K12" s="248"/>
      <c r="L12" s="249"/>
      <c r="M12" s="250">
        <f t="shared" si="0"/>
        <v>0</v>
      </c>
      <c r="N12" s="250">
        <f t="shared" si="2"/>
        <v>1.6618055555555555</v>
      </c>
      <c r="O12" s="251">
        <f t="shared" si="1"/>
        <v>0</v>
      </c>
      <c r="P12" s="252">
        <f t="shared" si="3"/>
        <v>8.3333333333333329E-2</v>
      </c>
    </row>
    <row r="13" spans="1:16" ht="48" x14ac:dyDescent="0.2">
      <c r="A13" s="186">
        <v>43870</v>
      </c>
      <c r="B13" s="187" t="str">
        <f>VLOOKUP(WEEKDAY(A13),Table1[#All],2,FALSE)</f>
        <v>א</v>
      </c>
      <c r="C13" s="197"/>
      <c r="D13" s="197"/>
      <c r="E13" s="198">
        <v>0.37152777777777773</v>
      </c>
      <c r="F13" s="199" t="s">
        <v>13</v>
      </c>
      <c r="G13" s="197"/>
      <c r="H13" s="197"/>
      <c r="I13" s="197"/>
      <c r="J13" s="198">
        <v>0.78402777777777777</v>
      </c>
      <c r="K13" s="199" t="s">
        <v>42</v>
      </c>
      <c r="L13" s="200" t="s">
        <v>267</v>
      </c>
      <c r="M13" s="201">
        <f t="shared" si="0"/>
        <v>0.41250000000000003</v>
      </c>
      <c r="N13" s="201">
        <f t="shared" si="2"/>
        <v>2.0743055555555556</v>
      </c>
      <c r="O13" s="202">
        <f t="shared" si="1"/>
        <v>2.0833333333333332E-2</v>
      </c>
      <c r="P13" s="203">
        <f t="shared" si="3"/>
        <v>0.10416666666666666</v>
      </c>
    </row>
    <row r="14" spans="1:16" x14ac:dyDescent="0.2">
      <c r="A14" s="255">
        <v>43871</v>
      </c>
      <c r="B14" s="256" t="str">
        <f>VLOOKUP(WEEKDAY(A14),Table1[#All],2,FALSE)</f>
        <v>ב</v>
      </c>
      <c r="C14" s="205"/>
      <c r="D14" s="205"/>
      <c r="E14" s="257"/>
      <c r="F14" s="258"/>
      <c r="G14" s="205"/>
      <c r="H14" s="205"/>
      <c r="I14" s="205"/>
      <c r="J14" s="257"/>
      <c r="K14" s="258"/>
      <c r="L14" s="259"/>
      <c r="M14" s="201">
        <f t="shared" si="0"/>
        <v>0</v>
      </c>
      <c r="N14" s="201">
        <f t="shared" si="2"/>
        <v>2.0743055555555556</v>
      </c>
      <c r="O14" s="202">
        <f t="shared" si="1"/>
        <v>0</v>
      </c>
      <c r="P14" s="203">
        <f t="shared" si="3"/>
        <v>0.10416666666666666</v>
      </c>
    </row>
    <row r="15" spans="1:16" ht="48" x14ac:dyDescent="0.2">
      <c r="A15" s="186">
        <v>43872</v>
      </c>
      <c r="B15" s="187" t="str">
        <f>VLOOKUP(WEEKDAY(A15),Table1[#All],2,FALSE)</f>
        <v>ג</v>
      </c>
      <c r="C15" s="197"/>
      <c r="D15" s="197"/>
      <c r="E15" s="233">
        <v>0.33333333333333331</v>
      </c>
      <c r="F15" s="199"/>
      <c r="G15" s="197"/>
      <c r="H15" s="197"/>
      <c r="I15" s="197"/>
      <c r="J15" s="233">
        <v>0.70833333333333337</v>
      </c>
      <c r="K15" s="199"/>
      <c r="L15" s="200" t="s">
        <v>268</v>
      </c>
      <c r="M15" s="201">
        <f t="shared" si="0"/>
        <v>0.37500000000000006</v>
      </c>
      <c r="N15" s="201">
        <f t="shared" si="2"/>
        <v>2.4493055555555556</v>
      </c>
      <c r="O15" s="202">
        <f t="shared" si="1"/>
        <v>2.0833333333333332E-2</v>
      </c>
      <c r="P15" s="203">
        <f t="shared" si="3"/>
        <v>0.12499999999999999</v>
      </c>
    </row>
    <row r="16" spans="1:16" ht="80" x14ac:dyDescent="0.2">
      <c r="A16" s="186">
        <v>43873</v>
      </c>
      <c r="B16" s="187" t="str">
        <f>VLOOKUP(WEEKDAY(A16),Table1[#All],2,FALSE)</f>
        <v>ד</v>
      </c>
      <c r="C16" s="197"/>
      <c r="D16" s="197"/>
      <c r="E16" s="198">
        <v>0.2902777777777778</v>
      </c>
      <c r="F16" s="199" t="s">
        <v>269</v>
      </c>
      <c r="G16" s="197"/>
      <c r="H16" s="197"/>
      <c r="I16" s="197"/>
      <c r="J16" s="198">
        <v>0.73888888888888893</v>
      </c>
      <c r="K16" s="199"/>
      <c r="L16" s="200" t="s">
        <v>270</v>
      </c>
      <c r="M16" s="201">
        <f t="shared" si="0"/>
        <v>0.44861111111111113</v>
      </c>
      <c r="N16" s="201">
        <f t="shared" si="2"/>
        <v>2.8979166666666667</v>
      </c>
      <c r="O16" s="202">
        <f t="shared" si="1"/>
        <v>2.0833333333333332E-2</v>
      </c>
      <c r="P16" s="203">
        <f t="shared" si="3"/>
        <v>0.14583333333333331</v>
      </c>
    </row>
    <row r="17" spans="1:16" ht="32" x14ac:dyDescent="0.2">
      <c r="A17" s="186">
        <v>43874</v>
      </c>
      <c r="B17" s="187" t="str">
        <f>VLOOKUP(WEEKDAY(A17),Table1[#All],2,FALSE)</f>
        <v>ה</v>
      </c>
      <c r="C17" s="197"/>
      <c r="D17" s="197"/>
      <c r="E17" s="198">
        <v>0.31180555555555556</v>
      </c>
      <c r="F17" s="199" t="s">
        <v>252</v>
      </c>
      <c r="G17" s="197"/>
      <c r="H17" s="197"/>
      <c r="I17" s="197"/>
      <c r="J17" s="198">
        <v>0.55833333333333335</v>
      </c>
      <c r="K17" s="199" t="s">
        <v>132</v>
      </c>
      <c r="L17" s="200" t="s">
        <v>271</v>
      </c>
      <c r="M17" s="201">
        <f t="shared" si="0"/>
        <v>0.24652777777777779</v>
      </c>
      <c r="N17" s="201">
        <f t="shared" si="2"/>
        <v>3.1444444444444444</v>
      </c>
      <c r="O17" s="202">
        <f t="shared" si="1"/>
        <v>0</v>
      </c>
      <c r="P17" s="203">
        <f t="shared" si="3"/>
        <v>0.14583333333333331</v>
      </c>
    </row>
    <row r="18" spans="1:16" x14ac:dyDescent="0.2">
      <c r="A18" s="239">
        <v>43875</v>
      </c>
      <c r="B18" s="240" t="str">
        <f>VLOOKUP(WEEKDAY(A18),Table1[#All],2,FALSE)</f>
        <v>ו</v>
      </c>
      <c r="C18" s="246"/>
      <c r="D18" s="246"/>
      <c r="E18" s="247"/>
      <c r="F18" s="248"/>
      <c r="G18" s="246"/>
      <c r="H18" s="246"/>
      <c r="I18" s="246"/>
      <c r="J18" s="247"/>
      <c r="K18" s="248"/>
      <c r="L18" s="249"/>
      <c r="M18" s="250">
        <f t="shared" si="0"/>
        <v>0</v>
      </c>
      <c r="N18" s="250">
        <f t="shared" si="2"/>
        <v>3.1444444444444444</v>
      </c>
      <c r="O18" s="251">
        <f t="shared" si="1"/>
        <v>0</v>
      </c>
      <c r="P18" s="252">
        <f t="shared" si="3"/>
        <v>0.14583333333333331</v>
      </c>
    </row>
    <row r="19" spans="1:16" x14ac:dyDescent="0.2">
      <c r="A19" s="239">
        <v>43876</v>
      </c>
      <c r="B19" s="240" t="str">
        <f>VLOOKUP(WEEKDAY(A19),Table1[#All],2,FALSE)</f>
        <v>ש</v>
      </c>
      <c r="C19" s="246"/>
      <c r="D19" s="246"/>
      <c r="E19" s="247"/>
      <c r="F19" s="248"/>
      <c r="G19" s="246"/>
      <c r="H19" s="246"/>
      <c r="I19" s="246"/>
      <c r="J19" s="247"/>
      <c r="K19" s="248"/>
      <c r="L19" s="249"/>
      <c r="M19" s="250">
        <f t="shared" si="0"/>
        <v>0</v>
      </c>
      <c r="N19" s="250">
        <f t="shared" si="2"/>
        <v>3.1444444444444444</v>
      </c>
      <c r="O19" s="251">
        <f t="shared" si="1"/>
        <v>0</v>
      </c>
      <c r="P19" s="252">
        <f t="shared" si="3"/>
        <v>0.14583333333333331</v>
      </c>
    </row>
    <row r="20" spans="1:16" ht="48" x14ac:dyDescent="0.2">
      <c r="A20" s="186">
        <v>43877</v>
      </c>
      <c r="B20" s="187" t="str">
        <f>VLOOKUP(WEEKDAY(A20),Table1[#All],2,FALSE)</f>
        <v>א</v>
      </c>
      <c r="C20" s="197"/>
      <c r="D20" s="197"/>
      <c r="E20" s="198">
        <v>0.3347222222222222</v>
      </c>
      <c r="F20" s="199" t="s">
        <v>13</v>
      </c>
      <c r="G20" s="198"/>
      <c r="H20" s="198"/>
      <c r="I20" s="198"/>
      <c r="J20" s="198">
        <v>0.71597222222222223</v>
      </c>
      <c r="K20" s="199" t="s">
        <v>252</v>
      </c>
      <c r="L20" s="200" t="s">
        <v>272</v>
      </c>
      <c r="M20" s="201">
        <f t="shared" si="0"/>
        <v>0.38125000000000003</v>
      </c>
      <c r="N20" s="201">
        <f t="shared" si="2"/>
        <v>3.5256944444444445</v>
      </c>
      <c r="O20" s="202">
        <f t="shared" si="1"/>
        <v>2.0833333333333332E-2</v>
      </c>
      <c r="P20" s="203">
        <f t="shared" si="3"/>
        <v>0.16666666666666666</v>
      </c>
    </row>
    <row r="21" spans="1:16" ht="48" x14ac:dyDescent="0.2">
      <c r="A21" s="186">
        <v>43878</v>
      </c>
      <c r="B21" s="187" t="str">
        <f>VLOOKUP(WEEKDAY(A21),Table1[#All],2,FALSE)</f>
        <v>ב</v>
      </c>
      <c r="C21" s="197"/>
      <c r="D21" s="197"/>
      <c r="E21" s="198">
        <v>0.27361111111111108</v>
      </c>
      <c r="F21" s="199" t="s">
        <v>39</v>
      </c>
      <c r="G21" s="197"/>
      <c r="H21" s="197"/>
      <c r="I21" s="197"/>
      <c r="J21" s="198">
        <v>0.6479166666666667</v>
      </c>
      <c r="K21" s="199" t="s">
        <v>20</v>
      </c>
      <c r="L21" s="200" t="s">
        <v>273</v>
      </c>
      <c r="M21" s="201">
        <f t="shared" si="0"/>
        <v>0.37430555555555561</v>
      </c>
      <c r="N21" s="201">
        <f t="shared" si="2"/>
        <v>3.9</v>
      </c>
      <c r="O21" s="202">
        <f t="shared" si="1"/>
        <v>2.0833333333333332E-2</v>
      </c>
      <c r="P21" s="203">
        <f t="shared" si="3"/>
        <v>0.1875</v>
      </c>
    </row>
    <row r="22" spans="1:16" ht="64" x14ac:dyDescent="0.2">
      <c r="A22" s="186">
        <v>43879</v>
      </c>
      <c r="B22" s="187" t="str">
        <f>VLOOKUP(WEEKDAY(A22),Table1[#All],2,FALSE)</f>
        <v>ג</v>
      </c>
      <c r="C22" s="197"/>
      <c r="D22" s="197"/>
      <c r="E22" s="198">
        <v>0.34722222222222227</v>
      </c>
      <c r="F22" s="199" t="s">
        <v>13</v>
      </c>
      <c r="G22" s="197"/>
      <c r="H22" s="197"/>
      <c r="I22" s="197"/>
      <c r="J22" s="198">
        <v>0.76944444444444438</v>
      </c>
      <c r="K22" s="199" t="s">
        <v>36</v>
      </c>
      <c r="L22" s="200" t="s">
        <v>274</v>
      </c>
      <c r="M22" s="201">
        <f t="shared" si="0"/>
        <v>0.42222222222222211</v>
      </c>
      <c r="N22" s="201">
        <f t="shared" si="2"/>
        <v>4.322222222222222</v>
      </c>
      <c r="O22" s="202">
        <f t="shared" si="1"/>
        <v>2.0833333333333332E-2</v>
      </c>
      <c r="P22" s="203">
        <f t="shared" si="3"/>
        <v>0.20833333333333334</v>
      </c>
    </row>
    <row r="23" spans="1:16" ht="32" x14ac:dyDescent="0.2">
      <c r="A23" s="186">
        <v>43880</v>
      </c>
      <c r="B23" s="187" t="str">
        <f>VLOOKUP(WEEKDAY(A23),Table1[#All],2,FALSE)</f>
        <v>ד</v>
      </c>
      <c r="C23" s="197"/>
      <c r="D23" s="197"/>
      <c r="E23" s="198">
        <v>0.29930555555555555</v>
      </c>
      <c r="F23" s="260" t="s">
        <v>13</v>
      </c>
      <c r="G23" s="197"/>
      <c r="H23" s="197"/>
      <c r="I23" s="197"/>
      <c r="J23" s="233">
        <v>0.62916666666666665</v>
      </c>
      <c r="K23" s="199" t="s">
        <v>132</v>
      </c>
      <c r="L23" s="200" t="s">
        <v>275</v>
      </c>
      <c r="M23" s="201">
        <f t="shared" si="0"/>
        <v>0.3298611111111111</v>
      </c>
      <c r="N23" s="201">
        <f t="shared" si="2"/>
        <v>4.6520833333333327</v>
      </c>
      <c r="O23" s="202">
        <f t="shared" si="1"/>
        <v>2.0833333333333332E-2</v>
      </c>
      <c r="P23" s="203">
        <f t="shared" si="3"/>
        <v>0.22916666666666669</v>
      </c>
    </row>
    <row r="24" spans="1:16" ht="32" x14ac:dyDescent="0.2">
      <c r="A24" s="186">
        <v>43881</v>
      </c>
      <c r="B24" s="187" t="str">
        <f>VLOOKUP(WEEKDAY(A24),Table1[#All],2,FALSE)</f>
        <v>ה</v>
      </c>
      <c r="C24" s="197"/>
      <c r="D24" s="197"/>
      <c r="E24" s="198">
        <v>0.31180555555555556</v>
      </c>
      <c r="F24" s="199" t="s">
        <v>39</v>
      </c>
      <c r="G24" s="197"/>
      <c r="H24" s="197"/>
      <c r="I24" s="197"/>
      <c r="J24" s="198">
        <v>0.73958333333333337</v>
      </c>
      <c r="K24" s="199" t="s">
        <v>20</v>
      </c>
      <c r="L24" s="200" t="s">
        <v>276</v>
      </c>
      <c r="M24" s="201">
        <f t="shared" si="0"/>
        <v>0.42777777777777781</v>
      </c>
      <c r="N24" s="201">
        <f t="shared" si="2"/>
        <v>5.0798611111111107</v>
      </c>
      <c r="O24" s="202">
        <f t="shared" si="1"/>
        <v>2.0833333333333332E-2</v>
      </c>
      <c r="P24" s="203">
        <f t="shared" si="3"/>
        <v>0.25</v>
      </c>
    </row>
    <row r="25" spans="1:16" x14ac:dyDescent="0.2">
      <c r="A25" s="239">
        <v>43882</v>
      </c>
      <c r="B25" s="240" t="str">
        <f>VLOOKUP(WEEKDAY(A25),Table1[#All],2,FALSE)</f>
        <v>ו</v>
      </c>
      <c r="C25" s="246"/>
      <c r="D25" s="246"/>
      <c r="E25" s="247"/>
      <c r="F25" s="248"/>
      <c r="G25" s="246"/>
      <c r="H25" s="246"/>
      <c r="I25" s="246"/>
      <c r="J25" s="247"/>
      <c r="K25" s="248"/>
      <c r="L25" s="249"/>
      <c r="M25" s="250">
        <f t="shared" si="0"/>
        <v>0</v>
      </c>
      <c r="N25" s="250">
        <f t="shared" si="2"/>
        <v>5.0798611111111107</v>
      </c>
      <c r="O25" s="251">
        <f t="shared" si="1"/>
        <v>0</v>
      </c>
      <c r="P25" s="252">
        <f t="shared" si="3"/>
        <v>0.25</v>
      </c>
    </row>
    <row r="26" spans="1:16" x14ac:dyDescent="0.2">
      <c r="A26" s="239">
        <v>43883</v>
      </c>
      <c r="B26" s="240" t="str">
        <f>VLOOKUP(WEEKDAY(A26),Table1[#All],2,FALSE)</f>
        <v>ש</v>
      </c>
      <c r="C26" s="246"/>
      <c r="D26" s="246"/>
      <c r="E26" s="247"/>
      <c r="F26" s="248"/>
      <c r="G26" s="246"/>
      <c r="H26" s="246"/>
      <c r="I26" s="246"/>
      <c r="J26" s="247"/>
      <c r="K26" s="248"/>
      <c r="L26" s="249"/>
      <c r="M26" s="250">
        <f t="shared" si="0"/>
        <v>0</v>
      </c>
      <c r="N26" s="250">
        <f t="shared" si="2"/>
        <v>5.0798611111111107</v>
      </c>
      <c r="O26" s="251">
        <f t="shared" si="1"/>
        <v>0</v>
      </c>
      <c r="P26" s="252">
        <f t="shared" si="3"/>
        <v>0.25</v>
      </c>
    </row>
    <row r="27" spans="1:16" ht="32" x14ac:dyDescent="0.2">
      <c r="A27" s="186">
        <v>43884</v>
      </c>
      <c r="B27" s="187" t="str">
        <f>VLOOKUP(WEEKDAY(A27),Table1[#All],2,FALSE)</f>
        <v>א</v>
      </c>
      <c r="C27" s="197"/>
      <c r="D27" s="197"/>
      <c r="E27" s="198" t="s">
        <v>277</v>
      </c>
      <c r="F27" s="199" t="s">
        <v>39</v>
      </c>
      <c r="G27" s="198"/>
      <c r="H27" s="198"/>
      <c r="I27" s="198"/>
      <c r="J27" s="233">
        <v>0.6875</v>
      </c>
      <c r="K27" s="199"/>
      <c r="L27" s="200" t="s">
        <v>278</v>
      </c>
      <c r="M27" s="201">
        <f t="shared" si="0"/>
        <v>0.36458333333333331</v>
      </c>
      <c r="N27" s="201">
        <f t="shared" si="2"/>
        <v>5.4444444444444438</v>
      </c>
      <c r="O27" s="202">
        <f t="shared" si="1"/>
        <v>2.0833333333333332E-2</v>
      </c>
      <c r="P27" s="203">
        <f t="shared" si="3"/>
        <v>0.27083333333333331</v>
      </c>
    </row>
    <row r="28" spans="1:16" ht="32" x14ac:dyDescent="0.2">
      <c r="A28" s="186">
        <v>43885</v>
      </c>
      <c r="B28" s="187" t="str">
        <f>VLOOKUP(WEEKDAY(A28),Table1[#All],2,FALSE)</f>
        <v>ב</v>
      </c>
      <c r="C28" s="197"/>
      <c r="D28" s="197"/>
      <c r="E28" s="198" t="s">
        <v>279</v>
      </c>
      <c r="F28" s="199" t="s">
        <v>72</v>
      </c>
      <c r="G28" s="197"/>
      <c r="H28" s="197"/>
      <c r="I28" s="197"/>
      <c r="J28" s="198" t="s">
        <v>280</v>
      </c>
      <c r="K28" s="199" t="s">
        <v>252</v>
      </c>
      <c r="L28" s="200" t="s">
        <v>281</v>
      </c>
      <c r="M28" s="201">
        <f t="shared" si="0"/>
        <v>0.4020833333333334</v>
      </c>
      <c r="N28" s="201">
        <f t="shared" si="2"/>
        <v>5.8465277777777773</v>
      </c>
      <c r="O28" s="202">
        <f t="shared" si="1"/>
        <v>2.0833333333333332E-2</v>
      </c>
      <c r="P28" s="203">
        <f t="shared" si="3"/>
        <v>0.29166666666666663</v>
      </c>
    </row>
    <row r="29" spans="1:16" x14ac:dyDescent="0.2">
      <c r="A29" s="239">
        <v>43886</v>
      </c>
      <c r="B29" s="240" t="str">
        <f>VLOOKUP(WEEKDAY(A29),Table1[#All],2,FALSE)</f>
        <v>ג</v>
      </c>
      <c r="C29" s="246"/>
      <c r="D29" s="246"/>
      <c r="E29" s="247"/>
      <c r="F29" s="248"/>
      <c r="G29" s="246"/>
      <c r="H29" s="246"/>
      <c r="I29" s="246"/>
      <c r="J29" s="247"/>
      <c r="K29" s="248"/>
      <c r="L29" s="249"/>
      <c r="M29" s="250">
        <f t="shared" si="0"/>
        <v>0</v>
      </c>
      <c r="N29" s="250">
        <f t="shared" si="2"/>
        <v>5.8465277777777773</v>
      </c>
      <c r="O29" s="251">
        <f t="shared" si="1"/>
        <v>0</v>
      </c>
      <c r="P29" s="252">
        <f t="shared" si="3"/>
        <v>0.29166666666666663</v>
      </c>
    </row>
    <row r="30" spans="1:16" ht="48" x14ac:dyDescent="0.2">
      <c r="A30" s="186">
        <v>43887</v>
      </c>
      <c r="B30" s="187" t="str">
        <f>VLOOKUP(WEEKDAY(A30),Table1[#All],2,FALSE)</f>
        <v>ד</v>
      </c>
      <c r="C30" s="197"/>
      <c r="D30" s="197"/>
      <c r="E30" s="233">
        <v>0.4375</v>
      </c>
      <c r="F30" s="199"/>
      <c r="G30" s="197"/>
      <c r="H30" s="197"/>
      <c r="I30" s="197"/>
      <c r="J30" s="198" t="s">
        <v>282</v>
      </c>
      <c r="K30" s="199" t="s">
        <v>36</v>
      </c>
      <c r="L30" s="200" t="s">
        <v>283</v>
      </c>
      <c r="M30" s="201">
        <f t="shared" si="0"/>
        <v>0.37986111111111109</v>
      </c>
      <c r="N30" s="201">
        <f t="shared" si="2"/>
        <v>6.2263888888888888</v>
      </c>
      <c r="O30" s="202">
        <f t="shared" si="1"/>
        <v>2.0833333333333332E-2</v>
      </c>
      <c r="P30" s="203">
        <f t="shared" si="3"/>
        <v>0.31249999999999994</v>
      </c>
    </row>
    <row r="31" spans="1:16" ht="32" x14ac:dyDescent="0.2">
      <c r="A31" s="186">
        <v>43888</v>
      </c>
      <c r="B31" s="187" t="str">
        <f>VLOOKUP(WEEKDAY(A31),Table1[#All],2,FALSE)</f>
        <v>ה</v>
      </c>
      <c r="C31" s="197"/>
      <c r="D31" s="197"/>
      <c r="E31" s="198" t="s">
        <v>284</v>
      </c>
      <c r="F31" s="199" t="s">
        <v>13</v>
      </c>
      <c r="G31" s="197"/>
      <c r="H31" s="197"/>
      <c r="I31" s="197"/>
      <c r="J31" s="198" t="s">
        <v>285</v>
      </c>
      <c r="K31" s="199" t="s">
        <v>67</v>
      </c>
      <c r="L31" s="200" t="s">
        <v>286</v>
      </c>
      <c r="M31" s="201">
        <f t="shared" si="0"/>
        <v>0.3166666666666666</v>
      </c>
      <c r="N31" s="201">
        <f t="shared" si="2"/>
        <v>6.5430555555555552</v>
      </c>
      <c r="O31" s="202">
        <f t="shared" si="1"/>
        <v>2.0833333333333332E-2</v>
      </c>
      <c r="P31" s="203">
        <f t="shared" si="3"/>
        <v>0.33333333333333326</v>
      </c>
    </row>
    <row r="32" spans="1:16" x14ac:dyDescent="0.2">
      <c r="A32" s="239">
        <v>43889</v>
      </c>
      <c r="B32" s="240" t="str">
        <f>VLOOKUP(WEEKDAY(A32),Table1[#All],2,FALSE)</f>
        <v>ו</v>
      </c>
      <c r="C32" s="246"/>
      <c r="D32" s="246"/>
      <c r="E32" s="247"/>
      <c r="F32" s="248"/>
      <c r="G32" s="246"/>
      <c r="H32" s="246"/>
      <c r="I32" s="246"/>
      <c r="J32" s="247"/>
      <c r="K32" s="248"/>
      <c r="L32" s="249"/>
      <c r="M32" s="250">
        <f t="shared" si="0"/>
        <v>0</v>
      </c>
      <c r="N32" s="250">
        <f t="shared" si="2"/>
        <v>6.5430555555555552</v>
      </c>
      <c r="O32" s="251">
        <f t="shared" si="1"/>
        <v>0</v>
      </c>
      <c r="P32" s="252">
        <f t="shared" si="3"/>
        <v>0.33333333333333326</v>
      </c>
    </row>
    <row r="33" spans="1:16" x14ac:dyDescent="0.2">
      <c r="A33" s="239">
        <v>43890</v>
      </c>
      <c r="B33" s="240" t="str">
        <f>VLOOKUP(WEEKDAY(A33),Table1[#All],2,FALSE)</f>
        <v>ש</v>
      </c>
      <c r="C33" s="246"/>
      <c r="D33" s="246"/>
      <c r="E33" s="247"/>
      <c r="F33" s="247"/>
      <c r="G33" s="247"/>
      <c r="H33" s="247"/>
      <c r="I33" s="247"/>
      <c r="J33" s="247"/>
      <c r="K33" s="247"/>
      <c r="L33" s="247"/>
      <c r="M33" s="250">
        <f t="shared" si="0"/>
        <v>0</v>
      </c>
      <c r="N33" s="250">
        <f t="shared" si="2"/>
        <v>6.5430555555555552</v>
      </c>
      <c r="O33" s="251">
        <f t="shared" si="1"/>
        <v>0</v>
      </c>
      <c r="P33" s="252">
        <f t="shared" si="3"/>
        <v>0.33333333333333326</v>
      </c>
    </row>
    <row r="34" spans="1:16" x14ac:dyDescent="0.2">
      <c r="A34" s="186"/>
      <c r="B34" s="187"/>
      <c r="C34" s="197"/>
      <c r="D34" s="197"/>
      <c r="E34" s="198"/>
      <c r="F34" s="199"/>
      <c r="G34" s="197"/>
      <c r="H34" s="197"/>
      <c r="I34" s="197"/>
      <c r="J34" s="198"/>
      <c r="K34" s="199"/>
      <c r="L34" s="200"/>
      <c r="M34" s="201">
        <f t="shared" si="0"/>
        <v>0</v>
      </c>
      <c r="N34" s="201">
        <f t="shared" si="2"/>
        <v>6.5430555555555552</v>
      </c>
      <c r="O34" s="202">
        <f t="shared" si="1"/>
        <v>0</v>
      </c>
      <c r="P34" s="203">
        <f t="shared" si="3"/>
        <v>0.33333333333333326</v>
      </c>
    </row>
    <row r="35" spans="1:16" x14ac:dyDescent="0.2">
      <c r="A35" s="186"/>
      <c r="B35" s="187"/>
      <c r="C35" s="234"/>
      <c r="D35" s="234"/>
      <c r="E35" s="235"/>
      <c r="F35" s="236"/>
      <c r="G35" s="234"/>
      <c r="H35" s="234"/>
      <c r="I35" s="234"/>
      <c r="J35" s="235"/>
      <c r="K35" s="237"/>
      <c r="L35" s="238"/>
      <c r="M35" s="206">
        <f t="shared" si="0"/>
        <v>0</v>
      </c>
      <c r="N35" s="206">
        <f t="shared" si="2"/>
        <v>6.5430555555555552</v>
      </c>
      <c r="O35" s="207">
        <f t="shared" si="1"/>
        <v>0</v>
      </c>
      <c r="P35" s="208">
        <f t="shared" si="3"/>
        <v>0.33333333333333326</v>
      </c>
    </row>
    <row r="36" spans="1:16" ht="32" x14ac:dyDescent="0.2">
      <c r="A36" s="224" t="s">
        <v>46</v>
      </c>
      <c r="B36" s="225" t="s">
        <v>259</v>
      </c>
      <c r="C36" s="223" t="s">
        <v>48</v>
      </c>
      <c r="D36" s="66" t="s">
        <v>49</v>
      </c>
      <c r="E36" s="1"/>
      <c r="F36" s="6"/>
      <c r="G36" s="6"/>
      <c r="H36" s="6"/>
      <c r="I36" s="6"/>
      <c r="J36" s="1"/>
      <c r="K36" s="6"/>
      <c r="L36" s="6"/>
      <c r="M36" s="1"/>
      <c r="N36" s="125"/>
      <c r="O36" s="19"/>
      <c r="P36" s="5"/>
    </row>
    <row r="37" spans="1:16" ht="16" x14ac:dyDescent="0.2">
      <c r="A37" s="226">
        <f>COUNTA(Table2[כניסה])</f>
        <v>19</v>
      </c>
      <c r="B37" s="227">
        <f>N35-P35</f>
        <v>6.2097222222222221</v>
      </c>
      <c r="C37" s="125"/>
      <c r="D37" s="125"/>
      <c r="E37" s="125"/>
      <c r="F37" s="125"/>
      <c r="G37" s="125"/>
      <c r="H37" s="125"/>
      <c r="I37" s="125"/>
      <c r="J37" s="125"/>
      <c r="K37" s="125"/>
      <c r="L37" s="125"/>
      <c r="M37" s="125"/>
      <c r="N37" s="125"/>
      <c r="O37" s="125"/>
      <c r="P37" s="125"/>
    </row>
  </sheetData>
  <pageMargins left="0.7" right="0.7" top="0.75" bottom="0.75" header="0.3" footer="0.3"/>
  <pageSetup scale="49" fitToHeight="0"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D5A02C-C180-4E86-AEE6-20B893EC69F5}">
  <sheetPr codeName="Sheet11"/>
  <dimension ref="A1:P37"/>
  <sheetViews>
    <sheetView rightToLeft="1" zoomScale="80" zoomScaleNormal="80" workbookViewId="0">
      <selection activeCell="B37" sqref="B37"/>
    </sheetView>
  </sheetViews>
  <sheetFormatPr baseColWidth="10" defaultColWidth="8.83203125" defaultRowHeight="15" x14ac:dyDescent="0.2"/>
  <cols>
    <col min="1" max="1" width="17" bestFit="1" customWidth="1"/>
    <col min="2" max="2" width="11.5" customWidth="1"/>
    <col min="3" max="4" width="0" hidden="1" customWidth="1"/>
    <col min="5" max="5" width="10.1640625" customWidth="1"/>
    <col min="6" max="6" width="34.5" customWidth="1"/>
    <col min="7" max="9" width="0" hidden="1" customWidth="1"/>
    <col min="11" max="11" width="40.5" bestFit="1" customWidth="1"/>
    <col min="12" max="12" width="29.5" customWidth="1"/>
    <col min="13" max="13" width="9.5" customWidth="1"/>
    <col min="14" max="14" width="10" customWidth="1"/>
    <col min="15" max="15" width="9.1640625" hidden="1" customWidth="1"/>
    <col min="16" max="16" width="10" customWidth="1"/>
  </cols>
  <sheetData>
    <row r="1" spans="1:16" x14ac:dyDescent="0.2">
      <c r="A1" s="34"/>
      <c r="B1" s="1"/>
      <c r="C1" s="6"/>
      <c r="D1" s="6"/>
      <c r="E1" s="11"/>
      <c r="F1" s="328" t="s">
        <v>0</v>
      </c>
      <c r="G1" s="125"/>
      <c r="H1" s="125"/>
      <c r="I1" s="125"/>
      <c r="J1" s="125"/>
      <c r="K1" s="125"/>
      <c r="L1" s="125"/>
      <c r="M1" s="125"/>
      <c r="N1" s="125"/>
      <c r="O1" s="125"/>
      <c r="P1" s="125"/>
    </row>
    <row r="2" spans="1:16" x14ac:dyDescent="0.2">
      <c r="A2" s="34"/>
      <c r="B2" s="1"/>
      <c r="C2" s="6"/>
      <c r="D2" s="6"/>
      <c r="E2" s="11"/>
      <c r="F2" s="328" t="s">
        <v>1</v>
      </c>
      <c r="G2" s="125"/>
      <c r="H2" s="125"/>
      <c r="I2" s="125"/>
      <c r="J2" s="125"/>
      <c r="K2" s="125"/>
      <c r="L2" s="125"/>
      <c r="M2" s="125"/>
      <c r="N2" s="125"/>
      <c r="O2" s="125"/>
      <c r="P2" s="125"/>
    </row>
    <row r="3" spans="1:16" x14ac:dyDescent="0.2">
      <c r="A3" s="34"/>
      <c r="B3" s="1"/>
      <c r="C3" s="6"/>
      <c r="D3" s="6"/>
      <c r="E3" s="11"/>
      <c r="F3" s="254" t="s">
        <v>287</v>
      </c>
      <c r="G3" s="125"/>
      <c r="H3" s="125"/>
      <c r="I3" s="125"/>
      <c r="J3" s="125"/>
      <c r="K3" s="125"/>
      <c r="L3" s="125"/>
      <c r="M3" s="125"/>
      <c r="N3" s="125"/>
      <c r="O3" s="125"/>
      <c r="P3" s="125"/>
    </row>
    <row r="4" spans="1:16" ht="34" x14ac:dyDescent="0.2">
      <c r="A4" s="228" t="s">
        <v>3</v>
      </c>
      <c r="B4" s="229" t="s">
        <v>4</v>
      </c>
      <c r="C4" s="229" t="s">
        <v>5</v>
      </c>
      <c r="D4" s="229" t="s">
        <v>6</v>
      </c>
      <c r="E4" s="229" t="s">
        <v>7</v>
      </c>
      <c r="F4" s="229" t="s">
        <v>8</v>
      </c>
      <c r="G4" s="229" t="s">
        <v>9</v>
      </c>
      <c r="H4" s="229" t="s">
        <v>214</v>
      </c>
      <c r="I4" s="229" t="s">
        <v>215</v>
      </c>
      <c r="J4" s="229" t="s">
        <v>10</v>
      </c>
      <c r="K4" s="229" t="s">
        <v>216</v>
      </c>
      <c r="L4" s="229" t="s">
        <v>217</v>
      </c>
      <c r="M4" s="229" t="s">
        <v>11</v>
      </c>
      <c r="N4" s="230" t="s">
        <v>12</v>
      </c>
      <c r="O4" s="231" t="s">
        <v>218</v>
      </c>
      <c r="P4" s="232" t="s">
        <v>161</v>
      </c>
    </row>
    <row r="5" spans="1:16" ht="64" x14ac:dyDescent="0.2">
      <c r="A5" s="186">
        <v>43891</v>
      </c>
      <c r="B5" s="187" t="str">
        <f>VLOOKUP(WEEKDAY(A5),Table1[#All],2,FALSE)</f>
        <v>א</v>
      </c>
      <c r="C5" s="188"/>
      <c r="D5" s="188"/>
      <c r="E5" s="189">
        <v>0.31597222222222221</v>
      </c>
      <c r="F5" s="190"/>
      <c r="G5" s="188"/>
      <c r="H5" s="188"/>
      <c r="I5" s="188"/>
      <c r="J5" s="189">
        <v>0.7090277777777777</v>
      </c>
      <c r="K5" s="190"/>
      <c r="L5" s="191" t="s">
        <v>288</v>
      </c>
      <c r="M5" s="192">
        <f t="shared" ref="M5:M6" si="0">J5-E5</f>
        <v>0.39305555555555549</v>
      </c>
      <c r="N5" s="192">
        <f>M5</f>
        <v>0.39305555555555549</v>
      </c>
      <c r="O5" s="193">
        <f>IF(M5&gt;TIME(6,0,0),TIME(0,30,0),0)</f>
        <v>2.0833333333333332E-2</v>
      </c>
      <c r="P5" s="194">
        <f>O5</f>
        <v>2.0833333333333332E-2</v>
      </c>
    </row>
    <row r="6" spans="1:16" x14ac:dyDescent="0.2">
      <c r="A6" s="261">
        <v>43892</v>
      </c>
      <c r="B6" s="262" t="str">
        <f>VLOOKUP(WEEKDAY(A6),Table1[#All],2,FALSE)</f>
        <v>ב</v>
      </c>
      <c r="C6" s="211"/>
      <c r="D6" s="211"/>
      <c r="E6" s="212"/>
      <c r="F6" s="213"/>
      <c r="G6" s="211"/>
      <c r="H6" s="211"/>
      <c r="I6" s="211"/>
      <c r="J6" s="212"/>
      <c r="K6" s="213"/>
      <c r="L6" s="215"/>
      <c r="M6" s="192">
        <f t="shared" si="0"/>
        <v>0</v>
      </c>
      <c r="N6" s="263">
        <f>N5+M6</f>
        <v>0.39305555555555549</v>
      </c>
      <c r="O6" s="193">
        <f>IF(M6&gt;TIME(6,0,0),TIME(0,30,0),0)</f>
        <v>0</v>
      </c>
      <c r="P6" s="264">
        <f>P5+O6</f>
        <v>2.0833333333333332E-2</v>
      </c>
    </row>
    <row r="7" spans="1:16" ht="64" x14ac:dyDescent="0.2">
      <c r="A7" s="186">
        <v>43893</v>
      </c>
      <c r="B7" s="187" t="str">
        <f>VLOOKUP(WEEKDAY(A7),Table1[#All],2,FALSE)</f>
        <v>ג</v>
      </c>
      <c r="C7" s="197"/>
      <c r="D7" s="197"/>
      <c r="E7" s="198">
        <v>0.3034722222222222</v>
      </c>
      <c r="F7" s="199"/>
      <c r="G7" s="197"/>
      <c r="H7" s="197"/>
      <c r="I7" s="197"/>
      <c r="J7" s="198">
        <v>0.55138888888888882</v>
      </c>
      <c r="K7" s="199"/>
      <c r="L7" s="200" t="s">
        <v>289</v>
      </c>
      <c r="M7" s="192">
        <f t="shared" ref="M7:M35" si="1">J7-E7</f>
        <v>0.24791666666666662</v>
      </c>
      <c r="N7" s="263">
        <f t="shared" ref="N7:N35" si="2">N6+M7</f>
        <v>0.64097222222222205</v>
      </c>
      <c r="O7" s="193">
        <f t="shared" ref="O7:O35" si="3">IF(M7&gt;TIME(6,0,0),TIME(0,30,0),0)</f>
        <v>0</v>
      </c>
      <c r="P7" s="264">
        <f t="shared" ref="P7:P35" si="4">P6+O7</f>
        <v>2.0833333333333332E-2</v>
      </c>
    </row>
    <row r="8" spans="1:16" ht="64" x14ac:dyDescent="0.2">
      <c r="A8" s="186">
        <v>43894</v>
      </c>
      <c r="B8" s="187" t="str">
        <f>VLOOKUP(WEEKDAY(A8),Table1[#All],2,FALSE)</f>
        <v>ד</v>
      </c>
      <c r="C8" s="197"/>
      <c r="D8" s="197"/>
      <c r="E8" s="198">
        <v>0.29722222222222222</v>
      </c>
      <c r="F8" s="199"/>
      <c r="G8" s="197"/>
      <c r="H8" s="197"/>
      <c r="I8" s="197"/>
      <c r="J8" s="198">
        <v>0.69097222222222221</v>
      </c>
      <c r="K8" s="199"/>
      <c r="L8" s="200" t="s">
        <v>290</v>
      </c>
      <c r="M8" s="192">
        <f t="shared" si="1"/>
        <v>0.39374999999999999</v>
      </c>
      <c r="N8" s="263">
        <f t="shared" si="2"/>
        <v>1.0347222222222221</v>
      </c>
      <c r="O8" s="193">
        <f t="shared" si="3"/>
        <v>2.0833333333333332E-2</v>
      </c>
      <c r="P8" s="264">
        <f t="shared" si="4"/>
        <v>4.1666666666666664E-2</v>
      </c>
    </row>
    <row r="9" spans="1:16" x14ac:dyDescent="0.2">
      <c r="A9" s="186">
        <v>43895</v>
      </c>
      <c r="B9" s="187" t="str">
        <f>VLOOKUP(WEEKDAY(A9),Table1[#All],2,FALSE)</f>
        <v>ה</v>
      </c>
      <c r="C9" s="197"/>
      <c r="D9" s="197"/>
      <c r="E9" s="198"/>
      <c r="F9" s="199"/>
      <c r="G9" s="197"/>
      <c r="H9" s="197"/>
      <c r="I9" s="197"/>
      <c r="J9" s="198"/>
      <c r="K9" s="199"/>
      <c r="L9" s="200"/>
      <c r="M9" s="192">
        <f t="shared" si="1"/>
        <v>0</v>
      </c>
      <c r="N9" s="263">
        <f t="shared" si="2"/>
        <v>1.0347222222222221</v>
      </c>
      <c r="O9" s="193">
        <f t="shared" si="3"/>
        <v>0</v>
      </c>
      <c r="P9" s="264">
        <f t="shared" si="4"/>
        <v>4.1666666666666664E-2</v>
      </c>
    </row>
    <row r="10" spans="1:16" x14ac:dyDescent="0.2">
      <c r="A10" s="261">
        <v>43896</v>
      </c>
      <c r="B10" s="262" t="str">
        <f>VLOOKUP(WEEKDAY(A10),Table1[#All],2,FALSE)</f>
        <v>ו</v>
      </c>
      <c r="C10" s="211"/>
      <c r="D10" s="211"/>
      <c r="E10" s="212"/>
      <c r="F10" s="213"/>
      <c r="G10" s="211"/>
      <c r="H10" s="211"/>
      <c r="I10" s="211"/>
      <c r="J10" s="212"/>
      <c r="K10" s="213"/>
      <c r="L10" s="215"/>
      <c r="M10" s="192">
        <f t="shared" si="1"/>
        <v>0</v>
      </c>
      <c r="N10" s="263">
        <f t="shared" si="2"/>
        <v>1.0347222222222221</v>
      </c>
      <c r="O10" s="193">
        <f t="shared" si="3"/>
        <v>0</v>
      </c>
      <c r="P10" s="264">
        <f t="shared" si="4"/>
        <v>4.1666666666666664E-2</v>
      </c>
    </row>
    <row r="11" spans="1:16" x14ac:dyDescent="0.2">
      <c r="A11" s="261">
        <v>43897</v>
      </c>
      <c r="B11" s="262" t="str">
        <f>VLOOKUP(WEEKDAY(A11),Table1[#All],2,FALSE)</f>
        <v>ש</v>
      </c>
      <c r="C11" s="211"/>
      <c r="D11" s="211"/>
      <c r="E11" s="212"/>
      <c r="F11" s="213"/>
      <c r="G11" s="211"/>
      <c r="H11" s="211"/>
      <c r="I11" s="211"/>
      <c r="J11" s="212"/>
      <c r="K11" s="213"/>
      <c r="L11" s="215"/>
      <c r="M11" s="192">
        <f t="shared" si="1"/>
        <v>0</v>
      </c>
      <c r="N11" s="263">
        <f t="shared" si="2"/>
        <v>1.0347222222222221</v>
      </c>
      <c r="O11" s="193">
        <f t="shared" si="3"/>
        <v>0</v>
      </c>
      <c r="P11" s="264">
        <f t="shared" si="4"/>
        <v>4.1666666666666664E-2</v>
      </c>
    </row>
    <row r="12" spans="1:16" ht="48" x14ac:dyDescent="0.2">
      <c r="A12" s="186">
        <v>43898</v>
      </c>
      <c r="B12" s="187" t="str">
        <f>VLOOKUP(WEEKDAY(A12),Table1[#All],2,FALSE)</f>
        <v>א</v>
      </c>
      <c r="C12" s="197"/>
      <c r="D12" s="197"/>
      <c r="E12" s="198">
        <v>0.30763888888888891</v>
      </c>
      <c r="F12" s="199"/>
      <c r="G12" s="197"/>
      <c r="H12" s="197"/>
      <c r="I12" s="197"/>
      <c r="J12" s="198">
        <v>0.76388888888888884</v>
      </c>
      <c r="K12" s="199"/>
      <c r="L12" s="200" t="s">
        <v>291</v>
      </c>
      <c r="M12" s="192">
        <f t="shared" si="1"/>
        <v>0.45624999999999993</v>
      </c>
      <c r="N12" s="263">
        <f t="shared" si="2"/>
        <v>1.4909722222222221</v>
      </c>
      <c r="O12" s="193">
        <f t="shared" si="3"/>
        <v>2.0833333333333332E-2</v>
      </c>
      <c r="P12" s="264">
        <f t="shared" si="4"/>
        <v>6.25E-2</v>
      </c>
    </row>
    <row r="13" spans="1:16" ht="32" x14ac:dyDescent="0.2">
      <c r="A13" s="186">
        <v>43899</v>
      </c>
      <c r="B13" s="187" t="str">
        <f>VLOOKUP(WEEKDAY(A13),Table1[#All],2,FALSE)</f>
        <v>ב</v>
      </c>
      <c r="C13" s="197"/>
      <c r="D13" s="197"/>
      <c r="E13" s="198">
        <v>0.28888888888888892</v>
      </c>
      <c r="F13" s="199"/>
      <c r="G13" s="197"/>
      <c r="H13" s="197"/>
      <c r="I13" s="197"/>
      <c r="J13" s="198">
        <v>0.62013888888888891</v>
      </c>
      <c r="K13" s="199"/>
      <c r="L13" s="200" t="s">
        <v>292</v>
      </c>
      <c r="M13" s="192">
        <f t="shared" si="1"/>
        <v>0.33124999999999999</v>
      </c>
      <c r="N13" s="263">
        <f t="shared" si="2"/>
        <v>1.8222222222222222</v>
      </c>
      <c r="O13" s="193">
        <f t="shared" si="3"/>
        <v>2.0833333333333332E-2</v>
      </c>
      <c r="P13" s="264">
        <f t="shared" si="4"/>
        <v>8.3333333333333329E-2</v>
      </c>
    </row>
    <row r="14" spans="1:16" ht="32" x14ac:dyDescent="0.2">
      <c r="A14" s="186">
        <v>43900</v>
      </c>
      <c r="B14" s="187" t="str">
        <f>VLOOKUP(WEEKDAY(A14),Table1[#All],2,FALSE)</f>
        <v>ג</v>
      </c>
      <c r="C14" s="197"/>
      <c r="D14" s="197"/>
      <c r="E14" s="198">
        <v>0.31527777777777777</v>
      </c>
      <c r="F14" s="199"/>
      <c r="G14" s="197"/>
      <c r="H14" s="197"/>
      <c r="I14" s="197"/>
      <c r="J14" s="198">
        <v>0.75</v>
      </c>
      <c r="K14" s="199"/>
      <c r="L14" s="200" t="s">
        <v>293</v>
      </c>
      <c r="M14" s="192">
        <f t="shared" si="1"/>
        <v>0.43472222222222223</v>
      </c>
      <c r="N14" s="263">
        <f t="shared" si="2"/>
        <v>2.2569444444444446</v>
      </c>
      <c r="O14" s="193">
        <f t="shared" si="3"/>
        <v>2.0833333333333332E-2</v>
      </c>
      <c r="P14" s="264">
        <f t="shared" si="4"/>
        <v>0.10416666666666666</v>
      </c>
    </row>
    <row r="15" spans="1:16" x14ac:dyDescent="0.2">
      <c r="A15" s="186">
        <v>43901</v>
      </c>
      <c r="B15" s="187" t="str">
        <f>VLOOKUP(WEEKDAY(A15),Table1[#All],2,FALSE)</f>
        <v>ד</v>
      </c>
      <c r="C15" s="197"/>
      <c r="D15" s="197"/>
      <c r="E15" s="198"/>
      <c r="F15" s="199"/>
      <c r="G15" s="197"/>
      <c r="H15" s="197"/>
      <c r="I15" s="197"/>
      <c r="J15" s="198"/>
      <c r="K15" s="199"/>
      <c r="L15" s="200"/>
      <c r="M15" s="192">
        <f t="shared" si="1"/>
        <v>0</v>
      </c>
      <c r="N15" s="263">
        <f t="shared" si="2"/>
        <v>2.2569444444444446</v>
      </c>
      <c r="O15" s="193">
        <f t="shared" si="3"/>
        <v>0</v>
      </c>
      <c r="P15" s="264">
        <f t="shared" si="4"/>
        <v>0.10416666666666666</v>
      </c>
    </row>
    <row r="16" spans="1:16" ht="64" x14ac:dyDescent="0.2">
      <c r="A16" s="186">
        <v>43902</v>
      </c>
      <c r="B16" s="187" t="str">
        <f>VLOOKUP(WEEKDAY(A16),Table1[#All],2,FALSE)</f>
        <v>ה</v>
      </c>
      <c r="C16" s="197"/>
      <c r="D16" s="197"/>
      <c r="E16" s="198">
        <v>0.28055555555555556</v>
      </c>
      <c r="F16" s="199"/>
      <c r="G16" s="197"/>
      <c r="H16" s="197"/>
      <c r="I16" s="197"/>
      <c r="J16" s="198">
        <v>0.66736111111111107</v>
      </c>
      <c r="K16" s="199"/>
      <c r="L16" s="200" t="s">
        <v>294</v>
      </c>
      <c r="M16" s="192">
        <f t="shared" si="1"/>
        <v>0.38680555555555551</v>
      </c>
      <c r="N16" s="263">
        <f t="shared" si="2"/>
        <v>2.6437500000000003</v>
      </c>
      <c r="O16" s="193">
        <f t="shared" si="3"/>
        <v>2.0833333333333332E-2</v>
      </c>
      <c r="P16" s="264">
        <f t="shared" si="4"/>
        <v>0.12499999999999999</v>
      </c>
    </row>
    <row r="17" spans="1:16" x14ac:dyDescent="0.2">
      <c r="A17" s="261">
        <v>43903</v>
      </c>
      <c r="B17" s="262" t="str">
        <f>VLOOKUP(WEEKDAY(A17),Table1[#All],2,FALSE)</f>
        <v>ו</v>
      </c>
      <c r="C17" s="211"/>
      <c r="D17" s="211"/>
      <c r="E17" s="212"/>
      <c r="F17" s="213"/>
      <c r="G17" s="211"/>
      <c r="H17" s="211"/>
      <c r="I17" s="211"/>
      <c r="J17" s="212"/>
      <c r="K17" s="213"/>
      <c r="L17" s="215"/>
      <c r="M17" s="192">
        <f t="shared" si="1"/>
        <v>0</v>
      </c>
      <c r="N17" s="263">
        <f t="shared" si="2"/>
        <v>2.6437500000000003</v>
      </c>
      <c r="O17" s="193">
        <f t="shared" si="3"/>
        <v>0</v>
      </c>
      <c r="P17" s="264">
        <f t="shared" si="4"/>
        <v>0.12499999999999999</v>
      </c>
    </row>
    <row r="18" spans="1:16" x14ac:dyDescent="0.2">
      <c r="A18" s="261">
        <v>43904</v>
      </c>
      <c r="B18" s="262" t="str">
        <f>VLOOKUP(WEEKDAY(A18),Table1[#All],2,FALSE)</f>
        <v>ש</v>
      </c>
      <c r="C18" s="211"/>
      <c r="D18" s="211"/>
      <c r="E18" s="212"/>
      <c r="F18" s="213"/>
      <c r="G18" s="211"/>
      <c r="H18" s="211"/>
      <c r="I18" s="211"/>
      <c r="J18" s="212"/>
      <c r="K18" s="213"/>
      <c r="L18" s="215"/>
      <c r="M18" s="192">
        <f t="shared" si="1"/>
        <v>0</v>
      </c>
      <c r="N18" s="263">
        <f t="shared" si="2"/>
        <v>2.6437500000000003</v>
      </c>
      <c r="O18" s="193">
        <f t="shared" si="3"/>
        <v>0</v>
      </c>
      <c r="P18" s="264">
        <f t="shared" si="4"/>
        <v>0.12499999999999999</v>
      </c>
    </row>
    <row r="19" spans="1:16" ht="48" x14ac:dyDescent="0.2">
      <c r="A19" s="186">
        <v>43905</v>
      </c>
      <c r="B19" s="187" t="str">
        <f>VLOOKUP(WEEKDAY(A19),Table1[#All],2,FALSE)</f>
        <v>א</v>
      </c>
      <c r="C19" s="197"/>
      <c r="D19" s="197"/>
      <c r="E19" s="198">
        <v>0.3</v>
      </c>
      <c r="F19" s="199"/>
      <c r="G19" s="197"/>
      <c r="H19" s="197"/>
      <c r="I19" s="197"/>
      <c r="J19" s="198">
        <v>0.69305555555555554</v>
      </c>
      <c r="K19" s="199"/>
      <c r="L19" s="200" t="s">
        <v>295</v>
      </c>
      <c r="M19" s="192">
        <f t="shared" si="1"/>
        <v>0.39305555555555555</v>
      </c>
      <c r="N19" s="263">
        <f t="shared" si="2"/>
        <v>3.036805555555556</v>
      </c>
      <c r="O19" s="193">
        <f t="shared" si="3"/>
        <v>2.0833333333333332E-2</v>
      </c>
      <c r="P19" s="264">
        <f t="shared" si="4"/>
        <v>0.14583333333333331</v>
      </c>
    </row>
    <row r="20" spans="1:16" ht="48" x14ac:dyDescent="0.2">
      <c r="A20" s="186">
        <v>43906</v>
      </c>
      <c r="B20" s="187" t="str">
        <f>VLOOKUP(WEEKDAY(A20),Table1[#All],2,FALSE)</f>
        <v>ב</v>
      </c>
      <c r="C20" s="197"/>
      <c r="D20" s="197"/>
      <c r="E20" s="198">
        <v>0.49583333333333335</v>
      </c>
      <c r="F20" s="199"/>
      <c r="G20" s="198"/>
      <c r="H20" s="198"/>
      <c r="I20" s="198"/>
      <c r="J20" s="198">
        <v>0.72916666666666663</v>
      </c>
      <c r="K20" s="199"/>
      <c r="L20" s="200" t="s">
        <v>296</v>
      </c>
      <c r="M20" s="192">
        <f t="shared" si="1"/>
        <v>0.23333333333333328</v>
      </c>
      <c r="N20" s="263">
        <f t="shared" si="2"/>
        <v>3.2701388888888894</v>
      </c>
      <c r="O20" s="193">
        <f t="shared" si="3"/>
        <v>0</v>
      </c>
      <c r="P20" s="264">
        <f t="shared" si="4"/>
        <v>0.14583333333333331</v>
      </c>
    </row>
    <row r="21" spans="1:16" ht="64" x14ac:dyDescent="0.2">
      <c r="A21" s="186">
        <v>43907</v>
      </c>
      <c r="B21" s="187" t="str">
        <f>VLOOKUP(WEEKDAY(A21),Table1[#All],2,FALSE)</f>
        <v>ג</v>
      </c>
      <c r="C21" s="197"/>
      <c r="D21" s="197"/>
      <c r="E21" s="198">
        <v>0.40138888888888885</v>
      </c>
      <c r="F21" s="199"/>
      <c r="G21" s="197"/>
      <c r="H21" s="197"/>
      <c r="I21" s="197"/>
      <c r="J21" s="198">
        <v>0.50624999999999998</v>
      </c>
      <c r="K21" s="199"/>
      <c r="L21" s="200" t="s">
        <v>297</v>
      </c>
      <c r="M21" s="192">
        <f t="shared" si="1"/>
        <v>0.10486111111111113</v>
      </c>
      <c r="N21" s="263">
        <f t="shared" si="2"/>
        <v>3.3750000000000004</v>
      </c>
      <c r="O21" s="193">
        <f t="shared" si="3"/>
        <v>0</v>
      </c>
      <c r="P21" s="264">
        <f t="shared" si="4"/>
        <v>0.14583333333333331</v>
      </c>
    </row>
    <row r="22" spans="1:16" x14ac:dyDescent="0.2">
      <c r="A22" s="186">
        <v>43908</v>
      </c>
      <c r="B22" s="187" t="str">
        <f>VLOOKUP(WEEKDAY(A22),Table1[#All],2,FALSE)</f>
        <v>ד</v>
      </c>
      <c r="C22" s="197"/>
      <c r="D22" s="197"/>
      <c r="E22" s="198"/>
      <c r="F22" s="199"/>
      <c r="G22" s="197"/>
      <c r="H22" s="197"/>
      <c r="I22" s="197"/>
      <c r="J22" s="198"/>
      <c r="K22" s="199"/>
      <c r="L22" s="200"/>
      <c r="M22" s="192">
        <f t="shared" si="1"/>
        <v>0</v>
      </c>
      <c r="N22" s="263">
        <f t="shared" si="2"/>
        <v>3.3750000000000004</v>
      </c>
      <c r="O22" s="193">
        <f t="shared" si="3"/>
        <v>0</v>
      </c>
      <c r="P22" s="264">
        <f t="shared" si="4"/>
        <v>0.14583333333333331</v>
      </c>
    </row>
    <row r="23" spans="1:16" ht="32" x14ac:dyDescent="0.2">
      <c r="A23" s="186">
        <v>43909</v>
      </c>
      <c r="B23" s="187" t="str">
        <f>VLOOKUP(WEEKDAY(A23),Table1[#All],2,FALSE)</f>
        <v>ה</v>
      </c>
      <c r="C23" s="197"/>
      <c r="D23" s="197"/>
      <c r="E23" s="198">
        <v>0.41111111111111115</v>
      </c>
      <c r="F23" s="199"/>
      <c r="G23" s="197"/>
      <c r="H23" s="197"/>
      <c r="I23" s="197"/>
      <c r="J23" s="198">
        <v>0.6479166666666667</v>
      </c>
      <c r="K23" s="199"/>
      <c r="L23" s="200" t="s">
        <v>298</v>
      </c>
      <c r="M23" s="192">
        <f t="shared" si="1"/>
        <v>0.23680555555555555</v>
      </c>
      <c r="N23" s="263">
        <f t="shared" si="2"/>
        <v>3.6118055555555562</v>
      </c>
      <c r="O23" s="193">
        <f t="shared" si="3"/>
        <v>0</v>
      </c>
      <c r="P23" s="264">
        <f t="shared" si="4"/>
        <v>0.14583333333333331</v>
      </c>
    </row>
    <row r="24" spans="1:16" x14ac:dyDescent="0.2">
      <c r="A24" s="261">
        <v>43910</v>
      </c>
      <c r="B24" s="262" t="str">
        <f>VLOOKUP(WEEKDAY(A24),Table1[#All],2,FALSE)</f>
        <v>ו</v>
      </c>
      <c r="C24" s="211"/>
      <c r="D24" s="211"/>
      <c r="E24" s="212"/>
      <c r="F24" s="213"/>
      <c r="G24" s="211"/>
      <c r="H24" s="211"/>
      <c r="I24" s="211"/>
      <c r="J24" s="212"/>
      <c r="K24" s="213"/>
      <c r="L24" s="215"/>
      <c r="M24" s="192">
        <f t="shared" si="1"/>
        <v>0</v>
      </c>
      <c r="N24" s="263">
        <f t="shared" si="2"/>
        <v>3.6118055555555562</v>
      </c>
      <c r="O24" s="193">
        <f t="shared" si="3"/>
        <v>0</v>
      </c>
      <c r="P24" s="264">
        <f t="shared" si="4"/>
        <v>0.14583333333333331</v>
      </c>
    </row>
    <row r="25" spans="1:16" x14ac:dyDescent="0.2">
      <c r="A25" s="261">
        <v>43911</v>
      </c>
      <c r="B25" s="262" t="str">
        <f>VLOOKUP(WEEKDAY(A25),Table1[#All],2,FALSE)</f>
        <v>ש</v>
      </c>
      <c r="C25" s="211"/>
      <c r="D25" s="211"/>
      <c r="E25" s="212"/>
      <c r="F25" s="213"/>
      <c r="G25" s="211"/>
      <c r="H25" s="211"/>
      <c r="I25" s="211"/>
      <c r="J25" s="212"/>
      <c r="K25" s="213"/>
      <c r="L25" s="215"/>
      <c r="M25" s="192">
        <f t="shared" si="1"/>
        <v>0</v>
      </c>
      <c r="N25" s="263">
        <f t="shared" si="2"/>
        <v>3.6118055555555562</v>
      </c>
      <c r="O25" s="193">
        <f t="shared" si="3"/>
        <v>0</v>
      </c>
      <c r="P25" s="264">
        <f t="shared" si="4"/>
        <v>0.14583333333333331</v>
      </c>
    </row>
    <row r="26" spans="1:16" x14ac:dyDescent="0.2">
      <c r="A26" s="186">
        <v>43912</v>
      </c>
      <c r="B26" s="187" t="str">
        <f>VLOOKUP(WEEKDAY(A26),Table1[#All],2,FALSE)</f>
        <v>א</v>
      </c>
      <c r="C26" s="197"/>
      <c r="D26" s="197"/>
      <c r="E26" s="198"/>
      <c r="F26" s="199"/>
      <c r="G26" s="197"/>
      <c r="H26" s="197"/>
      <c r="I26" s="197"/>
      <c r="J26" s="198"/>
      <c r="K26" s="199"/>
      <c r="L26" s="200"/>
      <c r="M26" s="192">
        <f t="shared" si="1"/>
        <v>0</v>
      </c>
      <c r="N26" s="263">
        <f t="shared" si="2"/>
        <v>3.6118055555555562</v>
      </c>
      <c r="O26" s="193">
        <f t="shared" si="3"/>
        <v>0</v>
      </c>
      <c r="P26" s="264">
        <f t="shared" si="4"/>
        <v>0.14583333333333331</v>
      </c>
    </row>
    <row r="27" spans="1:16" x14ac:dyDescent="0.2">
      <c r="A27" s="186">
        <v>43913</v>
      </c>
      <c r="B27" s="187" t="str">
        <f>VLOOKUP(WEEKDAY(A27),Table1[#All],2,FALSE)</f>
        <v>ב</v>
      </c>
      <c r="C27" s="197"/>
      <c r="D27" s="197"/>
      <c r="E27" s="198"/>
      <c r="F27" s="199"/>
      <c r="G27" s="198"/>
      <c r="H27" s="198"/>
      <c r="I27" s="198"/>
      <c r="J27" s="198"/>
      <c r="K27" s="199"/>
      <c r="L27" s="200"/>
      <c r="M27" s="192">
        <f t="shared" si="1"/>
        <v>0</v>
      </c>
      <c r="N27" s="263">
        <f t="shared" si="2"/>
        <v>3.6118055555555562</v>
      </c>
      <c r="O27" s="193">
        <f t="shared" si="3"/>
        <v>0</v>
      </c>
      <c r="P27" s="264">
        <f t="shared" si="4"/>
        <v>0.14583333333333331</v>
      </c>
    </row>
    <row r="28" spans="1:16" x14ac:dyDescent="0.2">
      <c r="A28" s="186">
        <v>43914</v>
      </c>
      <c r="B28" s="187" t="str">
        <f>VLOOKUP(WEEKDAY(A28),Table1[#All],2,FALSE)</f>
        <v>ג</v>
      </c>
      <c r="C28" s="197"/>
      <c r="D28" s="197"/>
      <c r="E28" s="198"/>
      <c r="F28" s="199"/>
      <c r="G28" s="197"/>
      <c r="H28" s="197"/>
      <c r="I28" s="197"/>
      <c r="J28" s="198"/>
      <c r="K28" s="199"/>
      <c r="L28" s="200"/>
      <c r="M28" s="192">
        <f t="shared" si="1"/>
        <v>0</v>
      </c>
      <c r="N28" s="263">
        <f t="shared" si="2"/>
        <v>3.6118055555555562</v>
      </c>
      <c r="O28" s="193">
        <f t="shared" si="3"/>
        <v>0</v>
      </c>
      <c r="P28" s="264">
        <f t="shared" si="4"/>
        <v>0.14583333333333331</v>
      </c>
    </row>
    <row r="29" spans="1:16" x14ac:dyDescent="0.2">
      <c r="A29" s="186">
        <v>43915</v>
      </c>
      <c r="B29" s="187" t="str">
        <f>VLOOKUP(WEEKDAY(A29),Table1[#All],2,FALSE)</f>
        <v>ד</v>
      </c>
      <c r="C29" s="197"/>
      <c r="D29" s="197"/>
      <c r="E29" s="198"/>
      <c r="F29" s="199"/>
      <c r="G29" s="197"/>
      <c r="H29" s="197"/>
      <c r="I29" s="197"/>
      <c r="J29" s="198"/>
      <c r="K29" s="199"/>
      <c r="L29" s="200"/>
      <c r="M29" s="192">
        <f t="shared" si="1"/>
        <v>0</v>
      </c>
      <c r="N29" s="263">
        <f t="shared" si="2"/>
        <v>3.6118055555555562</v>
      </c>
      <c r="O29" s="193">
        <f t="shared" si="3"/>
        <v>0</v>
      </c>
      <c r="P29" s="264">
        <f t="shared" si="4"/>
        <v>0.14583333333333331</v>
      </c>
    </row>
    <row r="30" spans="1:16" x14ac:dyDescent="0.2">
      <c r="A30" s="186">
        <v>43916</v>
      </c>
      <c r="B30" s="187" t="str">
        <f>VLOOKUP(WEEKDAY(A30),Table1[#All],2,FALSE)</f>
        <v>ה</v>
      </c>
      <c r="C30" s="197"/>
      <c r="D30" s="197"/>
      <c r="E30" s="198"/>
      <c r="F30" s="199"/>
      <c r="G30" s="197"/>
      <c r="H30" s="197"/>
      <c r="I30" s="197"/>
      <c r="J30" s="198"/>
      <c r="K30" s="199"/>
      <c r="L30" s="200"/>
      <c r="M30" s="192">
        <f t="shared" si="1"/>
        <v>0</v>
      </c>
      <c r="N30" s="263">
        <f t="shared" si="2"/>
        <v>3.6118055555555562</v>
      </c>
      <c r="O30" s="193">
        <f t="shared" si="3"/>
        <v>0</v>
      </c>
      <c r="P30" s="264">
        <f t="shared" si="4"/>
        <v>0.14583333333333331</v>
      </c>
    </row>
    <row r="31" spans="1:16" x14ac:dyDescent="0.2">
      <c r="A31" s="261">
        <v>43917</v>
      </c>
      <c r="B31" s="262" t="str">
        <f>VLOOKUP(WEEKDAY(A31),Table1[#All],2,FALSE)</f>
        <v>ו</v>
      </c>
      <c r="C31" s="211"/>
      <c r="D31" s="211"/>
      <c r="E31" s="212"/>
      <c r="F31" s="213"/>
      <c r="G31" s="211"/>
      <c r="H31" s="211"/>
      <c r="I31" s="211"/>
      <c r="J31" s="212"/>
      <c r="K31" s="213"/>
      <c r="L31" s="215"/>
      <c r="M31" s="192">
        <f t="shared" si="1"/>
        <v>0</v>
      </c>
      <c r="N31" s="263">
        <f t="shared" si="2"/>
        <v>3.6118055555555562</v>
      </c>
      <c r="O31" s="193">
        <f t="shared" si="3"/>
        <v>0</v>
      </c>
      <c r="P31" s="264">
        <f t="shared" si="4"/>
        <v>0.14583333333333331</v>
      </c>
    </row>
    <row r="32" spans="1:16" x14ac:dyDescent="0.2">
      <c r="A32" s="261">
        <v>43918</v>
      </c>
      <c r="B32" s="262" t="str">
        <f>VLOOKUP(WEEKDAY(A32),Table1[#All],2,FALSE)</f>
        <v>ש</v>
      </c>
      <c r="C32" s="211"/>
      <c r="D32" s="211"/>
      <c r="E32" s="212"/>
      <c r="F32" s="213"/>
      <c r="G32" s="211"/>
      <c r="H32" s="211"/>
      <c r="I32" s="211"/>
      <c r="J32" s="212"/>
      <c r="K32" s="213"/>
      <c r="L32" s="215"/>
      <c r="M32" s="192">
        <f t="shared" si="1"/>
        <v>0</v>
      </c>
      <c r="N32" s="263">
        <f t="shared" si="2"/>
        <v>3.6118055555555562</v>
      </c>
      <c r="O32" s="193">
        <f t="shared" si="3"/>
        <v>0</v>
      </c>
      <c r="P32" s="264">
        <f t="shared" si="4"/>
        <v>0.14583333333333331</v>
      </c>
    </row>
    <row r="33" spans="1:16" x14ac:dyDescent="0.2">
      <c r="A33" s="186">
        <v>43919</v>
      </c>
      <c r="B33" s="187" t="str">
        <f>VLOOKUP(WEEKDAY(A33),Table1[#All],2,FALSE)</f>
        <v>א</v>
      </c>
      <c r="C33" s="197"/>
      <c r="D33" s="197"/>
      <c r="E33" s="198"/>
      <c r="F33" s="198"/>
      <c r="G33" s="198"/>
      <c r="H33" s="198"/>
      <c r="I33" s="198"/>
      <c r="J33" s="198"/>
      <c r="K33" s="198"/>
      <c r="L33" s="198"/>
      <c r="M33" s="192">
        <f t="shared" si="1"/>
        <v>0</v>
      </c>
      <c r="N33" s="263">
        <f t="shared" si="2"/>
        <v>3.6118055555555562</v>
      </c>
      <c r="O33" s="193">
        <f t="shared" si="3"/>
        <v>0</v>
      </c>
      <c r="P33" s="264">
        <f t="shared" si="4"/>
        <v>0.14583333333333331</v>
      </c>
    </row>
    <row r="34" spans="1:16" x14ac:dyDescent="0.2">
      <c r="A34" s="186">
        <v>43920</v>
      </c>
      <c r="B34" s="187" t="str">
        <f>VLOOKUP(WEEKDAY(A34),Table1[#All],2,FALSE)</f>
        <v>ב</v>
      </c>
      <c r="C34" s="197"/>
      <c r="D34" s="197"/>
      <c r="E34" s="198"/>
      <c r="F34" s="199"/>
      <c r="G34" s="197"/>
      <c r="H34" s="197"/>
      <c r="I34" s="197"/>
      <c r="J34" s="198"/>
      <c r="K34" s="199"/>
      <c r="L34" s="200"/>
      <c r="M34" s="192">
        <f t="shared" si="1"/>
        <v>0</v>
      </c>
      <c r="N34" s="263">
        <f t="shared" si="2"/>
        <v>3.6118055555555562</v>
      </c>
      <c r="O34" s="193">
        <f t="shared" si="3"/>
        <v>0</v>
      </c>
      <c r="P34" s="264">
        <f t="shared" si="4"/>
        <v>0.14583333333333331</v>
      </c>
    </row>
    <row r="35" spans="1:16" x14ac:dyDescent="0.2">
      <c r="A35" s="186">
        <v>43921</v>
      </c>
      <c r="B35" s="187" t="str">
        <f>VLOOKUP(WEEKDAY(A35),Table1[#All],2,FALSE)</f>
        <v>ג</v>
      </c>
      <c r="C35" s="234"/>
      <c r="D35" s="234"/>
      <c r="E35" s="235"/>
      <c r="F35" s="236"/>
      <c r="G35" s="234"/>
      <c r="H35" s="234"/>
      <c r="I35" s="234"/>
      <c r="J35" s="235"/>
      <c r="K35" s="237"/>
      <c r="L35" s="238"/>
      <c r="M35" s="192">
        <f t="shared" si="1"/>
        <v>0</v>
      </c>
      <c r="N35" s="263">
        <f t="shared" si="2"/>
        <v>3.6118055555555562</v>
      </c>
      <c r="O35" s="193">
        <f t="shared" si="3"/>
        <v>0</v>
      </c>
      <c r="P35" s="264">
        <f t="shared" si="4"/>
        <v>0.14583333333333331</v>
      </c>
    </row>
    <row r="36" spans="1:16" ht="32" x14ac:dyDescent="0.2">
      <c r="A36" s="224" t="s">
        <v>46</v>
      </c>
      <c r="B36" s="225" t="s">
        <v>259</v>
      </c>
      <c r="C36" s="223" t="s">
        <v>48</v>
      </c>
      <c r="D36" s="66" t="s">
        <v>49</v>
      </c>
      <c r="E36" s="1"/>
      <c r="F36" s="6"/>
      <c r="G36" s="6"/>
      <c r="H36" s="6"/>
      <c r="I36" s="6"/>
      <c r="J36" s="1"/>
      <c r="K36" s="6"/>
      <c r="L36" s="6"/>
      <c r="M36" s="1"/>
      <c r="N36" s="125"/>
      <c r="O36" s="19"/>
      <c r="P36" s="5"/>
    </row>
    <row r="37" spans="1:16" ht="16" x14ac:dyDescent="0.2">
      <c r="A37" s="226">
        <f>COUNTA(Table2[כניסה])</f>
        <v>19</v>
      </c>
      <c r="B37" s="227">
        <f>N35-P35</f>
        <v>3.4659722222222227</v>
      </c>
      <c r="C37" s="125"/>
      <c r="D37" s="125"/>
      <c r="E37" s="125"/>
      <c r="F37" s="125"/>
      <c r="G37" s="125"/>
      <c r="H37" s="125"/>
      <c r="I37" s="125"/>
      <c r="J37" s="125"/>
      <c r="K37" s="125"/>
      <c r="L37" s="125"/>
      <c r="M37" s="125"/>
      <c r="N37" s="125"/>
      <c r="O37" s="125"/>
      <c r="P37" s="125"/>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98E377-E951-7041-BB3F-CB408F7EC793}">
  <sheetPr codeName="Sheet12"/>
  <dimension ref="A1:P36"/>
  <sheetViews>
    <sheetView rightToLeft="1" topLeftCell="A22" zoomScale="85" zoomScaleNormal="85" workbookViewId="0">
      <selection activeCell="A36" sqref="A36"/>
    </sheetView>
  </sheetViews>
  <sheetFormatPr baseColWidth="10" defaultColWidth="8.83203125" defaultRowHeight="15" x14ac:dyDescent="0.2"/>
  <cols>
    <col min="1" max="1" width="17" style="125" bestFit="1" customWidth="1"/>
    <col min="2" max="2" width="11.5" style="125" customWidth="1"/>
    <col min="3" max="4" width="0" style="125" hidden="1" customWidth="1"/>
    <col min="5" max="5" width="10.1640625" style="125" customWidth="1"/>
    <col min="6" max="6" width="34.5" style="125" customWidth="1"/>
    <col min="7" max="9" width="0" style="125" hidden="1" customWidth="1"/>
    <col min="10" max="10" width="8.83203125" style="125"/>
    <col min="11" max="11" width="40.5" style="125" bestFit="1" customWidth="1"/>
    <col min="12" max="12" width="29.5" style="125" customWidth="1"/>
    <col min="13" max="13" width="10.1640625" style="125" customWidth="1"/>
    <col min="14" max="14" width="10.5" style="125" customWidth="1"/>
    <col min="15" max="15" width="9.1640625" style="125" hidden="1" customWidth="1"/>
    <col min="16" max="16" width="11" style="125" customWidth="1"/>
    <col min="17" max="16384" width="8.83203125" style="125"/>
  </cols>
  <sheetData>
    <row r="1" spans="1:16" x14ac:dyDescent="0.2">
      <c r="A1" s="34"/>
      <c r="B1" s="1"/>
      <c r="C1" s="6"/>
      <c r="D1" s="6"/>
      <c r="E1" s="11"/>
      <c r="F1" s="328" t="s">
        <v>0</v>
      </c>
    </row>
    <row r="2" spans="1:16" x14ac:dyDescent="0.2">
      <c r="A2" s="34"/>
      <c r="B2" s="1"/>
      <c r="C2" s="6"/>
      <c r="D2" s="6"/>
      <c r="E2" s="11"/>
      <c r="F2" s="328" t="s">
        <v>1</v>
      </c>
    </row>
    <row r="3" spans="1:16" x14ac:dyDescent="0.2">
      <c r="A3" s="34"/>
      <c r="B3" s="1"/>
      <c r="C3" s="6"/>
      <c r="D3" s="6"/>
      <c r="E3" s="11"/>
      <c r="F3" s="254" t="s">
        <v>299</v>
      </c>
    </row>
    <row r="4" spans="1:16" ht="34" x14ac:dyDescent="0.2">
      <c r="A4" s="228" t="s">
        <v>3</v>
      </c>
      <c r="B4" s="229" t="s">
        <v>4</v>
      </c>
      <c r="C4" s="229" t="s">
        <v>5</v>
      </c>
      <c r="D4" s="229" t="s">
        <v>6</v>
      </c>
      <c r="E4" s="229" t="s">
        <v>7</v>
      </c>
      <c r="F4" s="229" t="s">
        <v>8</v>
      </c>
      <c r="G4" s="229" t="s">
        <v>9</v>
      </c>
      <c r="H4" s="229" t="s">
        <v>214</v>
      </c>
      <c r="I4" s="229" t="s">
        <v>215</v>
      </c>
      <c r="J4" s="229" t="s">
        <v>10</v>
      </c>
      <c r="K4" s="229" t="s">
        <v>216</v>
      </c>
      <c r="L4" s="229" t="s">
        <v>217</v>
      </c>
      <c r="M4" s="229" t="s">
        <v>11</v>
      </c>
      <c r="N4" s="230" t="s">
        <v>12</v>
      </c>
      <c r="O4" s="231" t="s">
        <v>218</v>
      </c>
      <c r="P4" s="232" t="s">
        <v>161</v>
      </c>
    </row>
    <row r="5" spans="1:16" ht="32" x14ac:dyDescent="0.2">
      <c r="A5" s="186">
        <v>43922</v>
      </c>
      <c r="B5" s="187" t="str">
        <f>VLOOKUP(WEEKDAY(A5),Table1[#All],2,FALSE)</f>
        <v>ד</v>
      </c>
      <c r="C5" s="188"/>
      <c r="D5" s="188"/>
      <c r="E5" s="189">
        <v>0.45208333333333334</v>
      </c>
      <c r="F5" s="190" t="s">
        <v>300</v>
      </c>
      <c r="G5" s="188"/>
      <c r="H5" s="188"/>
      <c r="I5" s="188"/>
      <c r="J5" s="265">
        <v>0.54791666666666672</v>
      </c>
      <c r="K5" s="190"/>
      <c r="L5" s="191" t="s">
        <v>301</v>
      </c>
      <c r="M5" s="192">
        <f>J5-E5</f>
        <v>9.5833333333333381E-2</v>
      </c>
      <c r="N5" s="266">
        <f>M5</f>
        <v>9.5833333333333381E-2</v>
      </c>
      <c r="O5" s="267">
        <f>IF(M5&gt;TIME(6,0,0),TIME(0,30,0),0)</f>
        <v>0</v>
      </c>
      <c r="P5" s="268">
        <f>O5</f>
        <v>0</v>
      </c>
    </row>
    <row r="6" spans="1:16" ht="32" x14ac:dyDescent="0.2">
      <c r="A6" s="186">
        <v>43923</v>
      </c>
      <c r="B6" s="187" t="str">
        <f>VLOOKUP(WEEKDAY(A6),Table1[#All],2,FALSE)</f>
        <v>ה</v>
      </c>
      <c r="C6" s="188"/>
      <c r="D6" s="188"/>
      <c r="E6" s="189">
        <v>0.35138888888888892</v>
      </c>
      <c r="F6" s="190" t="s">
        <v>300</v>
      </c>
      <c r="G6" s="188"/>
      <c r="H6" s="188"/>
      <c r="I6" s="188"/>
      <c r="J6" s="189">
        <v>0.48055555555555557</v>
      </c>
      <c r="K6" s="190" t="s">
        <v>300</v>
      </c>
      <c r="L6" s="191" t="s">
        <v>302</v>
      </c>
      <c r="M6" s="192">
        <f t="shared" ref="M6:M30" si="0">J6-E6</f>
        <v>0.12916666666666665</v>
      </c>
      <c r="N6" s="263">
        <f>N5+M6</f>
        <v>0.22500000000000003</v>
      </c>
      <c r="O6" s="193">
        <f>IF(M6&gt;TIME(6,0,0),TIME(0,30,0),0)</f>
        <v>0</v>
      </c>
      <c r="P6" s="264">
        <f>P5+O6</f>
        <v>0</v>
      </c>
    </row>
    <row r="7" spans="1:16" x14ac:dyDescent="0.2">
      <c r="A7" s="261">
        <v>43924</v>
      </c>
      <c r="B7" s="262" t="str">
        <f>VLOOKUP(WEEKDAY(A7),Table1[#All],2,FALSE)</f>
        <v>ו</v>
      </c>
      <c r="C7" s="269"/>
      <c r="D7" s="269"/>
      <c r="E7" s="270"/>
      <c r="F7" s="271"/>
      <c r="G7" s="269"/>
      <c r="H7" s="269"/>
      <c r="I7" s="269"/>
      <c r="J7" s="270"/>
      <c r="K7" s="271"/>
      <c r="L7" s="272"/>
      <c r="M7" s="266">
        <f t="shared" si="0"/>
        <v>0</v>
      </c>
      <c r="N7" s="263">
        <f t="shared" ref="N7" si="1">N6+M7</f>
        <v>0.22500000000000003</v>
      </c>
      <c r="O7" s="193">
        <f t="shared" ref="O7" si="2">IF(M7&gt;TIME(6,0,0),TIME(0,30,0),0)</f>
        <v>0</v>
      </c>
      <c r="P7" s="264">
        <f t="shared" ref="P7" si="3">P6+O7</f>
        <v>0</v>
      </c>
    </row>
    <row r="8" spans="1:16" ht="32" x14ac:dyDescent="0.2">
      <c r="A8" s="186">
        <v>43926</v>
      </c>
      <c r="B8" s="187" t="str">
        <f>VLOOKUP(WEEKDAY(A8),Table1[#All],2,FALSE)</f>
        <v>א</v>
      </c>
      <c r="C8" s="188"/>
      <c r="D8" s="188"/>
      <c r="E8" s="189">
        <v>0.32916666666666666</v>
      </c>
      <c r="F8" s="190" t="s">
        <v>300</v>
      </c>
      <c r="G8" s="188"/>
      <c r="H8" s="188"/>
      <c r="I8" s="188"/>
      <c r="J8" s="189">
        <v>0.69236111111111109</v>
      </c>
      <c r="K8" s="190" t="s">
        <v>303</v>
      </c>
      <c r="L8" s="191" t="s">
        <v>304</v>
      </c>
      <c r="M8" s="192">
        <f t="shared" si="0"/>
        <v>0.36319444444444443</v>
      </c>
      <c r="N8" s="263">
        <f t="shared" ref="N8:N30" si="4">N7+M8</f>
        <v>0.58819444444444446</v>
      </c>
      <c r="O8" s="193">
        <f t="shared" ref="O8:O30" si="5">IF(M8&gt;TIME(6,0,0),TIME(0,30,0),0)</f>
        <v>2.0833333333333332E-2</v>
      </c>
      <c r="P8" s="264">
        <f t="shared" ref="P8:P30" si="6">P7+O8</f>
        <v>2.0833333333333332E-2</v>
      </c>
    </row>
    <row r="9" spans="1:16" ht="32" x14ac:dyDescent="0.2">
      <c r="A9" s="186">
        <v>43927</v>
      </c>
      <c r="B9" s="187" t="str">
        <f>VLOOKUP(WEEKDAY(A9),Table1[#All],2,FALSE)</f>
        <v>ב</v>
      </c>
      <c r="C9" s="188"/>
      <c r="D9" s="188"/>
      <c r="E9" s="189">
        <v>0.34791666666666665</v>
      </c>
      <c r="F9" s="190" t="s">
        <v>303</v>
      </c>
      <c r="G9" s="188"/>
      <c r="H9" s="188"/>
      <c r="I9" s="188"/>
      <c r="J9" s="189">
        <v>0.69652777777777775</v>
      </c>
      <c r="K9" s="190" t="s">
        <v>303</v>
      </c>
      <c r="L9" s="191" t="s">
        <v>305</v>
      </c>
      <c r="M9" s="192">
        <f t="shared" si="0"/>
        <v>0.34861111111111109</v>
      </c>
      <c r="N9" s="263">
        <f t="shared" si="4"/>
        <v>0.93680555555555556</v>
      </c>
      <c r="O9" s="193">
        <f t="shared" si="5"/>
        <v>2.0833333333333332E-2</v>
      </c>
      <c r="P9" s="264">
        <f t="shared" si="6"/>
        <v>4.1666666666666664E-2</v>
      </c>
    </row>
    <row r="10" spans="1:16" ht="48" x14ac:dyDescent="0.2">
      <c r="A10" s="186">
        <v>43928</v>
      </c>
      <c r="B10" s="187" t="str">
        <f>VLOOKUP(WEEKDAY(A10),Table1[#All],2,FALSE)</f>
        <v>ג</v>
      </c>
      <c r="C10" s="188"/>
      <c r="D10" s="188"/>
      <c r="E10" s="189">
        <v>0.34097222222222223</v>
      </c>
      <c r="F10" s="190" t="s">
        <v>303</v>
      </c>
      <c r="G10" s="188"/>
      <c r="H10" s="188"/>
      <c r="I10" s="188"/>
      <c r="J10" s="189">
        <v>0.58611111111111114</v>
      </c>
      <c r="K10" s="190" t="s">
        <v>306</v>
      </c>
      <c r="L10" s="191" t="s">
        <v>307</v>
      </c>
      <c r="M10" s="192">
        <f t="shared" si="0"/>
        <v>0.24513888888888891</v>
      </c>
      <c r="N10" s="263">
        <f t="shared" si="4"/>
        <v>1.1819444444444445</v>
      </c>
      <c r="O10" s="193">
        <f t="shared" si="5"/>
        <v>0</v>
      </c>
      <c r="P10" s="264">
        <f t="shared" si="6"/>
        <v>4.1666666666666664E-2</v>
      </c>
    </row>
    <row r="11" spans="1:16" ht="48" x14ac:dyDescent="0.2">
      <c r="A11" s="186">
        <v>43929</v>
      </c>
      <c r="B11" s="187" t="str">
        <f>VLOOKUP(WEEKDAY(A11),Table1[#All],2,FALSE)</f>
        <v>ד</v>
      </c>
      <c r="C11" s="188"/>
      <c r="D11" s="188"/>
      <c r="E11" s="189">
        <v>0.30833333333333335</v>
      </c>
      <c r="F11" s="190" t="s">
        <v>308</v>
      </c>
      <c r="G11" s="188"/>
      <c r="H11" s="188"/>
      <c r="I11" s="188"/>
      <c r="J11" s="265">
        <v>0.47916666666666669</v>
      </c>
      <c r="K11" s="190"/>
      <c r="L11" s="191" t="s">
        <v>309</v>
      </c>
      <c r="M11" s="192">
        <f t="shared" si="0"/>
        <v>0.17083333333333334</v>
      </c>
      <c r="N11" s="263">
        <f t="shared" si="4"/>
        <v>1.3527777777777779</v>
      </c>
      <c r="O11" s="193">
        <f t="shared" si="5"/>
        <v>0</v>
      </c>
      <c r="P11" s="264">
        <f t="shared" si="6"/>
        <v>4.1666666666666664E-2</v>
      </c>
    </row>
    <row r="12" spans="1:16" ht="16" x14ac:dyDescent="0.2">
      <c r="A12" s="261">
        <v>43930</v>
      </c>
      <c r="B12" s="262" t="str">
        <f>VLOOKUP(WEEKDAY(A12),Table1[#All],2,FALSE)</f>
        <v>ה</v>
      </c>
      <c r="C12" s="269"/>
      <c r="D12" s="269"/>
      <c r="E12" s="270"/>
      <c r="F12" s="271"/>
      <c r="G12" s="269"/>
      <c r="H12" s="269"/>
      <c r="I12" s="269"/>
      <c r="J12" s="270"/>
      <c r="K12" s="271"/>
      <c r="L12" s="272" t="s">
        <v>310</v>
      </c>
      <c r="M12" s="266">
        <f t="shared" si="0"/>
        <v>0</v>
      </c>
      <c r="N12" s="263">
        <f t="shared" si="4"/>
        <v>1.3527777777777779</v>
      </c>
      <c r="O12" s="193">
        <f t="shared" si="5"/>
        <v>0</v>
      </c>
      <c r="P12" s="264">
        <f t="shared" si="6"/>
        <v>4.1666666666666664E-2</v>
      </c>
    </row>
    <row r="13" spans="1:16" ht="32" x14ac:dyDescent="0.2">
      <c r="A13" s="186">
        <v>43931</v>
      </c>
      <c r="B13" s="187" t="str">
        <f>VLOOKUP(WEEKDAY(A13),Table1[#All],2,FALSE)</f>
        <v>ו</v>
      </c>
      <c r="C13" s="188"/>
      <c r="D13" s="188"/>
      <c r="E13" s="189">
        <v>0.34583333333333338</v>
      </c>
      <c r="F13" s="190" t="s">
        <v>311</v>
      </c>
      <c r="G13" s="188"/>
      <c r="H13" s="188"/>
      <c r="I13" s="188"/>
      <c r="J13" s="189">
        <v>0.54305555555555551</v>
      </c>
      <c r="K13" s="190" t="s">
        <v>308</v>
      </c>
      <c r="L13" s="191" t="s">
        <v>312</v>
      </c>
      <c r="M13" s="192">
        <f t="shared" si="0"/>
        <v>0.19722222222222213</v>
      </c>
      <c r="N13" s="263">
        <f t="shared" si="4"/>
        <v>1.55</v>
      </c>
      <c r="O13" s="193">
        <f t="shared" si="5"/>
        <v>0</v>
      </c>
      <c r="P13" s="264">
        <f t="shared" si="6"/>
        <v>4.1666666666666664E-2</v>
      </c>
    </row>
    <row r="14" spans="1:16" ht="32" x14ac:dyDescent="0.2">
      <c r="A14" s="186">
        <v>43933</v>
      </c>
      <c r="B14" s="187" t="str">
        <f>VLOOKUP(WEEKDAY(A14),Table1[#All],2,FALSE)</f>
        <v>א</v>
      </c>
      <c r="C14" s="188"/>
      <c r="D14" s="188"/>
      <c r="E14" s="189" t="s">
        <v>175</v>
      </c>
      <c r="F14" s="190" t="s">
        <v>300</v>
      </c>
      <c r="G14" s="188"/>
      <c r="H14" s="188"/>
      <c r="I14" s="188"/>
      <c r="J14" s="189" t="s">
        <v>313</v>
      </c>
      <c r="K14" s="190" t="s">
        <v>300</v>
      </c>
      <c r="L14" s="191" t="s">
        <v>314</v>
      </c>
      <c r="M14" s="192">
        <f t="shared" si="0"/>
        <v>0.40625000000000006</v>
      </c>
      <c r="N14" s="263">
        <f t="shared" si="4"/>
        <v>1.95625</v>
      </c>
      <c r="O14" s="193">
        <f t="shared" si="5"/>
        <v>2.0833333333333332E-2</v>
      </c>
      <c r="P14" s="264">
        <f t="shared" si="6"/>
        <v>6.25E-2</v>
      </c>
    </row>
    <row r="15" spans="1:16" ht="64" x14ac:dyDescent="0.2">
      <c r="A15" s="186">
        <v>43934</v>
      </c>
      <c r="B15" s="187" t="str">
        <f>VLOOKUP(WEEKDAY(A15),Table1[#All],2,FALSE)</f>
        <v>ב</v>
      </c>
      <c r="C15" s="188"/>
      <c r="D15" s="188"/>
      <c r="E15" s="189" t="s">
        <v>315</v>
      </c>
      <c r="F15" s="190" t="s">
        <v>300</v>
      </c>
      <c r="G15" s="188"/>
      <c r="H15" s="188"/>
      <c r="I15" s="188"/>
      <c r="J15" s="189" t="s">
        <v>316</v>
      </c>
      <c r="K15" s="190" t="s">
        <v>300</v>
      </c>
      <c r="L15" s="191" t="s">
        <v>317</v>
      </c>
      <c r="M15" s="192">
        <f t="shared" si="0"/>
        <v>0.3395833333333334</v>
      </c>
      <c r="N15" s="263">
        <f t="shared" si="4"/>
        <v>2.2958333333333334</v>
      </c>
      <c r="O15" s="193">
        <f t="shared" si="5"/>
        <v>2.0833333333333332E-2</v>
      </c>
      <c r="P15" s="264">
        <f t="shared" si="6"/>
        <v>8.3333333333333329E-2</v>
      </c>
    </row>
    <row r="16" spans="1:16" ht="48" x14ac:dyDescent="0.2">
      <c r="A16" s="186">
        <v>43935</v>
      </c>
      <c r="B16" s="187" t="str">
        <f>VLOOKUP(WEEKDAY(A16),Table1[#All],2,FALSE)</f>
        <v>ג</v>
      </c>
      <c r="C16" s="188"/>
      <c r="D16" s="188"/>
      <c r="E16" s="189" t="s">
        <v>175</v>
      </c>
      <c r="F16" s="190" t="s">
        <v>303</v>
      </c>
      <c r="G16" s="188"/>
      <c r="H16" s="188"/>
      <c r="I16" s="188"/>
      <c r="J16" s="189" t="s">
        <v>318</v>
      </c>
      <c r="K16" s="190" t="s">
        <v>303</v>
      </c>
      <c r="L16" s="191" t="s">
        <v>319</v>
      </c>
      <c r="M16" s="192">
        <f t="shared" si="0"/>
        <v>0.3611111111111111</v>
      </c>
      <c r="N16" s="263">
        <f t="shared" si="4"/>
        <v>2.6569444444444446</v>
      </c>
      <c r="O16" s="193">
        <f t="shared" si="5"/>
        <v>2.0833333333333332E-2</v>
      </c>
      <c r="P16" s="264">
        <f t="shared" si="6"/>
        <v>0.10416666666666666</v>
      </c>
    </row>
    <row r="17" spans="1:16" x14ac:dyDescent="0.2">
      <c r="A17" s="261">
        <v>43936</v>
      </c>
      <c r="B17" s="262" t="str">
        <f>VLOOKUP(WEEKDAY(A17),Table1[#All],2,FALSE)</f>
        <v>ד</v>
      </c>
      <c r="C17" s="269"/>
      <c r="D17" s="269"/>
      <c r="E17" s="270"/>
      <c r="F17" s="271"/>
      <c r="G17" s="269"/>
      <c r="H17" s="269"/>
      <c r="I17" s="269"/>
      <c r="J17" s="270"/>
      <c r="K17" s="271" t="s">
        <v>310</v>
      </c>
      <c r="L17" s="272"/>
      <c r="M17" s="266">
        <f t="shared" si="0"/>
        <v>0</v>
      </c>
      <c r="N17" s="263">
        <f t="shared" si="4"/>
        <v>2.6569444444444446</v>
      </c>
      <c r="O17" s="193">
        <f t="shared" si="5"/>
        <v>0</v>
      </c>
      <c r="P17" s="264">
        <f t="shared" si="6"/>
        <v>0.10416666666666666</v>
      </c>
    </row>
    <row r="18" spans="1:16" ht="96" x14ac:dyDescent="0.2">
      <c r="A18" s="186">
        <v>43937</v>
      </c>
      <c r="B18" s="187" t="str">
        <f>VLOOKUP(WEEKDAY(A18),Table1[#All],2,FALSE)</f>
        <v>ה</v>
      </c>
      <c r="C18" s="188"/>
      <c r="D18" s="188"/>
      <c r="E18" s="189" t="s">
        <v>182</v>
      </c>
      <c r="F18" s="190" t="s">
        <v>300</v>
      </c>
      <c r="G18" s="188"/>
      <c r="H18" s="188"/>
      <c r="I18" s="188"/>
      <c r="J18" s="189" t="s">
        <v>320</v>
      </c>
      <c r="K18" s="190" t="s">
        <v>321</v>
      </c>
      <c r="L18" s="191" t="s">
        <v>322</v>
      </c>
      <c r="M18" s="192">
        <f t="shared" si="0"/>
        <v>0.48541666666666661</v>
      </c>
      <c r="N18" s="263">
        <f t="shared" si="4"/>
        <v>3.1423611111111112</v>
      </c>
      <c r="O18" s="193">
        <f t="shared" si="5"/>
        <v>2.0833333333333332E-2</v>
      </c>
      <c r="P18" s="264">
        <f t="shared" si="6"/>
        <v>0.12499999999999999</v>
      </c>
    </row>
    <row r="19" spans="1:16" x14ac:dyDescent="0.2">
      <c r="A19" s="261">
        <v>43938</v>
      </c>
      <c r="B19" s="262" t="str">
        <f>VLOOKUP(WEEKDAY(A19),Table1[#All],2,FALSE)</f>
        <v>ו</v>
      </c>
      <c r="C19" s="269"/>
      <c r="D19" s="269"/>
      <c r="E19" s="270"/>
      <c r="F19" s="271"/>
      <c r="G19" s="269"/>
      <c r="H19" s="269"/>
      <c r="I19" s="269"/>
      <c r="J19" s="270"/>
      <c r="K19" s="271"/>
      <c r="L19" s="272"/>
      <c r="M19" s="266">
        <f t="shared" si="0"/>
        <v>0</v>
      </c>
      <c r="N19" s="263">
        <f t="shared" si="4"/>
        <v>3.1423611111111112</v>
      </c>
      <c r="O19" s="193">
        <f t="shared" si="5"/>
        <v>0</v>
      </c>
      <c r="P19" s="264">
        <f t="shared" si="6"/>
        <v>0.12499999999999999</v>
      </c>
    </row>
    <row r="20" spans="1:16" ht="32" x14ac:dyDescent="0.2">
      <c r="A20" s="186">
        <v>43940</v>
      </c>
      <c r="B20" s="187" t="str">
        <f>VLOOKUP(WEEKDAY(A20),Table1[#All],2,FALSE)</f>
        <v>א</v>
      </c>
      <c r="C20" s="188"/>
      <c r="D20" s="188"/>
      <c r="E20" s="189" t="s">
        <v>323</v>
      </c>
      <c r="F20" s="190" t="s">
        <v>300</v>
      </c>
      <c r="G20" s="188"/>
      <c r="H20" s="188"/>
      <c r="I20" s="188"/>
      <c r="J20" s="189" t="s">
        <v>324</v>
      </c>
      <c r="K20" s="190" t="s">
        <v>325</v>
      </c>
      <c r="L20" s="191" t="s">
        <v>326</v>
      </c>
      <c r="M20" s="192">
        <f t="shared" si="0"/>
        <v>0.25694444444444448</v>
      </c>
      <c r="N20" s="263">
        <f t="shared" si="4"/>
        <v>3.3993055555555558</v>
      </c>
      <c r="O20" s="193">
        <f t="shared" si="5"/>
        <v>2.0833333333333332E-2</v>
      </c>
      <c r="P20" s="264">
        <f t="shared" si="6"/>
        <v>0.14583333333333331</v>
      </c>
    </row>
    <row r="21" spans="1:16" ht="48" x14ac:dyDescent="0.2">
      <c r="A21" s="186">
        <v>43941</v>
      </c>
      <c r="B21" s="187" t="str">
        <f>VLOOKUP(WEEKDAY(A21),Table1[#All],2,FALSE)</f>
        <v>ב</v>
      </c>
      <c r="C21" s="188"/>
      <c r="D21" s="188"/>
      <c r="E21" s="189" t="s">
        <v>327</v>
      </c>
      <c r="F21" s="190" t="s">
        <v>328</v>
      </c>
      <c r="G21" s="188"/>
      <c r="H21" s="188"/>
      <c r="I21" s="188"/>
      <c r="J21" s="189" t="s">
        <v>329</v>
      </c>
      <c r="K21" s="190" t="s">
        <v>300</v>
      </c>
      <c r="L21" s="191" t="s">
        <v>330</v>
      </c>
      <c r="M21" s="192">
        <f t="shared" si="0"/>
        <v>0.3034722222222222</v>
      </c>
      <c r="N21" s="263">
        <f t="shared" si="4"/>
        <v>3.7027777777777779</v>
      </c>
      <c r="O21" s="193">
        <f t="shared" si="5"/>
        <v>2.0833333333333332E-2</v>
      </c>
      <c r="P21" s="264">
        <f t="shared" si="6"/>
        <v>0.16666666666666666</v>
      </c>
    </row>
    <row r="22" spans="1:16" ht="48" x14ac:dyDescent="0.2">
      <c r="A22" s="186">
        <v>43942</v>
      </c>
      <c r="B22" s="187" t="str">
        <f>VLOOKUP(WEEKDAY(A22),Table1[#All],2,FALSE)</f>
        <v>ג</v>
      </c>
      <c r="C22" s="188"/>
      <c r="D22" s="188"/>
      <c r="E22" s="189" t="s">
        <v>331</v>
      </c>
      <c r="F22" s="190" t="s">
        <v>303</v>
      </c>
      <c r="G22" s="188"/>
      <c r="H22" s="188"/>
      <c r="I22" s="188"/>
      <c r="J22" s="189" t="s">
        <v>332</v>
      </c>
      <c r="K22" s="190" t="s">
        <v>303</v>
      </c>
      <c r="L22" s="191" t="s">
        <v>333</v>
      </c>
      <c r="M22" s="192">
        <f t="shared" si="0"/>
        <v>0.31319444444444444</v>
      </c>
      <c r="N22" s="263">
        <f t="shared" si="4"/>
        <v>4.0159722222222225</v>
      </c>
      <c r="O22" s="193">
        <f t="shared" si="5"/>
        <v>2.0833333333333332E-2</v>
      </c>
      <c r="P22" s="264">
        <f t="shared" si="6"/>
        <v>0.1875</v>
      </c>
    </row>
    <row r="23" spans="1:16" ht="32" x14ac:dyDescent="0.2">
      <c r="A23" s="186">
        <v>43943</v>
      </c>
      <c r="B23" s="187" t="str">
        <f>VLOOKUP(WEEKDAY(A23),Table1[#All],2,FALSE)</f>
        <v>ד</v>
      </c>
      <c r="C23" s="188"/>
      <c r="D23" s="188"/>
      <c r="E23" s="189" t="s">
        <v>334</v>
      </c>
      <c r="F23" s="190" t="s">
        <v>303</v>
      </c>
      <c r="G23" s="188"/>
      <c r="H23" s="188"/>
      <c r="I23" s="188"/>
      <c r="J23" s="189" t="s">
        <v>335</v>
      </c>
      <c r="K23" s="190" t="s">
        <v>303</v>
      </c>
      <c r="L23" s="191" t="s">
        <v>336</v>
      </c>
      <c r="M23" s="192">
        <f t="shared" si="0"/>
        <v>0.38819444444444445</v>
      </c>
      <c r="N23" s="263">
        <f t="shared" si="4"/>
        <v>4.4041666666666668</v>
      </c>
      <c r="O23" s="193">
        <f t="shared" si="5"/>
        <v>2.0833333333333332E-2</v>
      </c>
      <c r="P23" s="264">
        <f t="shared" si="6"/>
        <v>0.20833333333333334</v>
      </c>
    </row>
    <row r="24" spans="1:16" ht="32" x14ac:dyDescent="0.2">
      <c r="A24" s="186">
        <v>43944</v>
      </c>
      <c r="B24" s="187" t="str">
        <f>VLOOKUP(WEEKDAY(A24),Table1[#All],2,FALSE)</f>
        <v>ה</v>
      </c>
      <c r="C24" s="188"/>
      <c r="D24" s="188"/>
      <c r="E24" s="189" t="s">
        <v>337</v>
      </c>
      <c r="F24" s="190" t="s">
        <v>303</v>
      </c>
      <c r="G24" s="188"/>
      <c r="H24" s="188"/>
      <c r="I24" s="188"/>
      <c r="J24" s="189" t="s">
        <v>338</v>
      </c>
      <c r="K24" s="190" t="s">
        <v>311</v>
      </c>
      <c r="L24" s="191" t="s">
        <v>339</v>
      </c>
      <c r="M24" s="192">
        <f t="shared" si="0"/>
        <v>0.26527777777777767</v>
      </c>
      <c r="N24" s="263">
        <f t="shared" si="4"/>
        <v>4.6694444444444443</v>
      </c>
      <c r="O24" s="193">
        <f t="shared" si="5"/>
        <v>2.0833333333333332E-2</v>
      </c>
      <c r="P24" s="264">
        <f t="shared" si="6"/>
        <v>0.22916666666666669</v>
      </c>
    </row>
    <row r="25" spans="1:16" x14ac:dyDescent="0.2">
      <c r="A25" s="261">
        <v>43945</v>
      </c>
      <c r="B25" s="262" t="str">
        <f>VLOOKUP(WEEKDAY(A25),Table1[#All],2,FALSE)</f>
        <v>ו</v>
      </c>
      <c r="C25" s="269"/>
      <c r="D25" s="269"/>
      <c r="E25" s="270"/>
      <c r="F25" s="271"/>
      <c r="G25" s="269"/>
      <c r="H25" s="269"/>
      <c r="I25" s="269"/>
      <c r="J25" s="270"/>
      <c r="K25" s="271"/>
      <c r="L25" s="272"/>
      <c r="M25" s="266">
        <f t="shared" si="0"/>
        <v>0</v>
      </c>
      <c r="N25" s="263">
        <f t="shared" si="4"/>
        <v>4.6694444444444443</v>
      </c>
      <c r="O25" s="193">
        <f t="shared" si="5"/>
        <v>0</v>
      </c>
      <c r="P25" s="264">
        <f t="shared" si="6"/>
        <v>0.22916666666666669</v>
      </c>
    </row>
    <row r="26" spans="1:16" ht="48" x14ac:dyDescent="0.2">
      <c r="A26" s="186">
        <v>43947</v>
      </c>
      <c r="B26" s="187" t="str">
        <f>VLOOKUP(WEEKDAY(A26),Table1[#All],2,FALSE)</f>
        <v>א</v>
      </c>
      <c r="C26" s="188"/>
      <c r="D26" s="188"/>
      <c r="E26" s="189" t="s">
        <v>340</v>
      </c>
      <c r="F26" s="190" t="s">
        <v>300</v>
      </c>
      <c r="G26" s="188"/>
      <c r="H26" s="188"/>
      <c r="I26" s="188"/>
      <c r="J26" s="189" t="s">
        <v>341</v>
      </c>
      <c r="K26" s="190" t="s">
        <v>300</v>
      </c>
      <c r="L26" s="191" t="s">
        <v>342</v>
      </c>
      <c r="M26" s="192">
        <f t="shared" si="0"/>
        <v>0.35833333333333334</v>
      </c>
      <c r="N26" s="263">
        <f t="shared" si="4"/>
        <v>5.0277777777777777</v>
      </c>
      <c r="O26" s="193">
        <f t="shared" si="5"/>
        <v>2.0833333333333332E-2</v>
      </c>
      <c r="P26" s="264">
        <f t="shared" si="6"/>
        <v>0.25</v>
      </c>
    </row>
    <row r="27" spans="1:16" ht="32" x14ac:dyDescent="0.2">
      <c r="A27" s="186">
        <v>43948</v>
      </c>
      <c r="B27" s="187" t="str">
        <f>VLOOKUP(WEEKDAY(A27),Table1[#All],2,FALSE)</f>
        <v>ב</v>
      </c>
      <c r="C27" s="188"/>
      <c r="D27" s="188"/>
      <c r="E27" s="189">
        <v>0.34513888888888888</v>
      </c>
      <c r="F27" s="190" t="s">
        <v>300</v>
      </c>
      <c r="G27" s="188"/>
      <c r="H27" s="188"/>
      <c r="I27" s="188"/>
      <c r="J27" s="189">
        <v>0.70416666666666661</v>
      </c>
      <c r="K27" s="190" t="s">
        <v>300</v>
      </c>
      <c r="L27" s="191" t="s">
        <v>343</v>
      </c>
      <c r="M27" s="192">
        <f t="shared" si="0"/>
        <v>0.35902777777777772</v>
      </c>
      <c r="N27" s="263">
        <f t="shared" si="4"/>
        <v>5.3868055555555552</v>
      </c>
      <c r="O27" s="193">
        <f t="shared" si="5"/>
        <v>2.0833333333333332E-2</v>
      </c>
      <c r="P27" s="264">
        <f t="shared" si="6"/>
        <v>0.27083333333333331</v>
      </c>
    </row>
    <row r="28" spans="1:16" ht="16" x14ac:dyDescent="0.2">
      <c r="A28" s="261">
        <v>43949</v>
      </c>
      <c r="B28" s="262" t="str">
        <f>VLOOKUP(WEEKDAY(A28),Table1[#All],2,FALSE)</f>
        <v>ג</v>
      </c>
      <c r="C28" s="269"/>
      <c r="D28" s="269"/>
      <c r="E28" s="270"/>
      <c r="F28" s="271"/>
      <c r="G28" s="269"/>
      <c r="H28" s="269"/>
      <c r="I28" s="269"/>
      <c r="J28" s="270"/>
      <c r="K28" s="271"/>
      <c r="L28" s="272" t="s">
        <v>344</v>
      </c>
      <c r="M28" s="266">
        <f t="shared" si="0"/>
        <v>0</v>
      </c>
      <c r="N28" s="263">
        <f t="shared" si="4"/>
        <v>5.3868055555555552</v>
      </c>
      <c r="O28" s="193">
        <f t="shared" si="5"/>
        <v>0</v>
      </c>
      <c r="P28" s="264">
        <f t="shared" si="6"/>
        <v>0.27083333333333331</v>
      </c>
    </row>
    <row r="29" spans="1:16" ht="16" x14ac:dyDescent="0.2">
      <c r="A29" s="261">
        <v>43950</v>
      </c>
      <c r="B29" s="262" t="str">
        <f>VLOOKUP(WEEKDAY(A29),Table1[#All],2,FALSE)</f>
        <v>ד</v>
      </c>
      <c r="C29" s="269"/>
      <c r="D29" s="269"/>
      <c r="E29" s="270"/>
      <c r="F29" s="271"/>
      <c r="G29" s="269"/>
      <c r="H29" s="269"/>
      <c r="I29" s="269"/>
      <c r="J29" s="270"/>
      <c r="K29" s="271"/>
      <c r="L29" s="272" t="s">
        <v>345</v>
      </c>
      <c r="M29" s="266">
        <f t="shared" si="0"/>
        <v>0</v>
      </c>
      <c r="N29" s="263">
        <f t="shared" si="4"/>
        <v>5.3868055555555552</v>
      </c>
      <c r="O29" s="193">
        <f t="shared" si="5"/>
        <v>0</v>
      </c>
      <c r="P29" s="264">
        <f t="shared" si="6"/>
        <v>0.27083333333333331</v>
      </c>
    </row>
    <row r="30" spans="1:16" ht="80" x14ac:dyDescent="0.2">
      <c r="A30" s="186">
        <v>43951</v>
      </c>
      <c r="B30" s="187" t="str">
        <f>VLOOKUP(WEEKDAY(A30),Table1[#All],2,FALSE)</f>
        <v>ה</v>
      </c>
      <c r="C30" s="188"/>
      <c r="D30" s="188"/>
      <c r="E30" s="189">
        <v>0.36736111111111108</v>
      </c>
      <c r="F30" s="190" t="s">
        <v>303</v>
      </c>
      <c r="G30" s="188"/>
      <c r="H30" s="188"/>
      <c r="I30" s="188"/>
      <c r="J30" s="189">
        <v>0.68194444444444446</v>
      </c>
      <c r="K30" s="190" t="s">
        <v>300</v>
      </c>
      <c r="L30" s="191" t="s">
        <v>346</v>
      </c>
      <c r="M30" s="192">
        <f t="shared" si="0"/>
        <v>0.31458333333333338</v>
      </c>
      <c r="N30" s="263">
        <f t="shared" si="4"/>
        <v>5.7013888888888884</v>
      </c>
      <c r="O30" s="193">
        <f t="shared" si="5"/>
        <v>2.0833333333333332E-2</v>
      </c>
      <c r="P30" s="264">
        <f t="shared" si="6"/>
        <v>0.29166666666666663</v>
      </c>
    </row>
    <row r="31" spans="1:16" ht="32" x14ac:dyDescent="0.2">
      <c r="A31" s="224" t="s">
        <v>46</v>
      </c>
      <c r="B31" s="225" t="s">
        <v>47</v>
      </c>
      <c r="C31" s="223" t="s">
        <v>48</v>
      </c>
      <c r="D31" s="66" t="s">
        <v>49</v>
      </c>
      <c r="E31" s="1"/>
      <c r="F31" s="6"/>
      <c r="G31" s="6"/>
      <c r="H31" s="6"/>
      <c r="I31" s="6"/>
      <c r="J31" s="1"/>
      <c r="K31" s="6"/>
      <c r="L31" s="6"/>
      <c r="M31" s="1"/>
      <c r="N31" s="273">
        <f>N30-P30</f>
        <v>5.4097222222222214</v>
      </c>
      <c r="O31" s="19"/>
      <c r="P31" s="5"/>
    </row>
    <row r="32" spans="1:16" ht="16" x14ac:dyDescent="0.2">
      <c r="A32" s="226">
        <f>COUNTA(Table2[כניסה])</f>
        <v>19</v>
      </c>
      <c r="B32" s="227">
        <f>N31</f>
        <v>5.4097222222222214</v>
      </c>
    </row>
    <row r="33" spans="1:2" ht="16" x14ac:dyDescent="0.2">
      <c r="A33" s="274" t="s">
        <v>347</v>
      </c>
      <c r="B33" s="227">
        <v>6.4256944444444448</v>
      </c>
    </row>
    <row r="34" spans="1:2" ht="16" x14ac:dyDescent="0.2">
      <c r="A34" s="274" t="s">
        <v>348</v>
      </c>
      <c r="B34" s="227">
        <f>'פברואר 2020'!B37</f>
        <v>6.2097222222222221</v>
      </c>
    </row>
    <row r="35" spans="1:2" ht="16" x14ac:dyDescent="0.2">
      <c r="A35" s="274" t="s">
        <v>349</v>
      </c>
      <c r="B35" s="227">
        <v>3.4659722222222222</v>
      </c>
    </row>
    <row r="36" spans="1:2" ht="16" x14ac:dyDescent="0.2">
      <c r="B36" s="227">
        <f>SUM(B32:B35)</f>
        <v>21.511111111111113</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3354FA-A5E3-4E2C-A70E-F3EB3AEF87D0}">
  <sheetPr codeName="Sheet13"/>
  <dimension ref="A1:P35"/>
  <sheetViews>
    <sheetView rightToLeft="1" topLeftCell="B26" zoomScaleNormal="100" workbookViewId="0">
      <selection sqref="A1:P35"/>
    </sheetView>
  </sheetViews>
  <sheetFormatPr baseColWidth="10" defaultColWidth="8.83203125" defaultRowHeight="15" x14ac:dyDescent="0.2"/>
  <cols>
    <col min="1" max="1" width="17" style="125" bestFit="1" customWidth="1"/>
    <col min="2" max="2" width="11.5" style="125" customWidth="1"/>
    <col min="3" max="4" width="0" style="125" hidden="1" customWidth="1"/>
    <col min="5" max="5" width="10.1640625" style="125" customWidth="1"/>
    <col min="6" max="6" width="34.5" style="125" customWidth="1"/>
    <col min="7" max="9" width="0" style="125" hidden="1" customWidth="1"/>
    <col min="10" max="10" width="8.83203125" style="125"/>
    <col min="11" max="11" width="40.5" style="125" bestFit="1" customWidth="1"/>
    <col min="12" max="12" width="29.5" style="125" customWidth="1"/>
    <col min="13" max="13" width="10.1640625" style="125" customWidth="1"/>
    <col min="14" max="14" width="10.5" style="125" customWidth="1"/>
    <col min="15" max="15" width="9.1640625" style="125" hidden="1" customWidth="1"/>
    <col min="16" max="16" width="11" style="125" customWidth="1"/>
    <col min="17" max="16384" width="8.83203125" style="125"/>
  </cols>
  <sheetData>
    <row r="1" spans="1:16" x14ac:dyDescent="0.2">
      <c r="A1" s="34"/>
      <c r="B1" s="1"/>
      <c r="C1" s="6"/>
      <c r="D1" s="6"/>
      <c r="E1" s="11"/>
      <c r="F1" s="328" t="s">
        <v>0</v>
      </c>
    </row>
    <row r="2" spans="1:16" x14ac:dyDescent="0.2">
      <c r="A2" s="34"/>
      <c r="B2" s="1"/>
      <c r="C2" s="6"/>
      <c r="D2" s="6"/>
      <c r="E2" s="11"/>
      <c r="F2" s="328" t="s">
        <v>1</v>
      </c>
    </row>
    <row r="3" spans="1:16" x14ac:dyDescent="0.2">
      <c r="A3" s="34"/>
      <c r="B3" s="1"/>
      <c r="C3" s="6"/>
      <c r="D3" s="6"/>
      <c r="E3" s="11"/>
      <c r="F3" s="254" t="s">
        <v>350</v>
      </c>
    </row>
    <row r="4" spans="1:16" ht="34" x14ac:dyDescent="0.2">
      <c r="A4" s="228" t="s">
        <v>3</v>
      </c>
      <c r="B4" s="229" t="s">
        <v>4</v>
      </c>
      <c r="C4" s="229" t="s">
        <v>5</v>
      </c>
      <c r="D4" s="229" t="s">
        <v>6</v>
      </c>
      <c r="E4" s="229" t="s">
        <v>7</v>
      </c>
      <c r="F4" s="229" t="s">
        <v>8</v>
      </c>
      <c r="G4" s="229" t="s">
        <v>9</v>
      </c>
      <c r="H4" s="229" t="s">
        <v>214</v>
      </c>
      <c r="I4" s="229" t="s">
        <v>215</v>
      </c>
      <c r="J4" s="229" t="s">
        <v>10</v>
      </c>
      <c r="K4" s="229" t="s">
        <v>216</v>
      </c>
      <c r="L4" s="229" t="s">
        <v>217</v>
      </c>
      <c r="M4" s="229" t="s">
        <v>11</v>
      </c>
      <c r="N4" s="230" t="s">
        <v>12</v>
      </c>
      <c r="O4" s="231" t="s">
        <v>218</v>
      </c>
      <c r="P4" s="232" t="s">
        <v>161</v>
      </c>
    </row>
    <row r="5" spans="1:16" x14ac:dyDescent="0.2">
      <c r="A5" s="261">
        <v>43952</v>
      </c>
      <c r="B5" s="262" t="str">
        <f>VLOOKUP(WEEKDAY(A5),Table1[#All],2,FALSE)</f>
        <v>ו</v>
      </c>
      <c r="C5" s="269"/>
      <c r="D5" s="269"/>
      <c r="E5" s="270"/>
      <c r="F5" s="271"/>
      <c r="G5" s="269"/>
      <c r="H5" s="269"/>
      <c r="I5" s="269"/>
      <c r="J5" s="270"/>
      <c r="K5" s="271"/>
      <c r="L5" s="272"/>
      <c r="M5" s="266">
        <f>J5-E5</f>
        <v>0</v>
      </c>
      <c r="N5" s="266">
        <f>M5</f>
        <v>0</v>
      </c>
      <c r="O5" s="267">
        <f>IF(M5&gt;TIME(6,0,0),TIME(0,30,0),0)</f>
        <v>0</v>
      </c>
      <c r="P5" s="268">
        <f>O5</f>
        <v>0</v>
      </c>
    </row>
    <row r="6" spans="1:16" x14ac:dyDescent="0.2">
      <c r="A6" s="261">
        <v>43953</v>
      </c>
      <c r="B6" s="262" t="str">
        <f>VLOOKUP(WEEKDAY(A6),Table1[#All],2,FALSE)</f>
        <v>ש</v>
      </c>
      <c r="C6" s="269"/>
      <c r="D6" s="269"/>
      <c r="E6" s="270"/>
      <c r="F6" s="271"/>
      <c r="G6" s="269"/>
      <c r="H6" s="269"/>
      <c r="I6" s="269"/>
      <c r="J6" s="270"/>
      <c r="K6" s="271"/>
      <c r="L6" s="272"/>
      <c r="M6" s="266">
        <f t="shared" ref="M6:M33" si="0">J6-E6</f>
        <v>0</v>
      </c>
      <c r="N6" s="263">
        <f>N5+M6</f>
        <v>0</v>
      </c>
      <c r="O6" s="193">
        <f>IF(M6&gt;TIME(6,0,0),TIME(0,30,0),0)</f>
        <v>0</v>
      </c>
      <c r="P6" s="264">
        <f>P5+O6</f>
        <v>0</v>
      </c>
    </row>
    <row r="7" spans="1:16" ht="56.25" customHeight="1" x14ac:dyDescent="0.2">
      <c r="A7" s="186">
        <v>43954</v>
      </c>
      <c r="B7" s="187" t="str">
        <f>VLOOKUP(WEEKDAY(A7),Table1[#All],2,FALSE)</f>
        <v>א</v>
      </c>
      <c r="C7" s="188"/>
      <c r="D7" s="188"/>
      <c r="E7" s="189">
        <v>0.39513888888888887</v>
      </c>
      <c r="F7" s="190" t="s">
        <v>303</v>
      </c>
      <c r="G7" s="188"/>
      <c r="H7" s="188"/>
      <c r="I7" s="188"/>
      <c r="J7" s="189">
        <v>0.60347222222222219</v>
      </c>
      <c r="K7" s="190" t="s">
        <v>303</v>
      </c>
      <c r="L7" s="191" t="s">
        <v>351</v>
      </c>
      <c r="M7" s="192">
        <f t="shared" si="0"/>
        <v>0.20833333333333331</v>
      </c>
      <c r="N7" s="263">
        <f t="shared" ref="N7:N12" si="1">N6+M7</f>
        <v>0.20833333333333331</v>
      </c>
      <c r="O7" s="193">
        <f t="shared" ref="O7:O12" si="2">IF(M7&gt;TIME(6,0,0),TIME(0,30,0),0)</f>
        <v>0</v>
      </c>
      <c r="P7" s="264">
        <f t="shared" ref="P7:P12" si="3">P6+O7</f>
        <v>0</v>
      </c>
    </row>
    <row r="8" spans="1:16" ht="64" x14ac:dyDescent="0.2">
      <c r="A8" s="186">
        <v>43955</v>
      </c>
      <c r="B8" s="187" t="str">
        <f>VLOOKUP(WEEKDAY(A8),Table1[#All],2,FALSE)</f>
        <v>ב</v>
      </c>
      <c r="C8" s="188"/>
      <c r="D8" s="188"/>
      <c r="E8" s="189">
        <v>0.35694444444444445</v>
      </c>
      <c r="F8" s="190" t="s">
        <v>352</v>
      </c>
      <c r="G8" s="188"/>
      <c r="H8" s="188"/>
      <c r="I8" s="188"/>
      <c r="J8" s="189">
        <v>0.68819444444444444</v>
      </c>
      <c r="K8" s="190" t="s">
        <v>300</v>
      </c>
      <c r="L8" s="191" t="s">
        <v>353</v>
      </c>
      <c r="M8" s="192">
        <f t="shared" si="0"/>
        <v>0.33124999999999999</v>
      </c>
      <c r="N8" s="263">
        <f t="shared" si="1"/>
        <v>0.5395833333333333</v>
      </c>
      <c r="O8" s="193">
        <f t="shared" si="2"/>
        <v>2.0833333333333332E-2</v>
      </c>
      <c r="P8" s="264">
        <f t="shared" si="3"/>
        <v>2.0833333333333332E-2</v>
      </c>
    </row>
    <row r="9" spans="1:16" ht="32" x14ac:dyDescent="0.2">
      <c r="A9" s="186">
        <v>43956</v>
      </c>
      <c r="B9" s="187" t="str">
        <f>VLOOKUP(WEEKDAY(A9),Table1[#All],2,FALSE)</f>
        <v>ג</v>
      </c>
      <c r="C9" s="188"/>
      <c r="D9" s="188"/>
      <c r="E9" s="189">
        <v>0.34861111111111115</v>
      </c>
      <c r="F9" s="190" t="s">
        <v>303</v>
      </c>
      <c r="G9" s="188"/>
      <c r="H9" s="188"/>
      <c r="I9" s="188"/>
      <c r="J9" s="189">
        <v>0.46666666666666662</v>
      </c>
      <c r="K9" s="190" t="s">
        <v>300</v>
      </c>
      <c r="L9" s="191" t="s">
        <v>354</v>
      </c>
      <c r="M9" s="192">
        <f t="shared" si="0"/>
        <v>0.11805555555555547</v>
      </c>
      <c r="N9" s="263">
        <f t="shared" si="1"/>
        <v>0.65763888888888877</v>
      </c>
      <c r="O9" s="193">
        <f t="shared" si="2"/>
        <v>0</v>
      </c>
      <c r="P9" s="264">
        <f t="shared" si="3"/>
        <v>2.0833333333333332E-2</v>
      </c>
    </row>
    <row r="10" spans="1:16" x14ac:dyDescent="0.2">
      <c r="A10" s="261">
        <v>43957</v>
      </c>
      <c r="B10" s="262" t="str">
        <f>VLOOKUP(WEEKDAY(A10),Table1[#All],2,FALSE)</f>
        <v>ד</v>
      </c>
      <c r="C10" s="269"/>
      <c r="D10" s="269"/>
      <c r="E10" s="270"/>
      <c r="F10" s="271"/>
      <c r="G10" s="269"/>
      <c r="H10" s="269"/>
      <c r="I10" s="269"/>
      <c r="J10" s="270"/>
      <c r="K10" s="271"/>
      <c r="L10" s="272"/>
      <c r="M10" s="266">
        <f t="shared" si="0"/>
        <v>0</v>
      </c>
      <c r="N10" s="263">
        <f t="shared" si="1"/>
        <v>0.65763888888888877</v>
      </c>
      <c r="O10" s="193">
        <f t="shared" si="2"/>
        <v>0</v>
      </c>
      <c r="P10" s="264">
        <f t="shared" si="3"/>
        <v>2.0833333333333332E-2</v>
      </c>
    </row>
    <row r="11" spans="1:16" ht="32" x14ac:dyDescent="0.2">
      <c r="A11" s="186">
        <v>43958</v>
      </c>
      <c r="B11" s="187" t="str">
        <f>VLOOKUP(WEEKDAY(A11),Table1[#All],2,FALSE)</f>
        <v>ה</v>
      </c>
      <c r="C11" s="188"/>
      <c r="D11" s="188"/>
      <c r="E11" s="189">
        <v>0.34166666666666662</v>
      </c>
      <c r="F11" s="190" t="s">
        <v>300</v>
      </c>
      <c r="G11" s="188"/>
      <c r="H11" s="188"/>
      <c r="I11" s="188"/>
      <c r="J11" s="189">
        <v>0.47916666666666669</v>
      </c>
      <c r="K11" s="190" t="s">
        <v>303</v>
      </c>
      <c r="L11" s="191" t="s">
        <v>355</v>
      </c>
      <c r="M11" s="192">
        <f t="shared" si="0"/>
        <v>0.13750000000000007</v>
      </c>
      <c r="N11" s="263">
        <f t="shared" si="1"/>
        <v>0.79513888888888884</v>
      </c>
      <c r="O11" s="193">
        <f t="shared" si="2"/>
        <v>0</v>
      </c>
      <c r="P11" s="264">
        <f t="shared" si="3"/>
        <v>2.0833333333333332E-2</v>
      </c>
    </row>
    <row r="12" spans="1:16" x14ac:dyDescent="0.2">
      <c r="A12" s="261">
        <v>43959</v>
      </c>
      <c r="B12" s="262" t="str">
        <f>VLOOKUP(WEEKDAY(A12),Table1[#All],2,FALSE)</f>
        <v>ו</v>
      </c>
      <c r="C12" s="269"/>
      <c r="D12" s="269"/>
      <c r="E12" s="270"/>
      <c r="F12" s="271"/>
      <c r="G12" s="269"/>
      <c r="H12" s="269"/>
      <c r="I12" s="269"/>
      <c r="J12" s="270"/>
      <c r="K12" s="271"/>
      <c r="L12" s="272"/>
      <c r="M12" s="266">
        <f t="shared" si="0"/>
        <v>0</v>
      </c>
      <c r="N12" s="263">
        <f t="shared" si="1"/>
        <v>0.79513888888888884</v>
      </c>
      <c r="O12" s="193">
        <f t="shared" si="2"/>
        <v>0</v>
      </c>
      <c r="P12" s="264">
        <f t="shared" si="3"/>
        <v>2.0833333333333332E-2</v>
      </c>
    </row>
    <row r="13" spans="1:16" ht="48" x14ac:dyDescent="0.2">
      <c r="A13" s="186">
        <v>43961</v>
      </c>
      <c r="B13" s="187" t="str">
        <f>VLOOKUP(WEEKDAY(A13),Table1[#All],2,FALSE)</f>
        <v>א</v>
      </c>
      <c r="C13" s="188"/>
      <c r="D13" s="188"/>
      <c r="E13" s="189">
        <v>0.44930555555555557</v>
      </c>
      <c r="F13" s="190" t="s">
        <v>87</v>
      </c>
      <c r="G13" s="188"/>
      <c r="H13" s="188"/>
      <c r="I13" s="188"/>
      <c r="J13" s="189">
        <v>0.60902777777777783</v>
      </c>
      <c r="K13" s="190" t="s">
        <v>252</v>
      </c>
      <c r="L13" s="191" t="s">
        <v>356</v>
      </c>
      <c r="M13" s="192">
        <f t="shared" si="0"/>
        <v>0.15972222222222227</v>
      </c>
      <c r="N13" s="263">
        <f t="shared" ref="N13:N33" si="4">N12+M13</f>
        <v>0.95486111111111116</v>
      </c>
      <c r="O13" s="193">
        <f t="shared" ref="O13:O33" si="5">IF(M13&gt;TIME(6,0,0),TIME(0,30,0),0)</f>
        <v>0</v>
      </c>
      <c r="P13" s="264">
        <f t="shared" ref="P13:P33" si="6">P12+O13</f>
        <v>2.0833333333333332E-2</v>
      </c>
    </row>
    <row r="14" spans="1:16" ht="32" x14ac:dyDescent="0.2">
      <c r="A14" s="186">
        <v>43962</v>
      </c>
      <c r="B14" s="187" t="str">
        <f>VLOOKUP(WEEKDAY(A14),Table1[#All],2,FALSE)</f>
        <v>ב</v>
      </c>
      <c r="C14" s="188"/>
      <c r="D14" s="188"/>
      <c r="E14" s="189">
        <v>0.35486111111111113</v>
      </c>
      <c r="F14" s="190" t="s">
        <v>357</v>
      </c>
      <c r="G14" s="188"/>
      <c r="H14" s="188"/>
      <c r="I14" s="188"/>
      <c r="J14" s="265">
        <v>0.53125</v>
      </c>
      <c r="K14" s="190"/>
      <c r="L14" s="191" t="s">
        <v>358</v>
      </c>
      <c r="M14" s="192">
        <f t="shared" si="0"/>
        <v>0.17638888888888887</v>
      </c>
      <c r="N14" s="263">
        <f t="shared" si="4"/>
        <v>1.1312500000000001</v>
      </c>
      <c r="O14" s="193">
        <f t="shared" si="5"/>
        <v>0</v>
      </c>
      <c r="P14" s="264">
        <f t="shared" si="6"/>
        <v>2.0833333333333332E-2</v>
      </c>
    </row>
    <row r="15" spans="1:16" ht="32" x14ac:dyDescent="0.2">
      <c r="A15" s="186">
        <v>43963</v>
      </c>
      <c r="B15" s="187" t="str">
        <f>VLOOKUP(WEEKDAY(A15),Table1[#All],2,FALSE)</f>
        <v>ג</v>
      </c>
      <c r="C15" s="188"/>
      <c r="D15" s="188"/>
      <c r="E15" s="189">
        <v>0.48472222222222222</v>
      </c>
      <c r="F15" s="190" t="s">
        <v>300</v>
      </c>
      <c r="G15" s="188"/>
      <c r="H15" s="188"/>
      <c r="I15" s="188"/>
      <c r="J15" s="189">
        <v>0.5541666666666667</v>
      </c>
      <c r="K15" s="190" t="s">
        <v>300</v>
      </c>
      <c r="L15" s="191" t="s">
        <v>359</v>
      </c>
      <c r="M15" s="192">
        <f t="shared" si="0"/>
        <v>6.9444444444444475E-2</v>
      </c>
      <c r="N15" s="263">
        <f t="shared" si="4"/>
        <v>1.2006944444444445</v>
      </c>
      <c r="O15" s="193">
        <f t="shared" si="5"/>
        <v>0</v>
      </c>
      <c r="P15" s="264">
        <f t="shared" si="6"/>
        <v>2.0833333333333332E-2</v>
      </c>
    </row>
    <row r="16" spans="1:16" x14ac:dyDescent="0.2">
      <c r="A16" s="261">
        <v>43964</v>
      </c>
      <c r="B16" s="262" t="str">
        <f>VLOOKUP(WEEKDAY(A16),Table1[#All],2,FALSE)</f>
        <v>ד</v>
      </c>
      <c r="C16" s="269"/>
      <c r="D16" s="269"/>
      <c r="E16" s="270"/>
      <c r="F16" s="271"/>
      <c r="G16" s="269"/>
      <c r="H16" s="269"/>
      <c r="I16" s="269"/>
      <c r="J16" s="270"/>
      <c r="K16" s="271"/>
      <c r="L16" s="272"/>
      <c r="M16" s="266">
        <f t="shared" si="0"/>
        <v>0</v>
      </c>
      <c r="N16" s="263">
        <f t="shared" si="4"/>
        <v>1.2006944444444445</v>
      </c>
      <c r="O16" s="193">
        <f t="shared" si="5"/>
        <v>0</v>
      </c>
      <c r="P16" s="264">
        <f t="shared" si="6"/>
        <v>2.0833333333333332E-2</v>
      </c>
    </row>
    <row r="17" spans="1:16" ht="64" x14ac:dyDescent="0.2">
      <c r="A17" s="186">
        <v>43965</v>
      </c>
      <c r="B17" s="187" t="str">
        <f>VLOOKUP(WEEKDAY(A17),Table1[#All],2,FALSE)</f>
        <v>ה</v>
      </c>
      <c r="C17" s="188"/>
      <c r="D17" s="188"/>
      <c r="E17" s="189">
        <v>0.33333333333333331</v>
      </c>
      <c r="F17" s="190" t="s">
        <v>17</v>
      </c>
      <c r="G17" s="188"/>
      <c r="H17" s="188"/>
      <c r="I17" s="188"/>
      <c r="J17" s="189">
        <v>0.59722222222222221</v>
      </c>
      <c r="K17" s="190" t="s">
        <v>252</v>
      </c>
      <c r="L17" s="191" t="s">
        <v>360</v>
      </c>
      <c r="M17" s="192">
        <f t="shared" si="0"/>
        <v>0.2638888888888889</v>
      </c>
      <c r="N17" s="263">
        <f t="shared" si="4"/>
        <v>1.4645833333333333</v>
      </c>
      <c r="O17" s="193">
        <f t="shared" si="5"/>
        <v>2.0833333333333332E-2</v>
      </c>
      <c r="P17" s="264">
        <f t="shared" si="6"/>
        <v>4.1666666666666664E-2</v>
      </c>
    </row>
    <row r="18" spans="1:16" x14ac:dyDescent="0.2">
      <c r="A18" s="261">
        <v>43966</v>
      </c>
      <c r="B18" s="262" t="str">
        <f>VLOOKUP(WEEKDAY(A18),Table1[#All],2,FALSE)</f>
        <v>ו</v>
      </c>
      <c r="C18" s="269"/>
      <c r="D18" s="269"/>
      <c r="E18" s="270"/>
      <c r="F18" s="271"/>
      <c r="G18" s="269"/>
      <c r="H18" s="269"/>
      <c r="I18" s="269"/>
      <c r="J18" s="270"/>
      <c r="K18" s="271"/>
      <c r="L18" s="272"/>
      <c r="M18" s="266">
        <f t="shared" si="0"/>
        <v>0</v>
      </c>
      <c r="N18" s="263">
        <f t="shared" si="4"/>
        <v>1.4645833333333333</v>
      </c>
      <c r="O18" s="193">
        <f t="shared" si="5"/>
        <v>0</v>
      </c>
      <c r="P18" s="264">
        <f t="shared" si="6"/>
        <v>4.1666666666666664E-2</v>
      </c>
    </row>
    <row r="19" spans="1:16" ht="48" x14ac:dyDescent="0.2">
      <c r="A19" s="186">
        <v>43968</v>
      </c>
      <c r="B19" s="187" t="str">
        <f>VLOOKUP(WEEKDAY(A19),Table1[#All],2,FALSE)</f>
        <v>א</v>
      </c>
      <c r="C19" s="188"/>
      <c r="D19" s="188"/>
      <c r="E19" s="189">
        <v>0.36388888888888887</v>
      </c>
      <c r="F19" s="190" t="s">
        <v>300</v>
      </c>
      <c r="G19" s="188"/>
      <c r="H19" s="188"/>
      <c r="I19" s="188"/>
      <c r="J19" s="189">
        <v>0.56388888888888888</v>
      </c>
      <c r="K19" s="190" t="s">
        <v>325</v>
      </c>
      <c r="L19" s="191" t="s">
        <v>361</v>
      </c>
      <c r="M19" s="192">
        <f t="shared" si="0"/>
        <v>0.2</v>
      </c>
      <c r="N19" s="263">
        <f t="shared" si="4"/>
        <v>1.6645833333333333</v>
      </c>
      <c r="O19" s="193">
        <f t="shared" si="5"/>
        <v>0</v>
      </c>
      <c r="P19" s="264">
        <f t="shared" si="6"/>
        <v>4.1666666666666664E-2</v>
      </c>
    </row>
    <row r="20" spans="1:16" ht="32" x14ac:dyDescent="0.2">
      <c r="A20" s="186">
        <v>43969</v>
      </c>
      <c r="B20" s="187" t="str">
        <f>VLOOKUP(WEEKDAY(A20),Table1[#All],2,FALSE)</f>
        <v>ב</v>
      </c>
      <c r="C20" s="188"/>
      <c r="D20" s="188"/>
      <c r="E20" s="189">
        <v>0.3576388888888889</v>
      </c>
      <c r="F20" s="190" t="s">
        <v>263</v>
      </c>
      <c r="G20" s="188"/>
      <c r="H20" s="188"/>
      <c r="I20" s="188"/>
      <c r="J20" s="189">
        <v>0.52986111111111112</v>
      </c>
      <c r="K20" s="190" t="s">
        <v>263</v>
      </c>
      <c r="L20" s="191" t="s">
        <v>362</v>
      </c>
      <c r="M20" s="192">
        <f t="shared" si="0"/>
        <v>0.17222222222222222</v>
      </c>
      <c r="N20" s="263">
        <f t="shared" si="4"/>
        <v>1.8368055555555556</v>
      </c>
      <c r="O20" s="193">
        <f t="shared" si="5"/>
        <v>0</v>
      </c>
      <c r="P20" s="264">
        <f t="shared" si="6"/>
        <v>4.1666666666666664E-2</v>
      </c>
    </row>
    <row r="21" spans="1:16" ht="48" x14ac:dyDescent="0.2">
      <c r="A21" s="186">
        <v>43970</v>
      </c>
      <c r="B21" s="187" t="str">
        <f>VLOOKUP(WEEKDAY(A21),Table1[#All],2,FALSE)</f>
        <v>ג</v>
      </c>
      <c r="C21" s="188"/>
      <c r="D21" s="188"/>
      <c r="E21" s="189">
        <v>0.29583333333333334</v>
      </c>
      <c r="F21" s="190" t="s">
        <v>13</v>
      </c>
      <c r="G21" s="188"/>
      <c r="H21" s="188"/>
      <c r="I21" s="188"/>
      <c r="J21" s="189">
        <v>0.52847222222222223</v>
      </c>
      <c r="K21" s="190" t="s">
        <v>138</v>
      </c>
      <c r="L21" s="191" t="s">
        <v>363</v>
      </c>
      <c r="M21" s="192">
        <f t="shared" si="0"/>
        <v>0.2326388888888889</v>
      </c>
      <c r="N21" s="263">
        <f t="shared" si="4"/>
        <v>2.0694444444444446</v>
      </c>
      <c r="O21" s="193">
        <f t="shared" si="5"/>
        <v>0</v>
      </c>
      <c r="P21" s="264">
        <f t="shared" si="6"/>
        <v>4.1666666666666664E-2</v>
      </c>
    </row>
    <row r="22" spans="1:16" ht="48" x14ac:dyDescent="0.2">
      <c r="A22" s="186">
        <v>43971</v>
      </c>
      <c r="B22" s="187" t="str">
        <f>VLOOKUP(WEEKDAY(A22),Table1[#All],2,FALSE)</f>
        <v>ד</v>
      </c>
      <c r="C22" s="188"/>
      <c r="D22" s="188"/>
      <c r="E22" s="189">
        <v>0.33402777777777781</v>
      </c>
      <c r="F22" s="190" t="s">
        <v>42</v>
      </c>
      <c r="G22" s="188"/>
      <c r="H22" s="188"/>
      <c r="I22" s="188"/>
      <c r="J22" s="265">
        <v>0.55902777777777779</v>
      </c>
      <c r="K22" s="190"/>
      <c r="L22" s="191" t="s">
        <v>364</v>
      </c>
      <c r="M22" s="192">
        <f t="shared" si="0"/>
        <v>0.22499999999999998</v>
      </c>
      <c r="N22" s="263">
        <f t="shared" si="4"/>
        <v>2.2944444444444447</v>
      </c>
      <c r="O22" s="193">
        <f t="shared" si="5"/>
        <v>0</v>
      </c>
      <c r="P22" s="264">
        <f t="shared" si="6"/>
        <v>4.1666666666666664E-2</v>
      </c>
    </row>
    <row r="23" spans="1:16" ht="48" x14ac:dyDescent="0.2">
      <c r="A23" s="186">
        <v>43972</v>
      </c>
      <c r="B23" s="187" t="str">
        <f>VLOOKUP(WEEKDAY(A23),Table1[#All],2,FALSE)</f>
        <v>ה</v>
      </c>
      <c r="C23" s="188"/>
      <c r="D23" s="188"/>
      <c r="E23" s="189">
        <v>0.3263888888888889</v>
      </c>
      <c r="F23" s="190" t="s">
        <v>14</v>
      </c>
      <c r="G23" s="188"/>
      <c r="H23" s="188"/>
      <c r="I23" s="188"/>
      <c r="J23" s="189">
        <v>0.57013888888888886</v>
      </c>
      <c r="K23" s="190" t="s">
        <v>59</v>
      </c>
      <c r="L23" s="191" t="s">
        <v>365</v>
      </c>
      <c r="M23" s="192">
        <f t="shared" si="0"/>
        <v>0.24374999999999997</v>
      </c>
      <c r="N23" s="263">
        <f t="shared" si="4"/>
        <v>2.5381944444444446</v>
      </c>
      <c r="O23" s="193">
        <f t="shared" si="5"/>
        <v>0</v>
      </c>
      <c r="P23" s="264">
        <f t="shared" si="6"/>
        <v>4.1666666666666664E-2</v>
      </c>
    </row>
    <row r="24" spans="1:16" x14ac:dyDescent="0.2">
      <c r="A24" s="261">
        <v>43973</v>
      </c>
      <c r="B24" s="262" t="str">
        <f>VLOOKUP(WEEKDAY(A24),Table1[#All],2,FALSE)</f>
        <v>ו</v>
      </c>
      <c r="C24" s="269"/>
      <c r="D24" s="269"/>
      <c r="E24" s="270"/>
      <c r="F24" s="271"/>
      <c r="G24" s="269"/>
      <c r="H24" s="269"/>
      <c r="I24" s="269"/>
      <c r="J24" s="270"/>
      <c r="K24" s="271"/>
      <c r="L24" s="272"/>
      <c r="M24" s="266">
        <f t="shared" si="0"/>
        <v>0</v>
      </c>
      <c r="N24" s="263">
        <f t="shared" si="4"/>
        <v>2.5381944444444446</v>
      </c>
      <c r="O24" s="193">
        <f t="shared" si="5"/>
        <v>0</v>
      </c>
      <c r="P24" s="264">
        <f t="shared" si="6"/>
        <v>4.1666666666666664E-2</v>
      </c>
    </row>
    <row r="25" spans="1:16" x14ac:dyDescent="0.2">
      <c r="A25" s="261">
        <v>43974</v>
      </c>
      <c r="B25" s="262" t="str">
        <f>VLOOKUP(WEEKDAY(A25),Table1[#All],2,FALSE)</f>
        <v>ש</v>
      </c>
      <c r="C25" s="269"/>
      <c r="D25" s="269"/>
      <c r="E25" s="270"/>
      <c r="F25" s="271"/>
      <c r="G25" s="269"/>
      <c r="H25" s="269"/>
      <c r="I25" s="269"/>
      <c r="J25" s="270"/>
      <c r="K25" s="271"/>
      <c r="L25" s="272"/>
      <c r="M25" s="266">
        <f t="shared" si="0"/>
        <v>0</v>
      </c>
      <c r="N25" s="263">
        <f t="shared" si="4"/>
        <v>2.5381944444444446</v>
      </c>
      <c r="O25" s="193">
        <f t="shared" si="5"/>
        <v>0</v>
      </c>
      <c r="P25" s="264">
        <f t="shared" si="6"/>
        <v>4.1666666666666664E-2</v>
      </c>
    </row>
    <row r="26" spans="1:16" ht="32" x14ac:dyDescent="0.2">
      <c r="A26" s="186">
        <v>43975</v>
      </c>
      <c r="B26" s="187" t="str">
        <f>VLOOKUP(WEEKDAY(A26),Table1[#All],2,FALSE)</f>
        <v>א</v>
      </c>
      <c r="C26" s="188"/>
      <c r="D26" s="188"/>
      <c r="E26" s="189">
        <v>0.34930555555555554</v>
      </c>
      <c r="F26" s="190" t="s">
        <v>269</v>
      </c>
      <c r="G26" s="188"/>
      <c r="H26" s="188"/>
      <c r="I26" s="188"/>
      <c r="J26" s="189">
        <v>0.52430555555555558</v>
      </c>
      <c r="K26" s="190" t="s">
        <v>252</v>
      </c>
      <c r="L26" s="191" t="s">
        <v>366</v>
      </c>
      <c r="M26" s="192">
        <f t="shared" si="0"/>
        <v>0.17500000000000004</v>
      </c>
      <c r="N26" s="263">
        <f t="shared" si="4"/>
        <v>2.7131944444444445</v>
      </c>
      <c r="O26" s="193">
        <f t="shared" si="5"/>
        <v>0</v>
      </c>
      <c r="P26" s="264">
        <f t="shared" si="6"/>
        <v>4.1666666666666664E-2</v>
      </c>
    </row>
    <row r="27" spans="1:16" ht="48" x14ac:dyDescent="0.2">
      <c r="A27" s="186">
        <v>43976</v>
      </c>
      <c r="B27" s="187" t="str">
        <f>VLOOKUP(WEEKDAY(A27),Table1[#All],2,FALSE)</f>
        <v>ב</v>
      </c>
      <c r="C27" s="188"/>
      <c r="D27" s="188"/>
      <c r="E27" s="189">
        <v>0.27152777777777776</v>
      </c>
      <c r="F27" s="190" t="s">
        <v>13</v>
      </c>
      <c r="G27" s="188"/>
      <c r="H27" s="188"/>
      <c r="I27" s="188"/>
      <c r="J27" s="189">
        <v>0.71458333333333324</v>
      </c>
      <c r="K27" s="190" t="s">
        <v>25</v>
      </c>
      <c r="L27" s="191" t="s">
        <v>367</v>
      </c>
      <c r="M27" s="192">
        <f t="shared" si="0"/>
        <v>0.44305555555555548</v>
      </c>
      <c r="N27" s="263">
        <f t="shared" si="4"/>
        <v>3.15625</v>
      </c>
      <c r="O27" s="193">
        <f t="shared" si="5"/>
        <v>2.0833333333333332E-2</v>
      </c>
      <c r="P27" s="264">
        <f t="shared" si="6"/>
        <v>6.25E-2</v>
      </c>
    </row>
    <row r="28" spans="1:16" ht="32" x14ac:dyDescent="0.2">
      <c r="A28" s="186">
        <v>43977</v>
      </c>
      <c r="B28" s="187" t="str">
        <f>VLOOKUP(WEEKDAY(A28),Table1[#All],2,FALSE)</f>
        <v>ג</v>
      </c>
      <c r="C28" s="188"/>
      <c r="D28" s="188"/>
      <c r="E28" s="189">
        <v>0.26666666666666666</v>
      </c>
      <c r="F28" s="190" t="s">
        <v>17</v>
      </c>
      <c r="G28" s="188"/>
      <c r="H28" s="188"/>
      <c r="I28" s="188"/>
      <c r="J28" s="189">
        <v>0.59861111111111109</v>
      </c>
      <c r="K28" s="190" t="s">
        <v>20</v>
      </c>
      <c r="L28" s="191" t="s">
        <v>368</v>
      </c>
      <c r="M28" s="192">
        <f t="shared" si="0"/>
        <v>0.33194444444444443</v>
      </c>
      <c r="N28" s="263">
        <f t="shared" si="4"/>
        <v>3.4881944444444444</v>
      </c>
      <c r="O28" s="193">
        <f t="shared" si="5"/>
        <v>2.0833333333333332E-2</v>
      </c>
      <c r="P28" s="264">
        <f t="shared" si="6"/>
        <v>8.3333333333333329E-2</v>
      </c>
    </row>
    <row r="29" spans="1:16" ht="32" x14ac:dyDescent="0.2">
      <c r="A29" s="186">
        <v>43978</v>
      </c>
      <c r="B29" s="187" t="str">
        <f>VLOOKUP(WEEKDAY(A29),Table1[#All],2,FALSE)</f>
        <v>ד</v>
      </c>
      <c r="C29" s="188"/>
      <c r="D29" s="188"/>
      <c r="E29" s="189">
        <v>0.39097222222222222</v>
      </c>
      <c r="F29" s="190" t="s">
        <v>369</v>
      </c>
      <c r="G29" s="188"/>
      <c r="H29" s="188"/>
      <c r="I29" s="188"/>
      <c r="J29" s="189">
        <v>0.45416666666666666</v>
      </c>
      <c r="K29" s="190" t="s">
        <v>308</v>
      </c>
      <c r="L29" s="272" t="s">
        <v>370</v>
      </c>
      <c r="M29" s="266">
        <f t="shared" si="0"/>
        <v>6.3194444444444442E-2</v>
      </c>
      <c r="N29" s="263">
        <f t="shared" si="4"/>
        <v>3.5513888888888889</v>
      </c>
      <c r="O29" s="193">
        <f t="shared" si="5"/>
        <v>0</v>
      </c>
      <c r="P29" s="264">
        <f t="shared" si="6"/>
        <v>8.3333333333333329E-2</v>
      </c>
    </row>
    <row r="30" spans="1:16" x14ac:dyDescent="0.2">
      <c r="A30" s="261">
        <v>43979</v>
      </c>
      <c r="B30" s="262" t="str">
        <f>VLOOKUP(WEEKDAY(A30),Table1[#All],2,FALSE)</f>
        <v>ה</v>
      </c>
      <c r="C30" s="269"/>
      <c r="D30" s="269"/>
      <c r="E30" s="270"/>
      <c r="F30" s="271"/>
      <c r="G30" s="269"/>
      <c r="H30" s="269"/>
      <c r="I30" s="269"/>
      <c r="J30" s="270"/>
      <c r="K30" s="271"/>
      <c r="L30" s="272"/>
      <c r="M30" s="266">
        <f t="shared" si="0"/>
        <v>0</v>
      </c>
      <c r="N30" s="263">
        <f t="shared" si="4"/>
        <v>3.5513888888888889</v>
      </c>
      <c r="O30" s="193">
        <f t="shared" si="5"/>
        <v>0</v>
      </c>
      <c r="P30" s="264">
        <f t="shared" si="6"/>
        <v>8.3333333333333329E-2</v>
      </c>
    </row>
    <row r="31" spans="1:16" x14ac:dyDescent="0.2">
      <c r="A31" s="261">
        <v>43980</v>
      </c>
      <c r="B31" s="262" t="str">
        <f>VLOOKUP(WEEKDAY(A31),Table1[#All],2,FALSE)</f>
        <v>ו</v>
      </c>
      <c r="C31" s="269"/>
      <c r="D31" s="269"/>
      <c r="E31" s="270"/>
      <c r="F31" s="271"/>
      <c r="G31" s="269"/>
      <c r="H31" s="269"/>
      <c r="I31" s="269"/>
      <c r="J31" s="270"/>
      <c r="K31" s="271"/>
      <c r="L31" s="272"/>
      <c r="M31" s="266">
        <f t="shared" si="0"/>
        <v>0</v>
      </c>
      <c r="N31" s="263">
        <f t="shared" si="4"/>
        <v>3.5513888888888889</v>
      </c>
      <c r="O31" s="193">
        <f t="shared" si="5"/>
        <v>0</v>
      </c>
      <c r="P31" s="264">
        <f t="shared" si="6"/>
        <v>8.3333333333333329E-2</v>
      </c>
    </row>
    <row r="32" spans="1:16" x14ac:dyDescent="0.2">
      <c r="A32" s="261">
        <v>43981</v>
      </c>
      <c r="B32" s="262" t="str">
        <f>VLOOKUP(WEEKDAY(A32),Table1[#All],2,FALSE)</f>
        <v>ש</v>
      </c>
      <c r="C32" s="269"/>
      <c r="D32" s="269"/>
      <c r="E32" s="270"/>
      <c r="F32" s="271"/>
      <c r="G32" s="269"/>
      <c r="H32" s="269"/>
      <c r="I32" s="269"/>
      <c r="J32" s="270"/>
      <c r="K32" s="271"/>
      <c r="L32" s="272"/>
      <c r="M32" s="266">
        <f t="shared" si="0"/>
        <v>0</v>
      </c>
      <c r="N32" s="263">
        <f t="shared" si="4"/>
        <v>3.5513888888888889</v>
      </c>
      <c r="O32" s="193">
        <f t="shared" si="5"/>
        <v>0</v>
      </c>
      <c r="P32" s="264">
        <f t="shared" si="6"/>
        <v>8.3333333333333329E-2</v>
      </c>
    </row>
    <row r="33" spans="1:16" ht="32" x14ac:dyDescent="0.2">
      <c r="A33" s="186">
        <v>43982</v>
      </c>
      <c r="B33" s="187" t="str">
        <f>VLOOKUP(WEEKDAY(A33),Table1[#All],2,FALSE)</f>
        <v>א</v>
      </c>
      <c r="C33" s="188"/>
      <c r="D33" s="188"/>
      <c r="E33" s="189">
        <v>0.34375</v>
      </c>
      <c r="F33" s="190" t="s">
        <v>13</v>
      </c>
      <c r="G33" s="188"/>
      <c r="H33" s="188"/>
      <c r="I33" s="188"/>
      <c r="J33" s="189">
        <v>0.76597222222222217</v>
      </c>
      <c r="K33" s="190" t="s">
        <v>36</v>
      </c>
      <c r="L33" s="191" t="s">
        <v>371</v>
      </c>
      <c r="M33" s="192">
        <f t="shared" si="0"/>
        <v>0.42222222222222217</v>
      </c>
      <c r="N33" s="263">
        <f t="shared" si="4"/>
        <v>3.973611111111111</v>
      </c>
      <c r="O33" s="193">
        <f t="shared" si="5"/>
        <v>2.0833333333333332E-2</v>
      </c>
      <c r="P33" s="264">
        <f t="shared" si="6"/>
        <v>0.10416666666666666</v>
      </c>
    </row>
    <row r="34" spans="1:16" ht="32" x14ac:dyDescent="0.2">
      <c r="A34" s="224" t="s">
        <v>46</v>
      </c>
      <c r="B34" s="225" t="s">
        <v>259</v>
      </c>
      <c r="C34" s="223" t="s">
        <v>48</v>
      </c>
      <c r="D34" s="66" t="s">
        <v>49</v>
      </c>
      <c r="E34" s="1"/>
      <c r="F34" s="6"/>
      <c r="G34" s="6"/>
      <c r="H34" s="6"/>
      <c r="I34" s="6"/>
      <c r="J34" s="1"/>
      <c r="K34" s="6"/>
      <c r="L34" s="6"/>
      <c r="M34" s="1"/>
      <c r="O34" s="19"/>
      <c r="P34" s="5"/>
    </row>
    <row r="35" spans="1:16" ht="16" x14ac:dyDescent="0.2">
      <c r="A35" s="226">
        <f>COUNTA(Table2[כניסה])</f>
        <v>19</v>
      </c>
      <c r="B35" s="227">
        <f>N33-P33</f>
        <v>3.8694444444444445</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564B92-BDF6-4675-A8F6-D0D9E78B9424}">
  <sheetPr codeName="Sheet14"/>
  <dimension ref="A1:P33"/>
  <sheetViews>
    <sheetView rightToLeft="1" zoomScale="85" zoomScaleNormal="85" workbookViewId="0">
      <pane ySplit="4" topLeftCell="A26" activePane="bottomLeft" state="frozen"/>
      <selection pane="bottomLeft" activeCell="J29" sqref="J29"/>
    </sheetView>
  </sheetViews>
  <sheetFormatPr baseColWidth="10" defaultColWidth="8.83203125" defaultRowHeight="15" x14ac:dyDescent="0.2"/>
  <cols>
    <col min="1" max="1" width="17" style="275" bestFit="1" customWidth="1"/>
    <col min="2" max="2" width="11.5" style="275" customWidth="1"/>
    <col min="3" max="4" width="0" style="275" hidden="1" customWidth="1"/>
    <col min="5" max="5" width="10.1640625" style="275" customWidth="1"/>
    <col min="6" max="6" width="34.5" style="275" customWidth="1"/>
    <col min="7" max="9" width="0" style="275" hidden="1" customWidth="1"/>
    <col min="10" max="10" width="8.83203125" style="276"/>
    <col min="11" max="11" width="40.5" style="275" bestFit="1" customWidth="1"/>
    <col min="12" max="12" width="29.5" style="6" customWidth="1"/>
    <col min="13" max="13" width="10.1640625" style="275" customWidth="1"/>
    <col min="14" max="14" width="10.5" style="275" customWidth="1"/>
    <col min="15" max="15" width="9.1640625" style="275" hidden="1" customWidth="1"/>
    <col min="16" max="16" width="11" style="275" customWidth="1"/>
    <col min="17" max="16384" width="8.83203125" style="275"/>
  </cols>
  <sheetData>
    <row r="1" spans="1:16" x14ac:dyDescent="0.2">
      <c r="A1" s="34"/>
      <c r="B1" s="1"/>
      <c r="C1" s="6"/>
      <c r="D1" s="6"/>
      <c r="E1" s="11"/>
      <c r="F1" s="328" t="s">
        <v>0</v>
      </c>
    </row>
    <row r="2" spans="1:16" x14ac:dyDescent="0.2">
      <c r="A2" s="34"/>
      <c r="B2" s="1"/>
      <c r="C2" s="6"/>
      <c r="D2" s="6"/>
      <c r="E2" s="11"/>
      <c r="F2" s="328" t="s">
        <v>1</v>
      </c>
    </row>
    <row r="3" spans="1:16" x14ac:dyDescent="0.2">
      <c r="A3" s="34"/>
      <c r="B3" s="1"/>
      <c r="C3" s="6"/>
      <c r="D3" s="6"/>
      <c r="E3" s="11"/>
      <c r="F3" s="277" t="s">
        <v>372</v>
      </c>
    </row>
    <row r="4" spans="1:16" ht="34" x14ac:dyDescent="0.2">
      <c r="A4" s="282" t="s">
        <v>3</v>
      </c>
      <c r="B4" s="283" t="s">
        <v>4</v>
      </c>
      <c r="C4" s="283" t="s">
        <v>5</v>
      </c>
      <c r="D4" s="283" t="s">
        <v>6</v>
      </c>
      <c r="E4" s="283" t="s">
        <v>7</v>
      </c>
      <c r="F4" s="283" t="s">
        <v>8</v>
      </c>
      <c r="G4" s="283" t="s">
        <v>9</v>
      </c>
      <c r="H4" s="283" t="s">
        <v>214</v>
      </c>
      <c r="I4" s="283" t="s">
        <v>215</v>
      </c>
      <c r="J4" s="283" t="s">
        <v>10</v>
      </c>
      <c r="K4" s="283" t="s">
        <v>216</v>
      </c>
      <c r="L4" s="283" t="s">
        <v>217</v>
      </c>
      <c r="M4" s="283" t="s">
        <v>11</v>
      </c>
      <c r="N4" s="284" t="s">
        <v>12</v>
      </c>
      <c r="O4" s="285" t="s">
        <v>218</v>
      </c>
      <c r="P4" s="232" t="s">
        <v>161</v>
      </c>
    </row>
    <row r="5" spans="1:16" ht="32" x14ac:dyDescent="0.2">
      <c r="A5" s="67">
        <v>43983</v>
      </c>
      <c r="B5" s="68" t="str">
        <f>VLOOKUP(WEEKDAY(A5),Table1[#All],2,FALSE)</f>
        <v>ב</v>
      </c>
      <c r="C5" s="69"/>
      <c r="D5" s="69"/>
      <c r="E5" s="286" t="s">
        <v>373</v>
      </c>
      <c r="F5" s="287" t="s">
        <v>13</v>
      </c>
      <c r="G5" s="69"/>
      <c r="H5" s="69"/>
      <c r="I5" s="69"/>
      <c r="J5" s="286" t="s">
        <v>226</v>
      </c>
      <c r="K5" s="287" t="s">
        <v>138</v>
      </c>
      <c r="L5" s="72" t="s">
        <v>374</v>
      </c>
      <c r="M5" s="73">
        <f>J5-E5</f>
        <v>0.39236111111111116</v>
      </c>
      <c r="N5" s="288">
        <f>M5</f>
        <v>0.39236111111111116</v>
      </c>
      <c r="O5" s="289">
        <f>IF(M5&gt;TIME(6,0,0),TIME(0,30,0),0)</f>
        <v>2.0833333333333332E-2</v>
      </c>
      <c r="P5" s="280">
        <f>O5</f>
        <v>2.0833333333333332E-2</v>
      </c>
    </row>
    <row r="6" spans="1:16" ht="32" x14ac:dyDescent="0.2">
      <c r="A6" s="67">
        <v>43984</v>
      </c>
      <c r="B6" s="68" t="str">
        <f>VLOOKUP(WEEKDAY(A6),Table1[#All],2,FALSE)</f>
        <v>ג</v>
      </c>
      <c r="C6" s="69"/>
      <c r="D6" s="69"/>
      <c r="E6" s="286" t="s">
        <v>375</v>
      </c>
      <c r="F6" s="287" t="s">
        <v>13</v>
      </c>
      <c r="G6" s="69"/>
      <c r="H6" s="69"/>
      <c r="I6" s="69"/>
      <c r="J6" s="286" t="s">
        <v>376</v>
      </c>
      <c r="K6" s="287" t="s">
        <v>132</v>
      </c>
      <c r="L6" s="72" t="s">
        <v>377</v>
      </c>
      <c r="M6" s="73">
        <f t="shared" ref="M6:M31" si="0">J6-E6</f>
        <v>0.41875000000000001</v>
      </c>
      <c r="N6" s="288">
        <f>N5+M6</f>
        <v>0.81111111111111112</v>
      </c>
      <c r="O6" s="74">
        <f>IF(M6&gt;TIME(6,0,0),TIME(0,30,0),0)</f>
        <v>2.0833333333333332E-2</v>
      </c>
      <c r="P6" s="281">
        <f>P5+O6</f>
        <v>4.1666666666666664E-2</v>
      </c>
    </row>
    <row r="7" spans="1:16" ht="64" x14ac:dyDescent="0.2">
      <c r="A7" s="67">
        <v>43985</v>
      </c>
      <c r="B7" s="68" t="str">
        <f>VLOOKUP(WEEKDAY(A7),Table1[#All],2,FALSE)</f>
        <v>ד</v>
      </c>
      <c r="C7" s="69"/>
      <c r="D7" s="69"/>
      <c r="E7" s="286" t="s">
        <v>378</v>
      </c>
      <c r="F7" s="287" t="s">
        <v>13</v>
      </c>
      <c r="G7" s="69"/>
      <c r="H7" s="69"/>
      <c r="I7" s="69"/>
      <c r="J7" s="286" t="s">
        <v>379</v>
      </c>
      <c r="K7" s="287" t="s">
        <v>42</v>
      </c>
      <c r="L7" s="72" t="s">
        <v>380</v>
      </c>
      <c r="M7" s="73">
        <f t="shared" si="0"/>
        <v>0.2722222222222222</v>
      </c>
      <c r="N7" s="288">
        <f t="shared" ref="N7:N9" si="1">N6+M7</f>
        <v>1.0833333333333333</v>
      </c>
      <c r="O7" s="74">
        <f t="shared" ref="O7:O9" si="2">IF(M7&gt;TIME(6,0,0),TIME(0,30,0),0)</f>
        <v>2.0833333333333332E-2</v>
      </c>
      <c r="P7" s="281">
        <f t="shared" ref="P7:P9" si="3">P6+O7</f>
        <v>6.25E-2</v>
      </c>
    </row>
    <row r="8" spans="1:16" ht="32" x14ac:dyDescent="0.2">
      <c r="A8" s="67">
        <v>43986</v>
      </c>
      <c r="B8" s="68" t="str">
        <f>VLOOKUP(WEEKDAY(A8),Table1[#All],2,FALSE)</f>
        <v>ה</v>
      </c>
      <c r="C8" s="69"/>
      <c r="D8" s="69"/>
      <c r="E8" s="286" t="s">
        <v>381</v>
      </c>
      <c r="F8" s="287" t="s">
        <v>382</v>
      </c>
      <c r="G8" s="69"/>
      <c r="H8" s="69"/>
      <c r="I8" s="69"/>
      <c r="J8" s="286" t="s">
        <v>383</v>
      </c>
      <c r="K8" s="287" t="s">
        <v>36</v>
      </c>
      <c r="L8" s="72" t="s">
        <v>384</v>
      </c>
      <c r="M8" s="73">
        <f t="shared" si="0"/>
        <v>0.31874999999999998</v>
      </c>
      <c r="N8" s="288">
        <f t="shared" si="1"/>
        <v>1.4020833333333331</v>
      </c>
      <c r="O8" s="74">
        <f t="shared" si="2"/>
        <v>2.0833333333333332E-2</v>
      </c>
      <c r="P8" s="281">
        <f t="shared" si="3"/>
        <v>8.3333333333333329E-2</v>
      </c>
    </row>
    <row r="9" spans="1:16" x14ac:dyDescent="0.2">
      <c r="A9" s="100">
        <v>43987</v>
      </c>
      <c r="B9" s="101" t="str">
        <f>VLOOKUP(WEEKDAY(A9),Table1[#All],2,FALSE)</f>
        <v>ו</v>
      </c>
      <c r="C9" s="102"/>
      <c r="D9" s="102"/>
      <c r="E9" s="103"/>
      <c r="F9" s="104"/>
      <c r="G9" s="102"/>
      <c r="H9" s="102"/>
      <c r="I9" s="102"/>
      <c r="J9" s="103"/>
      <c r="K9" s="104"/>
      <c r="L9" s="106"/>
      <c r="M9" s="288">
        <f t="shared" si="0"/>
        <v>0</v>
      </c>
      <c r="N9" s="288">
        <f t="shared" si="1"/>
        <v>1.4020833333333331</v>
      </c>
      <c r="O9" s="74">
        <f t="shared" si="2"/>
        <v>0</v>
      </c>
      <c r="P9" s="281">
        <f t="shared" si="3"/>
        <v>8.3333333333333329E-2</v>
      </c>
    </row>
    <row r="10" spans="1:16" ht="48" x14ac:dyDescent="0.2">
      <c r="A10" s="67">
        <v>43989</v>
      </c>
      <c r="B10" s="68" t="str">
        <f>VLOOKUP(WEEKDAY(A10),Table1[#All],2,FALSE)</f>
        <v>א</v>
      </c>
      <c r="C10" s="69"/>
      <c r="D10" s="69"/>
      <c r="E10" s="286" t="s">
        <v>385</v>
      </c>
      <c r="F10" s="287" t="s">
        <v>13</v>
      </c>
      <c r="G10" s="69"/>
      <c r="H10" s="69"/>
      <c r="I10" s="69"/>
      <c r="J10" s="286" t="s">
        <v>386</v>
      </c>
      <c r="K10" s="287" t="s">
        <v>39</v>
      </c>
      <c r="L10" s="72" t="s">
        <v>387</v>
      </c>
      <c r="M10" s="73">
        <f t="shared" si="0"/>
        <v>0.47152777777777771</v>
      </c>
      <c r="N10" s="288">
        <f t="shared" ref="N10:N31" si="4">N9+M10</f>
        <v>1.8736111111111109</v>
      </c>
      <c r="O10" s="74">
        <f t="shared" ref="O10:O31" si="5">IF(M10&gt;TIME(6,0,0),TIME(0,30,0),0)</f>
        <v>2.0833333333333332E-2</v>
      </c>
      <c r="P10" s="281">
        <f t="shared" ref="P10:P31" si="6">P9+O10</f>
        <v>0.10416666666666666</v>
      </c>
    </row>
    <row r="11" spans="1:16" ht="48" x14ac:dyDescent="0.2">
      <c r="A11" s="67">
        <v>43990</v>
      </c>
      <c r="B11" s="68" t="str">
        <f>VLOOKUP(WEEKDAY(A11),Table1[#All],2,FALSE)</f>
        <v>ב</v>
      </c>
      <c r="C11" s="69"/>
      <c r="D11" s="69"/>
      <c r="E11" s="286" t="s">
        <v>388</v>
      </c>
      <c r="F11" s="287" t="s">
        <v>13</v>
      </c>
      <c r="G11" s="69"/>
      <c r="H11" s="69"/>
      <c r="I11" s="69"/>
      <c r="J11" s="286" t="s">
        <v>389</v>
      </c>
      <c r="K11" s="287" t="s">
        <v>390</v>
      </c>
      <c r="L11" s="72" t="s">
        <v>391</v>
      </c>
      <c r="M11" s="73">
        <f t="shared" si="0"/>
        <v>0.31736111111111109</v>
      </c>
      <c r="N11" s="288">
        <f t="shared" si="4"/>
        <v>2.1909722222222219</v>
      </c>
      <c r="O11" s="74">
        <f t="shared" si="5"/>
        <v>2.0833333333333332E-2</v>
      </c>
      <c r="P11" s="281">
        <f t="shared" si="6"/>
        <v>0.12499999999999999</v>
      </c>
    </row>
    <row r="12" spans="1:16" ht="64" x14ac:dyDescent="0.2">
      <c r="A12" s="67">
        <v>43991</v>
      </c>
      <c r="B12" s="68" t="str">
        <f>VLOOKUP(WEEKDAY(A12),Table1[#All],2,FALSE)</f>
        <v>ג</v>
      </c>
      <c r="C12" s="69"/>
      <c r="D12" s="69"/>
      <c r="E12" s="286" t="s">
        <v>392</v>
      </c>
      <c r="F12" s="287" t="s">
        <v>13</v>
      </c>
      <c r="G12" s="69"/>
      <c r="H12" s="69"/>
      <c r="I12" s="69"/>
      <c r="J12" s="286" t="s">
        <v>280</v>
      </c>
      <c r="K12" s="287" t="s">
        <v>59</v>
      </c>
      <c r="L12" s="72" t="s">
        <v>393</v>
      </c>
      <c r="M12" s="73">
        <f t="shared" si="0"/>
        <v>0.46527777777777785</v>
      </c>
      <c r="N12" s="288">
        <f t="shared" si="4"/>
        <v>2.6562499999999996</v>
      </c>
      <c r="O12" s="74">
        <f t="shared" si="5"/>
        <v>2.0833333333333332E-2</v>
      </c>
      <c r="P12" s="281">
        <f t="shared" si="6"/>
        <v>0.14583333333333331</v>
      </c>
    </row>
    <row r="13" spans="1:16" x14ac:dyDescent="0.2">
      <c r="A13" s="67">
        <v>43992</v>
      </c>
      <c r="B13" s="68" t="str">
        <f>VLOOKUP(WEEKDAY(A13),Table1[#All],2,FALSE)</f>
        <v>ד</v>
      </c>
      <c r="C13" s="69"/>
      <c r="D13" s="69"/>
      <c r="E13" s="70"/>
      <c r="F13" s="90"/>
      <c r="G13" s="69"/>
      <c r="H13" s="69"/>
      <c r="I13" s="69"/>
      <c r="J13" s="70"/>
      <c r="K13" s="90"/>
      <c r="L13" s="72"/>
      <c r="M13" s="73">
        <f t="shared" si="0"/>
        <v>0</v>
      </c>
      <c r="N13" s="288">
        <f t="shared" si="4"/>
        <v>2.6562499999999996</v>
      </c>
      <c r="O13" s="74">
        <f t="shared" si="5"/>
        <v>0</v>
      </c>
      <c r="P13" s="281">
        <f t="shared" si="6"/>
        <v>0.14583333333333331</v>
      </c>
    </row>
    <row r="14" spans="1:16" ht="48" x14ac:dyDescent="0.2">
      <c r="A14" s="67">
        <v>43993</v>
      </c>
      <c r="B14" s="68" t="str">
        <f>VLOOKUP(WEEKDAY(A14),Table1[#All],2,FALSE)</f>
        <v>ה</v>
      </c>
      <c r="C14" s="69"/>
      <c r="D14" s="69"/>
      <c r="E14" s="286" t="s">
        <v>394</v>
      </c>
      <c r="F14" s="287" t="s">
        <v>13</v>
      </c>
      <c r="G14" s="69"/>
      <c r="H14" s="69"/>
      <c r="I14" s="69"/>
      <c r="J14" s="86">
        <v>0.60416666666666663</v>
      </c>
      <c r="K14" s="90"/>
      <c r="L14" s="72" t="s">
        <v>395</v>
      </c>
      <c r="M14" s="73">
        <f t="shared" si="0"/>
        <v>0.26805555555555555</v>
      </c>
      <c r="N14" s="288">
        <f t="shared" si="4"/>
        <v>2.9243055555555553</v>
      </c>
      <c r="O14" s="74">
        <f t="shared" si="5"/>
        <v>2.0833333333333332E-2</v>
      </c>
      <c r="P14" s="281">
        <f t="shared" si="6"/>
        <v>0.16666666666666666</v>
      </c>
    </row>
    <row r="15" spans="1:16" x14ac:dyDescent="0.2">
      <c r="A15" s="100">
        <v>43994</v>
      </c>
      <c r="B15" s="101" t="str">
        <f>VLOOKUP(WEEKDAY(A15),Table1[#All],2,FALSE)</f>
        <v>ו</v>
      </c>
      <c r="C15" s="102"/>
      <c r="D15" s="102"/>
      <c r="E15" s="103"/>
      <c r="F15" s="104"/>
      <c r="G15" s="102"/>
      <c r="H15" s="102"/>
      <c r="I15" s="102"/>
      <c r="J15" s="103"/>
      <c r="K15" s="104"/>
      <c r="L15" s="106"/>
      <c r="M15" s="288">
        <f t="shared" si="0"/>
        <v>0</v>
      </c>
      <c r="N15" s="288">
        <f t="shared" si="4"/>
        <v>2.9243055555555553</v>
      </c>
      <c r="O15" s="74">
        <f t="shared" si="5"/>
        <v>0</v>
      </c>
      <c r="P15" s="281">
        <f t="shared" si="6"/>
        <v>0.16666666666666666</v>
      </c>
    </row>
    <row r="16" spans="1:16" ht="32" x14ac:dyDescent="0.2">
      <c r="A16" s="67">
        <v>43996</v>
      </c>
      <c r="B16" s="68" t="str">
        <f>VLOOKUP(WEEKDAY(A16),Table1[#All],2,FALSE)</f>
        <v>א</v>
      </c>
      <c r="C16" s="69"/>
      <c r="D16" s="69"/>
      <c r="E16" s="286" t="s">
        <v>396</v>
      </c>
      <c r="F16" s="287" t="s">
        <v>13</v>
      </c>
      <c r="G16" s="69"/>
      <c r="H16" s="69"/>
      <c r="I16" s="69"/>
      <c r="J16" s="86">
        <v>0.66666666666666663</v>
      </c>
      <c r="K16" s="90"/>
      <c r="L16" s="72" t="s">
        <v>384</v>
      </c>
      <c r="M16" s="73">
        <f t="shared" si="0"/>
        <v>0.39374999999999999</v>
      </c>
      <c r="N16" s="288">
        <f t="shared" si="4"/>
        <v>3.3180555555555551</v>
      </c>
      <c r="O16" s="74">
        <f t="shared" si="5"/>
        <v>2.0833333333333332E-2</v>
      </c>
      <c r="P16" s="281">
        <f t="shared" si="6"/>
        <v>0.1875</v>
      </c>
    </row>
    <row r="17" spans="1:16" ht="48" x14ac:dyDescent="0.2">
      <c r="A17" s="67">
        <v>43997</v>
      </c>
      <c r="B17" s="68" t="str">
        <f>VLOOKUP(WEEKDAY(A17),Table1[#All],2,FALSE)</f>
        <v>ב</v>
      </c>
      <c r="C17" s="69"/>
      <c r="D17" s="69"/>
      <c r="E17" s="286" t="s">
        <v>238</v>
      </c>
      <c r="F17" s="287" t="s">
        <v>42</v>
      </c>
      <c r="G17" s="69"/>
      <c r="H17" s="69"/>
      <c r="I17" s="69"/>
      <c r="J17" s="286" t="s">
        <v>397</v>
      </c>
      <c r="K17" s="287" t="s">
        <v>14</v>
      </c>
      <c r="L17" s="72" t="s">
        <v>398</v>
      </c>
      <c r="M17" s="73">
        <f t="shared" si="0"/>
        <v>0.43958333333333333</v>
      </c>
      <c r="N17" s="288">
        <f t="shared" si="4"/>
        <v>3.7576388888888883</v>
      </c>
      <c r="O17" s="74">
        <f t="shared" si="5"/>
        <v>2.0833333333333332E-2</v>
      </c>
      <c r="P17" s="281">
        <f t="shared" si="6"/>
        <v>0.20833333333333334</v>
      </c>
    </row>
    <row r="18" spans="1:16" ht="48" x14ac:dyDescent="0.2">
      <c r="A18" s="67">
        <v>43998</v>
      </c>
      <c r="B18" s="68" t="str">
        <f>VLOOKUP(WEEKDAY(A18),Table1[#All],2,FALSE)</f>
        <v>ג</v>
      </c>
      <c r="C18" s="69"/>
      <c r="D18" s="69"/>
      <c r="E18" s="286" t="s">
        <v>399</v>
      </c>
      <c r="F18" s="287" t="s">
        <v>13</v>
      </c>
      <c r="G18" s="69"/>
      <c r="H18" s="69"/>
      <c r="I18" s="69"/>
      <c r="J18" s="286" t="s">
        <v>236</v>
      </c>
      <c r="K18" s="287" t="s">
        <v>14</v>
      </c>
      <c r="L18" s="72" t="s">
        <v>400</v>
      </c>
      <c r="M18" s="73">
        <f t="shared" si="0"/>
        <v>0.45694444444444449</v>
      </c>
      <c r="N18" s="288">
        <f t="shared" si="4"/>
        <v>4.2145833333333327</v>
      </c>
      <c r="O18" s="74">
        <f t="shared" si="5"/>
        <v>2.0833333333333332E-2</v>
      </c>
      <c r="P18" s="281">
        <f t="shared" si="6"/>
        <v>0.22916666666666669</v>
      </c>
    </row>
    <row r="19" spans="1:16" x14ac:dyDescent="0.2">
      <c r="A19" s="67">
        <v>43999</v>
      </c>
      <c r="B19" s="68" t="str">
        <f>VLOOKUP(WEEKDAY(A19),Table1[#All],2,FALSE)</f>
        <v>ד</v>
      </c>
      <c r="C19" s="69"/>
      <c r="D19" s="69"/>
      <c r="E19" s="70"/>
      <c r="F19" s="90"/>
      <c r="G19" s="69"/>
      <c r="H19" s="69"/>
      <c r="I19" s="69"/>
      <c r="J19" s="70"/>
      <c r="K19" s="90"/>
      <c r="L19" s="72"/>
      <c r="M19" s="73">
        <f t="shared" si="0"/>
        <v>0</v>
      </c>
      <c r="N19" s="288">
        <f t="shared" si="4"/>
        <v>4.2145833333333327</v>
      </c>
      <c r="O19" s="74">
        <f t="shared" si="5"/>
        <v>0</v>
      </c>
      <c r="P19" s="281">
        <f t="shared" si="6"/>
        <v>0.22916666666666669</v>
      </c>
    </row>
    <row r="20" spans="1:16" ht="64" x14ac:dyDescent="0.2">
      <c r="A20" s="67">
        <v>44000</v>
      </c>
      <c r="B20" s="68" t="str">
        <f>VLOOKUP(WEEKDAY(A20),Table1[#All],2,FALSE)</f>
        <v>ה</v>
      </c>
      <c r="C20" s="69"/>
      <c r="D20" s="69"/>
      <c r="E20" s="286" t="s">
        <v>392</v>
      </c>
      <c r="F20" s="287" t="s">
        <v>13</v>
      </c>
      <c r="G20" s="290"/>
      <c r="H20" s="290"/>
      <c r="I20" s="290"/>
      <c r="J20" s="286" t="s">
        <v>401</v>
      </c>
      <c r="K20" s="287" t="s">
        <v>402</v>
      </c>
      <c r="L20" s="72" t="s">
        <v>403</v>
      </c>
      <c r="M20" s="73">
        <f t="shared" si="0"/>
        <v>0.2819444444444445</v>
      </c>
      <c r="N20" s="288">
        <f t="shared" si="4"/>
        <v>4.4965277777777768</v>
      </c>
      <c r="O20" s="74">
        <f t="shared" si="5"/>
        <v>2.0833333333333332E-2</v>
      </c>
      <c r="P20" s="281">
        <f t="shared" si="6"/>
        <v>0.25</v>
      </c>
    </row>
    <row r="21" spans="1:16" x14ac:dyDescent="0.2">
      <c r="A21" s="100">
        <v>44001</v>
      </c>
      <c r="B21" s="101" t="str">
        <f>VLOOKUP(WEEKDAY(A21),Table1[#All],2,FALSE)</f>
        <v>ו</v>
      </c>
      <c r="C21" s="102"/>
      <c r="D21" s="102"/>
      <c r="E21" s="103"/>
      <c r="F21" s="104"/>
      <c r="G21" s="102"/>
      <c r="H21" s="102"/>
      <c r="I21" s="102"/>
      <c r="J21" s="103"/>
      <c r="K21" s="104"/>
      <c r="L21" s="106"/>
      <c r="M21" s="288">
        <f t="shared" si="0"/>
        <v>0</v>
      </c>
      <c r="N21" s="288">
        <f t="shared" si="4"/>
        <v>4.4965277777777768</v>
      </c>
      <c r="O21" s="74">
        <f t="shared" si="5"/>
        <v>0</v>
      </c>
      <c r="P21" s="281">
        <f t="shared" si="6"/>
        <v>0.25</v>
      </c>
    </row>
    <row r="22" spans="1:16" ht="32" x14ac:dyDescent="0.2">
      <c r="A22" s="67">
        <v>44003</v>
      </c>
      <c r="B22" s="68" t="str">
        <f>VLOOKUP(WEEKDAY(A22),Table1[#All],2,FALSE)</f>
        <v>א</v>
      </c>
      <c r="C22" s="69"/>
      <c r="D22" s="69"/>
      <c r="E22" s="286" t="s">
        <v>404</v>
      </c>
      <c r="F22" s="287" t="s">
        <v>13</v>
      </c>
      <c r="G22" s="290"/>
      <c r="H22" s="290"/>
      <c r="I22" s="290"/>
      <c r="J22" s="286" t="s">
        <v>405</v>
      </c>
      <c r="K22" s="287" t="s">
        <v>59</v>
      </c>
      <c r="L22" s="72" t="s">
        <v>384</v>
      </c>
      <c r="M22" s="73">
        <f t="shared" si="0"/>
        <v>0.3340277777777777</v>
      </c>
      <c r="N22" s="288">
        <f t="shared" si="4"/>
        <v>4.8305555555555548</v>
      </c>
      <c r="O22" s="74">
        <f t="shared" si="5"/>
        <v>2.0833333333333332E-2</v>
      </c>
      <c r="P22" s="281">
        <f t="shared" si="6"/>
        <v>0.27083333333333331</v>
      </c>
    </row>
    <row r="23" spans="1:16" ht="32" x14ac:dyDescent="0.2">
      <c r="A23" s="67">
        <v>44004</v>
      </c>
      <c r="B23" s="68" t="str">
        <f>VLOOKUP(WEEKDAY(A23),Table1[#All],2,FALSE)</f>
        <v>ב</v>
      </c>
      <c r="C23" s="69"/>
      <c r="D23" s="69"/>
      <c r="E23" s="286" t="s">
        <v>406</v>
      </c>
      <c r="F23" s="287" t="s">
        <v>13</v>
      </c>
      <c r="G23" s="290"/>
      <c r="H23" s="290"/>
      <c r="I23" s="290"/>
      <c r="J23" s="286" t="s">
        <v>407</v>
      </c>
      <c r="K23" s="287" t="s">
        <v>252</v>
      </c>
      <c r="L23" s="72" t="s">
        <v>384</v>
      </c>
      <c r="M23" s="73">
        <f t="shared" si="0"/>
        <v>0.45208333333333334</v>
      </c>
      <c r="N23" s="288">
        <f t="shared" si="4"/>
        <v>5.2826388888888882</v>
      </c>
      <c r="O23" s="74">
        <f t="shared" si="5"/>
        <v>2.0833333333333332E-2</v>
      </c>
      <c r="P23" s="281">
        <f t="shared" si="6"/>
        <v>0.29166666666666663</v>
      </c>
    </row>
    <row r="24" spans="1:16" ht="32" x14ac:dyDescent="0.2">
      <c r="A24" s="67">
        <v>44005</v>
      </c>
      <c r="B24" s="68" t="str">
        <f>VLOOKUP(WEEKDAY(A24),Table1[#All],2,FALSE)</f>
        <v>ג</v>
      </c>
      <c r="C24" s="69"/>
      <c r="D24" s="69"/>
      <c r="E24" s="286" t="s">
        <v>408</v>
      </c>
      <c r="F24" s="287" t="s">
        <v>138</v>
      </c>
      <c r="G24" s="290"/>
      <c r="H24" s="290"/>
      <c r="I24" s="290"/>
      <c r="J24" s="286" t="s">
        <v>409</v>
      </c>
      <c r="K24" s="287" t="s">
        <v>132</v>
      </c>
      <c r="L24" s="72" t="s">
        <v>384</v>
      </c>
      <c r="M24" s="73">
        <f t="shared" si="0"/>
        <v>0.26388888888888884</v>
      </c>
      <c r="N24" s="288">
        <f t="shared" si="4"/>
        <v>5.5465277777777775</v>
      </c>
      <c r="O24" s="74">
        <f t="shared" si="5"/>
        <v>2.0833333333333332E-2</v>
      </c>
      <c r="P24" s="281">
        <f t="shared" si="6"/>
        <v>0.31249999999999994</v>
      </c>
    </row>
    <row r="25" spans="1:16" x14ac:dyDescent="0.2">
      <c r="A25" s="67">
        <v>44006</v>
      </c>
      <c r="B25" s="68" t="str">
        <f>VLOOKUP(WEEKDAY(A25),Table1[#All],2,FALSE)</f>
        <v>ד</v>
      </c>
      <c r="C25" s="69"/>
      <c r="D25" s="69"/>
      <c r="E25" s="286"/>
      <c r="F25" s="287"/>
      <c r="G25" s="290"/>
      <c r="H25" s="290"/>
      <c r="I25" s="290"/>
      <c r="J25" s="286"/>
      <c r="K25" s="287"/>
      <c r="L25" s="72"/>
      <c r="M25" s="73">
        <f t="shared" si="0"/>
        <v>0</v>
      </c>
      <c r="N25" s="288">
        <f t="shared" si="4"/>
        <v>5.5465277777777775</v>
      </c>
      <c r="O25" s="74">
        <f t="shared" si="5"/>
        <v>0</v>
      </c>
      <c r="P25" s="281">
        <f t="shared" si="6"/>
        <v>0.31249999999999994</v>
      </c>
    </row>
    <row r="26" spans="1:16" ht="32" x14ac:dyDescent="0.2">
      <c r="A26" s="67">
        <v>44007</v>
      </c>
      <c r="B26" s="68" t="str">
        <f>VLOOKUP(WEEKDAY(A26),Table1[#All],2,FALSE)</f>
        <v>ה</v>
      </c>
      <c r="C26" s="69"/>
      <c r="D26" s="69"/>
      <c r="E26" s="286" t="s">
        <v>381</v>
      </c>
      <c r="F26" s="287" t="s">
        <v>36</v>
      </c>
      <c r="G26" s="290"/>
      <c r="H26" s="290"/>
      <c r="I26" s="290"/>
      <c r="J26" s="286" t="s">
        <v>410</v>
      </c>
      <c r="K26" s="287" t="s">
        <v>13</v>
      </c>
      <c r="L26" s="72" t="s">
        <v>384</v>
      </c>
      <c r="M26" s="73">
        <f t="shared" si="0"/>
        <v>0.41736111111111107</v>
      </c>
      <c r="N26" s="288">
        <f t="shared" si="4"/>
        <v>5.9638888888888886</v>
      </c>
      <c r="O26" s="74">
        <f t="shared" si="5"/>
        <v>2.0833333333333332E-2</v>
      </c>
      <c r="P26" s="281">
        <f t="shared" si="6"/>
        <v>0.33333333333333326</v>
      </c>
    </row>
    <row r="27" spans="1:16" x14ac:dyDescent="0.2">
      <c r="A27" s="100">
        <v>44008</v>
      </c>
      <c r="B27" s="101" t="str">
        <f>VLOOKUP(WEEKDAY(A27),Table1[#All],2,FALSE)</f>
        <v>ו</v>
      </c>
      <c r="C27" s="102"/>
      <c r="D27" s="102"/>
      <c r="E27" s="103"/>
      <c r="F27" s="104"/>
      <c r="G27" s="102"/>
      <c r="H27" s="102"/>
      <c r="I27" s="102"/>
      <c r="J27" s="103"/>
      <c r="K27" s="104"/>
      <c r="L27" s="106"/>
      <c r="M27" s="288">
        <f t="shared" si="0"/>
        <v>0</v>
      </c>
      <c r="N27" s="288">
        <f t="shared" si="4"/>
        <v>5.9638888888888886</v>
      </c>
      <c r="O27" s="74">
        <f t="shared" si="5"/>
        <v>0</v>
      </c>
      <c r="P27" s="281">
        <f t="shared" si="6"/>
        <v>0.33333333333333326</v>
      </c>
    </row>
    <row r="28" spans="1:16" ht="64" x14ac:dyDescent="0.2">
      <c r="A28" s="67">
        <v>44010</v>
      </c>
      <c r="B28" s="68" t="str">
        <f>VLOOKUP(WEEKDAY(A28),Table1[#All],2,FALSE)</f>
        <v>א</v>
      </c>
      <c r="C28" s="69"/>
      <c r="D28" s="69"/>
      <c r="E28" s="286" t="s">
        <v>411</v>
      </c>
      <c r="F28" s="287" t="s">
        <v>13</v>
      </c>
      <c r="G28" s="290"/>
      <c r="H28" s="290"/>
      <c r="I28" s="290"/>
      <c r="J28" s="286" t="s">
        <v>412</v>
      </c>
      <c r="K28" s="287" t="s">
        <v>252</v>
      </c>
      <c r="L28" s="72" t="s">
        <v>413</v>
      </c>
      <c r="M28" s="73">
        <f t="shared" si="0"/>
        <v>0.20902777777777781</v>
      </c>
      <c r="N28" s="288">
        <f t="shared" si="4"/>
        <v>6.1729166666666666</v>
      </c>
      <c r="O28" s="74">
        <f t="shared" si="5"/>
        <v>0</v>
      </c>
      <c r="P28" s="281">
        <f t="shared" si="6"/>
        <v>0.33333333333333326</v>
      </c>
    </row>
    <row r="29" spans="1:16" ht="48" x14ac:dyDescent="0.2">
      <c r="A29" s="67">
        <v>44011</v>
      </c>
      <c r="B29" s="68" t="str">
        <f>VLOOKUP(WEEKDAY(A29),Table1[#All],2,FALSE)</f>
        <v>ב</v>
      </c>
      <c r="C29" s="69"/>
      <c r="D29" s="69"/>
      <c r="E29" s="286" t="s">
        <v>179</v>
      </c>
      <c r="F29" s="287" t="s">
        <v>13</v>
      </c>
      <c r="G29" s="290"/>
      <c r="H29" s="290"/>
      <c r="I29" s="290"/>
      <c r="J29" s="300" t="s">
        <v>414</v>
      </c>
      <c r="K29" s="287" t="s">
        <v>132</v>
      </c>
      <c r="L29" s="72" t="s">
        <v>415</v>
      </c>
      <c r="M29" s="73" t="e">
        <f t="shared" si="0"/>
        <v>#VALUE!</v>
      </c>
      <c r="N29" s="288" t="e">
        <f t="shared" si="4"/>
        <v>#VALUE!</v>
      </c>
      <c r="O29" s="74" t="e">
        <f t="shared" si="5"/>
        <v>#VALUE!</v>
      </c>
      <c r="P29" s="281" t="e">
        <f t="shared" si="6"/>
        <v>#VALUE!</v>
      </c>
    </row>
    <row r="30" spans="1:16" ht="48" x14ac:dyDescent="0.2">
      <c r="A30" s="67">
        <v>44012</v>
      </c>
      <c r="B30" s="68" t="str">
        <f>VLOOKUP(WEEKDAY(A30),Table1[#All],2,FALSE)</f>
        <v>ג</v>
      </c>
      <c r="C30" s="69"/>
      <c r="D30" s="69"/>
      <c r="E30" s="70">
        <v>0.3125</v>
      </c>
      <c r="F30" s="90" t="s">
        <v>13</v>
      </c>
      <c r="G30" s="69"/>
      <c r="H30" s="69"/>
      <c r="I30" s="69"/>
      <c r="J30" s="70">
        <v>0.56180555555555556</v>
      </c>
      <c r="K30" s="90" t="s">
        <v>20</v>
      </c>
      <c r="L30" s="72" t="s">
        <v>416</v>
      </c>
      <c r="M30" s="73">
        <f t="shared" si="0"/>
        <v>0.24930555555555556</v>
      </c>
      <c r="N30" s="288" t="e">
        <f t="shared" si="4"/>
        <v>#VALUE!</v>
      </c>
      <c r="O30" s="74">
        <f t="shared" si="5"/>
        <v>0</v>
      </c>
      <c r="P30" s="281" t="e">
        <f t="shared" si="6"/>
        <v>#VALUE!</v>
      </c>
    </row>
    <row r="31" spans="1:16" x14ac:dyDescent="0.2">
      <c r="A31" s="291"/>
      <c r="B31" s="292"/>
      <c r="C31" s="293"/>
      <c r="D31" s="293"/>
      <c r="E31" s="294"/>
      <c r="F31" s="295"/>
      <c r="G31" s="293"/>
      <c r="H31" s="293"/>
      <c r="I31" s="293"/>
      <c r="J31" s="294"/>
      <c r="K31" s="295"/>
      <c r="L31" s="296"/>
      <c r="M31" s="297">
        <f t="shared" si="0"/>
        <v>0</v>
      </c>
      <c r="N31" s="298" t="e">
        <f t="shared" si="4"/>
        <v>#VALUE!</v>
      </c>
      <c r="O31" s="299">
        <f t="shared" si="5"/>
        <v>0</v>
      </c>
      <c r="P31" s="281" t="e">
        <f t="shared" si="6"/>
        <v>#VALUE!</v>
      </c>
    </row>
    <row r="32" spans="1:16" ht="32" x14ac:dyDescent="0.2">
      <c r="A32" s="278" t="s">
        <v>46</v>
      </c>
      <c r="B32" s="279" t="s">
        <v>259</v>
      </c>
      <c r="C32" s="223" t="s">
        <v>48</v>
      </c>
      <c r="D32" s="66" t="s">
        <v>49</v>
      </c>
      <c r="E32" s="1"/>
      <c r="F32" s="6"/>
      <c r="G32" s="6"/>
      <c r="H32" s="6"/>
      <c r="I32" s="6"/>
      <c r="J32" s="1"/>
      <c r="K32" s="6"/>
      <c r="M32" s="1"/>
      <c r="O32" s="19"/>
      <c r="P32" s="5"/>
    </row>
    <row r="33" spans="1:2" ht="16" x14ac:dyDescent="0.2">
      <c r="A33" s="226">
        <f>COUNTA(Table2[כניסה])</f>
        <v>19</v>
      </c>
      <c r="B33" s="227" t="e">
        <f>N31-P31</f>
        <v>#VALUE!</v>
      </c>
    </row>
  </sheetData>
  <pageMargins left="0.7" right="0.7" top="0.75" bottom="0.75" header="0.3" footer="0.3"/>
  <pageSetup paperSize="9" orientation="portrait" verticalDpi="598"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877C96-B5AD-4E8E-B781-D3E9395DB979}">
  <sheetPr codeName="Sheet15"/>
  <dimension ref="A1:P35"/>
  <sheetViews>
    <sheetView rightToLeft="1" topLeftCell="A22" zoomScale="90" zoomScaleNormal="90" workbookViewId="0">
      <selection activeCell="N29" sqref="N29"/>
    </sheetView>
  </sheetViews>
  <sheetFormatPr baseColWidth="10" defaultColWidth="8.83203125" defaultRowHeight="15" x14ac:dyDescent="0.2"/>
  <cols>
    <col min="1" max="1" width="17" style="125" bestFit="1" customWidth="1"/>
    <col min="2" max="2" width="11.5" style="125" customWidth="1"/>
    <col min="3" max="4" width="0" style="125" hidden="1" customWidth="1"/>
    <col min="5" max="5" width="10.1640625" style="125" customWidth="1"/>
    <col min="6" max="6" width="34.5" style="125" customWidth="1"/>
    <col min="7" max="9" width="0" style="125" hidden="1" customWidth="1"/>
    <col min="10" max="10" width="8.83203125" style="125"/>
    <col min="11" max="11" width="40.5" style="125" bestFit="1" customWidth="1"/>
    <col min="12" max="12" width="29.5" style="125" customWidth="1"/>
    <col min="13" max="13" width="10.1640625" style="125" customWidth="1"/>
    <col min="14" max="14" width="10.5" style="125" customWidth="1"/>
    <col min="15" max="15" width="9.1640625" style="125" hidden="1" customWidth="1"/>
    <col min="16" max="16" width="11" style="125" customWidth="1"/>
    <col min="17" max="16384" width="8.83203125" style="125"/>
  </cols>
  <sheetData>
    <row r="1" spans="1:16" x14ac:dyDescent="0.2">
      <c r="A1" s="34"/>
      <c r="B1" s="1"/>
      <c r="C1" s="6"/>
      <c r="D1" s="6"/>
      <c r="E1" s="11"/>
      <c r="F1" s="328" t="s">
        <v>0</v>
      </c>
    </row>
    <row r="2" spans="1:16" x14ac:dyDescent="0.2">
      <c r="A2" s="34"/>
      <c r="B2" s="1"/>
      <c r="C2" s="6"/>
      <c r="D2" s="6"/>
      <c r="E2" s="11"/>
      <c r="F2" s="328" t="s">
        <v>1</v>
      </c>
    </row>
    <row r="3" spans="1:16" x14ac:dyDescent="0.2">
      <c r="A3" s="34"/>
      <c r="B3" s="1"/>
      <c r="C3" s="6"/>
      <c r="D3" s="6"/>
      <c r="E3" s="11"/>
      <c r="F3" s="254" t="s">
        <v>417</v>
      </c>
    </row>
    <row r="4" spans="1:16" ht="34" x14ac:dyDescent="0.2">
      <c r="A4" s="228" t="s">
        <v>3</v>
      </c>
      <c r="B4" s="229" t="s">
        <v>4</v>
      </c>
      <c r="C4" s="229" t="s">
        <v>5</v>
      </c>
      <c r="D4" s="229" t="s">
        <v>6</v>
      </c>
      <c r="E4" s="229" t="s">
        <v>7</v>
      </c>
      <c r="F4" s="229" t="s">
        <v>8</v>
      </c>
      <c r="G4" s="229" t="s">
        <v>9</v>
      </c>
      <c r="H4" s="229" t="s">
        <v>214</v>
      </c>
      <c r="I4" s="229" t="s">
        <v>215</v>
      </c>
      <c r="J4" s="229" t="s">
        <v>10</v>
      </c>
      <c r="K4" s="229" t="s">
        <v>216</v>
      </c>
      <c r="L4" s="229" t="s">
        <v>217</v>
      </c>
      <c r="M4" s="229" t="s">
        <v>11</v>
      </c>
      <c r="N4" s="230" t="s">
        <v>12</v>
      </c>
      <c r="O4" s="231" t="s">
        <v>218</v>
      </c>
      <c r="P4" s="232" t="s">
        <v>161</v>
      </c>
    </row>
    <row r="5" spans="1:16" x14ac:dyDescent="0.2">
      <c r="A5" s="261">
        <v>44013</v>
      </c>
      <c r="B5" s="262" t="str">
        <f>VLOOKUP(WEEKDAY(A5),Table1[#All],2,FALSE)</f>
        <v>ד</v>
      </c>
      <c r="C5" s="269"/>
      <c r="D5" s="269"/>
      <c r="E5" s="270"/>
      <c r="F5" s="271"/>
      <c r="G5" s="269"/>
      <c r="H5" s="269"/>
      <c r="I5" s="269"/>
      <c r="J5" s="270"/>
      <c r="K5" s="271"/>
      <c r="L5" s="272"/>
      <c r="M5" s="266">
        <f t="shared" ref="M5:M31" si="0">J5-E5</f>
        <v>0</v>
      </c>
      <c r="N5" s="266">
        <f>M5</f>
        <v>0</v>
      </c>
      <c r="O5" s="267">
        <f>IF(M5&gt;TIME(6,0,0),TIME(0,30,0),0)</f>
        <v>0</v>
      </c>
      <c r="P5" s="268">
        <f>O5</f>
        <v>0</v>
      </c>
    </row>
    <row r="6" spans="1:16" ht="32" x14ac:dyDescent="0.2">
      <c r="A6" s="186">
        <v>44014</v>
      </c>
      <c r="B6" s="187" t="str">
        <f>VLOOKUP(WEEKDAY(A6),Table1[#All],2,FALSE)</f>
        <v>ה</v>
      </c>
      <c r="C6" s="188"/>
      <c r="D6" s="188"/>
      <c r="E6" s="189">
        <v>0.33749999999999997</v>
      </c>
      <c r="F6" s="302" t="s">
        <v>252</v>
      </c>
      <c r="G6" s="188"/>
      <c r="H6" s="188"/>
      <c r="I6" s="188"/>
      <c r="J6" s="189">
        <v>0.44236111111111115</v>
      </c>
      <c r="K6" s="302" t="s">
        <v>252</v>
      </c>
      <c r="L6" s="191" t="s">
        <v>418</v>
      </c>
      <c r="M6" s="192">
        <f t="shared" si="0"/>
        <v>0.10486111111111118</v>
      </c>
      <c r="N6" s="263">
        <f>N5+M6</f>
        <v>0.10486111111111118</v>
      </c>
      <c r="O6" s="193">
        <f>IF(M6&gt;TIME(6,0,0),TIME(0,30,0),0)</f>
        <v>0</v>
      </c>
      <c r="P6" s="264">
        <f>P5+O6</f>
        <v>0</v>
      </c>
    </row>
    <row r="7" spans="1:16" x14ac:dyDescent="0.2">
      <c r="A7" s="261">
        <v>44015</v>
      </c>
      <c r="B7" s="262" t="str">
        <f>VLOOKUP(WEEKDAY(A7),Table1[#All],2,FALSE)</f>
        <v>ו</v>
      </c>
      <c r="C7" s="269"/>
      <c r="D7" s="269"/>
      <c r="E7" s="270"/>
      <c r="F7" s="303"/>
      <c r="G7" s="269"/>
      <c r="H7" s="269"/>
      <c r="I7" s="269"/>
      <c r="J7" s="270"/>
      <c r="K7" s="303"/>
      <c r="L7" s="272"/>
      <c r="M7" s="192">
        <f t="shared" si="0"/>
        <v>0</v>
      </c>
      <c r="N7" s="263">
        <f t="shared" ref="N7" si="1">N6+M7</f>
        <v>0.10486111111111118</v>
      </c>
      <c r="O7" s="193">
        <f t="shared" ref="O7" si="2">IF(M7&gt;TIME(6,0,0),TIME(0,30,0),0)</f>
        <v>0</v>
      </c>
      <c r="P7" s="264">
        <f t="shared" ref="P7" si="3">P6+O7</f>
        <v>0</v>
      </c>
    </row>
    <row r="8" spans="1:16" ht="32" x14ac:dyDescent="0.2">
      <c r="A8" s="186">
        <v>44017</v>
      </c>
      <c r="B8" s="187" t="str">
        <f>VLOOKUP(WEEKDAY(A8),Table1[#All],2,FALSE)</f>
        <v>א</v>
      </c>
      <c r="C8" s="188"/>
      <c r="D8" s="188"/>
      <c r="E8" s="189">
        <v>0.30138888888888887</v>
      </c>
      <c r="F8" s="302" t="s">
        <v>263</v>
      </c>
      <c r="G8" s="188"/>
      <c r="H8" s="188"/>
      <c r="I8" s="188"/>
      <c r="J8" s="189">
        <v>0.68819444444444444</v>
      </c>
      <c r="K8" s="302" t="s">
        <v>13</v>
      </c>
      <c r="L8" s="191" t="s">
        <v>419</v>
      </c>
      <c r="M8" s="192">
        <f t="shared" si="0"/>
        <v>0.38680555555555557</v>
      </c>
      <c r="N8" s="263">
        <f t="shared" ref="N8:N13" si="4">N7+M8</f>
        <v>0.49166666666666675</v>
      </c>
      <c r="O8" s="193">
        <f t="shared" ref="O8:O13" si="5">IF(M8&gt;TIME(6,0,0),TIME(0,30,0),0)</f>
        <v>2.0833333333333332E-2</v>
      </c>
      <c r="P8" s="264">
        <f t="shared" ref="P8:P13" si="6">P7+O8</f>
        <v>2.0833333333333332E-2</v>
      </c>
    </row>
    <row r="9" spans="1:16" ht="48" x14ac:dyDescent="0.2">
      <c r="A9" s="186">
        <v>44018</v>
      </c>
      <c r="B9" s="187" t="str">
        <f>VLOOKUP(WEEKDAY(A9),Table1[#All],2,FALSE)</f>
        <v>ב</v>
      </c>
      <c r="C9" s="188"/>
      <c r="D9" s="188"/>
      <c r="E9" s="189">
        <v>0.31875000000000003</v>
      </c>
      <c r="F9" s="302" t="s">
        <v>13</v>
      </c>
      <c r="G9" s="188"/>
      <c r="H9" s="188"/>
      <c r="I9" s="188"/>
      <c r="J9" s="189">
        <v>0.59930555555555554</v>
      </c>
      <c r="K9" s="302" t="s">
        <v>303</v>
      </c>
      <c r="L9" s="191" t="s">
        <v>420</v>
      </c>
      <c r="M9" s="192">
        <f t="shared" si="0"/>
        <v>0.2805555555555555</v>
      </c>
      <c r="N9" s="263">
        <f t="shared" si="4"/>
        <v>0.77222222222222225</v>
      </c>
      <c r="O9" s="193">
        <f t="shared" si="5"/>
        <v>2.0833333333333332E-2</v>
      </c>
      <c r="P9" s="264">
        <f t="shared" si="6"/>
        <v>4.1666666666666664E-2</v>
      </c>
    </row>
    <row r="10" spans="1:16" ht="64" x14ac:dyDescent="0.2">
      <c r="A10" s="186">
        <v>44019</v>
      </c>
      <c r="B10" s="187" t="str">
        <f>VLOOKUP(WEEKDAY(A10),Table1[#All],2,FALSE)</f>
        <v>ג</v>
      </c>
      <c r="C10" s="188"/>
      <c r="D10" s="188"/>
      <c r="E10" s="189">
        <v>0.3666666666666667</v>
      </c>
      <c r="F10" s="302" t="s">
        <v>13</v>
      </c>
      <c r="G10" s="188"/>
      <c r="H10" s="188"/>
      <c r="I10" s="188"/>
      <c r="J10" s="189">
        <v>0.61041666666666672</v>
      </c>
      <c r="K10" s="302" t="s">
        <v>421</v>
      </c>
      <c r="L10" s="191" t="s">
        <v>422</v>
      </c>
      <c r="M10" s="192">
        <f t="shared" si="0"/>
        <v>0.24375000000000002</v>
      </c>
      <c r="N10" s="263">
        <f t="shared" si="4"/>
        <v>1.0159722222222223</v>
      </c>
      <c r="O10" s="193">
        <f t="shared" si="5"/>
        <v>0</v>
      </c>
      <c r="P10" s="264">
        <f t="shared" si="6"/>
        <v>4.1666666666666664E-2</v>
      </c>
    </row>
    <row r="11" spans="1:16" ht="80" x14ac:dyDescent="0.2">
      <c r="A11" s="186">
        <v>44020</v>
      </c>
      <c r="B11" s="187" t="str">
        <f>VLOOKUP(WEEKDAY(A11),Table1[#All],2,FALSE)</f>
        <v>ד</v>
      </c>
      <c r="C11" s="188"/>
      <c r="D11" s="188"/>
      <c r="E11" s="189">
        <v>0.34930555555555554</v>
      </c>
      <c r="F11" s="302" t="s">
        <v>17</v>
      </c>
      <c r="G11" s="188"/>
      <c r="H11" s="188"/>
      <c r="I11" s="188"/>
      <c r="J11" s="189">
        <v>0.70763888888888893</v>
      </c>
      <c r="K11" s="302" t="s">
        <v>300</v>
      </c>
      <c r="L11" s="191" t="s">
        <v>423</v>
      </c>
      <c r="M11" s="192">
        <f t="shared" si="0"/>
        <v>0.35833333333333339</v>
      </c>
      <c r="N11" s="263">
        <f t="shared" si="4"/>
        <v>1.3743055555555557</v>
      </c>
      <c r="O11" s="193">
        <f t="shared" si="5"/>
        <v>2.0833333333333332E-2</v>
      </c>
      <c r="P11" s="264">
        <f t="shared" si="6"/>
        <v>6.25E-2</v>
      </c>
    </row>
    <row r="12" spans="1:16" ht="48" x14ac:dyDescent="0.2">
      <c r="A12" s="186">
        <v>44021</v>
      </c>
      <c r="B12" s="187" t="str">
        <f>VLOOKUP(WEEKDAY(A12),Table1[#All],2,FALSE)</f>
        <v>ה</v>
      </c>
      <c r="C12" s="188"/>
      <c r="D12" s="188"/>
      <c r="E12" s="189">
        <v>0.2951388888888889</v>
      </c>
      <c r="F12" s="302" t="s">
        <v>13</v>
      </c>
      <c r="G12" s="188"/>
      <c r="H12" s="188"/>
      <c r="I12" s="188"/>
      <c r="J12" s="189">
        <v>0.58333333333333337</v>
      </c>
      <c r="K12" s="302" t="s">
        <v>424</v>
      </c>
      <c r="L12" s="191" t="s">
        <v>425</v>
      </c>
      <c r="M12" s="192">
        <f t="shared" si="0"/>
        <v>0.28819444444444448</v>
      </c>
      <c r="N12" s="263">
        <f t="shared" si="4"/>
        <v>1.6625000000000001</v>
      </c>
      <c r="O12" s="193">
        <f t="shared" si="5"/>
        <v>2.0833333333333332E-2</v>
      </c>
      <c r="P12" s="264">
        <f t="shared" si="6"/>
        <v>8.3333333333333329E-2</v>
      </c>
    </row>
    <row r="13" spans="1:16" x14ac:dyDescent="0.2">
      <c r="A13" s="261">
        <v>44022</v>
      </c>
      <c r="B13" s="262" t="str">
        <f>VLOOKUP(WEEKDAY(A13),Table1[#All],2,FALSE)</f>
        <v>ו</v>
      </c>
      <c r="C13" s="269"/>
      <c r="D13" s="269"/>
      <c r="E13" s="270"/>
      <c r="F13" s="303"/>
      <c r="G13" s="269"/>
      <c r="H13" s="269"/>
      <c r="I13" s="269"/>
      <c r="J13" s="270"/>
      <c r="K13" s="303"/>
      <c r="L13" s="272"/>
      <c r="M13" s="266">
        <f t="shared" si="0"/>
        <v>0</v>
      </c>
      <c r="N13" s="263">
        <f t="shared" si="4"/>
        <v>1.6625000000000001</v>
      </c>
      <c r="O13" s="193">
        <f t="shared" si="5"/>
        <v>0</v>
      </c>
      <c r="P13" s="264">
        <f t="shared" si="6"/>
        <v>8.3333333333333329E-2</v>
      </c>
    </row>
    <row r="14" spans="1:16" ht="48" x14ac:dyDescent="0.2">
      <c r="A14" s="186">
        <v>44024</v>
      </c>
      <c r="B14" s="187" t="str">
        <f>VLOOKUP(WEEKDAY(A14),Table1[#All],2,FALSE)</f>
        <v>א</v>
      </c>
      <c r="C14" s="188"/>
      <c r="D14" s="188"/>
      <c r="E14" s="189">
        <v>0.36944444444444446</v>
      </c>
      <c r="F14" s="302" t="s">
        <v>13</v>
      </c>
      <c r="G14" s="188"/>
      <c r="H14" s="188"/>
      <c r="I14" s="188"/>
      <c r="J14" s="189">
        <v>0.6069444444444444</v>
      </c>
      <c r="K14" s="302" t="s">
        <v>109</v>
      </c>
      <c r="L14" s="191" t="s">
        <v>426</v>
      </c>
      <c r="M14" s="192">
        <f t="shared" si="0"/>
        <v>0.23749999999999993</v>
      </c>
      <c r="N14" s="263">
        <f t="shared" ref="N14:N31" si="7">N13+M14</f>
        <v>1.9</v>
      </c>
      <c r="O14" s="193">
        <f t="shared" ref="O14:O31" si="8">IF(M14&gt;TIME(6,0,0),TIME(0,30,0),0)</f>
        <v>0</v>
      </c>
      <c r="P14" s="264">
        <f t="shared" ref="P14:P31" si="9">P13+O14</f>
        <v>8.3333333333333329E-2</v>
      </c>
    </row>
    <row r="15" spans="1:16" ht="48" x14ac:dyDescent="0.2">
      <c r="A15" s="186">
        <v>44025</v>
      </c>
      <c r="B15" s="187" t="str">
        <f>VLOOKUP(WEEKDAY(A15),Table1[#All],2,FALSE)</f>
        <v>ב</v>
      </c>
      <c r="C15" s="188"/>
      <c r="D15" s="188"/>
      <c r="E15" s="189">
        <v>0.28819444444444448</v>
      </c>
      <c r="F15" s="302" t="s">
        <v>269</v>
      </c>
      <c r="G15" s="188"/>
      <c r="H15" s="188"/>
      <c r="I15" s="188"/>
      <c r="J15" s="189">
        <v>0.53680555555555554</v>
      </c>
      <c r="K15" s="302" t="s">
        <v>252</v>
      </c>
      <c r="L15" s="191" t="s">
        <v>427</v>
      </c>
      <c r="M15" s="192">
        <f t="shared" si="0"/>
        <v>0.24861111111111106</v>
      </c>
      <c r="N15" s="263">
        <f t="shared" si="7"/>
        <v>2.1486111111111108</v>
      </c>
      <c r="O15" s="193">
        <f t="shared" si="8"/>
        <v>0</v>
      </c>
      <c r="P15" s="264">
        <f t="shared" si="9"/>
        <v>8.3333333333333329E-2</v>
      </c>
    </row>
    <row r="16" spans="1:16" ht="64" x14ac:dyDescent="0.2">
      <c r="A16" s="186">
        <v>44026</v>
      </c>
      <c r="B16" s="187" t="str">
        <f>VLOOKUP(WEEKDAY(A16),Table1[#All],2,FALSE)</f>
        <v>ג</v>
      </c>
      <c r="C16" s="188"/>
      <c r="D16" s="188"/>
      <c r="E16" s="189">
        <v>0.29722222222222222</v>
      </c>
      <c r="F16" s="302" t="s">
        <v>36</v>
      </c>
      <c r="G16" s="188"/>
      <c r="H16" s="188"/>
      <c r="I16" s="188"/>
      <c r="J16" s="189">
        <v>0.59791666666666665</v>
      </c>
      <c r="K16" s="302" t="s">
        <v>132</v>
      </c>
      <c r="L16" s="191" t="s">
        <v>428</v>
      </c>
      <c r="M16" s="192">
        <f t="shared" si="0"/>
        <v>0.30069444444444443</v>
      </c>
      <c r="N16" s="263">
        <f t="shared" si="7"/>
        <v>2.4493055555555552</v>
      </c>
      <c r="O16" s="193">
        <f t="shared" si="8"/>
        <v>2.0833333333333332E-2</v>
      </c>
      <c r="P16" s="264">
        <f t="shared" si="9"/>
        <v>0.10416666666666666</v>
      </c>
    </row>
    <row r="17" spans="1:16" x14ac:dyDescent="0.2">
      <c r="A17" s="261">
        <v>44027</v>
      </c>
      <c r="B17" s="262" t="str">
        <f>VLOOKUP(WEEKDAY(A17),Table1[#All],2,FALSE)</f>
        <v>ד</v>
      </c>
      <c r="C17" s="269"/>
      <c r="D17" s="269"/>
      <c r="E17" s="270"/>
      <c r="F17" s="303"/>
      <c r="G17" s="269"/>
      <c r="H17" s="269"/>
      <c r="I17" s="269"/>
      <c r="J17" s="270"/>
      <c r="K17" s="303"/>
      <c r="L17" s="272"/>
      <c r="M17" s="266">
        <f t="shared" si="0"/>
        <v>0</v>
      </c>
      <c r="N17" s="263">
        <f t="shared" si="7"/>
        <v>2.4493055555555552</v>
      </c>
      <c r="O17" s="193">
        <f t="shared" si="8"/>
        <v>0</v>
      </c>
      <c r="P17" s="264">
        <f t="shared" si="9"/>
        <v>0.10416666666666666</v>
      </c>
    </row>
    <row r="18" spans="1:16" ht="48" x14ac:dyDescent="0.2">
      <c r="A18" s="186">
        <v>44028</v>
      </c>
      <c r="B18" s="187" t="str">
        <f>VLOOKUP(WEEKDAY(A18),Table1[#All],2,FALSE)</f>
        <v>ה</v>
      </c>
      <c r="C18" s="188"/>
      <c r="D18" s="188"/>
      <c r="E18" s="189">
        <v>0.3034722222222222</v>
      </c>
      <c r="F18" s="302" t="s">
        <v>13</v>
      </c>
      <c r="G18" s="188"/>
      <c r="H18" s="188"/>
      <c r="I18" s="188"/>
      <c r="J18" s="189">
        <v>0.66875000000000007</v>
      </c>
      <c r="K18" s="302" t="s">
        <v>132</v>
      </c>
      <c r="L18" s="191" t="s">
        <v>429</v>
      </c>
      <c r="M18" s="192">
        <f t="shared" si="0"/>
        <v>0.36527777777777787</v>
      </c>
      <c r="N18" s="263">
        <f t="shared" si="7"/>
        <v>2.8145833333333332</v>
      </c>
      <c r="O18" s="193">
        <f t="shared" si="8"/>
        <v>2.0833333333333332E-2</v>
      </c>
      <c r="P18" s="264">
        <f t="shared" si="9"/>
        <v>0.12499999999999999</v>
      </c>
    </row>
    <row r="19" spans="1:16" x14ac:dyDescent="0.2">
      <c r="A19" s="261">
        <v>44029</v>
      </c>
      <c r="B19" s="262" t="str">
        <f>VLOOKUP(WEEKDAY(A19),Table1[#All],2,FALSE)</f>
        <v>ו</v>
      </c>
      <c r="C19" s="269"/>
      <c r="D19" s="269"/>
      <c r="E19" s="270"/>
      <c r="F19" s="303"/>
      <c r="G19" s="269"/>
      <c r="H19" s="269"/>
      <c r="I19" s="269"/>
      <c r="J19" s="270"/>
      <c r="K19" s="303"/>
      <c r="L19" s="272"/>
      <c r="M19" s="266">
        <f t="shared" si="0"/>
        <v>0</v>
      </c>
      <c r="N19" s="263">
        <f t="shared" si="7"/>
        <v>2.8145833333333332</v>
      </c>
      <c r="O19" s="193">
        <f t="shared" si="8"/>
        <v>0</v>
      </c>
      <c r="P19" s="264">
        <f t="shared" si="9"/>
        <v>0.12499999999999999</v>
      </c>
    </row>
    <row r="20" spans="1:16" ht="32" x14ac:dyDescent="0.2">
      <c r="A20" s="186">
        <v>44031</v>
      </c>
      <c r="B20" s="187" t="str">
        <f>VLOOKUP(WEEKDAY(A20),Table1[#All],2,FALSE)</f>
        <v>א</v>
      </c>
      <c r="C20" s="188"/>
      <c r="D20" s="188"/>
      <c r="E20" s="189">
        <v>0.3263888888888889</v>
      </c>
      <c r="F20" s="302" t="s">
        <v>269</v>
      </c>
      <c r="G20" s="188"/>
      <c r="H20" s="188"/>
      <c r="I20" s="188"/>
      <c r="J20" s="189">
        <v>0.55208333333333337</v>
      </c>
      <c r="K20" s="302" t="s">
        <v>67</v>
      </c>
      <c r="L20" s="191" t="s">
        <v>430</v>
      </c>
      <c r="M20" s="192">
        <f t="shared" si="0"/>
        <v>0.22569444444444448</v>
      </c>
      <c r="N20" s="263">
        <f t="shared" si="7"/>
        <v>3.0402777777777779</v>
      </c>
      <c r="O20" s="193">
        <f t="shared" si="8"/>
        <v>0</v>
      </c>
      <c r="P20" s="264">
        <f t="shared" si="9"/>
        <v>0.12499999999999999</v>
      </c>
    </row>
    <row r="21" spans="1:16" ht="32" x14ac:dyDescent="0.2">
      <c r="A21" s="186">
        <v>44032</v>
      </c>
      <c r="B21" s="187" t="str">
        <f>VLOOKUP(WEEKDAY(A21),Table1[#All],2,FALSE)</f>
        <v>ב</v>
      </c>
      <c r="C21" s="188"/>
      <c r="D21" s="188"/>
      <c r="E21" s="189">
        <v>0.30416666666666664</v>
      </c>
      <c r="F21" s="302" t="s">
        <v>13</v>
      </c>
      <c r="G21" s="188"/>
      <c r="H21" s="188"/>
      <c r="I21" s="188"/>
      <c r="J21" s="189">
        <v>0.65069444444444446</v>
      </c>
      <c r="K21" s="302" t="s">
        <v>67</v>
      </c>
      <c r="L21" s="191" t="s">
        <v>431</v>
      </c>
      <c r="M21" s="192">
        <f t="shared" si="0"/>
        <v>0.34652777777777782</v>
      </c>
      <c r="N21" s="263">
        <f t="shared" si="7"/>
        <v>3.3868055555555556</v>
      </c>
      <c r="O21" s="193">
        <f t="shared" si="8"/>
        <v>2.0833333333333332E-2</v>
      </c>
      <c r="P21" s="264">
        <f t="shared" si="9"/>
        <v>0.14583333333333331</v>
      </c>
    </row>
    <row r="22" spans="1:16" x14ac:dyDescent="0.2">
      <c r="A22" s="261">
        <v>44033</v>
      </c>
      <c r="B22" s="262" t="str">
        <f>VLOOKUP(WEEKDAY(A22),Table1[#All],2,FALSE)</f>
        <v>ג</v>
      </c>
      <c r="C22" s="269"/>
      <c r="D22" s="269"/>
      <c r="E22" s="270"/>
      <c r="F22" s="303"/>
      <c r="G22" s="269"/>
      <c r="H22" s="269"/>
      <c r="I22" s="269"/>
      <c r="J22" s="270"/>
      <c r="K22" s="303"/>
      <c r="L22" s="272"/>
      <c r="M22" s="266">
        <f t="shared" si="0"/>
        <v>0</v>
      </c>
      <c r="N22" s="263">
        <f t="shared" si="7"/>
        <v>3.3868055555555556</v>
      </c>
      <c r="O22" s="193">
        <f t="shared" si="8"/>
        <v>0</v>
      </c>
      <c r="P22" s="264">
        <f t="shared" si="9"/>
        <v>0.14583333333333331</v>
      </c>
    </row>
    <row r="23" spans="1:16" ht="48" x14ac:dyDescent="0.2">
      <c r="A23" s="186">
        <v>44034</v>
      </c>
      <c r="B23" s="187" t="str">
        <f>VLOOKUP(WEEKDAY(A23),Table1[#All],2,FALSE)</f>
        <v>ד</v>
      </c>
      <c r="C23" s="188"/>
      <c r="D23" s="188"/>
      <c r="E23" s="189">
        <v>0.30486111111111108</v>
      </c>
      <c r="F23" s="302" t="s">
        <v>252</v>
      </c>
      <c r="G23" s="188"/>
      <c r="H23" s="188"/>
      <c r="I23" s="188"/>
      <c r="J23" s="265">
        <v>0.51874999999999993</v>
      </c>
      <c r="K23" s="302"/>
      <c r="L23" s="191" t="s">
        <v>432</v>
      </c>
      <c r="M23" s="192">
        <f t="shared" si="0"/>
        <v>0.21388888888888885</v>
      </c>
      <c r="N23" s="263">
        <f t="shared" si="7"/>
        <v>3.6006944444444446</v>
      </c>
      <c r="O23" s="193">
        <f t="shared" si="8"/>
        <v>0</v>
      </c>
      <c r="P23" s="264">
        <f t="shared" si="9"/>
        <v>0.14583333333333331</v>
      </c>
    </row>
    <row r="24" spans="1:16" ht="48" x14ac:dyDescent="0.2">
      <c r="A24" s="186">
        <v>44035</v>
      </c>
      <c r="B24" s="187" t="str">
        <f>VLOOKUP(WEEKDAY(A24),Table1[#All],2,FALSE)</f>
        <v>ה</v>
      </c>
      <c r="C24" s="188"/>
      <c r="D24" s="188"/>
      <c r="E24" s="189">
        <v>0.3215277777777778</v>
      </c>
      <c r="F24" s="302" t="s">
        <v>42</v>
      </c>
      <c r="G24" s="188"/>
      <c r="H24" s="188"/>
      <c r="I24" s="188"/>
      <c r="J24" s="189">
        <v>0.71388888888888891</v>
      </c>
      <c r="K24" s="302" t="s">
        <v>59</v>
      </c>
      <c r="L24" s="191" t="s">
        <v>433</v>
      </c>
      <c r="M24" s="192">
        <f t="shared" si="0"/>
        <v>0.3923611111111111</v>
      </c>
      <c r="N24" s="263">
        <f t="shared" si="7"/>
        <v>3.9930555555555558</v>
      </c>
      <c r="O24" s="193">
        <f t="shared" si="8"/>
        <v>2.0833333333333332E-2</v>
      </c>
      <c r="P24" s="264">
        <f t="shared" si="9"/>
        <v>0.16666666666666666</v>
      </c>
    </row>
    <row r="25" spans="1:16" x14ac:dyDescent="0.2">
      <c r="A25" s="261">
        <v>44036</v>
      </c>
      <c r="B25" s="262" t="str">
        <f>VLOOKUP(WEEKDAY(A25),Table1[#All],2,FALSE)</f>
        <v>ו</v>
      </c>
      <c r="C25" s="269"/>
      <c r="D25" s="269"/>
      <c r="E25" s="270"/>
      <c r="F25" s="303"/>
      <c r="G25" s="269"/>
      <c r="H25" s="269"/>
      <c r="I25" s="269"/>
      <c r="J25" s="270"/>
      <c r="K25" s="303"/>
      <c r="L25" s="272"/>
      <c r="M25" s="266">
        <f t="shared" si="0"/>
        <v>0</v>
      </c>
      <c r="N25" s="263">
        <f t="shared" si="7"/>
        <v>3.9930555555555558</v>
      </c>
      <c r="O25" s="193">
        <f t="shared" si="8"/>
        <v>0</v>
      </c>
      <c r="P25" s="264">
        <f t="shared" si="9"/>
        <v>0.16666666666666666</v>
      </c>
    </row>
    <row r="26" spans="1:16" ht="48" x14ac:dyDescent="0.2">
      <c r="A26" s="186">
        <v>44038</v>
      </c>
      <c r="B26" s="187" t="str">
        <f>VLOOKUP(WEEKDAY(A26),Table1[#All],2,FALSE)</f>
        <v>א</v>
      </c>
      <c r="C26" s="188"/>
      <c r="D26" s="188"/>
      <c r="E26" s="265">
        <v>0.33333333333333331</v>
      </c>
      <c r="F26" s="302"/>
      <c r="G26" s="188"/>
      <c r="H26" s="188"/>
      <c r="I26" s="188"/>
      <c r="J26" s="189">
        <v>0.5229166666666667</v>
      </c>
      <c r="K26" s="302" t="s">
        <v>67</v>
      </c>
      <c r="L26" s="191" t="s">
        <v>434</v>
      </c>
      <c r="M26" s="192">
        <f t="shared" si="0"/>
        <v>0.18958333333333338</v>
      </c>
      <c r="N26" s="263">
        <f t="shared" si="7"/>
        <v>4.1826388888888895</v>
      </c>
      <c r="O26" s="193">
        <f t="shared" si="8"/>
        <v>0</v>
      </c>
      <c r="P26" s="264">
        <f t="shared" si="9"/>
        <v>0.16666666666666666</v>
      </c>
    </row>
    <row r="27" spans="1:16" ht="48" x14ac:dyDescent="0.2">
      <c r="A27" s="186">
        <v>44039</v>
      </c>
      <c r="B27" s="187" t="str">
        <f>VLOOKUP(WEEKDAY(A27),Table1[#All],2,FALSE)</f>
        <v>ב</v>
      </c>
      <c r="C27" s="188"/>
      <c r="D27" s="188"/>
      <c r="E27" s="189">
        <v>0.3347222222222222</v>
      </c>
      <c r="F27" s="302" t="s">
        <v>13</v>
      </c>
      <c r="G27" s="188"/>
      <c r="H27" s="188"/>
      <c r="I27" s="188"/>
      <c r="J27" s="189">
        <v>0.71111111111111114</v>
      </c>
      <c r="K27" s="302" t="s">
        <v>252</v>
      </c>
      <c r="L27" s="191" t="s">
        <v>435</v>
      </c>
      <c r="M27" s="192">
        <f t="shared" si="0"/>
        <v>0.37638888888888894</v>
      </c>
      <c r="N27" s="263">
        <f t="shared" si="7"/>
        <v>4.5590277777777786</v>
      </c>
      <c r="O27" s="193">
        <f t="shared" si="8"/>
        <v>2.0833333333333332E-2</v>
      </c>
      <c r="P27" s="264">
        <f t="shared" si="9"/>
        <v>0.1875</v>
      </c>
    </row>
    <row r="28" spans="1:16" x14ac:dyDescent="0.2">
      <c r="A28" s="261">
        <v>44040</v>
      </c>
      <c r="B28" s="262" t="str">
        <f>VLOOKUP(WEEKDAY(A28),Table1[#All],2,FALSE)</f>
        <v>ג</v>
      </c>
      <c r="C28" s="269"/>
      <c r="D28" s="269"/>
      <c r="E28" s="270"/>
      <c r="F28" s="303"/>
      <c r="G28" s="269"/>
      <c r="H28" s="269"/>
      <c r="I28" s="269"/>
      <c r="J28" s="270"/>
      <c r="K28" s="303"/>
      <c r="L28" s="272"/>
      <c r="M28" s="266">
        <f t="shared" si="0"/>
        <v>0</v>
      </c>
      <c r="N28" s="263">
        <f t="shared" si="7"/>
        <v>4.5590277777777786</v>
      </c>
      <c r="O28" s="193">
        <f t="shared" si="8"/>
        <v>0</v>
      </c>
      <c r="P28" s="264">
        <f t="shared" si="9"/>
        <v>0.1875</v>
      </c>
    </row>
    <row r="29" spans="1:16" ht="32" x14ac:dyDescent="0.2">
      <c r="A29" s="186">
        <v>44041</v>
      </c>
      <c r="B29" s="187" t="str">
        <f>VLOOKUP(WEEKDAY(A29),Table1[#All],2,FALSE)</f>
        <v>ד</v>
      </c>
      <c r="C29" s="188"/>
      <c r="D29" s="188"/>
      <c r="E29" s="189">
        <v>0.31319444444444444</v>
      </c>
      <c r="F29" s="302" t="s">
        <v>138</v>
      </c>
      <c r="G29" s="188"/>
      <c r="H29" s="188"/>
      <c r="I29" s="188"/>
      <c r="J29" s="189">
        <v>0.52083333333333337</v>
      </c>
      <c r="K29" s="302" t="s">
        <v>59</v>
      </c>
      <c r="L29" s="191" t="s">
        <v>436</v>
      </c>
      <c r="M29" s="192">
        <f t="shared" si="0"/>
        <v>0.20763888888888893</v>
      </c>
      <c r="N29" s="263">
        <f t="shared" si="7"/>
        <v>4.7666666666666675</v>
      </c>
      <c r="O29" s="193">
        <f t="shared" si="8"/>
        <v>0</v>
      </c>
      <c r="P29" s="264">
        <f t="shared" si="9"/>
        <v>0.1875</v>
      </c>
    </row>
    <row r="30" spans="1:16" ht="32" x14ac:dyDescent="0.2">
      <c r="A30" s="186">
        <v>44042</v>
      </c>
      <c r="B30" s="187" t="str">
        <f>VLOOKUP(WEEKDAY(A30),Table1[#All],2,FALSE)</f>
        <v>ה</v>
      </c>
      <c r="C30" s="188"/>
      <c r="D30" s="188"/>
      <c r="E30" s="189">
        <v>0.27499999999999997</v>
      </c>
      <c r="F30" s="302" t="s">
        <v>13</v>
      </c>
      <c r="G30" s="188"/>
      <c r="H30" s="188"/>
      <c r="I30" s="188"/>
      <c r="J30" s="189">
        <v>0.48402777777777778</v>
      </c>
      <c r="K30" s="302" t="s">
        <v>252</v>
      </c>
      <c r="L30" s="191" t="s">
        <v>437</v>
      </c>
      <c r="M30" s="192">
        <f t="shared" si="0"/>
        <v>0.20902777777777781</v>
      </c>
      <c r="N30" s="263">
        <f t="shared" si="7"/>
        <v>4.9756944444444455</v>
      </c>
      <c r="O30" s="193">
        <f t="shared" si="8"/>
        <v>0</v>
      </c>
      <c r="P30" s="264">
        <f t="shared" si="9"/>
        <v>0.1875</v>
      </c>
    </row>
    <row r="31" spans="1:16" x14ac:dyDescent="0.2">
      <c r="A31" s="261">
        <v>44043</v>
      </c>
      <c r="B31" s="262" t="str">
        <f>VLOOKUP(WEEKDAY(A31),Table1[#All],2,FALSE)</f>
        <v>ו</v>
      </c>
      <c r="C31" s="269"/>
      <c r="D31" s="269"/>
      <c r="E31" s="270"/>
      <c r="F31" s="271"/>
      <c r="G31" s="269"/>
      <c r="H31" s="269"/>
      <c r="I31" s="269"/>
      <c r="J31" s="270"/>
      <c r="K31" s="271"/>
      <c r="L31" s="272"/>
      <c r="M31" s="266">
        <f t="shared" si="0"/>
        <v>0</v>
      </c>
      <c r="N31" s="263">
        <f t="shared" si="7"/>
        <v>4.9756944444444455</v>
      </c>
      <c r="O31" s="193">
        <f t="shared" si="8"/>
        <v>0</v>
      </c>
      <c r="P31" s="264">
        <f t="shared" si="9"/>
        <v>0.1875</v>
      </c>
    </row>
    <row r="32" spans="1:16" ht="32" x14ac:dyDescent="0.2">
      <c r="A32" s="224" t="s">
        <v>46</v>
      </c>
      <c r="B32" s="225" t="s">
        <v>259</v>
      </c>
      <c r="C32" s="223" t="s">
        <v>48</v>
      </c>
      <c r="D32" s="66" t="s">
        <v>49</v>
      </c>
      <c r="E32" s="1"/>
      <c r="F32" s="6"/>
      <c r="G32" s="6"/>
      <c r="H32" s="6"/>
      <c r="I32" s="6"/>
      <c r="J32" s="1"/>
      <c r="K32" s="6"/>
      <c r="L32" s="6"/>
      <c r="M32" s="1"/>
      <c r="O32" s="19"/>
      <c r="P32" s="5"/>
    </row>
    <row r="33" spans="1:2" ht="16" x14ac:dyDescent="0.2">
      <c r="A33" s="226">
        <f>COUNTA(E5:E31)</f>
        <v>18</v>
      </c>
      <c r="B33" s="227">
        <f>N31-P31</f>
        <v>4.7881944444444455</v>
      </c>
    </row>
    <row r="34" spans="1:2" ht="16" x14ac:dyDescent="0.2">
      <c r="B34" s="227">
        <v>4.791666666666667</v>
      </c>
    </row>
    <row r="35" spans="1:2" x14ac:dyDescent="0.2">
      <c r="B35" s="301"/>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D10710-2EA3-40F4-81FC-EE4377C59FF0}">
  <sheetPr codeName="Sheet16"/>
  <dimension ref="A1:P40"/>
  <sheetViews>
    <sheetView rightToLeft="1" zoomScale="85" zoomScaleNormal="85" workbookViewId="0">
      <selection activeCell="M32" sqref="M32"/>
    </sheetView>
  </sheetViews>
  <sheetFormatPr baseColWidth="10" defaultColWidth="8.83203125" defaultRowHeight="15" x14ac:dyDescent="0.2"/>
  <cols>
    <col min="1" max="1" width="13.83203125" bestFit="1" customWidth="1"/>
    <col min="2" max="2" width="11.5" customWidth="1"/>
    <col min="3" max="4" width="0" hidden="1" customWidth="1"/>
    <col min="5" max="5" width="10.1640625" style="125" customWidth="1"/>
    <col min="6" max="6" width="28.83203125" style="125" customWidth="1"/>
    <col min="7" max="8" width="0" style="125" hidden="1" customWidth="1"/>
    <col min="9" max="9" width="29.5" style="125" customWidth="1"/>
    <col min="10" max="10" width="8.83203125" style="125"/>
    <col min="11" max="11" width="31.5" style="125" customWidth="1"/>
    <col min="12" max="12" width="29.5" style="125" customWidth="1"/>
    <col min="13" max="13" width="10.1640625" customWidth="1"/>
    <col min="14" max="14" width="10.5" customWidth="1"/>
    <col min="15" max="15" width="0" hidden="1" customWidth="1"/>
    <col min="16" max="16" width="11" customWidth="1"/>
  </cols>
  <sheetData>
    <row r="1" spans="1:16" x14ac:dyDescent="0.2">
      <c r="A1" s="34"/>
      <c r="B1" s="1"/>
      <c r="C1" s="6"/>
      <c r="D1" s="6"/>
      <c r="E1" s="11"/>
      <c r="F1" s="328" t="s">
        <v>0</v>
      </c>
      <c r="M1" s="125"/>
      <c r="N1" s="125"/>
      <c r="O1" s="125"/>
      <c r="P1" s="125"/>
    </row>
    <row r="2" spans="1:16" x14ac:dyDescent="0.2">
      <c r="A2" s="34"/>
      <c r="B2" s="1"/>
      <c r="C2" s="6"/>
      <c r="D2" s="6"/>
      <c r="E2" s="11"/>
      <c r="F2" s="328" t="s">
        <v>1</v>
      </c>
      <c r="M2" s="125"/>
      <c r="N2" s="125"/>
      <c r="O2" s="125"/>
      <c r="P2" s="125"/>
    </row>
    <row r="3" spans="1:16" x14ac:dyDescent="0.2">
      <c r="A3" s="34"/>
      <c r="B3" s="1"/>
      <c r="C3" s="6"/>
      <c r="D3" s="6"/>
      <c r="E3" s="11"/>
      <c r="F3" s="254" t="s">
        <v>438</v>
      </c>
      <c r="M3" s="125"/>
      <c r="N3" s="125"/>
      <c r="O3" s="125"/>
      <c r="P3" s="125"/>
    </row>
    <row r="4" spans="1:16" ht="34" x14ac:dyDescent="0.2">
      <c r="A4" s="228" t="s">
        <v>3</v>
      </c>
      <c r="B4" s="229" t="s">
        <v>4</v>
      </c>
      <c r="C4" s="229" t="s">
        <v>5</v>
      </c>
      <c r="D4" s="229" t="s">
        <v>6</v>
      </c>
      <c r="E4" s="229" t="s">
        <v>7</v>
      </c>
      <c r="F4" s="229" t="s">
        <v>8</v>
      </c>
      <c r="G4" s="229" t="s">
        <v>9</v>
      </c>
      <c r="H4" s="229" t="s">
        <v>214</v>
      </c>
      <c r="I4" s="229" t="s">
        <v>215</v>
      </c>
      <c r="J4" s="229" t="s">
        <v>10</v>
      </c>
      <c r="K4" s="229" t="s">
        <v>216</v>
      </c>
      <c r="L4" s="229" t="s">
        <v>217</v>
      </c>
      <c r="M4" s="229" t="s">
        <v>11</v>
      </c>
      <c r="N4" s="230" t="s">
        <v>12</v>
      </c>
      <c r="O4" s="231" t="s">
        <v>218</v>
      </c>
      <c r="P4" s="232" t="s">
        <v>161</v>
      </c>
    </row>
    <row r="5" spans="1:16" x14ac:dyDescent="0.2">
      <c r="A5" s="261">
        <v>44044</v>
      </c>
      <c r="B5" s="262" t="str">
        <f>VLOOKUP(WEEKDAY(A5),Table1[#All],2,FALSE)</f>
        <v>ש</v>
      </c>
      <c r="C5" s="269"/>
      <c r="D5" s="269"/>
      <c r="E5" s="270"/>
      <c r="F5" s="271"/>
      <c r="G5" s="269"/>
      <c r="H5" s="269"/>
      <c r="I5" s="269"/>
      <c r="J5" s="270"/>
      <c r="K5" s="271"/>
      <c r="L5" s="272"/>
      <c r="M5" s="266">
        <f t="shared" ref="M5:M27" si="0">J5-E5</f>
        <v>0</v>
      </c>
      <c r="N5" s="266">
        <f>M5</f>
        <v>0</v>
      </c>
      <c r="O5" s="267">
        <f>IF(M5&gt;TIME(6,0,0),TIME(0,30,0),0)</f>
        <v>0</v>
      </c>
      <c r="P5" s="268">
        <f>O5</f>
        <v>0</v>
      </c>
    </row>
    <row r="6" spans="1:16" ht="32" x14ac:dyDescent="0.2">
      <c r="A6" s="186">
        <v>44045</v>
      </c>
      <c r="B6" s="187" t="str">
        <f>VLOOKUP(WEEKDAY(A6),Table1[#All],2,FALSE)</f>
        <v>א</v>
      </c>
      <c r="C6" s="188"/>
      <c r="D6" s="188"/>
      <c r="E6" s="189">
        <v>0.35416666666666669</v>
      </c>
      <c r="F6" s="302" t="s">
        <v>13</v>
      </c>
      <c r="G6" s="188"/>
      <c r="H6" s="188"/>
      <c r="I6" s="188"/>
      <c r="J6" s="189">
        <v>0.55277777777777781</v>
      </c>
      <c r="K6" s="302" t="s">
        <v>252</v>
      </c>
      <c r="L6" s="191" t="s">
        <v>439</v>
      </c>
      <c r="M6" s="192">
        <f t="shared" si="0"/>
        <v>0.19861111111111113</v>
      </c>
      <c r="N6" s="263">
        <f>N5+M6</f>
        <v>0.19861111111111113</v>
      </c>
      <c r="O6" s="193">
        <f>IF(M6&gt;TIME(6,0,0),TIME(0,30,0),0)</f>
        <v>0</v>
      </c>
      <c r="P6" s="264">
        <f>P5+O6</f>
        <v>0</v>
      </c>
    </row>
    <row r="7" spans="1:16" ht="64" x14ac:dyDescent="0.2">
      <c r="A7" s="186">
        <v>44046</v>
      </c>
      <c r="B7" s="187" t="str">
        <f>VLOOKUP(WEEKDAY(A7),Table1[#All],2,FALSE)</f>
        <v>ב</v>
      </c>
      <c r="C7" s="269"/>
      <c r="D7" s="269"/>
      <c r="E7" s="189">
        <v>0.29791666666666666</v>
      </c>
      <c r="F7" s="302" t="s">
        <v>13</v>
      </c>
      <c r="G7" s="188"/>
      <c r="H7" s="188"/>
      <c r="I7" s="188"/>
      <c r="J7" s="189">
        <v>0.54513888888888895</v>
      </c>
      <c r="K7" s="302" t="s">
        <v>269</v>
      </c>
      <c r="L7" s="191" t="s">
        <v>440</v>
      </c>
      <c r="M7" s="192">
        <f t="shared" si="0"/>
        <v>0.24722222222222229</v>
      </c>
      <c r="N7" s="263">
        <f t="shared" ref="N7:N11" si="1">N6+M7</f>
        <v>0.44583333333333341</v>
      </c>
      <c r="O7" s="193">
        <f t="shared" ref="O7:O11" si="2">IF(M7&gt;TIME(6,0,0),TIME(0,30,0),0)</f>
        <v>0</v>
      </c>
      <c r="P7" s="264">
        <f t="shared" ref="P7:P11" si="3">P6+O7</f>
        <v>0</v>
      </c>
    </row>
    <row r="8" spans="1:16" ht="32" x14ac:dyDescent="0.2">
      <c r="A8" s="186">
        <v>44047</v>
      </c>
      <c r="B8" s="187" t="str">
        <f>VLOOKUP(WEEKDAY(A8),Table1[#All],2,FALSE)</f>
        <v>ג</v>
      </c>
      <c r="C8" s="188"/>
      <c r="D8" s="188"/>
      <c r="E8" s="189" t="s">
        <v>441</v>
      </c>
      <c r="F8" s="302" t="s">
        <v>13</v>
      </c>
      <c r="G8" s="188"/>
      <c r="H8" s="188"/>
      <c r="I8" s="188"/>
      <c r="J8" s="189" t="s">
        <v>442</v>
      </c>
      <c r="K8" s="302" t="s">
        <v>252</v>
      </c>
      <c r="L8" s="191" t="s">
        <v>443</v>
      </c>
      <c r="M8" s="192">
        <f t="shared" si="0"/>
        <v>0.22847222222222224</v>
      </c>
      <c r="N8" s="263">
        <f t="shared" si="1"/>
        <v>0.67430555555555571</v>
      </c>
      <c r="O8" s="193">
        <f t="shared" si="2"/>
        <v>0</v>
      </c>
      <c r="P8" s="264">
        <f t="shared" si="3"/>
        <v>0</v>
      </c>
    </row>
    <row r="9" spans="1:16" ht="32" x14ac:dyDescent="0.2">
      <c r="A9" s="186">
        <v>44048</v>
      </c>
      <c r="B9" s="187" t="str">
        <f>VLOOKUP(WEEKDAY(A9),Table1[#All],2,FALSE)</f>
        <v>ד</v>
      </c>
      <c r="C9" s="188"/>
      <c r="D9" s="188"/>
      <c r="E9" s="189" t="s">
        <v>175</v>
      </c>
      <c r="F9" s="302" t="s">
        <v>13</v>
      </c>
      <c r="G9" s="188"/>
      <c r="H9" s="188"/>
      <c r="I9" s="188"/>
      <c r="J9" s="189" t="s">
        <v>444</v>
      </c>
      <c r="K9" s="302" t="s">
        <v>13</v>
      </c>
      <c r="L9" s="191" t="s">
        <v>445</v>
      </c>
      <c r="M9" s="266">
        <f t="shared" si="0"/>
        <v>0.24236111111111108</v>
      </c>
      <c r="N9" s="263">
        <f t="shared" si="1"/>
        <v>0.91666666666666674</v>
      </c>
      <c r="O9" s="193">
        <f t="shared" si="2"/>
        <v>0</v>
      </c>
      <c r="P9" s="264">
        <f t="shared" si="3"/>
        <v>0</v>
      </c>
    </row>
    <row r="10" spans="1:16" x14ac:dyDescent="0.2">
      <c r="A10" s="186">
        <v>44049</v>
      </c>
      <c r="B10" s="187" t="str">
        <f>VLOOKUP(WEEKDAY(A10),Table1[#All],2,FALSE)</f>
        <v>ה</v>
      </c>
      <c r="C10" s="188"/>
      <c r="D10" s="188"/>
      <c r="E10" s="189"/>
      <c r="F10" s="302"/>
      <c r="G10" s="188"/>
      <c r="H10" s="188"/>
      <c r="I10" s="188"/>
      <c r="J10" s="189"/>
      <c r="K10" s="302"/>
      <c r="L10" s="191"/>
      <c r="M10" s="192">
        <f t="shared" si="0"/>
        <v>0</v>
      </c>
      <c r="N10" s="263">
        <f t="shared" si="1"/>
        <v>0.91666666666666674</v>
      </c>
      <c r="O10" s="193">
        <f t="shared" si="2"/>
        <v>0</v>
      </c>
      <c r="P10" s="264">
        <f t="shared" si="3"/>
        <v>0</v>
      </c>
    </row>
    <row r="11" spans="1:16" x14ac:dyDescent="0.2">
      <c r="A11" s="261">
        <v>44050</v>
      </c>
      <c r="B11" s="262" t="str">
        <f>VLOOKUP(WEEKDAY(A11),Table1[#All],2,FALSE)</f>
        <v>ו</v>
      </c>
      <c r="C11" s="269"/>
      <c r="D11" s="269"/>
      <c r="E11" s="270"/>
      <c r="F11" s="303"/>
      <c r="G11" s="269"/>
      <c r="H11" s="269"/>
      <c r="I11" s="269"/>
      <c r="J11" s="270"/>
      <c r="K11" s="303"/>
      <c r="L11" s="272"/>
      <c r="M11" s="266">
        <f t="shared" si="0"/>
        <v>0</v>
      </c>
      <c r="N11" s="263">
        <f t="shared" si="1"/>
        <v>0.91666666666666674</v>
      </c>
      <c r="O11" s="193">
        <f t="shared" si="2"/>
        <v>0</v>
      </c>
      <c r="P11" s="264">
        <f t="shared" si="3"/>
        <v>0</v>
      </c>
    </row>
    <row r="12" spans="1:16" ht="16" x14ac:dyDescent="0.2">
      <c r="A12" s="186">
        <v>44052</v>
      </c>
      <c r="B12" s="187" t="str">
        <f>VLOOKUP(WEEKDAY(A12),Table1[#All],2,FALSE)</f>
        <v>א</v>
      </c>
      <c r="C12" s="269"/>
      <c r="D12" s="269"/>
      <c r="E12" s="189" t="s">
        <v>446</v>
      </c>
      <c r="F12" s="302" t="s">
        <v>447</v>
      </c>
      <c r="G12" s="188"/>
      <c r="H12" s="188"/>
      <c r="I12" s="188"/>
      <c r="J12" s="189" t="s">
        <v>448</v>
      </c>
      <c r="K12" s="302" t="s">
        <v>39</v>
      </c>
      <c r="L12" s="191" t="s">
        <v>449</v>
      </c>
      <c r="M12" s="192">
        <f t="shared" si="0"/>
        <v>0.22361111111111115</v>
      </c>
      <c r="N12" s="263">
        <f t="shared" ref="N12:N31" si="4">N11+M12</f>
        <v>1.1402777777777779</v>
      </c>
      <c r="O12" s="193">
        <f t="shared" ref="O12:O31" si="5">IF(M12&gt;TIME(6,0,0),TIME(0,30,0),0)</f>
        <v>0</v>
      </c>
      <c r="P12" s="264">
        <f t="shared" ref="P12:P31" si="6">P11+O12</f>
        <v>0</v>
      </c>
    </row>
    <row r="13" spans="1:16" ht="32" x14ac:dyDescent="0.2">
      <c r="A13" s="186">
        <v>44053</v>
      </c>
      <c r="B13" s="187" t="str">
        <f>VLOOKUP(WEEKDAY(A13),Table1[#All],2,FALSE)</f>
        <v>ב</v>
      </c>
      <c r="C13" s="188"/>
      <c r="D13" s="188"/>
      <c r="E13" s="189" t="s">
        <v>450</v>
      </c>
      <c r="F13" s="302" t="s">
        <v>263</v>
      </c>
      <c r="G13" s="188"/>
      <c r="H13" s="188"/>
      <c r="I13" s="188"/>
      <c r="J13" s="189" t="s">
        <v>451</v>
      </c>
      <c r="K13" s="302" t="s">
        <v>263</v>
      </c>
      <c r="L13" s="191" t="s">
        <v>452</v>
      </c>
      <c r="M13" s="192">
        <f t="shared" si="0"/>
        <v>0.24652777777777773</v>
      </c>
      <c r="N13" s="263">
        <f t="shared" si="4"/>
        <v>1.3868055555555556</v>
      </c>
      <c r="O13" s="193">
        <f t="shared" si="5"/>
        <v>0</v>
      </c>
      <c r="P13" s="264">
        <f t="shared" si="6"/>
        <v>0</v>
      </c>
    </row>
    <row r="14" spans="1:16" ht="32" x14ac:dyDescent="0.2">
      <c r="A14" s="186">
        <v>44054</v>
      </c>
      <c r="B14" s="187" t="str">
        <f>VLOOKUP(WEEKDAY(A14),Table1[#All],2,FALSE)</f>
        <v>ג</v>
      </c>
      <c r="C14" s="188"/>
      <c r="D14" s="188"/>
      <c r="E14" s="189" t="s">
        <v>453</v>
      </c>
      <c r="F14" s="302" t="s">
        <v>252</v>
      </c>
      <c r="G14" s="188"/>
      <c r="H14" s="188"/>
      <c r="I14" s="188"/>
      <c r="J14" s="189" t="s">
        <v>454</v>
      </c>
      <c r="K14" s="302" t="s">
        <v>14</v>
      </c>
      <c r="L14" s="191" t="s">
        <v>455</v>
      </c>
      <c r="M14" s="192">
        <f t="shared" si="0"/>
        <v>0.46666666666666673</v>
      </c>
      <c r="N14" s="263">
        <f t="shared" si="4"/>
        <v>1.8534722222222224</v>
      </c>
      <c r="O14" s="193">
        <f t="shared" si="5"/>
        <v>2.0833333333333332E-2</v>
      </c>
      <c r="P14" s="264">
        <f t="shared" si="6"/>
        <v>2.0833333333333332E-2</v>
      </c>
    </row>
    <row r="15" spans="1:16" x14ac:dyDescent="0.2">
      <c r="A15" s="186">
        <v>44055</v>
      </c>
      <c r="B15" s="187" t="str">
        <f>VLOOKUP(WEEKDAY(A15),Table1[#All],2,FALSE)</f>
        <v>ד</v>
      </c>
      <c r="C15" s="188"/>
      <c r="D15" s="188"/>
      <c r="E15" s="189"/>
      <c r="F15" s="302"/>
      <c r="G15" s="188"/>
      <c r="H15" s="188"/>
      <c r="I15" s="188"/>
      <c r="J15" s="189"/>
      <c r="K15" s="302"/>
      <c r="L15" s="191"/>
      <c r="M15" s="192">
        <f t="shared" si="0"/>
        <v>0</v>
      </c>
      <c r="N15" s="263">
        <f t="shared" si="4"/>
        <v>1.8534722222222224</v>
      </c>
      <c r="O15" s="193">
        <f t="shared" si="5"/>
        <v>0</v>
      </c>
      <c r="P15" s="264">
        <f t="shared" si="6"/>
        <v>2.0833333333333332E-2</v>
      </c>
    </row>
    <row r="16" spans="1:16" ht="16" x14ac:dyDescent="0.2">
      <c r="A16" s="186">
        <v>44056</v>
      </c>
      <c r="B16" s="187" t="str">
        <f>VLOOKUP(WEEKDAY(A16),Table1[#All],2,FALSE)</f>
        <v>ה</v>
      </c>
      <c r="C16" s="269"/>
      <c r="D16" s="269"/>
      <c r="E16" s="189" t="s">
        <v>456</v>
      </c>
      <c r="F16" s="302" t="s">
        <v>25</v>
      </c>
      <c r="G16" s="188"/>
      <c r="H16" s="188"/>
      <c r="I16" s="188"/>
      <c r="J16" s="189" t="s">
        <v>457</v>
      </c>
      <c r="K16" s="302" t="s">
        <v>458</v>
      </c>
      <c r="L16" s="191" t="s">
        <v>459</v>
      </c>
      <c r="M16" s="192">
        <f t="shared" si="0"/>
        <v>0.31805555555555559</v>
      </c>
      <c r="N16" s="263">
        <f t="shared" si="4"/>
        <v>2.1715277777777779</v>
      </c>
      <c r="O16" s="193">
        <f t="shared" si="5"/>
        <v>2.0833333333333332E-2</v>
      </c>
      <c r="P16" s="264">
        <f t="shared" si="6"/>
        <v>4.1666666666666664E-2</v>
      </c>
    </row>
    <row r="17" spans="1:16" x14ac:dyDescent="0.2">
      <c r="A17" s="261">
        <v>44057</v>
      </c>
      <c r="B17" s="262" t="str">
        <f>VLOOKUP(WEEKDAY(A17),Table1[#All],2,FALSE)</f>
        <v>ו</v>
      </c>
      <c r="C17" s="269"/>
      <c r="D17" s="269"/>
      <c r="E17" s="270"/>
      <c r="F17" s="303"/>
      <c r="G17" s="269"/>
      <c r="H17" s="269"/>
      <c r="I17" s="269"/>
      <c r="J17" s="270"/>
      <c r="K17" s="303"/>
      <c r="L17" s="272"/>
      <c r="M17" s="266">
        <f t="shared" si="0"/>
        <v>0</v>
      </c>
      <c r="N17" s="263">
        <f t="shared" si="4"/>
        <v>2.1715277777777779</v>
      </c>
      <c r="O17" s="193">
        <f t="shared" si="5"/>
        <v>0</v>
      </c>
      <c r="P17" s="264">
        <f t="shared" si="6"/>
        <v>4.1666666666666664E-2</v>
      </c>
    </row>
    <row r="18" spans="1:16" ht="32" x14ac:dyDescent="0.2">
      <c r="A18" s="186">
        <v>44059</v>
      </c>
      <c r="B18" s="187" t="str">
        <f>VLOOKUP(WEEKDAY(A18),Table1[#All],2,FALSE)</f>
        <v>א</v>
      </c>
      <c r="C18" s="188"/>
      <c r="D18" s="188"/>
      <c r="E18" s="189" t="s">
        <v>460</v>
      </c>
      <c r="F18" s="302" t="s">
        <v>13</v>
      </c>
      <c r="G18" s="188"/>
      <c r="H18" s="188"/>
      <c r="I18" s="188"/>
      <c r="J18" s="189" t="s">
        <v>461</v>
      </c>
      <c r="K18" s="302" t="s">
        <v>42</v>
      </c>
      <c r="L18" s="191" t="s">
        <v>462</v>
      </c>
      <c r="M18" s="192">
        <f t="shared" si="0"/>
        <v>0.3541666666666668</v>
      </c>
      <c r="N18" s="263">
        <f t="shared" si="4"/>
        <v>2.5256944444444449</v>
      </c>
      <c r="O18" s="193">
        <f t="shared" si="5"/>
        <v>2.0833333333333332E-2</v>
      </c>
      <c r="P18" s="264">
        <f t="shared" si="6"/>
        <v>6.25E-2</v>
      </c>
    </row>
    <row r="19" spans="1:16" ht="32" x14ac:dyDescent="0.2">
      <c r="A19" s="186">
        <v>44060</v>
      </c>
      <c r="B19" s="187" t="str">
        <f>VLOOKUP(WEEKDAY(A19),Table1[#All],2,FALSE)</f>
        <v>ב</v>
      </c>
      <c r="C19" s="188"/>
      <c r="D19" s="188"/>
      <c r="E19" s="189" t="s">
        <v>463</v>
      </c>
      <c r="F19" s="302" t="s">
        <v>13</v>
      </c>
      <c r="G19" s="188"/>
      <c r="H19" s="188"/>
      <c r="I19" s="188"/>
      <c r="J19" s="189" t="s">
        <v>464</v>
      </c>
      <c r="K19" s="302" t="s">
        <v>465</v>
      </c>
      <c r="L19" s="191" t="s">
        <v>466</v>
      </c>
      <c r="M19" s="192">
        <f t="shared" si="0"/>
        <v>0.19999999999999996</v>
      </c>
      <c r="N19" s="263">
        <f t="shared" si="4"/>
        <v>2.7256944444444446</v>
      </c>
      <c r="O19" s="193">
        <f t="shared" si="5"/>
        <v>0</v>
      </c>
      <c r="P19" s="264">
        <f t="shared" si="6"/>
        <v>6.25E-2</v>
      </c>
    </row>
    <row r="20" spans="1:16" ht="16" x14ac:dyDescent="0.2">
      <c r="A20" s="186">
        <v>44061</v>
      </c>
      <c r="B20" s="187" t="str">
        <f>VLOOKUP(WEEKDAY(A20),Table1[#All],2,FALSE)</f>
        <v>ג</v>
      </c>
      <c r="C20" s="269"/>
      <c r="D20" s="269"/>
      <c r="E20" s="189" t="s">
        <v>467</v>
      </c>
      <c r="F20" s="302" t="s">
        <v>252</v>
      </c>
      <c r="G20" s="188"/>
      <c r="H20" s="188"/>
      <c r="I20" s="188"/>
      <c r="J20" s="189" t="s">
        <v>376</v>
      </c>
      <c r="K20" s="302" t="s">
        <v>13</v>
      </c>
      <c r="L20" s="191" t="s">
        <v>468</v>
      </c>
      <c r="M20" s="192">
        <f t="shared" si="0"/>
        <v>0.39652777777777781</v>
      </c>
      <c r="N20" s="263">
        <f t="shared" si="4"/>
        <v>3.1222222222222227</v>
      </c>
      <c r="O20" s="193">
        <f t="shared" si="5"/>
        <v>2.0833333333333332E-2</v>
      </c>
      <c r="P20" s="264">
        <f t="shared" si="6"/>
        <v>8.3333333333333329E-2</v>
      </c>
    </row>
    <row r="21" spans="1:16" ht="16" x14ac:dyDescent="0.2">
      <c r="A21" s="186">
        <v>44062</v>
      </c>
      <c r="B21" s="187" t="str">
        <f>VLOOKUP(WEEKDAY(A21),Table1[#All],2,FALSE)</f>
        <v>ד</v>
      </c>
      <c r="C21" s="188"/>
      <c r="D21" s="188"/>
      <c r="E21" s="189" t="s">
        <v>469</v>
      </c>
      <c r="F21" s="302" t="s">
        <v>470</v>
      </c>
      <c r="G21" s="188"/>
      <c r="H21" s="188"/>
      <c r="I21" s="188"/>
      <c r="J21" s="189" t="s">
        <v>471</v>
      </c>
      <c r="K21" s="302" t="s">
        <v>472</v>
      </c>
      <c r="L21" s="191" t="s">
        <v>473</v>
      </c>
      <c r="M21" s="192">
        <f t="shared" si="0"/>
        <v>6.3194444444444497E-2</v>
      </c>
      <c r="N21" s="263">
        <f t="shared" si="4"/>
        <v>3.1854166666666672</v>
      </c>
      <c r="O21" s="193">
        <f t="shared" si="5"/>
        <v>0</v>
      </c>
      <c r="P21" s="264">
        <f t="shared" si="6"/>
        <v>8.3333333333333329E-2</v>
      </c>
    </row>
    <row r="22" spans="1:16" ht="32" x14ac:dyDescent="0.2">
      <c r="A22" s="186">
        <v>44063</v>
      </c>
      <c r="B22" s="187" t="str">
        <f>VLOOKUP(WEEKDAY(A22),Table1[#All],2,FALSE)</f>
        <v>ה</v>
      </c>
      <c r="C22" s="188"/>
      <c r="D22" s="188"/>
      <c r="E22" s="189" t="s">
        <v>474</v>
      </c>
      <c r="F22" s="302" t="s">
        <v>269</v>
      </c>
      <c r="G22" s="188"/>
      <c r="H22" s="188"/>
      <c r="I22" s="188"/>
      <c r="J22" s="189" t="s">
        <v>475</v>
      </c>
      <c r="K22" s="302" t="s">
        <v>252</v>
      </c>
      <c r="L22" s="191" t="s">
        <v>476</v>
      </c>
      <c r="M22" s="192">
        <f t="shared" si="0"/>
        <v>0.19374999999999998</v>
      </c>
      <c r="N22" s="263">
        <f t="shared" si="4"/>
        <v>3.3791666666666673</v>
      </c>
      <c r="O22" s="193">
        <f t="shared" si="5"/>
        <v>0</v>
      </c>
      <c r="P22" s="264">
        <f t="shared" si="6"/>
        <v>8.3333333333333329E-2</v>
      </c>
    </row>
    <row r="23" spans="1:16" x14ac:dyDescent="0.2">
      <c r="A23" s="261">
        <v>44064</v>
      </c>
      <c r="B23" s="262" t="str">
        <f>VLOOKUP(WEEKDAY(A23),Table1[#All],2,FALSE)</f>
        <v>ו</v>
      </c>
      <c r="C23" s="269"/>
      <c r="D23" s="269"/>
      <c r="E23" s="270"/>
      <c r="F23" s="303"/>
      <c r="G23" s="269"/>
      <c r="H23" s="269"/>
      <c r="I23" s="269"/>
      <c r="J23" s="270"/>
      <c r="K23" s="303"/>
      <c r="L23" s="272"/>
      <c r="M23" s="266">
        <f t="shared" si="0"/>
        <v>0</v>
      </c>
      <c r="N23" s="263">
        <f t="shared" si="4"/>
        <v>3.3791666666666673</v>
      </c>
      <c r="O23" s="193">
        <f t="shared" si="5"/>
        <v>0</v>
      </c>
      <c r="P23" s="264">
        <f t="shared" si="6"/>
        <v>8.3333333333333329E-2</v>
      </c>
    </row>
    <row r="24" spans="1:16" ht="64" x14ac:dyDescent="0.2">
      <c r="A24" s="186">
        <v>44066</v>
      </c>
      <c r="B24" s="187" t="str">
        <f>VLOOKUP(WEEKDAY(A24),Table1[#All],2,FALSE)</f>
        <v>א</v>
      </c>
      <c r="C24" s="188"/>
      <c r="D24" s="188"/>
      <c r="E24" s="189" t="s">
        <v>477</v>
      </c>
      <c r="F24" s="302" t="s">
        <v>17</v>
      </c>
      <c r="G24" s="188"/>
      <c r="H24" s="188"/>
      <c r="I24" s="188"/>
      <c r="J24" s="189" t="s">
        <v>316</v>
      </c>
      <c r="K24" s="302" t="s">
        <v>13</v>
      </c>
      <c r="L24" s="191" t="s">
        <v>478</v>
      </c>
      <c r="M24" s="192">
        <f t="shared" si="0"/>
        <v>0.40000000000000008</v>
      </c>
      <c r="N24" s="263">
        <f t="shared" si="4"/>
        <v>3.7791666666666672</v>
      </c>
      <c r="O24" s="193">
        <f t="shared" si="5"/>
        <v>2.0833333333333332E-2</v>
      </c>
      <c r="P24" s="264">
        <f t="shared" si="6"/>
        <v>0.10416666666666666</v>
      </c>
    </row>
    <row r="25" spans="1:16" x14ac:dyDescent="0.2">
      <c r="A25" s="186">
        <v>44067</v>
      </c>
      <c r="B25" s="187" t="str">
        <f>VLOOKUP(WEEKDAY(A25),Table1[#All],2,FALSE)</f>
        <v>ב</v>
      </c>
      <c r="C25" s="188"/>
      <c r="D25" s="188"/>
      <c r="E25" s="189"/>
      <c r="F25" s="302"/>
      <c r="G25" s="188"/>
      <c r="H25" s="188"/>
      <c r="I25" s="188"/>
      <c r="J25" s="189"/>
      <c r="K25" s="302"/>
      <c r="L25" s="191"/>
      <c r="M25" s="192">
        <f t="shared" si="0"/>
        <v>0</v>
      </c>
      <c r="N25" s="263">
        <f t="shared" si="4"/>
        <v>3.7791666666666672</v>
      </c>
      <c r="O25" s="193">
        <f t="shared" si="5"/>
        <v>0</v>
      </c>
      <c r="P25" s="264">
        <f t="shared" si="6"/>
        <v>0.10416666666666666</v>
      </c>
    </row>
    <row r="26" spans="1:16" ht="64" x14ac:dyDescent="0.2">
      <c r="A26" s="186">
        <v>44068</v>
      </c>
      <c r="B26" s="187" t="str">
        <f>VLOOKUP(WEEKDAY(A26),Table1[#All],2,FALSE)</f>
        <v>ג</v>
      </c>
      <c r="C26" s="188"/>
      <c r="D26" s="188"/>
      <c r="E26" s="189" t="s">
        <v>479</v>
      </c>
      <c r="F26" s="302" t="s">
        <v>13</v>
      </c>
      <c r="G26" s="188"/>
      <c r="H26" s="188"/>
      <c r="I26" s="188"/>
      <c r="J26" s="189" t="s">
        <v>480</v>
      </c>
      <c r="K26" s="302" t="s">
        <v>13</v>
      </c>
      <c r="L26" s="191" t="s">
        <v>481</v>
      </c>
      <c r="M26" s="192">
        <f t="shared" si="0"/>
        <v>0.36458333333333337</v>
      </c>
      <c r="N26" s="263">
        <f t="shared" si="4"/>
        <v>4.1437500000000007</v>
      </c>
      <c r="O26" s="193">
        <f t="shared" si="5"/>
        <v>2.0833333333333332E-2</v>
      </c>
      <c r="P26" s="264">
        <f t="shared" si="6"/>
        <v>0.12499999999999999</v>
      </c>
    </row>
    <row r="27" spans="1:16" x14ac:dyDescent="0.2">
      <c r="A27" s="186">
        <v>44069</v>
      </c>
      <c r="B27" s="187" t="str">
        <f>VLOOKUP(WEEKDAY(A27),Table1[#All],2,FALSE)</f>
        <v>ד</v>
      </c>
      <c r="C27" s="188"/>
      <c r="D27" s="188"/>
      <c r="E27" s="189"/>
      <c r="F27" s="302"/>
      <c r="G27" s="188"/>
      <c r="H27" s="188"/>
      <c r="I27" s="188"/>
      <c r="J27" s="189"/>
      <c r="K27" s="302"/>
      <c r="L27" s="191"/>
      <c r="M27" s="192">
        <f t="shared" si="0"/>
        <v>0</v>
      </c>
      <c r="N27" s="263">
        <f t="shared" si="4"/>
        <v>4.1437500000000007</v>
      </c>
      <c r="O27" s="193">
        <f t="shared" si="5"/>
        <v>0</v>
      </c>
      <c r="P27" s="264">
        <f t="shared" si="6"/>
        <v>0.12499999999999999</v>
      </c>
    </row>
    <row r="28" spans="1:16" s="125" customFormat="1" x14ac:dyDescent="0.2">
      <c r="A28" s="186">
        <v>44070</v>
      </c>
      <c r="B28" s="187" t="str">
        <f>VLOOKUP(WEEKDAY(A28),Table1[#All],2,FALSE)</f>
        <v>ה</v>
      </c>
      <c r="C28" s="188"/>
      <c r="D28" s="188"/>
      <c r="E28" s="189"/>
      <c r="F28" s="302"/>
      <c r="G28" s="188"/>
      <c r="H28" s="188"/>
      <c r="I28" s="188"/>
      <c r="J28" s="189"/>
      <c r="K28" s="302"/>
      <c r="L28" s="191"/>
      <c r="M28" s="192">
        <f t="shared" ref="M28:M31" si="7">J28-E28</f>
        <v>0</v>
      </c>
      <c r="N28" s="263">
        <f t="shared" si="4"/>
        <v>4.1437500000000007</v>
      </c>
      <c r="O28" s="193">
        <f t="shared" si="5"/>
        <v>0</v>
      </c>
      <c r="P28" s="264">
        <f t="shared" si="6"/>
        <v>0.12499999999999999</v>
      </c>
    </row>
    <row r="29" spans="1:16" s="125" customFormat="1" ht="48" x14ac:dyDescent="0.2">
      <c r="A29" s="186">
        <v>44071</v>
      </c>
      <c r="B29" s="187" t="str">
        <f>VLOOKUP(WEEKDAY(A29),Table1[#All],2,FALSE)</f>
        <v>ו</v>
      </c>
      <c r="C29" s="188"/>
      <c r="D29" s="188"/>
      <c r="E29" s="189" t="s">
        <v>482</v>
      </c>
      <c r="F29" s="302" t="s">
        <v>300</v>
      </c>
      <c r="G29" s="188"/>
      <c r="H29" s="188"/>
      <c r="I29" s="188"/>
      <c r="J29" s="189" t="s">
        <v>483</v>
      </c>
      <c r="K29" s="302" t="s">
        <v>303</v>
      </c>
      <c r="L29" s="191" t="s">
        <v>484</v>
      </c>
      <c r="M29" s="192">
        <f t="shared" si="7"/>
        <v>9.2361111111111005E-2</v>
      </c>
      <c r="N29" s="263">
        <f t="shared" si="4"/>
        <v>4.2361111111111116</v>
      </c>
      <c r="O29" s="193">
        <f t="shared" si="5"/>
        <v>0</v>
      </c>
      <c r="P29" s="264">
        <f t="shared" si="6"/>
        <v>0.12499999999999999</v>
      </c>
    </row>
    <row r="30" spans="1:16" s="125" customFormat="1" ht="32" x14ac:dyDescent="0.2">
      <c r="A30" s="186">
        <v>44073</v>
      </c>
      <c r="B30" s="187" t="str">
        <f>VLOOKUP(WEEKDAY(A30),Table1[#All],2,FALSE)</f>
        <v>א</v>
      </c>
      <c r="C30" s="188"/>
      <c r="D30" s="188"/>
      <c r="E30" s="189">
        <v>0.3347222222222222</v>
      </c>
      <c r="F30" s="302" t="s">
        <v>20</v>
      </c>
      <c r="G30" s="188"/>
      <c r="H30" s="188"/>
      <c r="I30" s="188"/>
      <c r="J30" s="189">
        <v>0.71319444444444446</v>
      </c>
      <c r="K30" s="302" t="s">
        <v>269</v>
      </c>
      <c r="L30" s="191" t="s">
        <v>485</v>
      </c>
      <c r="M30" s="192">
        <f t="shared" si="7"/>
        <v>0.37847222222222227</v>
      </c>
      <c r="N30" s="263">
        <f t="shared" si="4"/>
        <v>4.6145833333333339</v>
      </c>
      <c r="O30" s="193">
        <f t="shared" si="5"/>
        <v>2.0833333333333332E-2</v>
      </c>
      <c r="P30" s="264">
        <f t="shared" si="6"/>
        <v>0.14583333333333331</v>
      </c>
    </row>
    <row r="31" spans="1:16" s="125" customFormat="1" ht="33" thickBot="1" x14ac:dyDescent="0.25">
      <c r="A31" s="304">
        <v>44074</v>
      </c>
      <c r="B31" s="305" t="str">
        <f>VLOOKUP(WEEKDAY(A31),Table1[#All],2,FALSE)</f>
        <v>ב</v>
      </c>
      <c r="C31" s="306"/>
      <c r="D31" s="306"/>
      <c r="E31" s="307">
        <v>0.32708333333333334</v>
      </c>
      <c r="F31" s="308" t="s">
        <v>252</v>
      </c>
      <c r="G31" s="306"/>
      <c r="H31" s="306"/>
      <c r="I31" s="306"/>
      <c r="J31" s="307">
        <v>0.65416666666666667</v>
      </c>
      <c r="K31" s="308" t="s">
        <v>269</v>
      </c>
      <c r="L31" s="309" t="s">
        <v>486</v>
      </c>
      <c r="M31" s="310">
        <f t="shared" si="7"/>
        <v>0.32708333333333334</v>
      </c>
      <c r="N31" s="311">
        <f t="shared" si="4"/>
        <v>4.9416666666666673</v>
      </c>
      <c r="O31" s="312">
        <f t="shared" si="5"/>
        <v>2.0833333333333332E-2</v>
      </c>
      <c r="P31" s="313">
        <f t="shared" si="6"/>
        <v>0.16666666666666666</v>
      </c>
    </row>
    <row r="32" spans="1:16" ht="33" thickBot="1" x14ac:dyDescent="0.25">
      <c r="A32" s="314" t="s">
        <v>46</v>
      </c>
      <c r="B32" s="315" t="s">
        <v>47</v>
      </c>
      <c r="C32" s="316" t="s">
        <v>48</v>
      </c>
      <c r="D32" s="316" t="s">
        <v>49</v>
      </c>
      <c r="E32" s="317"/>
      <c r="F32" s="318"/>
      <c r="G32" s="318"/>
      <c r="H32" s="318"/>
      <c r="I32" s="318"/>
      <c r="J32" s="317"/>
      <c r="K32" s="318"/>
      <c r="L32" s="318"/>
      <c r="M32" s="319">
        <f>SUM(M5:M31)</f>
        <v>4.9416666666666673</v>
      </c>
      <c r="N32" s="320"/>
      <c r="O32" s="321"/>
      <c r="P32" s="322">
        <f>P31</f>
        <v>0.16666666666666666</v>
      </c>
    </row>
    <row r="33" spans="1:16" ht="17" thickBot="1" x14ac:dyDescent="0.25">
      <c r="A33" s="323">
        <f>COUNTA(E5:E31)</f>
        <v>18</v>
      </c>
      <c r="B33" s="324">
        <f>M32-P31</f>
        <v>4.7750000000000004</v>
      </c>
      <c r="C33" s="125"/>
      <c r="D33" s="125"/>
      <c r="M33" s="301"/>
      <c r="N33" s="125"/>
      <c r="O33" s="125"/>
      <c r="P33" s="125"/>
    </row>
    <row r="34" spans="1:16" x14ac:dyDescent="0.2">
      <c r="A34" s="125"/>
      <c r="B34" s="125"/>
      <c r="C34" s="125"/>
      <c r="D34" s="125"/>
      <c r="M34" s="125"/>
      <c r="N34" s="125"/>
      <c r="O34" s="125"/>
      <c r="P34" s="125"/>
    </row>
    <row r="35" spans="1:16" x14ac:dyDescent="0.2">
      <c r="A35" s="125"/>
      <c r="B35" s="125"/>
      <c r="C35" s="125"/>
      <c r="D35" s="125"/>
      <c r="M35" s="125"/>
      <c r="N35" s="125"/>
      <c r="O35" s="125"/>
      <c r="P35" s="125"/>
    </row>
    <row r="36" spans="1:16" x14ac:dyDescent="0.2">
      <c r="A36" s="125"/>
      <c r="B36" s="125"/>
      <c r="C36" s="125"/>
      <c r="D36" s="125"/>
      <c r="M36" s="125"/>
      <c r="N36" s="125"/>
      <c r="O36" s="125"/>
      <c r="P36" s="125"/>
    </row>
    <row r="37" spans="1:16" x14ac:dyDescent="0.2">
      <c r="A37" s="125"/>
      <c r="B37" s="125"/>
      <c r="C37" s="125"/>
      <c r="D37" s="125"/>
      <c r="M37" s="125"/>
      <c r="N37" s="125"/>
      <c r="O37" s="125"/>
      <c r="P37" s="125"/>
    </row>
    <row r="38" spans="1:16" x14ac:dyDescent="0.2">
      <c r="A38" s="125"/>
      <c r="B38" s="125"/>
      <c r="C38" s="125"/>
      <c r="D38" s="125"/>
      <c r="M38" s="125"/>
      <c r="N38" s="125"/>
      <c r="O38" s="125"/>
      <c r="P38" s="125"/>
    </row>
    <row r="39" spans="1:16" x14ac:dyDescent="0.2">
      <c r="A39" s="125"/>
      <c r="B39" s="125"/>
      <c r="C39" s="125"/>
      <c r="D39" s="125"/>
      <c r="M39" s="125"/>
      <c r="N39" s="125"/>
      <c r="O39" s="125"/>
      <c r="P39" s="125"/>
    </row>
    <row r="40" spans="1:16" x14ac:dyDescent="0.2">
      <c r="A40" s="125"/>
      <c r="B40" s="125"/>
      <c r="C40" s="125"/>
      <c r="D40" s="125"/>
      <c r="M40" s="125"/>
      <c r="N40" s="125"/>
      <c r="O40" s="125"/>
      <c r="P40" s="125"/>
    </row>
  </sheetData>
  <pageMargins left="0.7" right="0.7" top="0.75" bottom="0.75" header="0.3" footer="0.3"/>
  <pageSetup paperSize="9" orientation="portrait" verticalDpi="598"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7107CE-9E95-4EED-BC78-A98A2466EFF2}">
  <sheetPr codeName="Sheet17"/>
  <dimension ref="A1:P33"/>
  <sheetViews>
    <sheetView rightToLeft="1" topLeftCell="A21" workbookViewId="0">
      <selection activeCell="E30" sqref="E30"/>
    </sheetView>
  </sheetViews>
  <sheetFormatPr baseColWidth="10" defaultColWidth="9.1640625" defaultRowHeight="15" x14ac:dyDescent="0.2"/>
  <cols>
    <col min="1" max="1" width="17" style="125" bestFit="1" customWidth="1"/>
    <col min="2" max="2" width="13.5" style="125" customWidth="1"/>
    <col min="3" max="3" width="0" style="125" hidden="1" customWidth="1"/>
    <col min="4" max="4" width="7" style="125" bestFit="1" customWidth="1"/>
    <col min="5" max="5" width="10.1640625" style="125" customWidth="1"/>
    <col min="6" max="6" width="34.5" style="125" customWidth="1"/>
    <col min="7" max="9" width="0" style="125" hidden="1" customWidth="1"/>
    <col min="10" max="10" width="9.1640625" style="125"/>
    <col min="11" max="11" width="40.5" style="125" bestFit="1" customWidth="1"/>
    <col min="12" max="12" width="29.5" style="125" customWidth="1"/>
    <col min="13" max="13" width="10.1640625" style="125" customWidth="1"/>
    <col min="14" max="14" width="10.5" style="125" customWidth="1"/>
    <col min="15" max="15" width="9.1640625" style="125" hidden="1" customWidth="1"/>
    <col min="16" max="16" width="11" style="125" customWidth="1"/>
    <col min="17" max="16384" width="9.1640625" style="125"/>
  </cols>
  <sheetData>
    <row r="1" spans="1:16" x14ac:dyDescent="0.2">
      <c r="A1" s="34"/>
      <c r="B1" s="1"/>
      <c r="C1" s="6"/>
      <c r="D1" s="6"/>
      <c r="E1" s="11"/>
      <c r="F1" s="328" t="s">
        <v>0</v>
      </c>
    </row>
    <row r="2" spans="1:16" x14ac:dyDescent="0.2">
      <c r="A2" s="34"/>
      <c r="B2" s="1"/>
      <c r="C2" s="6"/>
      <c r="D2" s="6"/>
      <c r="E2" s="11"/>
      <c r="F2" s="328" t="s">
        <v>1</v>
      </c>
    </row>
    <row r="3" spans="1:16" x14ac:dyDescent="0.2">
      <c r="A3" s="34"/>
      <c r="B3" s="1"/>
      <c r="C3" s="6"/>
      <c r="D3" s="6"/>
      <c r="E3" s="11"/>
      <c r="F3" s="254" t="s">
        <v>487</v>
      </c>
    </row>
    <row r="4" spans="1:16" ht="34" x14ac:dyDescent="0.2">
      <c r="A4" s="228" t="s">
        <v>3</v>
      </c>
      <c r="B4" s="229" t="s">
        <v>4</v>
      </c>
      <c r="C4" s="229" t="s">
        <v>5</v>
      </c>
      <c r="D4" s="229" t="s">
        <v>6</v>
      </c>
      <c r="E4" s="229" t="s">
        <v>7</v>
      </c>
      <c r="F4" s="229" t="s">
        <v>8</v>
      </c>
      <c r="G4" s="229" t="s">
        <v>9</v>
      </c>
      <c r="H4" s="229" t="s">
        <v>214</v>
      </c>
      <c r="I4" s="229" t="s">
        <v>215</v>
      </c>
      <c r="J4" s="229" t="s">
        <v>10</v>
      </c>
      <c r="K4" s="229" t="s">
        <v>216</v>
      </c>
      <c r="L4" s="229" t="s">
        <v>217</v>
      </c>
      <c r="M4" s="229" t="s">
        <v>11</v>
      </c>
      <c r="N4" s="230" t="s">
        <v>12</v>
      </c>
      <c r="O4" s="231" t="s">
        <v>218</v>
      </c>
      <c r="P4" s="232" t="s">
        <v>161</v>
      </c>
    </row>
    <row r="5" spans="1:16" ht="32" x14ac:dyDescent="0.2">
      <c r="A5" s="186">
        <v>44075</v>
      </c>
      <c r="B5" s="187" t="str">
        <f>VLOOKUP(WEEKDAY(A5),Table1[#All],2,FALSE)</f>
        <v>ג</v>
      </c>
      <c r="C5" s="188"/>
      <c r="D5" s="188"/>
      <c r="E5" s="189" t="s">
        <v>323</v>
      </c>
      <c r="F5" s="190" t="s">
        <v>447</v>
      </c>
      <c r="G5" s="188"/>
      <c r="H5" s="188"/>
      <c r="I5" s="188"/>
      <c r="J5" s="189" t="s">
        <v>488</v>
      </c>
      <c r="K5" s="190" t="s">
        <v>59</v>
      </c>
      <c r="L5" s="191" t="s">
        <v>489</v>
      </c>
      <c r="M5" s="192">
        <f t="shared" ref="M5:M26" si="0">J5-E5</f>
        <v>0.33819444444444452</v>
      </c>
      <c r="N5" s="266">
        <f>M5</f>
        <v>0.33819444444444452</v>
      </c>
      <c r="O5" s="267">
        <f>IF(M5&gt;TIME(6,0,0),TIME(0,30,0),0)</f>
        <v>2.0833333333333332E-2</v>
      </c>
      <c r="P5" s="268">
        <f>O5</f>
        <v>2.0833333333333332E-2</v>
      </c>
    </row>
    <row r="6" spans="1:16" ht="32" x14ac:dyDescent="0.2">
      <c r="A6" s="186">
        <v>44076</v>
      </c>
      <c r="B6" s="187" t="str">
        <f>VLOOKUP(WEEKDAY(A6),Table1[#All],2,FALSE)</f>
        <v>ד</v>
      </c>
      <c r="C6" s="188"/>
      <c r="D6" s="188"/>
      <c r="E6" s="189" t="s">
        <v>257</v>
      </c>
      <c r="F6" s="302" t="s">
        <v>39</v>
      </c>
      <c r="G6" s="188"/>
      <c r="H6" s="188"/>
      <c r="I6" s="188"/>
      <c r="J6" s="265">
        <v>0.65625</v>
      </c>
      <c r="K6" s="302"/>
      <c r="L6" s="191" t="s">
        <v>490</v>
      </c>
      <c r="M6" s="192">
        <f t="shared" si="0"/>
        <v>0.37152777777777779</v>
      </c>
      <c r="N6" s="263">
        <f>N5+M6</f>
        <v>0.70972222222222237</v>
      </c>
      <c r="O6" s="193">
        <f>IF(M6&gt;TIME(6,0,0),TIME(0,30,0),0)</f>
        <v>2.0833333333333332E-2</v>
      </c>
      <c r="P6" s="264">
        <f>P5+O6</f>
        <v>4.1666666666666664E-2</v>
      </c>
    </row>
    <row r="7" spans="1:16" ht="32" x14ac:dyDescent="0.2">
      <c r="A7" s="186">
        <v>44077</v>
      </c>
      <c r="B7" s="187" t="str">
        <f>VLOOKUP(WEEKDAY(A7),Table1[#All],2,FALSE)</f>
        <v>ה</v>
      </c>
      <c r="C7" s="269"/>
      <c r="D7" s="188"/>
      <c r="E7" s="189" t="s">
        <v>491</v>
      </c>
      <c r="F7" s="302" t="s">
        <v>13</v>
      </c>
      <c r="G7" s="188"/>
      <c r="H7" s="188"/>
      <c r="I7" s="188"/>
      <c r="J7" s="189" t="s">
        <v>492</v>
      </c>
      <c r="K7" s="302" t="s">
        <v>17</v>
      </c>
      <c r="L7" s="191" t="s">
        <v>493</v>
      </c>
      <c r="M7" s="192">
        <f t="shared" si="0"/>
        <v>0.29305555555555557</v>
      </c>
      <c r="N7" s="263">
        <f t="shared" ref="N7:N8" si="1">N6+M7</f>
        <v>1.002777777777778</v>
      </c>
      <c r="O7" s="193">
        <f t="shared" ref="O7:O8" si="2">IF(M7&gt;TIME(6,0,0),TIME(0,30,0),0)</f>
        <v>2.0833333333333332E-2</v>
      </c>
      <c r="P7" s="264">
        <f t="shared" ref="P7:P8" si="3">P6+O7</f>
        <v>6.25E-2</v>
      </c>
    </row>
    <row r="8" spans="1:16" x14ac:dyDescent="0.2">
      <c r="A8" s="261">
        <v>44078</v>
      </c>
      <c r="B8" s="262" t="str">
        <f>VLOOKUP(WEEKDAY(A8),Table1[#All],2,FALSE)</f>
        <v>ו</v>
      </c>
      <c r="C8" s="269"/>
      <c r="D8" s="269"/>
      <c r="E8" s="270"/>
      <c r="F8" s="303"/>
      <c r="G8" s="269"/>
      <c r="H8" s="269"/>
      <c r="I8" s="269"/>
      <c r="J8" s="270"/>
      <c r="K8" s="303"/>
      <c r="L8" s="272"/>
      <c r="M8" s="266">
        <f t="shared" si="0"/>
        <v>0</v>
      </c>
      <c r="N8" s="263">
        <f t="shared" si="1"/>
        <v>1.002777777777778</v>
      </c>
      <c r="O8" s="267">
        <f t="shared" si="2"/>
        <v>0</v>
      </c>
      <c r="P8" s="264">
        <f t="shared" si="3"/>
        <v>6.25E-2</v>
      </c>
    </row>
    <row r="9" spans="1:16" ht="32" x14ac:dyDescent="0.2">
      <c r="A9" s="186">
        <v>44080</v>
      </c>
      <c r="B9" s="187" t="str">
        <f>VLOOKUP(WEEKDAY(A9),Table1[#All],2,FALSE)</f>
        <v>א</v>
      </c>
      <c r="C9" s="188"/>
      <c r="D9" s="188"/>
      <c r="E9" s="189" t="s">
        <v>182</v>
      </c>
      <c r="F9" s="302" t="s">
        <v>13</v>
      </c>
      <c r="G9" s="188"/>
      <c r="H9" s="188"/>
      <c r="I9" s="188"/>
      <c r="J9" s="189" t="s">
        <v>376</v>
      </c>
      <c r="K9" s="302" t="s">
        <v>25</v>
      </c>
      <c r="L9" s="191" t="s">
        <v>494</v>
      </c>
      <c r="M9" s="192">
        <f t="shared" si="0"/>
        <v>0.40347222222222223</v>
      </c>
      <c r="N9" s="263">
        <f t="shared" ref="N9:N31" si="4">N8+M9</f>
        <v>1.4062500000000002</v>
      </c>
      <c r="O9" s="193">
        <f t="shared" ref="O9:O31" si="5">IF(M9&gt;TIME(6,0,0),TIME(0,30,0),0)</f>
        <v>2.0833333333333332E-2</v>
      </c>
      <c r="P9" s="264">
        <f t="shared" ref="P9:P31" si="6">P8+O9</f>
        <v>8.3333333333333329E-2</v>
      </c>
    </row>
    <row r="10" spans="1:16" ht="32" x14ac:dyDescent="0.2">
      <c r="A10" s="186">
        <v>44081</v>
      </c>
      <c r="B10" s="187" t="str">
        <f>VLOOKUP(WEEKDAY(A10),Table1[#All],2,FALSE)</f>
        <v>ב</v>
      </c>
      <c r="C10" s="188"/>
      <c r="D10" s="188"/>
      <c r="E10" s="189" t="s">
        <v>495</v>
      </c>
      <c r="F10" s="302" t="s">
        <v>13</v>
      </c>
      <c r="G10" s="188"/>
      <c r="H10" s="188"/>
      <c r="I10" s="188"/>
      <c r="J10" s="189" t="s">
        <v>496</v>
      </c>
      <c r="K10" s="302" t="s">
        <v>300</v>
      </c>
      <c r="L10" s="191" t="s">
        <v>497</v>
      </c>
      <c r="M10" s="192">
        <f t="shared" si="0"/>
        <v>0.36875000000000008</v>
      </c>
      <c r="N10" s="263">
        <f t="shared" si="4"/>
        <v>1.7750000000000004</v>
      </c>
      <c r="O10" s="193">
        <f t="shared" si="5"/>
        <v>2.0833333333333332E-2</v>
      </c>
      <c r="P10" s="264">
        <f t="shared" si="6"/>
        <v>0.10416666666666666</v>
      </c>
    </row>
    <row r="11" spans="1:16" ht="32" x14ac:dyDescent="0.2">
      <c r="A11" s="186">
        <v>44082</v>
      </c>
      <c r="B11" s="187" t="str">
        <f>VLOOKUP(WEEKDAY(A11),Table1[#All],2,FALSE)</f>
        <v>ג</v>
      </c>
      <c r="C11" s="188"/>
      <c r="D11" s="188"/>
      <c r="E11" s="189" t="s">
        <v>498</v>
      </c>
      <c r="F11" s="302" t="s">
        <v>269</v>
      </c>
      <c r="G11" s="188"/>
      <c r="H11" s="188"/>
      <c r="I11" s="188"/>
      <c r="J11" s="189" t="s">
        <v>499</v>
      </c>
      <c r="K11" s="302" t="s">
        <v>252</v>
      </c>
      <c r="L11" s="191" t="s">
        <v>500</v>
      </c>
      <c r="M11" s="192">
        <f t="shared" si="0"/>
        <v>0.43402777777777779</v>
      </c>
      <c r="N11" s="263">
        <f t="shared" si="4"/>
        <v>2.209027777777778</v>
      </c>
      <c r="O11" s="193">
        <f t="shared" si="5"/>
        <v>2.0833333333333332E-2</v>
      </c>
      <c r="P11" s="264">
        <f t="shared" si="6"/>
        <v>0.12499999999999999</v>
      </c>
    </row>
    <row r="12" spans="1:16" x14ac:dyDescent="0.2">
      <c r="A12" s="261">
        <v>44083</v>
      </c>
      <c r="B12" s="262" t="str">
        <f>VLOOKUP(WEEKDAY(A12),Table1[#All],2,FALSE)</f>
        <v>ד</v>
      </c>
      <c r="C12" s="269"/>
      <c r="D12" s="269"/>
      <c r="E12" s="270"/>
      <c r="F12" s="303"/>
      <c r="G12" s="269"/>
      <c r="H12" s="269"/>
      <c r="I12" s="269"/>
      <c r="J12" s="270"/>
      <c r="K12" s="303"/>
      <c r="L12" s="272"/>
      <c r="M12" s="266">
        <f t="shared" si="0"/>
        <v>0</v>
      </c>
      <c r="N12" s="263">
        <f t="shared" si="4"/>
        <v>2.209027777777778</v>
      </c>
      <c r="O12" s="267">
        <f t="shared" si="5"/>
        <v>0</v>
      </c>
      <c r="P12" s="264">
        <f t="shared" si="6"/>
        <v>0.12499999999999999</v>
      </c>
    </row>
    <row r="13" spans="1:16" ht="16" x14ac:dyDescent="0.2">
      <c r="A13" s="186">
        <v>44084</v>
      </c>
      <c r="B13" s="187" t="str">
        <f>VLOOKUP(WEEKDAY(A13),Table1[#All],2,FALSE)</f>
        <v>ה</v>
      </c>
      <c r="C13" s="188"/>
      <c r="D13" s="188"/>
      <c r="E13" s="189" t="s">
        <v>501</v>
      </c>
      <c r="F13" s="302" t="s">
        <v>252</v>
      </c>
      <c r="G13" s="188"/>
      <c r="H13" s="188"/>
      <c r="I13" s="188"/>
      <c r="J13" s="189" t="s">
        <v>502</v>
      </c>
      <c r="K13" s="302" t="s">
        <v>132</v>
      </c>
      <c r="L13" s="191" t="s">
        <v>503</v>
      </c>
      <c r="M13" s="192">
        <f t="shared" si="0"/>
        <v>0.32430555555555557</v>
      </c>
      <c r="N13" s="263">
        <f t="shared" si="4"/>
        <v>2.5333333333333337</v>
      </c>
      <c r="O13" s="193">
        <f t="shared" si="5"/>
        <v>2.0833333333333332E-2</v>
      </c>
      <c r="P13" s="264">
        <f t="shared" si="6"/>
        <v>0.14583333333333331</v>
      </c>
    </row>
    <row r="14" spans="1:16" x14ac:dyDescent="0.2">
      <c r="A14" s="261">
        <v>44085</v>
      </c>
      <c r="B14" s="262" t="str">
        <f>VLOOKUP(WEEKDAY(A14),Table1[#All],2,FALSE)</f>
        <v>ו</v>
      </c>
      <c r="C14" s="269"/>
      <c r="D14" s="269"/>
      <c r="E14" s="270"/>
      <c r="F14" s="303"/>
      <c r="G14" s="269"/>
      <c r="H14" s="269"/>
      <c r="I14" s="269"/>
      <c r="J14" s="270"/>
      <c r="K14" s="303"/>
      <c r="L14" s="272"/>
      <c r="M14" s="266">
        <f t="shared" si="0"/>
        <v>0</v>
      </c>
      <c r="N14" s="263">
        <f t="shared" si="4"/>
        <v>2.5333333333333337</v>
      </c>
      <c r="O14" s="267">
        <f t="shared" si="5"/>
        <v>0</v>
      </c>
      <c r="P14" s="264">
        <f t="shared" si="6"/>
        <v>0.14583333333333331</v>
      </c>
    </row>
    <row r="15" spans="1:16" ht="64" x14ac:dyDescent="0.2">
      <c r="A15" s="186">
        <v>44087</v>
      </c>
      <c r="B15" s="187" t="str">
        <f>VLOOKUP(WEEKDAY(A15),Table1[#All],2,FALSE)</f>
        <v>א</v>
      </c>
      <c r="C15" s="269"/>
      <c r="D15" s="188"/>
      <c r="E15" s="189" t="s">
        <v>504</v>
      </c>
      <c r="F15" s="302" t="s">
        <v>17</v>
      </c>
      <c r="G15" s="188"/>
      <c r="H15" s="188"/>
      <c r="I15" s="188"/>
      <c r="J15" s="265">
        <v>0.80694444444444446</v>
      </c>
      <c r="K15" s="302"/>
      <c r="L15" s="191" t="s">
        <v>505</v>
      </c>
      <c r="M15" s="192">
        <f t="shared" si="0"/>
        <v>0.48680555555555555</v>
      </c>
      <c r="N15" s="263">
        <f t="shared" si="4"/>
        <v>3.0201388888888894</v>
      </c>
      <c r="O15" s="193">
        <f t="shared" si="5"/>
        <v>2.0833333333333332E-2</v>
      </c>
      <c r="P15" s="264">
        <f t="shared" si="6"/>
        <v>0.16666666666666666</v>
      </c>
    </row>
    <row r="16" spans="1:16" ht="64" x14ac:dyDescent="0.2">
      <c r="A16" s="186">
        <v>44088</v>
      </c>
      <c r="B16" s="187" t="str">
        <f>VLOOKUP(WEEKDAY(A16),Table1[#All],2,FALSE)</f>
        <v>ב</v>
      </c>
      <c r="C16" s="188"/>
      <c r="D16" s="188"/>
      <c r="E16" s="189" t="s">
        <v>506</v>
      </c>
      <c r="F16" s="302" t="s">
        <v>13</v>
      </c>
      <c r="G16" s="188"/>
      <c r="H16" s="188"/>
      <c r="I16" s="188"/>
      <c r="J16" s="189" t="s">
        <v>507</v>
      </c>
      <c r="K16" s="302" t="s">
        <v>252</v>
      </c>
      <c r="L16" s="191" t="s">
        <v>508</v>
      </c>
      <c r="M16" s="192">
        <f t="shared" si="0"/>
        <v>0.44305555555555554</v>
      </c>
      <c r="N16" s="263">
        <f t="shared" si="4"/>
        <v>3.4631944444444449</v>
      </c>
      <c r="O16" s="193">
        <f t="shared" si="5"/>
        <v>2.0833333333333332E-2</v>
      </c>
      <c r="P16" s="264">
        <f t="shared" si="6"/>
        <v>0.1875</v>
      </c>
    </row>
    <row r="17" spans="1:16" ht="32" x14ac:dyDescent="0.2">
      <c r="A17" s="186">
        <v>44089</v>
      </c>
      <c r="B17" s="187" t="str">
        <f>VLOOKUP(WEEKDAY(A17),Table1[#All],2,FALSE)</f>
        <v>ג</v>
      </c>
      <c r="C17" s="269"/>
      <c r="D17" s="188"/>
      <c r="E17" s="189" t="s">
        <v>509</v>
      </c>
      <c r="F17" s="302" t="s">
        <v>138</v>
      </c>
      <c r="G17" s="188"/>
      <c r="H17" s="188"/>
      <c r="I17" s="188"/>
      <c r="J17" s="189" t="s">
        <v>510</v>
      </c>
      <c r="K17" s="302" t="s">
        <v>132</v>
      </c>
      <c r="L17" s="191" t="s">
        <v>511</v>
      </c>
      <c r="M17" s="192">
        <f t="shared" si="0"/>
        <v>0.33263888888888882</v>
      </c>
      <c r="N17" s="263">
        <f t="shared" si="4"/>
        <v>3.7958333333333338</v>
      </c>
      <c r="O17" s="193">
        <f t="shared" si="5"/>
        <v>2.0833333333333332E-2</v>
      </c>
      <c r="P17" s="264">
        <f t="shared" si="6"/>
        <v>0.20833333333333334</v>
      </c>
    </row>
    <row r="18" spans="1:16" ht="64" x14ac:dyDescent="0.2">
      <c r="A18" s="186">
        <v>44090</v>
      </c>
      <c r="B18" s="187" t="str">
        <f>VLOOKUP(WEEKDAY(A18),Table1[#All],2,FALSE)</f>
        <v>ד</v>
      </c>
      <c r="C18" s="188"/>
      <c r="D18" s="188"/>
      <c r="E18" s="189" t="s">
        <v>399</v>
      </c>
      <c r="F18" s="302" t="s">
        <v>13</v>
      </c>
      <c r="G18" s="188"/>
      <c r="H18" s="188"/>
      <c r="I18" s="188"/>
      <c r="J18" s="189" t="s">
        <v>512</v>
      </c>
      <c r="K18" s="302" t="s">
        <v>252</v>
      </c>
      <c r="L18" s="191" t="s">
        <v>505</v>
      </c>
      <c r="M18" s="192">
        <f t="shared" si="0"/>
        <v>0.34652777777777777</v>
      </c>
      <c r="N18" s="263">
        <f t="shared" si="4"/>
        <v>4.1423611111111116</v>
      </c>
      <c r="O18" s="193">
        <f t="shared" si="5"/>
        <v>2.0833333333333332E-2</v>
      </c>
      <c r="P18" s="264">
        <f t="shared" si="6"/>
        <v>0.22916666666666669</v>
      </c>
    </row>
    <row r="19" spans="1:16" ht="48" x14ac:dyDescent="0.2">
      <c r="A19" s="186">
        <v>44091</v>
      </c>
      <c r="B19" s="187" t="str">
        <f>VLOOKUP(WEEKDAY(A19),Table1[#All],2,FALSE)</f>
        <v>ה</v>
      </c>
      <c r="C19" s="188"/>
      <c r="D19" s="188"/>
      <c r="E19" s="189" t="s">
        <v>179</v>
      </c>
      <c r="F19" s="302" t="s">
        <v>13</v>
      </c>
      <c r="G19" s="188"/>
      <c r="H19" s="188"/>
      <c r="I19" s="188"/>
      <c r="J19" s="189" t="s">
        <v>513</v>
      </c>
      <c r="K19" s="302" t="s">
        <v>255</v>
      </c>
      <c r="L19" s="191" t="s">
        <v>514</v>
      </c>
      <c r="M19" s="192">
        <f t="shared" si="0"/>
        <v>0.25138888888888888</v>
      </c>
      <c r="N19" s="263">
        <f t="shared" si="4"/>
        <v>4.3937500000000007</v>
      </c>
      <c r="O19" s="193">
        <f t="shared" si="5"/>
        <v>2.0833333333333332E-2</v>
      </c>
      <c r="P19" s="264">
        <f t="shared" si="6"/>
        <v>0.25</v>
      </c>
    </row>
    <row r="20" spans="1:16" x14ac:dyDescent="0.2">
      <c r="A20" s="261">
        <v>44092</v>
      </c>
      <c r="B20" s="262" t="str">
        <f>VLOOKUP(WEEKDAY(A20),Table1[#All],2,FALSE)</f>
        <v>ו</v>
      </c>
      <c r="C20" s="269"/>
      <c r="D20" s="269"/>
      <c r="E20" s="270"/>
      <c r="F20" s="303"/>
      <c r="G20" s="269"/>
      <c r="H20" s="269"/>
      <c r="I20" s="269"/>
      <c r="J20" s="270"/>
      <c r="K20" s="303"/>
      <c r="L20" s="272"/>
      <c r="M20" s="266">
        <f t="shared" si="0"/>
        <v>0</v>
      </c>
      <c r="N20" s="263">
        <f t="shared" si="4"/>
        <v>4.3937500000000007</v>
      </c>
      <c r="O20" s="267">
        <f t="shared" si="5"/>
        <v>0</v>
      </c>
      <c r="P20" s="264">
        <f t="shared" si="6"/>
        <v>0.25</v>
      </c>
    </row>
    <row r="21" spans="1:16" x14ac:dyDescent="0.2">
      <c r="A21" s="261">
        <v>44094</v>
      </c>
      <c r="B21" s="262" t="str">
        <f>VLOOKUP(WEEKDAY(A21),Table1[#All],2,FALSE)</f>
        <v>א</v>
      </c>
      <c r="C21" s="269"/>
      <c r="D21" s="269"/>
      <c r="E21" s="270"/>
      <c r="F21" s="303"/>
      <c r="G21" s="269"/>
      <c r="H21" s="269"/>
      <c r="I21" s="269"/>
      <c r="J21" s="270"/>
      <c r="K21" s="303"/>
      <c r="L21" s="272"/>
      <c r="M21" s="266">
        <f t="shared" si="0"/>
        <v>0</v>
      </c>
      <c r="N21" s="263">
        <f t="shared" si="4"/>
        <v>4.3937500000000007</v>
      </c>
      <c r="O21" s="267">
        <f t="shared" si="5"/>
        <v>0</v>
      </c>
      <c r="P21" s="264">
        <f t="shared" si="6"/>
        <v>0.25</v>
      </c>
    </row>
    <row r="22" spans="1:16" ht="32" x14ac:dyDescent="0.2">
      <c r="A22" s="186">
        <v>44095</v>
      </c>
      <c r="B22" s="187" t="str">
        <f>VLOOKUP(WEEKDAY(A22),Table1[#All],2,FALSE)</f>
        <v>ב</v>
      </c>
      <c r="C22" s="269"/>
      <c r="D22" s="188"/>
      <c r="E22" s="189" t="s">
        <v>515</v>
      </c>
      <c r="F22" s="302" t="s">
        <v>17</v>
      </c>
      <c r="G22" s="188"/>
      <c r="H22" s="188"/>
      <c r="I22" s="188"/>
      <c r="J22" s="189" t="s">
        <v>332</v>
      </c>
      <c r="K22" s="302" t="s">
        <v>132</v>
      </c>
      <c r="L22" s="191" t="s">
        <v>516</v>
      </c>
      <c r="M22" s="192">
        <f t="shared" si="0"/>
        <v>0.34375000000000006</v>
      </c>
      <c r="N22" s="263">
        <f t="shared" si="4"/>
        <v>4.7375000000000007</v>
      </c>
      <c r="O22" s="193">
        <f t="shared" si="5"/>
        <v>2.0833333333333332E-2</v>
      </c>
      <c r="P22" s="264">
        <f t="shared" si="6"/>
        <v>0.27083333333333331</v>
      </c>
    </row>
    <row r="23" spans="1:16" ht="48" x14ac:dyDescent="0.2">
      <c r="A23" s="186">
        <v>44096</v>
      </c>
      <c r="B23" s="187" t="str">
        <f>VLOOKUP(WEEKDAY(A23),Table1[#All],2,FALSE)</f>
        <v>ג</v>
      </c>
      <c r="C23" s="188"/>
      <c r="D23" s="188"/>
      <c r="E23" s="189" t="s">
        <v>453</v>
      </c>
      <c r="F23" s="302" t="s">
        <v>255</v>
      </c>
      <c r="G23" s="188"/>
      <c r="H23" s="188"/>
      <c r="I23" s="188"/>
      <c r="J23" s="265">
        <v>0.79861111111111116</v>
      </c>
      <c r="K23" s="302"/>
      <c r="L23" s="191" t="s">
        <v>517</v>
      </c>
      <c r="M23" s="192">
        <f t="shared" si="0"/>
        <v>0.47986111111111113</v>
      </c>
      <c r="N23" s="263">
        <f t="shared" si="4"/>
        <v>5.2173611111111118</v>
      </c>
      <c r="O23" s="193">
        <f t="shared" si="5"/>
        <v>2.0833333333333332E-2</v>
      </c>
      <c r="P23" s="264">
        <f t="shared" si="6"/>
        <v>0.29166666666666663</v>
      </c>
    </row>
    <row r="24" spans="1:16" ht="32" x14ac:dyDescent="0.2">
      <c r="A24" s="186">
        <v>44097</v>
      </c>
      <c r="B24" s="187" t="str">
        <f>VLOOKUP(WEEKDAY(A24),Table1[#All],2,FALSE)</f>
        <v>ד</v>
      </c>
      <c r="C24" s="188"/>
      <c r="D24" s="188"/>
      <c r="E24" s="189" t="s">
        <v>518</v>
      </c>
      <c r="F24" s="302" t="s">
        <v>252</v>
      </c>
      <c r="G24" s="188"/>
      <c r="H24" s="188"/>
      <c r="I24" s="188"/>
      <c r="J24" s="265">
        <v>0.73611111111111116</v>
      </c>
      <c r="K24" s="302"/>
      <c r="L24" s="191" t="s">
        <v>519</v>
      </c>
      <c r="M24" s="192">
        <f t="shared" si="0"/>
        <v>0.44027777777777782</v>
      </c>
      <c r="N24" s="263">
        <f t="shared" si="4"/>
        <v>5.65763888888889</v>
      </c>
      <c r="O24" s="193">
        <f t="shared" si="5"/>
        <v>2.0833333333333332E-2</v>
      </c>
      <c r="P24" s="264">
        <f t="shared" si="6"/>
        <v>0.31249999999999994</v>
      </c>
    </row>
    <row r="25" spans="1:16" ht="48" x14ac:dyDescent="0.2">
      <c r="A25" s="186">
        <v>44098</v>
      </c>
      <c r="B25" s="187" t="str">
        <f>VLOOKUP(WEEKDAY(A25),Table1[#All],2,FALSE)</f>
        <v>ה</v>
      </c>
      <c r="C25" s="269"/>
      <c r="D25" s="188"/>
      <c r="E25" s="189" t="s">
        <v>92</v>
      </c>
      <c r="F25" s="302" t="s">
        <v>252</v>
      </c>
      <c r="G25" s="188"/>
      <c r="H25" s="188"/>
      <c r="I25" s="188"/>
      <c r="J25" s="189" t="s">
        <v>520</v>
      </c>
      <c r="K25" s="302" t="s">
        <v>132</v>
      </c>
      <c r="L25" s="191" t="s">
        <v>521</v>
      </c>
      <c r="M25" s="192">
        <f t="shared" si="0"/>
        <v>0.34930555555555548</v>
      </c>
      <c r="N25" s="263">
        <f t="shared" si="4"/>
        <v>6.0069444444444455</v>
      </c>
      <c r="O25" s="193">
        <f t="shared" si="5"/>
        <v>2.0833333333333332E-2</v>
      </c>
      <c r="P25" s="264">
        <f t="shared" si="6"/>
        <v>0.33333333333333326</v>
      </c>
    </row>
    <row r="26" spans="1:16" x14ac:dyDescent="0.2">
      <c r="A26" s="261">
        <v>44099</v>
      </c>
      <c r="B26" s="187" t="str">
        <f>VLOOKUP(WEEKDAY(A26),Table1[#All],2,FALSE)</f>
        <v>ו</v>
      </c>
      <c r="C26" s="188"/>
      <c r="D26" s="188"/>
      <c r="E26" s="189"/>
      <c r="F26" s="302"/>
      <c r="G26" s="188"/>
      <c r="H26" s="188"/>
      <c r="I26" s="188"/>
      <c r="J26" s="189"/>
      <c r="K26" s="302"/>
      <c r="L26" s="191"/>
      <c r="M26" s="192">
        <f t="shared" si="0"/>
        <v>0</v>
      </c>
      <c r="N26" s="263">
        <f t="shared" si="4"/>
        <v>6.0069444444444455</v>
      </c>
      <c r="O26" s="193">
        <f t="shared" si="5"/>
        <v>0</v>
      </c>
      <c r="P26" s="264">
        <f t="shared" si="6"/>
        <v>0.33333333333333326</v>
      </c>
    </row>
    <row r="27" spans="1:16" x14ac:dyDescent="0.2">
      <c r="A27" s="261">
        <v>44101</v>
      </c>
      <c r="B27" s="187" t="str">
        <f>VLOOKUP(WEEKDAY(A27),Table1[#All],2,FALSE)</f>
        <v>א</v>
      </c>
      <c r="C27" s="188"/>
      <c r="D27" s="188"/>
      <c r="E27" s="189"/>
      <c r="F27" s="302"/>
      <c r="G27" s="188"/>
      <c r="H27" s="188"/>
      <c r="I27" s="188"/>
      <c r="J27" s="189"/>
      <c r="K27" s="302"/>
      <c r="L27" s="191"/>
      <c r="M27" s="192">
        <f t="shared" ref="M27:M31" si="7">J27-E27</f>
        <v>0</v>
      </c>
      <c r="N27" s="263">
        <f t="shared" si="4"/>
        <v>6.0069444444444455</v>
      </c>
      <c r="O27" s="193">
        <f t="shared" si="5"/>
        <v>0</v>
      </c>
      <c r="P27" s="264">
        <f t="shared" si="6"/>
        <v>0.33333333333333326</v>
      </c>
    </row>
    <row r="28" spans="1:16" x14ac:dyDescent="0.2">
      <c r="A28" s="261">
        <v>44102</v>
      </c>
      <c r="B28" s="187" t="str">
        <f>VLOOKUP(WEEKDAY(A28),Table1[#All],2,FALSE)</f>
        <v>ב</v>
      </c>
      <c r="C28" s="188"/>
      <c r="D28" s="188"/>
      <c r="E28" s="189"/>
      <c r="F28" s="302"/>
      <c r="G28" s="188"/>
      <c r="H28" s="188"/>
      <c r="I28" s="188"/>
      <c r="J28" s="189"/>
      <c r="K28" s="302"/>
      <c r="L28" s="191"/>
      <c r="M28" s="192">
        <f t="shared" si="7"/>
        <v>0</v>
      </c>
      <c r="N28" s="263">
        <f t="shared" si="4"/>
        <v>6.0069444444444455</v>
      </c>
      <c r="O28" s="193">
        <f t="shared" si="5"/>
        <v>0</v>
      </c>
      <c r="P28" s="264">
        <f t="shared" si="6"/>
        <v>0.33333333333333326</v>
      </c>
    </row>
    <row r="29" spans="1:16" ht="32" x14ac:dyDescent="0.2">
      <c r="A29" s="186">
        <v>44103</v>
      </c>
      <c r="B29" s="187" t="str">
        <f>VLOOKUP(WEEKDAY(A29),Table1[#All],2,FALSE)</f>
        <v>ג</v>
      </c>
      <c r="C29" s="188"/>
      <c r="D29" s="188"/>
      <c r="E29" s="189" t="s">
        <v>522</v>
      </c>
      <c r="F29" s="302" t="s">
        <v>13</v>
      </c>
      <c r="G29" s="188"/>
      <c r="H29" s="188"/>
      <c r="I29" s="188"/>
      <c r="J29" s="189" t="s">
        <v>523</v>
      </c>
      <c r="K29" s="302" t="s">
        <v>524</v>
      </c>
      <c r="L29" s="191" t="s">
        <v>525</v>
      </c>
      <c r="M29" s="192">
        <f t="shared" si="7"/>
        <v>0.31527777777777782</v>
      </c>
      <c r="N29" s="263">
        <f t="shared" si="4"/>
        <v>6.3222222222222237</v>
      </c>
      <c r="O29" s="193">
        <f t="shared" si="5"/>
        <v>2.0833333333333332E-2</v>
      </c>
      <c r="P29" s="264">
        <f t="shared" si="6"/>
        <v>0.35416666666666657</v>
      </c>
    </row>
    <row r="30" spans="1:16" ht="48" x14ac:dyDescent="0.2">
      <c r="A30" s="186">
        <v>44104</v>
      </c>
      <c r="B30" s="187" t="str">
        <f>VLOOKUP(WEEKDAY(A30),Table1[#All],2,FALSE)</f>
        <v>ד</v>
      </c>
      <c r="C30" s="188"/>
      <c r="D30" s="188"/>
      <c r="E30" s="189" t="s">
        <v>526</v>
      </c>
      <c r="F30" s="302" t="s">
        <v>300</v>
      </c>
      <c r="G30" s="188"/>
      <c r="H30" s="188"/>
      <c r="I30" s="188"/>
      <c r="J30" s="189" t="s">
        <v>527</v>
      </c>
      <c r="K30" s="302" t="s">
        <v>300</v>
      </c>
      <c r="L30" s="191" t="s">
        <v>528</v>
      </c>
      <c r="M30" s="192">
        <f t="shared" si="7"/>
        <v>0.15833333333333327</v>
      </c>
      <c r="N30" s="263">
        <f t="shared" si="4"/>
        <v>6.480555555555557</v>
      </c>
      <c r="O30" s="193">
        <f t="shared" si="5"/>
        <v>0</v>
      </c>
      <c r="P30" s="264">
        <f t="shared" si="6"/>
        <v>0.35416666666666657</v>
      </c>
    </row>
    <row r="31" spans="1:16" ht="16" thickBot="1" x14ac:dyDescent="0.25">
      <c r="A31" s="186"/>
      <c r="B31" s="187"/>
      <c r="C31" s="188"/>
      <c r="D31" s="188"/>
      <c r="E31" s="189"/>
      <c r="F31" s="302"/>
      <c r="G31" s="188"/>
      <c r="H31" s="188"/>
      <c r="I31" s="188"/>
      <c r="J31" s="189"/>
      <c r="K31" s="302"/>
      <c r="L31" s="191"/>
      <c r="M31" s="192">
        <f t="shared" si="7"/>
        <v>0</v>
      </c>
      <c r="N31" s="263">
        <f t="shared" si="4"/>
        <v>6.480555555555557</v>
      </c>
      <c r="O31" s="193">
        <f t="shared" si="5"/>
        <v>0</v>
      </c>
      <c r="P31" s="264">
        <f t="shared" si="6"/>
        <v>0.35416666666666657</v>
      </c>
    </row>
    <row r="32" spans="1:16" ht="33" thickBot="1" x14ac:dyDescent="0.25">
      <c r="A32" s="224" t="s">
        <v>46</v>
      </c>
      <c r="B32" s="225" t="s">
        <v>47</v>
      </c>
      <c r="C32" s="223" t="s">
        <v>48</v>
      </c>
      <c r="D32" s="66" t="s">
        <v>49</v>
      </c>
      <c r="E32" s="1"/>
      <c r="F32" s="6"/>
      <c r="G32" s="6"/>
      <c r="H32" s="6"/>
      <c r="I32" s="6"/>
      <c r="J32" s="1"/>
      <c r="K32" s="6"/>
      <c r="L32" s="6"/>
      <c r="M32" s="319">
        <f>SUM(M5:M31)</f>
        <v>6.480555555555557</v>
      </c>
      <c r="O32" s="19"/>
      <c r="P32" s="319">
        <f>P31</f>
        <v>0.35416666666666657</v>
      </c>
    </row>
    <row r="33" spans="1:2" ht="16" x14ac:dyDescent="0.2">
      <c r="A33" s="226">
        <f>COUNTA(E5:E31)</f>
        <v>18</v>
      </c>
      <c r="B33" s="227">
        <f>M32-P32</f>
        <v>6.12638888888889</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CFCE86-6C99-43D8-8AA6-8FFBCAB7D2D5}">
  <sheetPr codeName="Sheet18"/>
  <dimension ref="A1:P33"/>
  <sheetViews>
    <sheetView rightToLeft="1" topLeftCell="A28" zoomScale="90" zoomScaleNormal="90" workbookViewId="0">
      <selection activeCell="P10" sqref="P10"/>
    </sheetView>
  </sheetViews>
  <sheetFormatPr baseColWidth="10" defaultColWidth="9.1640625" defaultRowHeight="15" x14ac:dyDescent="0.2"/>
  <cols>
    <col min="1" max="1" width="17" style="125" bestFit="1" customWidth="1"/>
    <col min="2" max="2" width="11.5" style="125" customWidth="1"/>
    <col min="3" max="4" width="0" style="125" hidden="1" customWidth="1"/>
    <col min="5" max="5" width="10.1640625" style="125" customWidth="1"/>
    <col min="6" max="6" width="34.5" style="125" customWidth="1"/>
    <col min="7" max="9" width="0" style="125" hidden="1" customWidth="1"/>
    <col min="10" max="10" width="9.1640625" style="125"/>
    <col min="11" max="11" width="40.5" style="125" bestFit="1" customWidth="1"/>
    <col min="12" max="12" width="29.5" style="125" customWidth="1"/>
    <col min="13" max="13" width="10.1640625" style="125" customWidth="1"/>
    <col min="14" max="14" width="10.5" style="125" customWidth="1"/>
    <col min="15" max="15" width="9.1640625" style="125" hidden="1" customWidth="1"/>
    <col min="16" max="16" width="11" style="125" customWidth="1"/>
    <col min="17" max="16384" width="9.1640625" style="125"/>
  </cols>
  <sheetData>
    <row r="1" spans="1:16" x14ac:dyDescent="0.2">
      <c r="A1" s="34"/>
      <c r="B1" s="1"/>
      <c r="C1" s="6"/>
      <c r="D1" s="6"/>
      <c r="E1" s="11"/>
      <c r="F1" s="328" t="s">
        <v>0</v>
      </c>
    </row>
    <row r="2" spans="1:16" x14ac:dyDescent="0.2">
      <c r="A2" s="34"/>
      <c r="B2" s="1"/>
      <c r="C2" s="6"/>
      <c r="D2" s="6"/>
      <c r="E2" s="11"/>
      <c r="F2" s="328" t="s">
        <v>1</v>
      </c>
    </row>
    <row r="3" spans="1:16" x14ac:dyDescent="0.2">
      <c r="A3" s="34"/>
      <c r="B3" s="1"/>
      <c r="C3" s="6"/>
      <c r="D3" s="6"/>
      <c r="E3" s="11"/>
      <c r="F3" s="254" t="s">
        <v>529</v>
      </c>
    </row>
    <row r="4" spans="1:16" ht="34" x14ac:dyDescent="0.2">
      <c r="A4" s="228" t="s">
        <v>3</v>
      </c>
      <c r="B4" s="229" t="s">
        <v>4</v>
      </c>
      <c r="C4" s="229" t="s">
        <v>5</v>
      </c>
      <c r="D4" s="229" t="s">
        <v>6</v>
      </c>
      <c r="E4" s="229" t="s">
        <v>7</v>
      </c>
      <c r="F4" s="229" t="s">
        <v>8</v>
      </c>
      <c r="G4" s="229" t="s">
        <v>9</v>
      </c>
      <c r="H4" s="229" t="s">
        <v>214</v>
      </c>
      <c r="I4" s="229" t="s">
        <v>215</v>
      </c>
      <c r="J4" s="229" t="s">
        <v>10</v>
      </c>
      <c r="K4" s="229" t="s">
        <v>216</v>
      </c>
      <c r="L4" s="229" t="s">
        <v>217</v>
      </c>
      <c r="M4" s="229" t="s">
        <v>11</v>
      </c>
      <c r="N4" s="230" t="s">
        <v>12</v>
      </c>
      <c r="O4" s="231" t="s">
        <v>218</v>
      </c>
      <c r="P4" s="232" t="s">
        <v>161</v>
      </c>
    </row>
    <row r="5" spans="1:16" ht="32" x14ac:dyDescent="0.2">
      <c r="A5" s="186">
        <v>44105</v>
      </c>
      <c r="B5" s="187" t="str">
        <f>VLOOKUP(WEEKDAY(A5),Table1[#All],2,FALSE)</f>
        <v>ה</v>
      </c>
      <c r="C5" s="188"/>
      <c r="D5" s="188"/>
      <c r="E5" s="189" t="s">
        <v>381</v>
      </c>
      <c r="F5" s="190" t="s">
        <v>13</v>
      </c>
      <c r="G5" s="188"/>
      <c r="H5" s="188"/>
      <c r="I5" s="188"/>
      <c r="J5" s="189" t="s">
        <v>530</v>
      </c>
      <c r="K5" s="190" t="s">
        <v>252</v>
      </c>
      <c r="L5" s="191" t="s">
        <v>531</v>
      </c>
      <c r="M5" s="192">
        <f t="shared" ref="M5:M26" si="0">J5-E5</f>
        <v>0.14166666666666666</v>
      </c>
      <c r="N5" s="266">
        <f>M5</f>
        <v>0.14166666666666666</v>
      </c>
      <c r="O5" s="267">
        <f>IF(M5&gt;TIME(6,0,0),TIME(0,30,0),0)</f>
        <v>0</v>
      </c>
      <c r="P5" s="268">
        <f>O5</f>
        <v>0</v>
      </c>
    </row>
    <row r="6" spans="1:16" x14ac:dyDescent="0.2">
      <c r="A6" s="186">
        <v>44106</v>
      </c>
      <c r="B6" s="187" t="str">
        <f>VLOOKUP(WEEKDAY(A6),Table1[#All],2,FALSE)</f>
        <v>ו</v>
      </c>
      <c r="C6" s="188"/>
      <c r="D6" s="188"/>
      <c r="E6" s="189"/>
      <c r="F6" s="302"/>
      <c r="G6" s="188"/>
      <c r="H6" s="188"/>
      <c r="I6" s="188"/>
      <c r="J6" s="189"/>
      <c r="K6" s="302"/>
      <c r="L6" s="191"/>
      <c r="M6" s="192">
        <f t="shared" si="0"/>
        <v>0</v>
      </c>
      <c r="N6" s="263">
        <f>N5+M6</f>
        <v>0.14166666666666666</v>
      </c>
      <c r="O6" s="193">
        <f>IF(M6&gt;TIME(6,0,0),TIME(0,30,0),0)</f>
        <v>0</v>
      </c>
      <c r="P6" s="264">
        <f>P5+O6</f>
        <v>0</v>
      </c>
    </row>
    <row r="7" spans="1:16" ht="32" x14ac:dyDescent="0.2">
      <c r="A7" s="186">
        <v>44108</v>
      </c>
      <c r="B7" s="187" t="str">
        <f>VLOOKUP(WEEKDAY(A7),Table1[#All],2,FALSE)</f>
        <v>א</v>
      </c>
      <c r="C7" s="188"/>
      <c r="D7" s="188"/>
      <c r="E7" s="189" t="s">
        <v>532</v>
      </c>
      <c r="F7" s="302" t="s">
        <v>13</v>
      </c>
      <c r="G7" s="188"/>
      <c r="H7" s="188"/>
      <c r="I7" s="188"/>
      <c r="J7" s="189" t="s">
        <v>389</v>
      </c>
      <c r="K7" s="302" t="s">
        <v>252</v>
      </c>
      <c r="L7" s="191" t="s">
        <v>533</v>
      </c>
      <c r="M7" s="192">
        <f t="shared" si="0"/>
        <v>0.25486111111111109</v>
      </c>
      <c r="N7" s="263">
        <f t="shared" ref="N7:N30" si="1">N6+M7</f>
        <v>0.39652777777777776</v>
      </c>
      <c r="O7" s="193">
        <f t="shared" ref="O7:O30" si="2">IF(M7&gt;TIME(6,0,0),TIME(0,30,0),0)</f>
        <v>2.0833333333333332E-2</v>
      </c>
      <c r="P7" s="264">
        <f t="shared" ref="P7:P30" si="3">P6+O7</f>
        <v>2.0833333333333332E-2</v>
      </c>
    </row>
    <row r="8" spans="1:16" ht="48" x14ac:dyDescent="0.2">
      <c r="A8" s="186">
        <v>44109</v>
      </c>
      <c r="B8" s="187" t="str">
        <f>VLOOKUP(WEEKDAY(A8),Table1[#All],2,FALSE)</f>
        <v>ב</v>
      </c>
      <c r="C8" s="188"/>
      <c r="D8" s="188"/>
      <c r="E8" s="189" t="s">
        <v>534</v>
      </c>
      <c r="F8" s="302" t="s">
        <v>300</v>
      </c>
      <c r="G8" s="188"/>
      <c r="H8" s="188"/>
      <c r="I8" s="188"/>
      <c r="J8" s="189" t="s">
        <v>535</v>
      </c>
      <c r="K8" s="302" t="s">
        <v>311</v>
      </c>
      <c r="L8" s="191" t="s">
        <v>536</v>
      </c>
      <c r="M8" s="192">
        <f t="shared" si="0"/>
        <v>0.14861111111111114</v>
      </c>
      <c r="N8" s="263">
        <f t="shared" si="1"/>
        <v>0.54513888888888884</v>
      </c>
      <c r="O8" s="193">
        <f t="shared" si="2"/>
        <v>0</v>
      </c>
      <c r="P8" s="264">
        <f t="shared" si="3"/>
        <v>2.0833333333333332E-2</v>
      </c>
    </row>
    <row r="9" spans="1:16" ht="32" x14ac:dyDescent="0.2">
      <c r="A9" s="186">
        <v>44110</v>
      </c>
      <c r="B9" s="187" t="str">
        <f>VLOOKUP(WEEKDAY(A9),Table1[#All],2,FALSE)</f>
        <v>ג</v>
      </c>
      <c r="C9" s="188"/>
      <c r="D9" s="188"/>
      <c r="E9" s="189" t="s">
        <v>537</v>
      </c>
      <c r="F9" s="302" t="s">
        <v>303</v>
      </c>
      <c r="G9" s="188"/>
      <c r="H9" s="188"/>
      <c r="I9" s="188"/>
      <c r="J9" s="189" t="s">
        <v>538</v>
      </c>
      <c r="K9" s="302" t="s">
        <v>303</v>
      </c>
      <c r="L9" s="191" t="s">
        <v>539</v>
      </c>
      <c r="M9" s="192">
        <f t="shared" si="0"/>
        <v>0.20486111111111116</v>
      </c>
      <c r="N9" s="263">
        <f t="shared" si="1"/>
        <v>0.75</v>
      </c>
      <c r="O9" s="193">
        <f t="shared" si="2"/>
        <v>0</v>
      </c>
      <c r="P9" s="264">
        <f t="shared" si="3"/>
        <v>2.0833333333333332E-2</v>
      </c>
    </row>
    <row r="10" spans="1:16" x14ac:dyDescent="0.2">
      <c r="A10" s="186">
        <v>44111</v>
      </c>
      <c r="B10" s="187" t="str">
        <f>VLOOKUP(WEEKDAY(A10),Table1[#All],2,FALSE)</f>
        <v>ד</v>
      </c>
      <c r="C10" s="188"/>
      <c r="D10" s="188"/>
      <c r="E10" s="189"/>
      <c r="F10" s="302"/>
      <c r="G10" s="188"/>
      <c r="H10" s="188"/>
      <c r="I10" s="188"/>
      <c r="J10" s="189"/>
      <c r="K10" s="302"/>
      <c r="L10" s="191"/>
      <c r="M10" s="192">
        <f t="shared" si="0"/>
        <v>0</v>
      </c>
      <c r="N10" s="263">
        <f t="shared" si="1"/>
        <v>0.75</v>
      </c>
      <c r="O10" s="193">
        <f t="shared" si="2"/>
        <v>0</v>
      </c>
      <c r="P10" s="264">
        <f t="shared" si="3"/>
        <v>2.0833333333333332E-2</v>
      </c>
    </row>
    <row r="11" spans="1:16" ht="48" x14ac:dyDescent="0.2">
      <c r="A11" s="186">
        <v>44112</v>
      </c>
      <c r="B11" s="187" t="str">
        <f>VLOOKUP(WEEKDAY(A11),Table1[#All],2,FALSE)</f>
        <v>ה</v>
      </c>
      <c r="C11" s="188"/>
      <c r="D11" s="188"/>
      <c r="E11" s="189" t="s">
        <v>540</v>
      </c>
      <c r="F11" s="302" t="s">
        <v>300</v>
      </c>
      <c r="G11" s="188"/>
      <c r="H11" s="188"/>
      <c r="I11" s="188"/>
      <c r="J11" s="189" t="s">
        <v>541</v>
      </c>
      <c r="K11" s="302" t="s">
        <v>303</v>
      </c>
      <c r="L11" s="191" t="s">
        <v>542</v>
      </c>
      <c r="M11" s="192">
        <f t="shared" si="0"/>
        <v>0.17638888888888893</v>
      </c>
      <c r="N11" s="263">
        <f t="shared" si="1"/>
        <v>0.92638888888888893</v>
      </c>
      <c r="O11" s="193">
        <f t="shared" si="2"/>
        <v>0</v>
      </c>
      <c r="P11" s="264">
        <f t="shared" si="3"/>
        <v>2.0833333333333332E-2</v>
      </c>
    </row>
    <row r="12" spans="1:16" x14ac:dyDescent="0.2">
      <c r="A12" s="186">
        <v>44113</v>
      </c>
      <c r="B12" s="187" t="str">
        <f>VLOOKUP(WEEKDAY(A12),Table1[#All],2,FALSE)</f>
        <v>ו</v>
      </c>
      <c r="C12" s="269"/>
      <c r="D12" s="269"/>
      <c r="E12" s="189"/>
      <c r="F12" s="302"/>
      <c r="G12" s="188"/>
      <c r="H12" s="188"/>
      <c r="I12" s="188"/>
      <c r="J12" s="189"/>
      <c r="K12" s="302"/>
      <c r="L12" s="191"/>
      <c r="M12" s="266">
        <f t="shared" si="0"/>
        <v>0</v>
      </c>
      <c r="N12" s="263">
        <f t="shared" si="1"/>
        <v>0.92638888888888893</v>
      </c>
      <c r="O12" s="193">
        <f t="shared" si="2"/>
        <v>0</v>
      </c>
      <c r="P12" s="264">
        <f t="shared" si="3"/>
        <v>2.0833333333333332E-2</v>
      </c>
    </row>
    <row r="13" spans="1:16" ht="16" x14ac:dyDescent="0.2">
      <c r="A13" s="186">
        <v>44115</v>
      </c>
      <c r="B13" s="187" t="str">
        <f>VLOOKUP(WEEKDAY(A13),Table1[#All],2,FALSE)</f>
        <v>א</v>
      </c>
      <c r="C13" s="188"/>
      <c r="D13" s="188"/>
      <c r="E13" s="189" t="s">
        <v>504</v>
      </c>
      <c r="F13" s="302" t="s">
        <v>543</v>
      </c>
      <c r="G13" s="188"/>
      <c r="H13" s="188"/>
      <c r="I13" s="188"/>
      <c r="J13" s="189" t="s">
        <v>544</v>
      </c>
      <c r="K13" s="302" t="s">
        <v>252</v>
      </c>
      <c r="L13" s="191" t="s">
        <v>545</v>
      </c>
      <c r="M13" s="192">
        <f t="shared" si="0"/>
        <v>0.34444444444444439</v>
      </c>
      <c r="N13" s="263">
        <f t="shared" si="1"/>
        <v>1.2708333333333333</v>
      </c>
      <c r="O13" s="193">
        <f t="shared" si="2"/>
        <v>2.0833333333333332E-2</v>
      </c>
      <c r="P13" s="264">
        <f t="shared" si="3"/>
        <v>4.1666666666666664E-2</v>
      </c>
    </row>
    <row r="14" spans="1:16" ht="32" x14ac:dyDescent="0.2">
      <c r="A14" s="186">
        <v>44116</v>
      </c>
      <c r="B14" s="187" t="str">
        <f>VLOOKUP(WEEKDAY(A14),Table1[#All],2,FALSE)</f>
        <v>ב</v>
      </c>
      <c r="C14" s="188"/>
      <c r="D14" s="188"/>
      <c r="E14" s="189" t="s">
        <v>546</v>
      </c>
      <c r="F14" s="302" t="s">
        <v>13</v>
      </c>
      <c r="G14" s="188"/>
      <c r="H14" s="188"/>
      <c r="I14" s="188"/>
      <c r="J14" s="189" t="s">
        <v>547</v>
      </c>
      <c r="K14" s="302" t="s">
        <v>59</v>
      </c>
      <c r="L14" s="191" t="s">
        <v>548</v>
      </c>
      <c r="M14" s="192">
        <f t="shared" si="0"/>
        <v>0.46597222222222229</v>
      </c>
      <c r="N14" s="263">
        <f t="shared" si="1"/>
        <v>1.7368055555555555</v>
      </c>
      <c r="O14" s="193">
        <f t="shared" si="2"/>
        <v>2.0833333333333332E-2</v>
      </c>
      <c r="P14" s="264">
        <f t="shared" si="3"/>
        <v>6.25E-2</v>
      </c>
    </row>
    <row r="15" spans="1:16" ht="32" x14ac:dyDescent="0.2">
      <c r="A15" s="186">
        <v>44117</v>
      </c>
      <c r="B15" s="187" t="str">
        <f>VLOOKUP(WEEKDAY(A15),Table1[#All],2,FALSE)</f>
        <v>ג</v>
      </c>
      <c r="C15" s="269"/>
      <c r="D15" s="269"/>
      <c r="E15" s="189" t="s">
        <v>549</v>
      </c>
      <c r="F15" s="302" t="s">
        <v>13</v>
      </c>
      <c r="G15" s="188"/>
      <c r="H15" s="188"/>
      <c r="I15" s="188"/>
      <c r="J15" s="189" t="s">
        <v>550</v>
      </c>
      <c r="K15" s="302" t="s">
        <v>25</v>
      </c>
      <c r="L15" s="191" t="s">
        <v>551</v>
      </c>
      <c r="M15" s="266">
        <f t="shared" si="0"/>
        <v>0.4951388888888888</v>
      </c>
      <c r="N15" s="263">
        <f t="shared" si="1"/>
        <v>2.2319444444444443</v>
      </c>
      <c r="O15" s="193">
        <f t="shared" si="2"/>
        <v>2.0833333333333332E-2</v>
      </c>
      <c r="P15" s="264">
        <f t="shared" si="3"/>
        <v>8.3333333333333329E-2</v>
      </c>
    </row>
    <row r="16" spans="1:16" ht="48" x14ac:dyDescent="0.2">
      <c r="A16" s="186">
        <v>44118</v>
      </c>
      <c r="B16" s="187" t="str">
        <f>VLOOKUP(WEEKDAY(A16),Table1[#All],2,FALSE)</f>
        <v>ד</v>
      </c>
      <c r="C16" s="188"/>
      <c r="D16" s="188"/>
      <c r="E16" s="189" t="s">
        <v>284</v>
      </c>
      <c r="F16" s="302" t="s">
        <v>300</v>
      </c>
      <c r="G16" s="188"/>
      <c r="H16" s="188"/>
      <c r="I16" s="188"/>
      <c r="J16" s="189" t="s">
        <v>552</v>
      </c>
      <c r="K16" s="302" t="s">
        <v>303</v>
      </c>
      <c r="L16" s="191" t="s">
        <v>553</v>
      </c>
      <c r="M16" s="192">
        <f t="shared" si="0"/>
        <v>0.12013888888888885</v>
      </c>
      <c r="N16" s="263">
        <f t="shared" si="1"/>
        <v>2.3520833333333333</v>
      </c>
      <c r="O16" s="193">
        <f t="shared" si="2"/>
        <v>0</v>
      </c>
      <c r="P16" s="264">
        <f t="shared" si="3"/>
        <v>8.3333333333333329E-2</v>
      </c>
    </row>
    <row r="17" spans="1:16" ht="32" x14ac:dyDescent="0.2">
      <c r="A17" s="186">
        <v>44119</v>
      </c>
      <c r="B17" s="187" t="str">
        <f>VLOOKUP(WEEKDAY(A17),Table1[#All],2,FALSE)</f>
        <v>ה</v>
      </c>
      <c r="C17" s="269"/>
      <c r="D17" s="269"/>
      <c r="E17" s="189" t="s">
        <v>554</v>
      </c>
      <c r="F17" s="302" t="s">
        <v>36</v>
      </c>
      <c r="G17" s="188"/>
      <c r="H17" s="188"/>
      <c r="I17" s="188"/>
      <c r="J17" s="189" t="s">
        <v>555</v>
      </c>
      <c r="K17" s="302" t="s">
        <v>252</v>
      </c>
      <c r="L17" s="191" t="s">
        <v>556</v>
      </c>
      <c r="M17" s="266">
        <f t="shared" si="0"/>
        <v>0.3388888888888888</v>
      </c>
      <c r="N17" s="263">
        <f t="shared" si="1"/>
        <v>2.6909722222222223</v>
      </c>
      <c r="O17" s="193">
        <f t="shared" si="2"/>
        <v>2.0833333333333332E-2</v>
      </c>
      <c r="P17" s="264">
        <f t="shared" si="3"/>
        <v>0.10416666666666666</v>
      </c>
    </row>
    <row r="18" spans="1:16" x14ac:dyDescent="0.2">
      <c r="A18" s="186">
        <v>44120</v>
      </c>
      <c r="B18" s="187" t="str">
        <f>VLOOKUP(WEEKDAY(A18),Table1[#All],2,FALSE)</f>
        <v>ו</v>
      </c>
      <c r="C18" s="188"/>
      <c r="D18" s="188"/>
      <c r="E18" s="189"/>
      <c r="F18" s="302"/>
      <c r="G18" s="188"/>
      <c r="H18" s="188"/>
      <c r="I18" s="188"/>
      <c r="J18" s="189"/>
      <c r="K18" s="302"/>
      <c r="L18" s="191"/>
      <c r="M18" s="192">
        <f t="shared" si="0"/>
        <v>0</v>
      </c>
      <c r="N18" s="263">
        <f t="shared" si="1"/>
        <v>2.6909722222222223</v>
      </c>
      <c r="O18" s="193">
        <f t="shared" si="2"/>
        <v>0</v>
      </c>
      <c r="P18" s="264">
        <f t="shared" si="3"/>
        <v>0.10416666666666666</v>
      </c>
    </row>
    <row r="19" spans="1:16" ht="64" x14ac:dyDescent="0.2">
      <c r="A19" s="186">
        <v>44122</v>
      </c>
      <c r="B19" s="187" t="str">
        <f>VLOOKUP(WEEKDAY(A19),Table1[#All],2,FALSE)</f>
        <v>א</v>
      </c>
      <c r="C19" s="269"/>
      <c r="D19" s="269"/>
      <c r="E19" s="189" t="s">
        <v>557</v>
      </c>
      <c r="F19" s="302" t="s">
        <v>13</v>
      </c>
      <c r="G19" s="188"/>
      <c r="H19" s="188"/>
      <c r="I19" s="188"/>
      <c r="J19" s="189" t="s">
        <v>558</v>
      </c>
      <c r="K19" s="302" t="s">
        <v>300</v>
      </c>
      <c r="L19" s="191" t="s">
        <v>559</v>
      </c>
      <c r="M19" s="266">
        <f t="shared" si="0"/>
        <v>0.39583333333333326</v>
      </c>
      <c r="N19" s="263">
        <f t="shared" si="1"/>
        <v>3.0868055555555554</v>
      </c>
      <c r="O19" s="193">
        <f t="shared" si="2"/>
        <v>2.0833333333333332E-2</v>
      </c>
      <c r="P19" s="264">
        <f t="shared" si="3"/>
        <v>0.12499999999999999</v>
      </c>
    </row>
    <row r="20" spans="1:16" ht="64" x14ac:dyDescent="0.2">
      <c r="A20" s="186">
        <v>44123</v>
      </c>
      <c r="B20" s="187" t="str">
        <f>VLOOKUP(WEEKDAY(A20),Table1[#All],2,FALSE)</f>
        <v>ב</v>
      </c>
      <c r="C20" s="188"/>
      <c r="D20" s="188"/>
      <c r="E20" s="189" t="s">
        <v>560</v>
      </c>
      <c r="F20" s="302" t="s">
        <v>13</v>
      </c>
      <c r="G20" s="188"/>
      <c r="H20" s="188"/>
      <c r="I20" s="188"/>
      <c r="J20" s="189" t="s">
        <v>561</v>
      </c>
      <c r="K20" s="302" t="s">
        <v>562</v>
      </c>
      <c r="L20" s="191" t="s">
        <v>563</v>
      </c>
      <c r="M20" s="192">
        <f t="shared" si="0"/>
        <v>0.34236111111111117</v>
      </c>
      <c r="N20" s="263">
        <f t="shared" si="1"/>
        <v>3.4291666666666667</v>
      </c>
      <c r="O20" s="193">
        <f t="shared" si="2"/>
        <v>2.0833333333333332E-2</v>
      </c>
      <c r="P20" s="264">
        <f t="shared" si="3"/>
        <v>0.14583333333333331</v>
      </c>
    </row>
    <row r="21" spans="1:16" ht="48" x14ac:dyDescent="0.2">
      <c r="A21" s="186">
        <v>44124</v>
      </c>
      <c r="B21" s="187" t="str">
        <f>VLOOKUP(WEEKDAY(A21),Table1[#All],2,FALSE)</f>
        <v>ג</v>
      </c>
      <c r="C21" s="188"/>
      <c r="D21" s="188"/>
      <c r="E21" s="189" t="s">
        <v>249</v>
      </c>
      <c r="F21" s="302" t="s">
        <v>13</v>
      </c>
      <c r="G21" s="188"/>
      <c r="H21" s="188"/>
      <c r="I21" s="188"/>
      <c r="J21" s="189" t="s">
        <v>564</v>
      </c>
      <c r="K21" s="302" t="s">
        <v>300</v>
      </c>
      <c r="L21" s="191" t="s">
        <v>565</v>
      </c>
      <c r="M21" s="192">
        <f t="shared" si="0"/>
        <v>0.43611111111111106</v>
      </c>
      <c r="N21" s="263">
        <f t="shared" si="1"/>
        <v>3.8652777777777776</v>
      </c>
      <c r="O21" s="193">
        <f t="shared" si="2"/>
        <v>2.0833333333333332E-2</v>
      </c>
      <c r="P21" s="264">
        <f t="shared" si="3"/>
        <v>0.16666666666666666</v>
      </c>
    </row>
    <row r="22" spans="1:16" ht="32" x14ac:dyDescent="0.2">
      <c r="A22" s="186">
        <v>44125</v>
      </c>
      <c r="B22" s="187" t="str">
        <f>VLOOKUP(WEEKDAY(A22),Table1[#All],2,FALSE)</f>
        <v>ד</v>
      </c>
      <c r="C22" s="269"/>
      <c r="D22" s="269"/>
      <c r="E22" s="189" t="s">
        <v>566</v>
      </c>
      <c r="F22" s="302" t="s">
        <v>325</v>
      </c>
      <c r="G22" s="188"/>
      <c r="H22" s="188"/>
      <c r="I22" s="188"/>
      <c r="J22" s="189" t="s">
        <v>522</v>
      </c>
      <c r="K22" s="302" t="s">
        <v>303</v>
      </c>
      <c r="L22" s="191" t="s">
        <v>567</v>
      </c>
      <c r="M22" s="192">
        <f t="shared" si="0"/>
        <v>7.7083333333333393E-2</v>
      </c>
      <c r="N22" s="263">
        <f t="shared" si="1"/>
        <v>3.942361111111111</v>
      </c>
      <c r="O22" s="193">
        <f t="shared" si="2"/>
        <v>0</v>
      </c>
      <c r="P22" s="264">
        <f t="shared" si="3"/>
        <v>0.16666666666666666</v>
      </c>
    </row>
    <row r="23" spans="1:16" ht="48" x14ac:dyDescent="0.2">
      <c r="A23" s="186">
        <v>44126</v>
      </c>
      <c r="B23" s="187" t="str">
        <f>VLOOKUP(WEEKDAY(A23),Table1[#All],2,FALSE)</f>
        <v>ה</v>
      </c>
      <c r="C23" s="188"/>
      <c r="D23" s="188"/>
      <c r="E23" s="189" t="s">
        <v>568</v>
      </c>
      <c r="F23" s="302" t="s">
        <v>13</v>
      </c>
      <c r="G23" s="188"/>
      <c r="H23" s="188"/>
      <c r="I23" s="188"/>
      <c r="J23" s="189" t="s">
        <v>569</v>
      </c>
      <c r="K23" s="302" t="s">
        <v>303</v>
      </c>
      <c r="L23" s="191" t="s">
        <v>570</v>
      </c>
      <c r="M23" s="192">
        <f t="shared" si="0"/>
        <v>0.39444444444444438</v>
      </c>
      <c r="N23" s="263">
        <f t="shared" si="1"/>
        <v>4.3368055555555554</v>
      </c>
      <c r="O23" s="193">
        <f t="shared" si="2"/>
        <v>2.0833333333333332E-2</v>
      </c>
      <c r="P23" s="264">
        <f t="shared" si="3"/>
        <v>0.1875</v>
      </c>
    </row>
    <row r="24" spans="1:16" x14ac:dyDescent="0.2">
      <c r="A24" s="186">
        <v>44127</v>
      </c>
      <c r="B24" s="187" t="str">
        <f>VLOOKUP(WEEKDAY(A24),Table1[#All],2,FALSE)</f>
        <v>ו</v>
      </c>
      <c r="C24" s="188"/>
      <c r="D24" s="188"/>
      <c r="E24" s="189"/>
      <c r="F24" s="302"/>
      <c r="G24" s="188"/>
      <c r="H24" s="188"/>
      <c r="I24" s="188"/>
      <c r="J24" s="189"/>
      <c r="K24" s="302"/>
      <c r="L24" s="191"/>
      <c r="M24" s="192">
        <f t="shared" si="0"/>
        <v>0</v>
      </c>
      <c r="N24" s="263">
        <f t="shared" si="1"/>
        <v>4.3368055555555554</v>
      </c>
      <c r="O24" s="193">
        <f t="shared" si="2"/>
        <v>0</v>
      </c>
      <c r="P24" s="264">
        <f t="shared" si="3"/>
        <v>0.1875</v>
      </c>
    </row>
    <row r="25" spans="1:16" ht="32" x14ac:dyDescent="0.2">
      <c r="A25" s="186">
        <v>44129</v>
      </c>
      <c r="B25" s="187" t="str">
        <f>VLOOKUP(WEEKDAY(A25),Table1[#All],2,FALSE)</f>
        <v>א</v>
      </c>
      <c r="C25" s="188"/>
      <c r="D25" s="188"/>
      <c r="E25" s="189" t="s">
        <v>571</v>
      </c>
      <c r="F25" s="302" t="s">
        <v>13</v>
      </c>
      <c r="G25" s="188"/>
      <c r="H25" s="188"/>
      <c r="I25" s="188"/>
      <c r="J25" s="189" t="s">
        <v>572</v>
      </c>
      <c r="K25" s="302" t="s">
        <v>252</v>
      </c>
      <c r="L25" s="191" t="s">
        <v>573</v>
      </c>
      <c r="M25" s="192">
        <f t="shared" si="0"/>
        <v>0.40555555555555556</v>
      </c>
      <c r="N25" s="263">
        <f t="shared" si="1"/>
        <v>4.7423611111111112</v>
      </c>
      <c r="O25" s="193">
        <f t="shared" si="2"/>
        <v>2.0833333333333332E-2</v>
      </c>
      <c r="P25" s="264">
        <f t="shared" si="3"/>
        <v>0.20833333333333334</v>
      </c>
    </row>
    <row r="26" spans="1:16" ht="48" x14ac:dyDescent="0.2">
      <c r="A26" s="186">
        <v>44130</v>
      </c>
      <c r="B26" s="187" t="str">
        <f>VLOOKUP(WEEKDAY(A26),Table1[#All],2,FALSE)</f>
        <v>ב</v>
      </c>
      <c r="C26" s="188"/>
      <c r="D26" s="188"/>
      <c r="E26" s="189" t="s">
        <v>388</v>
      </c>
      <c r="F26" s="302" t="s">
        <v>269</v>
      </c>
      <c r="G26" s="188"/>
      <c r="H26" s="188"/>
      <c r="I26" s="188"/>
      <c r="J26" s="189" t="s">
        <v>574</v>
      </c>
      <c r="K26" s="302" t="s">
        <v>300</v>
      </c>
      <c r="L26" s="191" t="s">
        <v>575</v>
      </c>
      <c r="M26" s="192">
        <f t="shared" si="0"/>
        <v>0.38888888888888895</v>
      </c>
      <c r="N26" s="263">
        <f t="shared" si="1"/>
        <v>5.1312500000000005</v>
      </c>
      <c r="O26" s="193">
        <f t="shared" si="2"/>
        <v>2.0833333333333332E-2</v>
      </c>
      <c r="P26" s="264">
        <f t="shared" si="3"/>
        <v>0.22916666666666669</v>
      </c>
    </row>
    <row r="27" spans="1:16" ht="32" x14ac:dyDescent="0.2">
      <c r="A27" s="186">
        <v>44131</v>
      </c>
      <c r="B27" s="187" t="str">
        <f>VLOOKUP(WEEKDAY(A27),Table1[#All],2,FALSE)</f>
        <v>ג</v>
      </c>
      <c r="C27" s="188"/>
      <c r="D27" s="188"/>
      <c r="E27" s="189" t="s">
        <v>576</v>
      </c>
      <c r="F27" s="302" t="s">
        <v>59</v>
      </c>
      <c r="G27" s="188"/>
      <c r="H27" s="188"/>
      <c r="I27" s="188"/>
      <c r="J27" s="265">
        <v>0.70138888888888884</v>
      </c>
      <c r="K27" s="302"/>
      <c r="L27" s="191" t="s">
        <v>577</v>
      </c>
      <c r="M27" s="192">
        <f t="shared" ref="M27:M30" si="4">J27-E27</f>
        <v>0.44236111111111104</v>
      </c>
      <c r="N27" s="263">
        <f t="shared" si="1"/>
        <v>5.573611111111112</v>
      </c>
      <c r="O27" s="193">
        <f t="shared" si="2"/>
        <v>2.0833333333333332E-2</v>
      </c>
      <c r="P27" s="264">
        <f t="shared" si="3"/>
        <v>0.25</v>
      </c>
    </row>
    <row r="28" spans="1:16" x14ac:dyDescent="0.2">
      <c r="A28" s="186">
        <v>44132</v>
      </c>
      <c r="B28" s="187" t="str">
        <f>VLOOKUP(WEEKDAY(A28),Table1[#All],2,FALSE)</f>
        <v>ד</v>
      </c>
      <c r="C28" s="188"/>
      <c r="D28" s="188"/>
      <c r="E28" s="189"/>
      <c r="F28" s="302"/>
      <c r="G28" s="188"/>
      <c r="H28" s="188"/>
      <c r="I28" s="188"/>
      <c r="J28" s="189"/>
      <c r="K28" s="302"/>
      <c r="L28" s="191"/>
      <c r="M28" s="192">
        <f t="shared" si="4"/>
        <v>0</v>
      </c>
      <c r="N28" s="263">
        <f t="shared" si="1"/>
        <v>5.573611111111112</v>
      </c>
      <c r="O28" s="193">
        <f t="shared" si="2"/>
        <v>0</v>
      </c>
      <c r="P28" s="264">
        <f t="shared" si="3"/>
        <v>0.25</v>
      </c>
    </row>
    <row r="29" spans="1:16" ht="48" x14ac:dyDescent="0.2">
      <c r="A29" s="186">
        <v>44133</v>
      </c>
      <c r="B29" s="187" t="str">
        <f>VLOOKUP(WEEKDAY(A29),Table1[#All],2,FALSE)</f>
        <v>ה</v>
      </c>
      <c r="C29" s="188"/>
      <c r="D29" s="188"/>
      <c r="E29" s="189" t="s">
        <v>578</v>
      </c>
      <c r="F29" s="302" t="s">
        <v>252</v>
      </c>
      <c r="G29" s="188"/>
      <c r="H29" s="188"/>
      <c r="I29" s="188"/>
      <c r="J29" s="189" t="s">
        <v>579</v>
      </c>
      <c r="K29" s="302" t="s">
        <v>252</v>
      </c>
      <c r="L29" s="191" t="s">
        <v>580</v>
      </c>
      <c r="M29" s="192">
        <f t="shared" si="4"/>
        <v>0.42083333333333334</v>
      </c>
      <c r="N29" s="263">
        <f t="shared" si="1"/>
        <v>5.9944444444444454</v>
      </c>
      <c r="O29" s="193">
        <f t="shared" si="2"/>
        <v>2.0833333333333332E-2</v>
      </c>
      <c r="P29" s="264">
        <f t="shared" si="3"/>
        <v>0.27083333333333331</v>
      </c>
    </row>
    <row r="30" spans="1:16" x14ac:dyDescent="0.2">
      <c r="A30" s="186">
        <v>44134</v>
      </c>
      <c r="B30" s="187" t="str">
        <f>VLOOKUP(WEEKDAY(A30),Table1[#All],2,FALSE)</f>
        <v>ו</v>
      </c>
      <c r="C30" s="188"/>
      <c r="D30" s="188"/>
      <c r="E30" s="189"/>
      <c r="F30" s="302"/>
      <c r="G30" s="188"/>
      <c r="H30" s="188"/>
      <c r="I30" s="188"/>
      <c r="J30" s="189"/>
      <c r="K30" s="302"/>
      <c r="L30" s="191"/>
      <c r="M30" s="192">
        <f t="shared" si="4"/>
        <v>0</v>
      </c>
      <c r="N30" s="263">
        <f t="shared" si="1"/>
        <v>5.9944444444444454</v>
      </c>
      <c r="O30" s="193">
        <f t="shared" si="2"/>
        <v>0</v>
      </c>
      <c r="P30" s="264">
        <f t="shared" si="3"/>
        <v>0.27083333333333331</v>
      </c>
    </row>
    <row r="31" spans="1:16" ht="32" x14ac:dyDescent="0.2">
      <c r="A31" s="224" t="s">
        <v>46</v>
      </c>
      <c r="B31" s="225" t="s">
        <v>47</v>
      </c>
      <c r="C31" s="223" t="s">
        <v>48</v>
      </c>
      <c r="D31" s="66" t="s">
        <v>49</v>
      </c>
      <c r="E31" s="1"/>
      <c r="F31" s="6"/>
      <c r="G31" s="6"/>
      <c r="H31" s="6"/>
      <c r="I31" s="6"/>
      <c r="J31" s="1"/>
      <c r="K31" s="6"/>
      <c r="L31" s="6"/>
      <c r="M31" s="5">
        <f>SUM(M5:M30)</f>
        <v>5.9944444444444454</v>
      </c>
      <c r="O31" s="19"/>
      <c r="P31" s="5">
        <f>P30</f>
        <v>0.27083333333333331</v>
      </c>
    </row>
    <row r="32" spans="1:16" ht="16" x14ac:dyDescent="0.2">
      <c r="A32" s="226">
        <f>COUNTA(E5:E30)</f>
        <v>19</v>
      </c>
      <c r="B32" s="227">
        <f>M31</f>
        <v>5.9944444444444454</v>
      </c>
    </row>
    <row r="33" spans="1:2" ht="16" x14ac:dyDescent="0.2">
      <c r="A33" s="125" t="s">
        <v>581</v>
      </c>
      <c r="B33" s="227">
        <f>B32-P31</f>
        <v>5.7236111111111123</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BC1F88-929F-574E-A620-0C79D204C08B}">
  <sheetPr codeName="Sheet19"/>
  <dimension ref="A1:R34"/>
  <sheetViews>
    <sheetView rightToLeft="1" zoomScale="85" zoomScaleNormal="85" workbookViewId="0">
      <selection activeCell="M5" sqref="M5:P6"/>
    </sheetView>
  </sheetViews>
  <sheetFormatPr baseColWidth="10" defaultColWidth="11.5" defaultRowHeight="15" x14ac:dyDescent="0.2"/>
  <cols>
    <col min="1" max="1" width="17" bestFit="1" customWidth="1"/>
    <col min="2" max="2" width="11.5" customWidth="1"/>
    <col min="3" max="4" width="0" hidden="1" customWidth="1"/>
    <col min="5" max="5" width="10.1640625" customWidth="1"/>
    <col min="6" max="6" width="34.5" customWidth="1"/>
    <col min="7" max="9" width="0" hidden="1" customWidth="1"/>
    <col min="10" max="10" width="9.1640625"/>
    <col min="11" max="11" width="40.5" bestFit="1" customWidth="1"/>
    <col min="12" max="12" width="29.5" customWidth="1"/>
    <col min="13" max="13" width="10.1640625" customWidth="1"/>
    <col min="14" max="14" width="10.5" customWidth="1"/>
    <col min="15" max="15" width="11.5" customWidth="1"/>
    <col min="16" max="16" width="11" customWidth="1"/>
  </cols>
  <sheetData>
    <row r="1" spans="1:18" x14ac:dyDescent="0.2">
      <c r="A1" s="34"/>
      <c r="B1" s="1"/>
      <c r="C1" s="6"/>
      <c r="D1" s="6"/>
      <c r="E1" s="11"/>
      <c r="F1" s="328" t="s">
        <v>0</v>
      </c>
      <c r="G1" s="125"/>
      <c r="H1" s="125"/>
      <c r="I1" s="125"/>
      <c r="J1" s="125"/>
      <c r="K1" s="125"/>
      <c r="L1" s="125"/>
      <c r="M1" s="125"/>
      <c r="N1" s="125"/>
      <c r="O1" s="125"/>
      <c r="P1" s="125"/>
      <c r="Q1" s="125"/>
      <c r="R1" s="125"/>
    </row>
    <row r="2" spans="1:18" x14ac:dyDescent="0.2">
      <c r="A2" s="34"/>
      <c r="B2" s="1"/>
      <c r="C2" s="6"/>
      <c r="D2" s="6"/>
      <c r="E2" s="11"/>
      <c r="F2" s="328" t="s">
        <v>1</v>
      </c>
      <c r="G2" s="125"/>
      <c r="H2" s="125"/>
      <c r="I2" s="125"/>
      <c r="J2" s="125"/>
      <c r="K2" s="125"/>
      <c r="L2" s="125"/>
      <c r="M2" s="125"/>
      <c r="N2" s="125"/>
      <c r="O2" s="125"/>
      <c r="P2" s="125"/>
      <c r="Q2" s="125"/>
      <c r="R2" s="125"/>
    </row>
    <row r="3" spans="1:18" x14ac:dyDescent="0.2">
      <c r="A3" s="34"/>
      <c r="B3" s="1"/>
      <c r="C3" s="6"/>
      <c r="D3" s="6"/>
      <c r="E3" s="11"/>
      <c r="F3" s="254" t="s">
        <v>582</v>
      </c>
      <c r="G3" s="125"/>
      <c r="H3" s="125"/>
      <c r="I3" s="125"/>
      <c r="J3" s="125"/>
      <c r="K3" s="125"/>
      <c r="L3" s="125"/>
      <c r="M3" s="125"/>
      <c r="N3" s="125"/>
      <c r="O3" s="125"/>
      <c r="P3" s="125"/>
      <c r="Q3" s="125"/>
      <c r="R3" s="125"/>
    </row>
    <row r="4" spans="1:18" ht="34" x14ac:dyDescent="0.2">
      <c r="A4" s="228" t="s">
        <v>3</v>
      </c>
      <c r="B4" s="229" t="s">
        <v>4</v>
      </c>
      <c r="C4" s="229" t="s">
        <v>5</v>
      </c>
      <c r="D4" s="229" t="s">
        <v>6</v>
      </c>
      <c r="E4" s="229" t="s">
        <v>7</v>
      </c>
      <c r="F4" s="229" t="s">
        <v>8</v>
      </c>
      <c r="G4" s="229" t="s">
        <v>9</v>
      </c>
      <c r="H4" s="229" t="s">
        <v>214</v>
      </c>
      <c r="I4" s="229" t="s">
        <v>215</v>
      </c>
      <c r="J4" s="229" t="s">
        <v>10</v>
      </c>
      <c r="K4" s="229" t="s">
        <v>216</v>
      </c>
      <c r="L4" s="229" t="s">
        <v>217</v>
      </c>
      <c r="M4" s="229" t="s">
        <v>11</v>
      </c>
      <c r="N4" s="230" t="s">
        <v>12</v>
      </c>
      <c r="O4" s="231" t="s">
        <v>218</v>
      </c>
      <c r="P4" s="232" t="s">
        <v>161</v>
      </c>
      <c r="Q4" s="125"/>
      <c r="R4" s="125"/>
    </row>
    <row r="5" spans="1:18" ht="48" x14ac:dyDescent="0.2">
      <c r="A5" s="186">
        <v>44136</v>
      </c>
      <c r="B5" s="187" t="str">
        <f>VLOOKUP(WEEKDAY(A5),Table1[#All],2,FALSE)</f>
        <v>א</v>
      </c>
      <c r="C5" s="188"/>
      <c r="D5" s="188"/>
      <c r="E5" s="189">
        <v>0.2986111111111111</v>
      </c>
      <c r="F5" s="190" t="s">
        <v>17</v>
      </c>
      <c r="G5" s="188"/>
      <c r="H5" s="188"/>
      <c r="I5" s="188"/>
      <c r="J5" s="189">
        <v>0.77569444444444446</v>
      </c>
      <c r="K5" s="190" t="s">
        <v>325</v>
      </c>
      <c r="L5" s="191" t="s">
        <v>583</v>
      </c>
      <c r="M5" s="192">
        <f t="shared" ref="M5:M31" si="0">J5-E5</f>
        <v>0.47708333333333336</v>
      </c>
      <c r="N5" s="266">
        <f>M5</f>
        <v>0.47708333333333336</v>
      </c>
      <c r="O5" s="267">
        <f>IF(M5&gt;TIME(6,0,0),TIME(0,30,0),0)</f>
        <v>2.0833333333333332E-2</v>
      </c>
      <c r="P5" s="268">
        <f>O5</f>
        <v>2.0833333333333332E-2</v>
      </c>
      <c r="Q5" s="125"/>
      <c r="R5" s="125"/>
    </row>
    <row r="6" spans="1:18" ht="80" x14ac:dyDescent="0.2">
      <c r="A6" s="186">
        <v>44137</v>
      </c>
      <c r="B6" s="187" t="str">
        <f>VLOOKUP(WEEKDAY(A6),Table1[#All],2,FALSE)</f>
        <v>ב</v>
      </c>
      <c r="C6" s="188"/>
      <c r="D6" s="188"/>
      <c r="E6" s="189">
        <v>0.29097222222222224</v>
      </c>
      <c r="F6" s="302" t="s">
        <v>13</v>
      </c>
      <c r="G6" s="188"/>
      <c r="H6" s="188"/>
      <c r="I6" s="188"/>
      <c r="J6" s="189">
        <v>0.56180555555555556</v>
      </c>
      <c r="K6" s="302" t="s">
        <v>14</v>
      </c>
      <c r="L6" s="191" t="s">
        <v>584</v>
      </c>
      <c r="M6" s="192">
        <f t="shared" si="0"/>
        <v>0.27083333333333331</v>
      </c>
      <c r="N6" s="263">
        <f>N5+M6</f>
        <v>0.74791666666666667</v>
      </c>
      <c r="O6" s="193">
        <f>IF(M6&gt;TIME(6,0,0),TIME(0,30,0),0)</f>
        <v>2.0833333333333332E-2</v>
      </c>
      <c r="P6" s="264">
        <f>P5+O6</f>
        <v>4.1666666666666664E-2</v>
      </c>
      <c r="Q6" s="325"/>
      <c r="R6" s="325"/>
    </row>
    <row r="7" spans="1:18" ht="64" x14ac:dyDescent="0.2">
      <c r="A7" s="186">
        <v>44138</v>
      </c>
      <c r="B7" s="187" t="str">
        <f>VLOOKUP(WEEKDAY(A7),Table1[#All],2,FALSE)</f>
        <v>ג</v>
      </c>
      <c r="C7" s="269"/>
      <c r="D7" s="269"/>
      <c r="E7" s="189">
        <v>0.23680555555555557</v>
      </c>
      <c r="F7" s="302" t="s">
        <v>13</v>
      </c>
      <c r="G7" s="188"/>
      <c r="H7" s="188"/>
      <c r="I7" s="188"/>
      <c r="J7" s="189">
        <v>0.68402777777777779</v>
      </c>
      <c r="K7" s="302" t="s">
        <v>59</v>
      </c>
      <c r="L7" s="191" t="s">
        <v>585</v>
      </c>
      <c r="M7" s="192">
        <f t="shared" si="0"/>
        <v>0.44722222222222219</v>
      </c>
      <c r="N7" s="263">
        <f t="shared" ref="N7:N10" si="1">N6+M7</f>
        <v>1.1951388888888888</v>
      </c>
      <c r="O7" s="193">
        <f t="shared" ref="O7:O10" si="2">IF(M7&gt;TIME(6,0,0),TIME(0,30,0),0)</f>
        <v>2.0833333333333332E-2</v>
      </c>
      <c r="P7" s="264">
        <f t="shared" ref="P7:P10" si="3">P6+O7</f>
        <v>6.25E-2</v>
      </c>
      <c r="Q7" s="125"/>
      <c r="R7" s="125"/>
    </row>
    <row r="8" spans="1:18" x14ac:dyDescent="0.2">
      <c r="A8" s="261">
        <v>44139</v>
      </c>
      <c r="B8" s="262" t="str">
        <f>VLOOKUP(WEEKDAY(A8),Table1[#All],2,FALSE)</f>
        <v>ד</v>
      </c>
      <c r="C8" s="269"/>
      <c r="D8" s="269"/>
      <c r="E8" s="270"/>
      <c r="F8" s="303"/>
      <c r="G8" s="269"/>
      <c r="H8" s="269"/>
      <c r="I8" s="269"/>
      <c r="J8" s="270"/>
      <c r="K8" s="303"/>
      <c r="L8" s="272"/>
      <c r="M8" s="266">
        <f t="shared" si="0"/>
        <v>0</v>
      </c>
      <c r="N8" s="263">
        <f t="shared" si="1"/>
        <v>1.1951388888888888</v>
      </c>
      <c r="O8" s="193">
        <f t="shared" si="2"/>
        <v>0</v>
      </c>
      <c r="P8" s="264">
        <f t="shared" si="3"/>
        <v>6.25E-2</v>
      </c>
      <c r="Q8" s="125"/>
      <c r="R8" s="125"/>
    </row>
    <row r="9" spans="1:18" ht="80" x14ac:dyDescent="0.2">
      <c r="A9" s="186">
        <v>44140</v>
      </c>
      <c r="B9" s="187" t="str">
        <f>VLOOKUP(WEEKDAY(A9),Table1[#All],2,FALSE)</f>
        <v>ה</v>
      </c>
      <c r="C9" s="188"/>
      <c r="D9" s="188"/>
      <c r="E9" s="189">
        <v>0.29097222222222224</v>
      </c>
      <c r="F9" s="302" t="s">
        <v>13</v>
      </c>
      <c r="G9" s="188"/>
      <c r="H9" s="188"/>
      <c r="I9" s="188"/>
      <c r="J9" s="189">
        <v>0.77569444444444446</v>
      </c>
      <c r="K9" s="302" t="s">
        <v>303</v>
      </c>
      <c r="L9" s="191" t="s">
        <v>586</v>
      </c>
      <c r="M9" s="192">
        <f t="shared" si="0"/>
        <v>0.48472222222222222</v>
      </c>
      <c r="N9" s="263">
        <f t="shared" si="1"/>
        <v>1.679861111111111</v>
      </c>
      <c r="O9" s="193">
        <f t="shared" si="2"/>
        <v>2.0833333333333332E-2</v>
      </c>
      <c r="P9" s="264">
        <f t="shared" si="3"/>
        <v>8.3333333333333329E-2</v>
      </c>
      <c r="Q9" s="125"/>
      <c r="R9" s="125"/>
    </row>
    <row r="10" spans="1:18" x14ac:dyDescent="0.2">
      <c r="A10" s="261">
        <v>44141</v>
      </c>
      <c r="B10" s="262" t="str">
        <f>VLOOKUP(WEEKDAY(A10),Table1[#All],2,FALSE)</f>
        <v>ו</v>
      </c>
      <c r="C10" s="269"/>
      <c r="D10" s="269"/>
      <c r="E10" s="270"/>
      <c r="F10" s="303"/>
      <c r="G10" s="269"/>
      <c r="H10" s="269"/>
      <c r="I10" s="269"/>
      <c r="J10" s="270"/>
      <c r="K10" s="303"/>
      <c r="L10" s="272"/>
      <c r="M10" s="266">
        <f t="shared" si="0"/>
        <v>0</v>
      </c>
      <c r="N10" s="263">
        <f t="shared" si="1"/>
        <v>1.679861111111111</v>
      </c>
      <c r="O10" s="193">
        <f t="shared" si="2"/>
        <v>0</v>
      </c>
      <c r="P10" s="264">
        <f t="shared" si="3"/>
        <v>8.3333333333333329E-2</v>
      </c>
      <c r="Q10" s="125"/>
      <c r="R10" s="125"/>
    </row>
    <row r="11" spans="1:18" ht="32" x14ac:dyDescent="0.2">
      <c r="A11" s="186">
        <v>44143</v>
      </c>
      <c r="B11" s="187" t="str">
        <f>VLOOKUP(WEEKDAY(A11),Table1[#All],2,FALSE)</f>
        <v>א</v>
      </c>
      <c r="C11" s="188"/>
      <c r="D11" s="188"/>
      <c r="E11" s="189">
        <v>0.30972222222222223</v>
      </c>
      <c r="F11" s="302" t="s">
        <v>13</v>
      </c>
      <c r="G11" s="188"/>
      <c r="H11" s="188"/>
      <c r="I11" s="188"/>
      <c r="J11" s="189">
        <v>0.71666666666666667</v>
      </c>
      <c r="K11" s="302" t="s">
        <v>42</v>
      </c>
      <c r="L11" s="191" t="s">
        <v>587</v>
      </c>
      <c r="M11" s="192">
        <f t="shared" si="0"/>
        <v>0.40694444444444444</v>
      </c>
      <c r="N11" s="263">
        <f t="shared" ref="N11:N31" si="4">N10+M11</f>
        <v>2.0868055555555554</v>
      </c>
      <c r="O11" s="193">
        <f t="shared" ref="O11:O31" si="5">IF(M11&gt;TIME(6,0,0),TIME(0,30,0),0)</f>
        <v>2.0833333333333332E-2</v>
      </c>
      <c r="P11" s="264">
        <f t="shared" ref="P11:P31" si="6">P10+O11</f>
        <v>0.10416666666666666</v>
      </c>
      <c r="Q11" s="125"/>
      <c r="R11" s="125"/>
    </row>
    <row r="12" spans="1:18" ht="80" x14ac:dyDescent="0.2">
      <c r="A12" s="186">
        <v>44144</v>
      </c>
      <c r="B12" s="187" t="str">
        <f>VLOOKUP(WEEKDAY(A12),Table1[#All],2,FALSE)</f>
        <v>ב</v>
      </c>
      <c r="C12" s="269"/>
      <c r="D12" s="269"/>
      <c r="E12" s="189">
        <v>0.34166666666666662</v>
      </c>
      <c r="F12" s="302" t="s">
        <v>13</v>
      </c>
      <c r="G12" s="188"/>
      <c r="H12" s="188"/>
      <c r="I12" s="188"/>
      <c r="J12" s="189">
        <v>0.7270833333333333</v>
      </c>
      <c r="K12" s="302" t="s">
        <v>177</v>
      </c>
      <c r="L12" s="191" t="s">
        <v>588</v>
      </c>
      <c r="M12" s="192">
        <f t="shared" si="0"/>
        <v>0.38541666666666669</v>
      </c>
      <c r="N12" s="263">
        <f t="shared" si="4"/>
        <v>2.4722222222222219</v>
      </c>
      <c r="O12" s="193">
        <f t="shared" si="5"/>
        <v>2.0833333333333332E-2</v>
      </c>
      <c r="P12" s="264">
        <f t="shared" si="6"/>
        <v>0.12499999999999999</v>
      </c>
      <c r="Q12" s="125"/>
      <c r="R12" s="125"/>
    </row>
    <row r="13" spans="1:18" ht="64" x14ac:dyDescent="0.2">
      <c r="A13" s="186">
        <v>44145</v>
      </c>
      <c r="B13" s="187" t="str">
        <f>VLOOKUP(WEEKDAY(A13),Table1[#All],2,FALSE)</f>
        <v>ג</v>
      </c>
      <c r="C13" s="188"/>
      <c r="D13" s="188"/>
      <c r="E13" s="189">
        <v>0.28055555555555556</v>
      </c>
      <c r="F13" s="302" t="s">
        <v>13</v>
      </c>
      <c r="G13" s="188"/>
      <c r="H13" s="188"/>
      <c r="I13" s="188"/>
      <c r="J13" s="189">
        <v>0.62569444444444444</v>
      </c>
      <c r="K13" s="302" t="s">
        <v>20</v>
      </c>
      <c r="L13" s="191" t="s">
        <v>589</v>
      </c>
      <c r="M13" s="192">
        <f t="shared" si="0"/>
        <v>0.34513888888888888</v>
      </c>
      <c r="N13" s="263">
        <f t="shared" si="4"/>
        <v>2.8173611111111105</v>
      </c>
      <c r="O13" s="193">
        <f t="shared" si="5"/>
        <v>2.0833333333333332E-2</v>
      </c>
      <c r="P13" s="264">
        <f t="shared" si="6"/>
        <v>0.14583333333333331</v>
      </c>
      <c r="Q13" s="125"/>
      <c r="R13" s="125"/>
    </row>
    <row r="14" spans="1:18" x14ac:dyDescent="0.2">
      <c r="A14" s="186">
        <v>44146</v>
      </c>
      <c r="B14" s="187" t="str">
        <f>VLOOKUP(WEEKDAY(A14),Table1[#All],2,FALSE)</f>
        <v>ד</v>
      </c>
      <c r="C14" s="188"/>
      <c r="D14" s="188"/>
      <c r="E14" s="189"/>
      <c r="F14" s="302"/>
      <c r="G14" s="188"/>
      <c r="H14" s="188"/>
      <c r="I14" s="188"/>
      <c r="J14" s="189"/>
      <c r="K14" s="302"/>
      <c r="L14" s="191"/>
      <c r="M14" s="192">
        <f t="shared" si="0"/>
        <v>0</v>
      </c>
      <c r="N14" s="263">
        <f t="shared" si="4"/>
        <v>2.8173611111111105</v>
      </c>
      <c r="O14" s="193">
        <f t="shared" si="5"/>
        <v>0</v>
      </c>
      <c r="P14" s="264">
        <f t="shared" si="6"/>
        <v>0.14583333333333331</v>
      </c>
      <c r="Q14" s="125"/>
      <c r="R14" s="125"/>
    </row>
    <row r="15" spans="1:18" ht="64" x14ac:dyDescent="0.2">
      <c r="A15" s="186">
        <v>44147</v>
      </c>
      <c r="B15" s="187" t="str">
        <f>VLOOKUP(WEEKDAY(A15),Table1[#All],2,FALSE)</f>
        <v>ה</v>
      </c>
      <c r="C15" s="188"/>
      <c r="D15" s="188"/>
      <c r="E15" s="189">
        <v>0.30694444444444441</v>
      </c>
      <c r="F15" s="302" t="s">
        <v>197</v>
      </c>
      <c r="G15" s="188"/>
      <c r="H15" s="188"/>
      <c r="I15" s="188"/>
      <c r="J15" s="189">
        <v>0.66388888888888886</v>
      </c>
      <c r="K15" s="302" t="s">
        <v>13</v>
      </c>
      <c r="L15" s="191" t="s">
        <v>590</v>
      </c>
      <c r="M15" s="192">
        <f t="shared" si="0"/>
        <v>0.35694444444444445</v>
      </c>
      <c r="N15" s="263">
        <f t="shared" si="4"/>
        <v>3.1743055555555548</v>
      </c>
      <c r="O15" s="193">
        <f t="shared" si="5"/>
        <v>2.0833333333333332E-2</v>
      </c>
      <c r="P15" s="264">
        <f t="shared" si="6"/>
        <v>0.16666666666666666</v>
      </c>
      <c r="Q15" s="125"/>
      <c r="R15" s="125"/>
    </row>
    <row r="16" spans="1:18" x14ac:dyDescent="0.2">
      <c r="A16" s="261">
        <v>44148</v>
      </c>
      <c r="B16" s="262" t="str">
        <f>VLOOKUP(WEEKDAY(A16),Table1[#All],2,FALSE)</f>
        <v>ו</v>
      </c>
      <c r="C16" s="269"/>
      <c r="D16" s="269"/>
      <c r="E16" s="270"/>
      <c r="F16" s="303"/>
      <c r="G16" s="269"/>
      <c r="H16" s="269"/>
      <c r="I16" s="269"/>
      <c r="J16" s="270"/>
      <c r="K16" s="303"/>
      <c r="L16" s="272"/>
      <c r="M16" s="266">
        <f t="shared" si="0"/>
        <v>0</v>
      </c>
      <c r="N16" s="263">
        <f t="shared" si="4"/>
        <v>3.1743055555555548</v>
      </c>
      <c r="O16" s="267">
        <f t="shared" si="5"/>
        <v>0</v>
      </c>
      <c r="P16" s="264">
        <f t="shared" si="6"/>
        <v>0.16666666666666666</v>
      </c>
      <c r="Q16" s="125"/>
      <c r="R16" s="125"/>
    </row>
    <row r="17" spans="1:16" ht="64" x14ac:dyDescent="0.2">
      <c r="A17" s="186">
        <v>44150</v>
      </c>
      <c r="B17" s="187" t="str">
        <f>VLOOKUP(WEEKDAY(A17),Table1[#All],2,FALSE)</f>
        <v>א</v>
      </c>
      <c r="C17" s="269"/>
      <c r="D17" s="269"/>
      <c r="E17" s="189">
        <v>0.31388888888888888</v>
      </c>
      <c r="F17" s="302" t="s">
        <v>59</v>
      </c>
      <c r="G17" s="188"/>
      <c r="H17" s="188"/>
      <c r="I17" s="188"/>
      <c r="J17" s="189">
        <v>0.54861111111111105</v>
      </c>
      <c r="K17" s="302" t="s">
        <v>20</v>
      </c>
      <c r="L17" s="191" t="s">
        <v>591</v>
      </c>
      <c r="M17" s="192">
        <f t="shared" si="0"/>
        <v>0.23472222222222217</v>
      </c>
      <c r="N17" s="263">
        <f t="shared" si="4"/>
        <v>3.4090277777777769</v>
      </c>
      <c r="O17" s="193">
        <f t="shared" si="5"/>
        <v>0</v>
      </c>
      <c r="P17" s="264">
        <f t="shared" si="6"/>
        <v>0.16666666666666666</v>
      </c>
    </row>
    <row r="18" spans="1:16" x14ac:dyDescent="0.2">
      <c r="A18" s="261">
        <v>44151</v>
      </c>
      <c r="B18" s="262" t="str">
        <f>VLOOKUP(WEEKDAY(A18),Table1[#All],2,FALSE)</f>
        <v>ב</v>
      </c>
      <c r="C18" s="269"/>
      <c r="D18" s="269"/>
      <c r="E18" s="270"/>
      <c r="F18" s="303"/>
      <c r="G18" s="269"/>
      <c r="H18" s="269"/>
      <c r="I18" s="269"/>
      <c r="J18" s="270"/>
      <c r="K18" s="303"/>
      <c r="L18" s="272"/>
      <c r="M18" s="266">
        <f t="shared" si="0"/>
        <v>0</v>
      </c>
      <c r="N18" s="263">
        <f t="shared" si="4"/>
        <v>3.4090277777777769</v>
      </c>
      <c r="O18" s="267">
        <f t="shared" si="5"/>
        <v>0</v>
      </c>
      <c r="P18" s="264">
        <f t="shared" si="6"/>
        <v>0.16666666666666666</v>
      </c>
    </row>
    <row r="19" spans="1:16" ht="48" x14ac:dyDescent="0.2">
      <c r="A19" s="186">
        <v>44152</v>
      </c>
      <c r="B19" s="187" t="str">
        <f>VLOOKUP(WEEKDAY(A19),Table1[#All],2,FALSE)</f>
        <v>ג</v>
      </c>
      <c r="C19" s="188"/>
      <c r="D19" s="188"/>
      <c r="E19" s="189">
        <v>0.34791666666666665</v>
      </c>
      <c r="F19" s="302" t="s">
        <v>13</v>
      </c>
      <c r="G19" s="188"/>
      <c r="H19" s="188"/>
      <c r="I19" s="188"/>
      <c r="J19" s="189">
        <v>0.7583333333333333</v>
      </c>
      <c r="K19" s="302" t="s">
        <v>39</v>
      </c>
      <c r="L19" s="191" t="s">
        <v>592</v>
      </c>
      <c r="M19" s="192">
        <f t="shared" si="0"/>
        <v>0.41041666666666665</v>
      </c>
      <c r="N19" s="263">
        <f t="shared" si="4"/>
        <v>3.8194444444444438</v>
      </c>
      <c r="O19" s="193">
        <f t="shared" si="5"/>
        <v>2.0833333333333332E-2</v>
      </c>
      <c r="P19" s="264">
        <f t="shared" si="6"/>
        <v>0.1875</v>
      </c>
    </row>
    <row r="20" spans="1:16" x14ac:dyDescent="0.2">
      <c r="A20" s="261">
        <v>44153</v>
      </c>
      <c r="B20" s="262" t="str">
        <f>VLOOKUP(WEEKDAY(A20),Table1[#All],2,FALSE)</f>
        <v>ד</v>
      </c>
      <c r="C20" s="269"/>
      <c r="D20" s="269"/>
      <c r="E20" s="270"/>
      <c r="F20" s="303"/>
      <c r="G20" s="269"/>
      <c r="H20" s="269"/>
      <c r="I20" s="269"/>
      <c r="J20" s="270"/>
      <c r="K20" s="303"/>
      <c r="L20" s="272"/>
      <c r="M20" s="266">
        <f t="shared" si="0"/>
        <v>0</v>
      </c>
      <c r="N20" s="263">
        <f t="shared" si="4"/>
        <v>3.8194444444444438</v>
      </c>
      <c r="O20" s="267">
        <f t="shared" si="5"/>
        <v>0</v>
      </c>
      <c r="P20" s="264">
        <f t="shared" si="6"/>
        <v>0.1875</v>
      </c>
    </row>
    <row r="21" spans="1:16" ht="48" x14ac:dyDescent="0.2">
      <c r="A21" s="186">
        <v>44154</v>
      </c>
      <c r="B21" s="187" t="str">
        <f>VLOOKUP(WEEKDAY(A21),Table1[#All],2,FALSE)</f>
        <v>ה</v>
      </c>
      <c r="C21" s="188"/>
      <c r="D21" s="188"/>
      <c r="E21" s="189">
        <v>0.2902777777777778</v>
      </c>
      <c r="F21" s="302" t="s">
        <v>13</v>
      </c>
      <c r="G21" s="188"/>
      <c r="H21" s="188"/>
      <c r="I21" s="188"/>
      <c r="J21" s="189">
        <v>0.72083333333333333</v>
      </c>
      <c r="K21" s="302" t="s">
        <v>13</v>
      </c>
      <c r="L21" s="191" t="s">
        <v>593</v>
      </c>
      <c r="M21" s="192">
        <f t="shared" si="0"/>
        <v>0.43055555555555552</v>
      </c>
      <c r="N21" s="263">
        <f t="shared" si="4"/>
        <v>4.2499999999999991</v>
      </c>
      <c r="O21" s="193">
        <f t="shared" si="5"/>
        <v>2.0833333333333332E-2</v>
      </c>
      <c r="P21" s="264">
        <f t="shared" si="6"/>
        <v>0.20833333333333334</v>
      </c>
    </row>
    <row r="22" spans="1:16" x14ac:dyDescent="0.2">
      <c r="A22" s="261">
        <v>44155</v>
      </c>
      <c r="B22" s="262" t="str">
        <f>VLOOKUP(WEEKDAY(A22),Table1[#All],2,FALSE)</f>
        <v>ו</v>
      </c>
      <c r="C22" s="269"/>
      <c r="D22" s="269"/>
      <c r="E22" s="270"/>
      <c r="F22" s="303"/>
      <c r="G22" s="269"/>
      <c r="H22" s="269"/>
      <c r="I22" s="269"/>
      <c r="J22" s="270"/>
      <c r="K22" s="303"/>
      <c r="L22" s="272"/>
      <c r="M22" s="266">
        <f t="shared" si="0"/>
        <v>0</v>
      </c>
      <c r="N22" s="263">
        <f t="shared" si="4"/>
        <v>4.2499999999999991</v>
      </c>
      <c r="O22" s="267">
        <f t="shared" si="5"/>
        <v>0</v>
      </c>
      <c r="P22" s="264">
        <f t="shared" si="6"/>
        <v>0.20833333333333334</v>
      </c>
    </row>
    <row r="23" spans="1:16" ht="64" x14ac:dyDescent="0.2">
      <c r="A23" s="186">
        <v>44157</v>
      </c>
      <c r="B23" s="187" t="str">
        <f>VLOOKUP(WEEKDAY(A23),Table1[#All],2,FALSE)</f>
        <v>א</v>
      </c>
      <c r="C23" s="188"/>
      <c r="D23" s="188"/>
      <c r="E23" s="189">
        <v>0.2951388888888889</v>
      </c>
      <c r="F23" s="302" t="s">
        <v>255</v>
      </c>
      <c r="G23" s="188"/>
      <c r="H23" s="188"/>
      <c r="I23" s="188"/>
      <c r="J23" s="189">
        <v>0.69444444444444453</v>
      </c>
      <c r="K23" s="302"/>
      <c r="L23" s="191" t="s">
        <v>594</v>
      </c>
      <c r="M23" s="192">
        <f t="shared" si="0"/>
        <v>0.39930555555555564</v>
      </c>
      <c r="N23" s="263">
        <f t="shared" si="4"/>
        <v>4.6493055555555545</v>
      </c>
      <c r="O23" s="193">
        <f t="shared" si="5"/>
        <v>2.0833333333333332E-2</v>
      </c>
      <c r="P23" s="264">
        <f t="shared" si="6"/>
        <v>0.22916666666666669</v>
      </c>
    </row>
    <row r="24" spans="1:16" ht="96" x14ac:dyDescent="0.2">
      <c r="A24" s="186">
        <v>44158</v>
      </c>
      <c r="B24" s="187" t="str">
        <f>VLOOKUP(WEEKDAY(A24),Table1[#All],2,FALSE)</f>
        <v>ב</v>
      </c>
      <c r="C24" s="188"/>
      <c r="D24" s="188"/>
      <c r="E24" s="189">
        <v>0.28333333333333333</v>
      </c>
      <c r="F24" s="302"/>
      <c r="G24" s="188"/>
      <c r="H24" s="188"/>
      <c r="I24" s="188"/>
      <c r="J24" s="189">
        <v>0.65694444444444444</v>
      </c>
      <c r="K24" s="302"/>
      <c r="L24" s="191" t="s">
        <v>595</v>
      </c>
      <c r="M24" s="192">
        <f t="shared" si="0"/>
        <v>0.37361111111111112</v>
      </c>
      <c r="N24" s="263">
        <f t="shared" si="4"/>
        <v>5.0229166666666654</v>
      </c>
      <c r="O24" s="193">
        <f t="shared" si="5"/>
        <v>2.0833333333333332E-2</v>
      </c>
      <c r="P24" s="264">
        <f t="shared" si="6"/>
        <v>0.25</v>
      </c>
    </row>
    <row r="25" spans="1:16" ht="48" x14ac:dyDescent="0.2">
      <c r="A25" s="186">
        <v>44159</v>
      </c>
      <c r="B25" s="187" t="str">
        <f>VLOOKUP(WEEKDAY(A25),Table1[#All],2,FALSE)</f>
        <v>ג</v>
      </c>
      <c r="C25" s="269"/>
      <c r="D25" s="269"/>
      <c r="E25" s="189">
        <v>0.30833333333333335</v>
      </c>
      <c r="F25" s="302"/>
      <c r="G25" s="188"/>
      <c r="H25" s="188"/>
      <c r="I25" s="188"/>
      <c r="J25" s="189">
        <v>0.65277777777777779</v>
      </c>
      <c r="K25" s="302"/>
      <c r="L25" s="191" t="s">
        <v>596</v>
      </c>
      <c r="M25" s="192">
        <f t="shared" si="0"/>
        <v>0.34444444444444444</v>
      </c>
      <c r="N25" s="263">
        <f t="shared" si="4"/>
        <v>5.3673611111111095</v>
      </c>
      <c r="O25" s="193">
        <f t="shared" si="5"/>
        <v>2.0833333333333332E-2</v>
      </c>
      <c r="P25" s="264">
        <f t="shared" si="6"/>
        <v>0.27083333333333331</v>
      </c>
    </row>
    <row r="26" spans="1:16" x14ac:dyDescent="0.2">
      <c r="A26" s="261">
        <v>44160</v>
      </c>
      <c r="B26" s="262" t="str">
        <f>VLOOKUP(WEEKDAY(A26),Table1[#All],2,FALSE)</f>
        <v>ד</v>
      </c>
      <c r="C26" s="269"/>
      <c r="D26" s="269"/>
      <c r="E26" s="270"/>
      <c r="F26" s="303"/>
      <c r="G26" s="269"/>
      <c r="H26" s="269"/>
      <c r="I26" s="269"/>
      <c r="J26" s="270"/>
      <c r="K26" s="303"/>
      <c r="L26" s="272"/>
      <c r="M26" s="266">
        <f t="shared" si="0"/>
        <v>0</v>
      </c>
      <c r="N26" s="263">
        <f t="shared" si="4"/>
        <v>5.3673611111111095</v>
      </c>
      <c r="O26" s="267">
        <f t="shared" si="5"/>
        <v>0</v>
      </c>
      <c r="P26" s="264">
        <f t="shared" si="6"/>
        <v>0.27083333333333331</v>
      </c>
    </row>
    <row r="27" spans="1:16" ht="48" x14ac:dyDescent="0.2">
      <c r="A27" s="186">
        <v>44161</v>
      </c>
      <c r="B27" s="187" t="str">
        <f>VLOOKUP(WEEKDAY(A27),Table1[#All],2,FALSE)</f>
        <v>ה</v>
      </c>
      <c r="C27" s="188"/>
      <c r="D27" s="188"/>
      <c r="E27" s="265">
        <v>0.2673611111111111</v>
      </c>
      <c r="F27" s="302"/>
      <c r="G27" s="188"/>
      <c r="H27" s="188"/>
      <c r="I27" s="188"/>
      <c r="J27" s="189">
        <v>0.64930555555555558</v>
      </c>
      <c r="K27" s="302"/>
      <c r="L27" s="191" t="s">
        <v>597</v>
      </c>
      <c r="M27" s="192">
        <f t="shared" si="0"/>
        <v>0.38194444444444448</v>
      </c>
      <c r="N27" s="263">
        <f t="shared" si="4"/>
        <v>5.7493055555555541</v>
      </c>
      <c r="O27" s="193">
        <f t="shared" si="5"/>
        <v>2.0833333333333332E-2</v>
      </c>
      <c r="P27" s="264">
        <f t="shared" si="6"/>
        <v>0.29166666666666663</v>
      </c>
    </row>
    <row r="28" spans="1:16" x14ac:dyDescent="0.2">
      <c r="A28" s="261">
        <v>44162</v>
      </c>
      <c r="B28" s="262" t="str">
        <f>VLOOKUP(WEEKDAY(A28),Table1[#All],2,FALSE)</f>
        <v>ו</v>
      </c>
      <c r="C28" s="269"/>
      <c r="D28" s="269"/>
      <c r="E28" s="270"/>
      <c r="F28" s="303"/>
      <c r="G28" s="269"/>
      <c r="H28" s="269"/>
      <c r="I28" s="269"/>
      <c r="J28" s="270"/>
      <c r="K28" s="303"/>
      <c r="L28" s="272"/>
      <c r="M28" s="266">
        <f t="shared" si="0"/>
        <v>0</v>
      </c>
      <c r="N28" s="263">
        <f t="shared" si="4"/>
        <v>5.7493055555555541</v>
      </c>
      <c r="O28" s="267">
        <f t="shared" si="5"/>
        <v>0</v>
      </c>
      <c r="P28" s="264">
        <f t="shared" si="6"/>
        <v>0.29166666666666663</v>
      </c>
    </row>
    <row r="29" spans="1:16" ht="48" x14ac:dyDescent="0.2">
      <c r="A29" s="186">
        <v>44164</v>
      </c>
      <c r="B29" s="187" t="str">
        <f>VLOOKUP(WEEKDAY(A29),Table1[#All],2,FALSE)</f>
        <v>א</v>
      </c>
      <c r="C29" s="188"/>
      <c r="D29" s="188"/>
      <c r="E29" s="189">
        <v>0.33611111111111108</v>
      </c>
      <c r="F29" s="302"/>
      <c r="G29" s="188"/>
      <c r="H29" s="188"/>
      <c r="I29" s="188"/>
      <c r="J29" s="189">
        <v>0.65625</v>
      </c>
      <c r="K29" s="302"/>
      <c r="L29" s="191" t="s">
        <v>598</v>
      </c>
      <c r="M29" s="192">
        <f t="shared" si="0"/>
        <v>0.32013888888888892</v>
      </c>
      <c r="N29" s="263">
        <f t="shared" si="4"/>
        <v>6.0694444444444429</v>
      </c>
      <c r="O29" s="193">
        <f t="shared" si="5"/>
        <v>2.0833333333333332E-2</v>
      </c>
      <c r="P29" s="264">
        <f t="shared" si="6"/>
        <v>0.31249999999999994</v>
      </c>
    </row>
    <row r="30" spans="1:16" ht="48" x14ac:dyDescent="0.2">
      <c r="A30" s="186">
        <v>44165</v>
      </c>
      <c r="B30" s="187" t="str">
        <f>VLOOKUP(WEEKDAY(A30),Table1[#All],2,FALSE)</f>
        <v>ב</v>
      </c>
      <c r="C30" s="188"/>
      <c r="D30" s="188"/>
      <c r="E30" s="189">
        <v>0.40763888888888888</v>
      </c>
      <c r="F30" s="302"/>
      <c r="G30" s="188"/>
      <c r="H30" s="188"/>
      <c r="I30" s="188"/>
      <c r="J30" s="189">
        <v>0.71875</v>
      </c>
      <c r="K30" s="302"/>
      <c r="L30" s="191" t="s">
        <v>599</v>
      </c>
      <c r="M30" s="192">
        <f t="shared" si="0"/>
        <v>0.31111111111111112</v>
      </c>
      <c r="N30" s="263">
        <f t="shared" si="4"/>
        <v>6.3805555555555538</v>
      </c>
      <c r="O30" s="193">
        <f t="shared" si="5"/>
        <v>2.0833333333333332E-2</v>
      </c>
      <c r="P30" s="264">
        <f t="shared" si="6"/>
        <v>0.33333333333333326</v>
      </c>
    </row>
    <row r="31" spans="1:16" x14ac:dyDescent="0.2">
      <c r="A31" s="186"/>
      <c r="B31" s="187"/>
      <c r="C31" s="188"/>
      <c r="D31" s="188"/>
      <c r="E31" s="189"/>
      <c r="F31" s="302"/>
      <c r="G31" s="188"/>
      <c r="H31" s="188"/>
      <c r="I31" s="188"/>
      <c r="J31" s="189"/>
      <c r="K31" s="302"/>
      <c r="L31" s="191"/>
      <c r="M31" s="192">
        <f t="shared" si="0"/>
        <v>0</v>
      </c>
      <c r="N31" s="263">
        <f t="shared" si="4"/>
        <v>6.3805555555555538</v>
      </c>
      <c r="O31" s="193">
        <f t="shared" si="5"/>
        <v>0</v>
      </c>
      <c r="P31" s="264">
        <f t="shared" si="6"/>
        <v>0.33333333333333326</v>
      </c>
    </row>
    <row r="32" spans="1:16" ht="16" x14ac:dyDescent="0.2">
      <c r="A32" s="224" t="s">
        <v>46</v>
      </c>
      <c r="B32" s="225" t="s">
        <v>47</v>
      </c>
      <c r="C32" s="223" t="s">
        <v>48</v>
      </c>
      <c r="D32" s="66" t="s">
        <v>49</v>
      </c>
      <c r="E32" s="1"/>
      <c r="F32" s="6"/>
      <c r="G32" s="6"/>
      <c r="H32" s="6"/>
      <c r="I32" s="6"/>
      <c r="J32" s="1"/>
      <c r="K32" s="6"/>
      <c r="L32" s="6"/>
      <c r="M32" s="5">
        <f>SUM(M5:M31)</f>
        <v>6.3805555555555538</v>
      </c>
      <c r="N32" s="125"/>
      <c r="O32" s="19"/>
      <c r="P32" s="5">
        <f>P31</f>
        <v>0.33333333333333326</v>
      </c>
    </row>
    <row r="33" spans="1:16" ht="16" x14ac:dyDescent="0.2">
      <c r="A33" s="226">
        <f>COUNTA(E5:E31)</f>
        <v>17</v>
      </c>
      <c r="B33" s="227">
        <f>M32</f>
        <v>6.3805555555555538</v>
      </c>
      <c r="C33" s="125"/>
      <c r="D33" s="125"/>
      <c r="E33" s="125"/>
      <c r="F33" s="125"/>
      <c r="G33" s="125"/>
      <c r="H33" s="125"/>
      <c r="I33" s="125"/>
      <c r="J33" s="125"/>
      <c r="K33" s="125"/>
      <c r="L33" s="125"/>
      <c r="M33" s="125"/>
      <c r="N33" s="125"/>
      <c r="O33" s="125"/>
      <c r="P33" s="125"/>
    </row>
    <row r="34" spans="1:16" ht="16" x14ac:dyDescent="0.2">
      <c r="A34" s="125"/>
      <c r="B34" s="227">
        <f>M32-P32</f>
        <v>6.0472222222222207</v>
      </c>
      <c r="C34" s="125"/>
      <c r="D34" s="125"/>
      <c r="E34" s="125"/>
      <c r="F34" s="125"/>
      <c r="G34" s="125"/>
      <c r="H34" s="125"/>
      <c r="I34" s="125"/>
      <c r="J34" s="125"/>
      <c r="K34" s="125"/>
      <c r="L34" s="125"/>
      <c r="M34" s="125"/>
      <c r="N34" s="125"/>
      <c r="O34" s="125"/>
      <c r="P34" s="125"/>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286C7D-47F3-4B7C-8ED4-1AC20158B8C5}">
  <sheetPr codeName="Sheet2"/>
  <dimension ref="A2:S39"/>
  <sheetViews>
    <sheetView rightToLeft="1" zoomScale="90" zoomScaleNormal="90" workbookViewId="0">
      <selection activeCell="K35" sqref="K35"/>
    </sheetView>
  </sheetViews>
  <sheetFormatPr baseColWidth="10" defaultColWidth="9.1640625" defaultRowHeight="15" x14ac:dyDescent="0.2"/>
  <cols>
    <col min="1" max="1" width="17" style="34" bestFit="1" customWidth="1"/>
    <col min="2" max="2" width="11.5" style="1" customWidth="1"/>
    <col min="3" max="3" width="16.5" style="6" hidden="1" customWidth="1"/>
    <col min="4" max="4" width="14" style="6" hidden="1" customWidth="1"/>
    <col min="5" max="5" width="10.1640625" style="1" customWidth="1"/>
    <col min="6" max="6" width="34.5" style="6" customWidth="1"/>
    <col min="7" max="7" width="5.83203125" style="6" hidden="1" customWidth="1"/>
    <col min="8" max="8" width="11.5" style="6" hidden="1" customWidth="1"/>
    <col min="9" max="9" width="7" style="6" hidden="1" customWidth="1"/>
    <col min="10" max="10" width="8.5" style="1" bestFit="1" customWidth="1"/>
    <col min="11" max="11" width="36" style="6" customWidth="1"/>
    <col min="12" max="12" width="29.5" style="6" customWidth="1"/>
    <col min="13" max="13" width="8.83203125" style="18" bestFit="1" customWidth="1"/>
    <col min="14" max="14" width="9.83203125" style="7" bestFit="1" customWidth="1"/>
    <col min="15" max="15" width="9.1640625" style="19" hidden="1" customWidth="1"/>
    <col min="16" max="16" width="9.1640625" style="5"/>
    <col min="17" max="16384" width="9.1640625" style="6"/>
  </cols>
  <sheetData>
    <row r="2" spans="1:19" x14ac:dyDescent="0.2">
      <c r="E2" s="11"/>
      <c r="F2" s="328" t="s">
        <v>0</v>
      </c>
    </row>
    <row r="3" spans="1:19" x14ac:dyDescent="0.2">
      <c r="E3" s="11"/>
      <c r="F3" s="328" t="s">
        <v>1</v>
      </c>
    </row>
    <row r="4" spans="1:19" x14ac:dyDescent="0.2">
      <c r="E4" s="11"/>
      <c r="F4" s="63" t="s">
        <v>50</v>
      </c>
    </row>
    <row r="6" spans="1:19" ht="16" x14ac:dyDescent="0.2">
      <c r="A6" s="41" t="s">
        <v>3</v>
      </c>
      <c r="B6" s="42" t="s">
        <v>4</v>
      </c>
      <c r="C6" s="42" t="s">
        <v>5</v>
      </c>
      <c r="D6" s="42" t="s">
        <v>6</v>
      </c>
      <c r="E6" s="42" t="s">
        <v>7</v>
      </c>
      <c r="F6" s="42" t="s">
        <v>8</v>
      </c>
      <c r="G6" s="42" t="s">
        <v>9</v>
      </c>
      <c r="H6" s="42" t="s">
        <v>5</v>
      </c>
      <c r="I6" s="42" t="s">
        <v>6</v>
      </c>
      <c r="J6" s="42" t="s">
        <v>10</v>
      </c>
      <c r="K6" s="42" t="s">
        <v>8</v>
      </c>
      <c r="L6" s="42" t="s">
        <v>9</v>
      </c>
      <c r="M6" s="43" t="s">
        <v>11</v>
      </c>
      <c r="N6" s="44" t="s">
        <v>12</v>
      </c>
    </row>
    <row r="7" spans="1:19" x14ac:dyDescent="0.2">
      <c r="A7" s="35">
        <v>43617</v>
      </c>
      <c r="B7" s="14"/>
      <c r="C7" s="13"/>
      <c r="D7" s="13"/>
      <c r="E7" s="16"/>
      <c r="F7" s="15"/>
      <c r="G7" s="13"/>
      <c r="H7" s="13"/>
      <c r="I7" s="13"/>
      <c r="J7" s="16"/>
      <c r="K7" s="13"/>
      <c r="L7" s="8"/>
      <c r="M7" s="26"/>
      <c r="N7" s="26">
        <f>M7</f>
        <v>0</v>
      </c>
      <c r="O7" s="19">
        <f>IF(M7&gt;TIME(6,0,0),TIME(0,30,0),0)</f>
        <v>0</v>
      </c>
      <c r="P7" s="5">
        <v>0</v>
      </c>
      <c r="S7" s="27"/>
    </row>
    <row r="8" spans="1:19" ht="48" x14ac:dyDescent="0.2">
      <c r="A8" s="35">
        <v>43618</v>
      </c>
      <c r="B8" s="14" t="str">
        <f>VLOOKUP(WEEKDAY(A8),Table1[#All],2,FALSE)</f>
        <v>א</v>
      </c>
      <c r="C8" s="13"/>
      <c r="D8" s="13"/>
      <c r="E8" s="16">
        <v>0.29722222222222222</v>
      </c>
      <c r="F8" s="15" t="s">
        <v>13</v>
      </c>
      <c r="G8" s="13"/>
      <c r="H8" s="13"/>
      <c r="I8" s="13"/>
      <c r="J8" s="17">
        <v>0.67708333333333337</v>
      </c>
      <c r="K8" s="10"/>
      <c r="L8" s="8" t="s">
        <v>51</v>
      </c>
      <c r="M8" s="26">
        <f>J8-E8</f>
        <v>0.37986111111111115</v>
      </c>
      <c r="N8" s="26">
        <f>M8</f>
        <v>0.37986111111111115</v>
      </c>
      <c r="O8" s="19">
        <f t="shared" ref="O8:O13" si="0">IF(M8&gt;TIME(6,0,0),TIME(0,30,0),0)</f>
        <v>2.0833333333333332E-2</v>
      </c>
      <c r="P8" s="5">
        <f>P7+O8</f>
        <v>2.0833333333333332E-2</v>
      </c>
    </row>
    <row r="9" spans="1:19" ht="32" x14ac:dyDescent="0.2">
      <c r="A9" s="35">
        <v>43619</v>
      </c>
      <c r="B9" s="14" t="str">
        <f>VLOOKUP(WEEKDAY(A9),Table1[#All],2,FALSE)</f>
        <v>ב</v>
      </c>
      <c r="C9" s="13"/>
      <c r="D9" s="13"/>
      <c r="E9" s="16">
        <v>0.30208333333333331</v>
      </c>
      <c r="F9" s="12" t="s">
        <v>13</v>
      </c>
      <c r="G9" s="13"/>
      <c r="H9" s="13"/>
      <c r="I9" s="13"/>
      <c r="J9" s="16">
        <v>0.67847222222222225</v>
      </c>
      <c r="K9" s="10" t="s">
        <v>20</v>
      </c>
      <c r="L9" s="8" t="s">
        <v>52</v>
      </c>
      <c r="M9" s="26">
        <f>J9-E9</f>
        <v>0.37638888888888894</v>
      </c>
      <c r="N9" s="26">
        <f t="shared" ref="N9:N13" si="1">N8+M9</f>
        <v>0.75625000000000009</v>
      </c>
      <c r="O9" s="19">
        <f t="shared" si="0"/>
        <v>2.0833333333333332E-2</v>
      </c>
      <c r="P9" s="5">
        <f t="shared" ref="P9:P13" si="2">P8+O9</f>
        <v>4.1666666666666664E-2</v>
      </c>
    </row>
    <row r="10" spans="1:19" ht="48" x14ac:dyDescent="0.2">
      <c r="A10" s="35">
        <v>43620</v>
      </c>
      <c r="B10" s="14" t="str">
        <f>VLOOKUP(WEEKDAY(A10),Table1[#All],2,FALSE)</f>
        <v>ג</v>
      </c>
      <c r="C10" s="13"/>
      <c r="D10" s="13"/>
      <c r="E10" s="16">
        <v>0.29583333333333334</v>
      </c>
      <c r="F10" s="12" t="s">
        <v>13</v>
      </c>
      <c r="G10" s="13"/>
      <c r="H10" s="13"/>
      <c r="I10" s="13"/>
      <c r="J10" s="16">
        <v>0.62777777777777777</v>
      </c>
      <c r="K10" s="10" t="s">
        <v>53</v>
      </c>
      <c r="L10" s="8" t="s">
        <v>54</v>
      </c>
      <c r="M10" s="26">
        <f>J10-E10</f>
        <v>0.33194444444444443</v>
      </c>
      <c r="N10" s="26">
        <f t="shared" si="1"/>
        <v>1.0881944444444445</v>
      </c>
      <c r="O10" s="19">
        <f t="shared" si="0"/>
        <v>2.0833333333333332E-2</v>
      </c>
      <c r="P10" s="5">
        <f t="shared" si="2"/>
        <v>6.25E-2</v>
      </c>
    </row>
    <row r="11" spans="1:19" ht="32" x14ac:dyDescent="0.2">
      <c r="A11" s="35">
        <v>43621</v>
      </c>
      <c r="B11" s="14" t="str">
        <f>VLOOKUP(WEEKDAY(A11),Table1[#All],2,FALSE)</f>
        <v>ד</v>
      </c>
      <c r="C11" s="13"/>
      <c r="D11" s="13"/>
      <c r="E11" s="16">
        <v>0.28472222222222221</v>
      </c>
      <c r="F11" s="12" t="s">
        <v>36</v>
      </c>
      <c r="G11" s="13"/>
      <c r="H11" s="13"/>
      <c r="I11" s="13"/>
      <c r="J11" s="17">
        <v>0.64583333333333337</v>
      </c>
      <c r="K11" s="10"/>
      <c r="L11" s="8" t="s">
        <v>55</v>
      </c>
      <c r="M11" s="26">
        <f>J11-E11</f>
        <v>0.36111111111111116</v>
      </c>
      <c r="N11" s="26">
        <f t="shared" si="1"/>
        <v>1.4493055555555556</v>
      </c>
      <c r="O11" s="19">
        <f t="shared" si="0"/>
        <v>2.0833333333333332E-2</v>
      </c>
      <c r="P11" s="5">
        <f t="shared" si="2"/>
        <v>8.3333333333333329E-2</v>
      </c>
    </row>
    <row r="12" spans="1:19" ht="32" x14ac:dyDescent="0.2">
      <c r="A12" s="35">
        <v>43622</v>
      </c>
      <c r="B12" s="14" t="str">
        <f>VLOOKUP(WEEKDAY(A12),Table1[#All],2,FALSE)</f>
        <v>ה</v>
      </c>
      <c r="C12" s="13"/>
      <c r="D12" s="13"/>
      <c r="E12" s="16">
        <v>0.32708333333333334</v>
      </c>
      <c r="F12" s="12" t="s">
        <v>13</v>
      </c>
      <c r="G12" s="13"/>
      <c r="H12" s="13"/>
      <c r="I12" s="13"/>
      <c r="J12" s="16">
        <v>0.62222222222222223</v>
      </c>
      <c r="K12" s="12" t="s">
        <v>31</v>
      </c>
      <c r="L12" s="8" t="s">
        <v>56</v>
      </c>
      <c r="M12" s="26">
        <f t="shared" ref="M12:M23" si="3">J12-E12</f>
        <v>0.2951388888888889</v>
      </c>
      <c r="N12" s="26">
        <f t="shared" si="1"/>
        <v>1.7444444444444445</v>
      </c>
      <c r="O12" s="19">
        <f t="shared" si="0"/>
        <v>2.0833333333333332E-2</v>
      </c>
      <c r="P12" s="5">
        <f t="shared" si="2"/>
        <v>0.10416666666666666</v>
      </c>
    </row>
    <row r="13" spans="1:19" x14ac:dyDescent="0.2">
      <c r="A13" s="36">
        <v>43623</v>
      </c>
      <c r="B13" s="28" t="str">
        <f>VLOOKUP(WEEKDAY(A13),Table1[#All],2,FALSE)</f>
        <v>ו</v>
      </c>
      <c r="C13" s="29"/>
      <c r="D13" s="29"/>
      <c r="E13" s="30"/>
      <c r="F13" s="38"/>
      <c r="G13" s="29"/>
      <c r="H13" s="29"/>
      <c r="I13" s="29"/>
      <c r="J13" s="30"/>
      <c r="K13" s="39"/>
      <c r="L13" s="40"/>
      <c r="M13" s="26">
        <f t="shared" si="3"/>
        <v>0</v>
      </c>
      <c r="N13" s="26">
        <f t="shared" si="1"/>
        <v>1.7444444444444445</v>
      </c>
      <c r="O13" s="19">
        <f t="shared" si="0"/>
        <v>0</v>
      </c>
      <c r="P13" s="5">
        <f t="shared" si="2"/>
        <v>0.10416666666666666</v>
      </c>
    </row>
    <row r="14" spans="1:19" x14ac:dyDescent="0.2">
      <c r="A14" s="36">
        <v>43625</v>
      </c>
      <c r="B14" s="28" t="str">
        <f>VLOOKUP(WEEKDAY(A14),Table1[#All],2,FALSE)</f>
        <v>א</v>
      </c>
      <c r="C14" s="29"/>
      <c r="D14" s="29"/>
      <c r="E14" s="30"/>
      <c r="F14" s="38"/>
      <c r="G14" s="29"/>
      <c r="H14" s="29"/>
      <c r="I14" s="29"/>
      <c r="J14" s="30"/>
      <c r="K14" s="39"/>
      <c r="L14" s="40"/>
      <c r="M14" s="26">
        <f t="shared" si="3"/>
        <v>0</v>
      </c>
      <c r="N14" s="26">
        <f t="shared" ref="N14:N23" si="4">N13+M14</f>
        <v>1.7444444444444445</v>
      </c>
      <c r="O14" s="19">
        <f t="shared" ref="O14:O23" si="5">IF(M14&gt;TIME(6,0,0),TIME(0,30,0),0)</f>
        <v>0</v>
      </c>
      <c r="P14" s="5">
        <f t="shared" ref="P14:P23" si="6">P13+O14</f>
        <v>0.10416666666666666</v>
      </c>
    </row>
    <row r="15" spans="1:19" ht="48" x14ac:dyDescent="0.2">
      <c r="A15" s="35">
        <v>43626</v>
      </c>
      <c r="B15" s="14" t="str">
        <f>VLOOKUP(WEEKDAY(A15),Table1[#All],2,FALSE)</f>
        <v>ב</v>
      </c>
      <c r="C15" s="13"/>
      <c r="D15" s="13"/>
      <c r="E15" s="16">
        <v>0.3263888888888889</v>
      </c>
      <c r="F15" s="12" t="s">
        <v>13</v>
      </c>
      <c r="G15" s="13"/>
      <c r="H15" s="13"/>
      <c r="I15" s="13"/>
      <c r="J15" s="17">
        <v>0.57291666666666663</v>
      </c>
      <c r="K15" s="12"/>
      <c r="L15" s="8" t="s">
        <v>57</v>
      </c>
      <c r="M15" s="26">
        <f t="shared" si="3"/>
        <v>0.24652777777777773</v>
      </c>
      <c r="N15" s="26">
        <f t="shared" si="4"/>
        <v>1.9909722222222221</v>
      </c>
      <c r="O15" s="19">
        <f t="shared" si="5"/>
        <v>0</v>
      </c>
      <c r="P15" s="5">
        <f t="shared" si="6"/>
        <v>0.10416666666666666</v>
      </c>
    </row>
    <row r="16" spans="1:19" ht="32" x14ac:dyDescent="0.2">
      <c r="A16" s="35">
        <v>43627</v>
      </c>
      <c r="B16" s="14" t="str">
        <f>VLOOKUP(WEEKDAY(A16),Table1[#All],2,FALSE)</f>
        <v>ג</v>
      </c>
      <c r="C16" s="13"/>
      <c r="D16" s="13"/>
      <c r="E16" s="16">
        <v>0.30208333333333331</v>
      </c>
      <c r="F16" s="12" t="s">
        <v>13</v>
      </c>
      <c r="G16" s="13"/>
      <c r="H16" s="13"/>
      <c r="I16" s="13"/>
      <c r="J16" s="16">
        <v>0.79305555555555562</v>
      </c>
      <c r="K16" s="12" t="s">
        <v>13</v>
      </c>
      <c r="L16" s="8" t="s">
        <v>58</v>
      </c>
      <c r="M16" s="26">
        <f t="shared" si="3"/>
        <v>0.49097222222222231</v>
      </c>
      <c r="N16" s="26">
        <f t="shared" si="4"/>
        <v>2.4819444444444443</v>
      </c>
      <c r="O16" s="19">
        <f t="shared" si="5"/>
        <v>2.0833333333333332E-2</v>
      </c>
      <c r="P16" s="5">
        <f t="shared" si="6"/>
        <v>0.12499999999999999</v>
      </c>
    </row>
    <row r="17" spans="1:16" x14ac:dyDescent="0.2">
      <c r="A17" s="35">
        <v>43628</v>
      </c>
      <c r="B17" s="14" t="str">
        <f>VLOOKUP(WEEKDAY(A17),Table1[#All],2,FALSE)</f>
        <v>ד</v>
      </c>
      <c r="C17" s="13"/>
      <c r="D17" s="13"/>
      <c r="E17" s="16"/>
      <c r="F17" s="12"/>
      <c r="G17" s="13"/>
      <c r="H17" s="13"/>
      <c r="I17" s="13"/>
      <c r="J17" s="16"/>
      <c r="K17" s="12"/>
      <c r="L17" s="8"/>
      <c r="M17" s="26">
        <f t="shared" si="3"/>
        <v>0</v>
      </c>
      <c r="N17" s="26">
        <f t="shared" si="4"/>
        <v>2.4819444444444443</v>
      </c>
      <c r="O17" s="19">
        <f t="shared" si="5"/>
        <v>0</v>
      </c>
      <c r="P17" s="5">
        <f t="shared" si="6"/>
        <v>0.12499999999999999</v>
      </c>
    </row>
    <row r="18" spans="1:16" ht="32" x14ac:dyDescent="0.2">
      <c r="A18" s="35">
        <v>43629</v>
      </c>
      <c r="B18" s="14" t="str">
        <f>VLOOKUP(WEEKDAY(A18),Table1[#All],2,FALSE)</f>
        <v>ה</v>
      </c>
      <c r="C18" s="13"/>
      <c r="D18" s="13"/>
      <c r="E18" s="16">
        <v>0.3659722222222222</v>
      </c>
      <c r="F18" s="12" t="s">
        <v>14</v>
      </c>
      <c r="G18" s="13"/>
      <c r="H18" s="13"/>
      <c r="I18" s="13"/>
      <c r="J18" s="16">
        <v>0.56111111111111112</v>
      </c>
      <c r="K18" s="12" t="s">
        <v>59</v>
      </c>
      <c r="L18" s="8" t="s">
        <v>60</v>
      </c>
      <c r="M18" s="26">
        <f t="shared" si="3"/>
        <v>0.19513888888888892</v>
      </c>
      <c r="N18" s="26">
        <f t="shared" si="4"/>
        <v>2.677083333333333</v>
      </c>
      <c r="O18" s="19">
        <f t="shared" si="5"/>
        <v>0</v>
      </c>
      <c r="P18" s="5">
        <f t="shared" si="6"/>
        <v>0.12499999999999999</v>
      </c>
    </row>
    <row r="19" spans="1:16" x14ac:dyDescent="0.2">
      <c r="A19" s="36">
        <v>43630</v>
      </c>
      <c r="B19" s="28" t="str">
        <f>VLOOKUP(WEEKDAY(A19),Table1[#All],2,FALSE)</f>
        <v>ו</v>
      </c>
      <c r="C19" s="29"/>
      <c r="D19" s="29"/>
      <c r="E19" s="30"/>
      <c r="F19" s="38"/>
      <c r="G19" s="29"/>
      <c r="H19" s="29"/>
      <c r="I19" s="29"/>
      <c r="J19" s="30"/>
      <c r="K19" s="39"/>
      <c r="L19" s="40"/>
      <c r="M19" s="26">
        <f t="shared" si="3"/>
        <v>0</v>
      </c>
      <c r="N19" s="26">
        <f t="shared" si="4"/>
        <v>2.677083333333333</v>
      </c>
      <c r="O19" s="19">
        <f t="shared" si="5"/>
        <v>0</v>
      </c>
      <c r="P19" s="5">
        <f t="shared" si="6"/>
        <v>0.12499999999999999</v>
      </c>
    </row>
    <row r="20" spans="1:16" ht="32" x14ac:dyDescent="0.2">
      <c r="A20" s="35">
        <v>43632</v>
      </c>
      <c r="B20" s="14" t="str">
        <f>VLOOKUP(WEEKDAY(A20),Table1[#All],2,FALSE)</f>
        <v>א</v>
      </c>
      <c r="C20" s="13"/>
      <c r="D20" s="13"/>
      <c r="E20" s="17">
        <v>0.3263888888888889</v>
      </c>
      <c r="F20" s="12"/>
      <c r="G20" s="13"/>
      <c r="H20" s="13"/>
      <c r="I20" s="13"/>
      <c r="J20" s="16">
        <v>0.72222222222222221</v>
      </c>
      <c r="K20" s="12" t="s">
        <v>20</v>
      </c>
      <c r="L20" s="8" t="s">
        <v>61</v>
      </c>
      <c r="M20" s="26">
        <f t="shared" si="3"/>
        <v>0.39583333333333331</v>
      </c>
      <c r="N20" s="26">
        <f t="shared" si="4"/>
        <v>3.0729166666666665</v>
      </c>
      <c r="O20" s="19">
        <f t="shared" si="5"/>
        <v>2.0833333333333332E-2</v>
      </c>
      <c r="P20" s="5">
        <f t="shared" si="6"/>
        <v>0.14583333333333331</v>
      </c>
    </row>
    <row r="21" spans="1:16" ht="32" x14ac:dyDescent="0.2">
      <c r="A21" s="35">
        <v>43633</v>
      </c>
      <c r="B21" s="14" t="str">
        <f>VLOOKUP(WEEKDAY(A21),Table1[#All],2,FALSE)</f>
        <v>ב</v>
      </c>
      <c r="C21" s="13"/>
      <c r="D21" s="13"/>
      <c r="E21" s="16">
        <v>0.3659722222222222</v>
      </c>
      <c r="F21" s="12" t="s">
        <v>13</v>
      </c>
      <c r="G21" s="13"/>
      <c r="H21" s="13"/>
      <c r="I21" s="13"/>
      <c r="J21" s="16">
        <v>0.72569444444444453</v>
      </c>
      <c r="K21" s="12" t="s">
        <v>14</v>
      </c>
      <c r="L21" s="8" t="s">
        <v>62</v>
      </c>
      <c r="M21" s="26">
        <f t="shared" si="3"/>
        <v>0.35972222222222233</v>
      </c>
      <c r="N21" s="26">
        <f t="shared" si="4"/>
        <v>3.432638888888889</v>
      </c>
      <c r="O21" s="19">
        <f t="shared" si="5"/>
        <v>2.0833333333333332E-2</v>
      </c>
      <c r="P21" s="5">
        <f t="shared" si="6"/>
        <v>0.16666666666666666</v>
      </c>
    </row>
    <row r="22" spans="1:16" ht="32" x14ac:dyDescent="0.2">
      <c r="A22" s="35">
        <v>43634</v>
      </c>
      <c r="B22" s="14" t="str">
        <f>VLOOKUP(WEEKDAY(A22),Table1[#All],2,FALSE)</f>
        <v>ג</v>
      </c>
      <c r="C22" s="13"/>
      <c r="D22" s="13"/>
      <c r="E22" s="16">
        <v>0.29444444444444445</v>
      </c>
      <c r="F22" s="12" t="s">
        <v>42</v>
      </c>
      <c r="G22" s="13"/>
      <c r="H22" s="13"/>
      <c r="I22" s="13"/>
      <c r="J22" s="16">
        <v>0.57361111111111118</v>
      </c>
      <c r="K22" s="12" t="s">
        <v>14</v>
      </c>
      <c r="L22" s="8" t="s">
        <v>63</v>
      </c>
      <c r="M22" s="26">
        <f t="shared" si="3"/>
        <v>0.27916666666666673</v>
      </c>
      <c r="N22" s="26">
        <f t="shared" si="4"/>
        <v>3.7118055555555558</v>
      </c>
      <c r="O22" s="19">
        <f t="shared" si="5"/>
        <v>2.0833333333333332E-2</v>
      </c>
      <c r="P22" s="5">
        <f t="shared" si="6"/>
        <v>0.1875</v>
      </c>
    </row>
    <row r="23" spans="1:16" ht="16" x14ac:dyDescent="0.2">
      <c r="A23" s="35">
        <v>43635</v>
      </c>
      <c r="B23" s="14" t="str">
        <f>VLOOKUP(WEEKDAY(A23),Table1[#All],2,FALSE)</f>
        <v>ד</v>
      </c>
      <c r="C23" s="13"/>
      <c r="D23" s="13"/>
      <c r="E23" s="16">
        <v>0.34027777777777773</v>
      </c>
      <c r="F23" s="12" t="s">
        <v>13</v>
      </c>
      <c r="G23" s="13"/>
      <c r="H23" s="13"/>
      <c r="I23" s="13"/>
      <c r="J23" s="16">
        <v>0.45624999999999999</v>
      </c>
      <c r="K23" s="12" t="s">
        <v>14</v>
      </c>
      <c r="L23" s="8" t="s">
        <v>64</v>
      </c>
      <c r="M23" s="26">
        <f t="shared" si="3"/>
        <v>0.11597222222222225</v>
      </c>
      <c r="N23" s="26">
        <f t="shared" si="4"/>
        <v>3.8277777777777779</v>
      </c>
      <c r="O23" s="19">
        <f t="shared" si="5"/>
        <v>0</v>
      </c>
      <c r="P23" s="5">
        <f t="shared" si="6"/>
        <v>0.1875</v>
      </c>
    </row>
    <row r="24" spans="1:16" ht="16" x14ac:dyDescent="0.2">
      <c r="A24" s="45">
        <v>43635</v>
      </c>
      <c r="B24" s="21" t="str">
        <f>VLOOKUP(WEEKDAY(A24),Table1[#All],2,FALSE)</f>
        <v>ד</v>
      </c>
      <c r="C24" s="20"/>
      <c r="D24" s="20"/>
      <c r="E24" s="17">
        <v>0.45624999999999999</v>
      </c>
      <c r="F24" s="12"/>
      <c r="G24" s="20"/>
      <c r="H24" s="20"/>
      <c r="I24" s="20"/>
      <c r="J24" s="17">
        <v>0.5</v>
      </c>
      <c r="K24" s="12"/>
      <c r="L24" s="48" t="s">
        <v>65</v>
      </c>
      <c r="M24" s="26">
        <f t="shared" ref="M24:M33" si="7">J24-E24</f>
        <v>4.3750000000000011E-2</v>
      </c>
      <c r="N24" s="26">
        <f t="shared" ref="N24:N33" si="8">N23+M24</f>
        <v>3.8715277777777781</v>
      </c>
      <c r="O24" s="19">
        <f t="shared" ref="O24:O33" si="9">IF(M24&gt;TIME(6,0,0),TIME(0,30,0),0)</f>
        <v>0</v>
      </c>
      <c r="P24" s="5">
        <f t="shared" ref="P24:P33" si="10">P23+O24</f>
        <v>0.1875</v>
      </c>
    </row>
    <row r="25" spans="1:16" ht="32" x14ac:dyDescent="0.2">
      <c r="A25" s="35">
        <v>43636</v>
      </c>
      <c r="B25" s="14" t="str">
        <f>VLOOKUP(WEEKDAY(A25),Table1[#All],2,FALSE)</f>
        <v>ה</v>
      </c>
      <c r="C25" s="13"/>
      <c r="D25" s="13"/>
      <c r="E25" s="16">
        <v>0.29305555555555557</v>
      </c>
      <c r="F25" s="12" t="s">
        <v>13</v>
      </c>
      <c r="G25" s="13"/>
      <c r="H25" s="13"/>
      <c r="I25" s="13"/>
      <c r="J25" s="16">
        <v>0.59652777777777777</v>
      </c>
      <c r="K25" s="12" t="s">
        <v>20</v>
      </c>
      <c r="L25" s="8" t="s">
        <v>66</v>
      </c>
      <c r="M25" s="26">
        <f t="shared" si="7"/>
        <v>0.3034722222222222</v>
      </c>
      <c r="N25" s="26">
        <f t="shared" si="8"/>
        <v>4.1750000000000007</v>
      </c>
      <c r="O25" s="19">
        <f t="shared" si="9"/>
        <v>2.0833333333333332E-2</v>
      </c>
      <c r="P25" s="5">
        <f t="shared" si="10"/>
        <v>0.20833333333333334</v>
      </c>
    </row>
    <row r="26" spans="1:16" x14ac:dyDescent="0.2">
      <c r="A26" s="36">
        <v>43637</v>
      </c>
      <c r="B26" s="28" t="str">
        <f>VLOOKUP(WEEKDAY(A26),Table1[#All],2,FALSE)</f>
        <v>ו</v>
      </c>
      <c r="C26" s="29"/>
      <c r="D26" s="29"/>
      <c r="E26" s="30"/>
      <c r="F26" s="38"/>
      <c r="G26" s="29"/>
      <c r="H26" s="29"/>
      <c r="I26" s="29"/>
      <c r="J26" s="30"/>
      <c r="K26" s="39"/>
      <c r="L26" s="40"/>
      <c r="M26" s="26">
        <f t="shared" si="7"/>
        <v>0</v>
      </c>
      <c r="N26" s="26">
        <f t="shared" si="8"/>
        <v>4.1750000000000007</v>
      </c>
      <c r="O26" s="19">
        <f t="shared" si="9"/>
        <v>0</v>
      </c>
      <c r="P26" s="5">
        <f t="shared" si="10"/>
        <v>0.20833333333333334</v>
      </c>
    </row>
    <row r="27" spans="1:16" ht="32" x14ac:dyDescent="0.2">
      <c r="A27" s="35">
        <v>43639</v>
      </c>
      <c r="B27" s="14" t="str">
        <f>VLOOKUP(WEEKDAY(A27),Table1[#All],2,FALSE)</f>
        <v>א</v>
      </c>
      <c r="C27" s="13"/>
      <c r="D27" s="13"/>
      <c r="E27" s="16">
        <v>0.38750000000000001</v>
      </c>
      <c r="F27" s="12" t="s">
        <v>13</v>
      </c>
      <c r="G27" s="13"/>
      <c r="H27" s="13"/>
      <c r="I27" s="13"/>
      <c r="J27" s="16">
        <v>0.63541666666666663</v>
      </c>
      <c r="K27" s="12" t="s">
        <v>67</v>
      </c>
      <c r="L27" s="8" t="s">
        <v>68</v>
      </c>
      <c r="M27" s="26">
        <f t="shared" si="7"/>
        <v>0.24791666666666662</v>
      </c>
      <c r="N27" s="26">
        <f t="shared" si="8"/>
        <v>4.4229166666666675</v>
      </c>
      <c r="O27" s="19">
        <f t="shared" si="9"/>
        <v>0</v>
      </c>
      <c r="P27" s="5">
        <f t="shared" si="10"/>
        <v>0.20833333333333334</v>
      </c>
    </row>
    <row r="28" spans="1:16" ht="32" x14ac:dyDescent="0.2">
      <c r="A28" s="35">
        <v>43640</v>
      </c>
      <c r="B28" s="14" t="str">
        <f>VLOOKUP(WEEKDAY(A28),Table1[#All],2,FALSE)</f>
        <v>ב</v>
      </c>
      <c r="C28" s="13"/>
      <c r="D28" s="13"/>
      <c r="E28" s="16">
        <v>0.36527777777777781</v>
      </c>
      <c r="F28" s="12" t="s">
        <v>13</v>
      </c>
      <c r="G28" s="13"/>
      <c r="H28" s="13"/>
      <c r="I28" s="13"/>
      <c r="J28" s="60">
        <v>0.70694444444444438</v>
      </c>
      <c r="K28" s="12" t="s">
        <v>67</v>
      </c>
      <c r="L28" s="8" t="s">
        <v>69</v>
      </c>
      <c r="M28" s="26">
        <f t="shared" si="7"/>
        <v>0.34166666666666656</v>
      </c>
      <c r="N28" s="26">
        <f t="shared" si="8"/>
        <v>4.7645833333333343</v>
      </c>
      <c r="O28" s="19">
        <f t="shared" si="9"/>
        <v>2.0833333333333332E-2</v>
      </c>
      <c r="P28" s="5">
        <f t="shared" si="10"/>
        <v>0.22916666666666669</v>
      </c>
    </row>
    <row r="29" spans="1:16" x14ac:dyDescent="0.2">
      <c r="A29" s="36">
        <v>43641</v>
      </c>
      <c r="B29" s="28" t="str">
        <f>VLOOKUP(WEEKDAY(A29),Table1[#All],2,FALSE)</f>
        <v>ג</v>
      </c>
      <c r="C29" s="29"/>
      <c r="D29" s="29"/>
      <c r="E29" s="30"/>
      <c r="F29" s="38"/>
      <c r="G29" s="29"/>
      <c r="H29" s="29"/>
      <c r="I29" s="29"/>
      <c r="J29" s="30"/>
      <c r="K29" s="39"/>
      <c r="L29" s="40"/>
      <c r="M29" s="26">
        <f t="shared" si="7"/>
        <v>0</v>
      </c>
      <c r="N29" s="26">
        <f t="shared" si="8"/>
        <v>4.7645833333333343</v>
      </c>
      <c r="O29" s="19">
        <f t="shared" si="9"/>
        <v>0</v>
      </c>
      <c r="P29" s="5">
        <f t="shared" si="10"/>
        <v>0.22916666666666669</v>
      </c>
    </row>
    <row r="30" spans="1:16" ht="16" x14ac:dyDescent="0.2">
      <c r="A30" s="45">
        <v>43642</v>
      </c>
      <c r="B30" s="21" t="str">
        <f>VLOOKUP(WEEKDAY(A30),Table1[#All],2,FALSE)</f>
        <v>ד</v>
      </c>
      <c r="C30" s="20"/>
      <c r="D30" s="20"/>
      <c r="E30" s="17">
        <v>0.41666666666666669</v>
      </c>
      <c r="F30" s="46"/>
      <c r="G30" s="20"/>
      <c r="H30" s="20"/>
      <c r="I30" s="20"/>
      <c r="J30" s="61">
        <v>0.45833333333333331</v>
      </c>
      <c r="K30" s="47"/>
      <c r="L30" s="48" t="s">
        <v>70</v>
      </c>
      <c r="M30" s="26">
        <f t="shared" si="7"/>
        <v>4.166666666666663E-2</v>
      </c>
      <c r="N30" s="26">
        <f t="shared" si="8"/>
        <v>4.8062500000000012</v>
      </c>
      <c r="O30" s="19">
        <f t="shared" si="9"/>
        <v>0</v>
      </c>
      <c r="P30" s="5">
        <f t="shared" si="10"/>
        <v>0.22916666666666669</v>
      </c>
    </row>
    <row r="31" spans="1:16" x14ac:dyDescent="0.2">
      <c r="A31" s="36">
        <v>43643</v>
      </c>
      <c r="B31" s="28" t="str">
        <f>VLOOKUP(WEEKDAY(A31),Table1[#All],2,FALSE)</f>
        <v>ה</v>
      </c>
      <c r="C31" s="29"/>
      <c r="D31" s="29"/>
      <c r="E31" s="30"/>
      <c r="F31" s="38"/>
      <c r="G31" s="29"/>
      <c r="H31" s="29"/>
      <c r="I31" s="29"/>
      <c r="J31" s="30"/>
      <c r="K31" s="39"/>
      <c r="L31" s="40"/>
      <c r="M31" s="26">
        <f t="shared" si="7"/>
        <v>0</v>
      </c>
      <c r="N31" s="26">
        <f t="shared" si="8"/>
        <v>4.8062500000000012</v>
      </c>
      <c r="O31" s="19">
        <f t="shared" si="9"/>
        <v>0</v>
      </c>
      <c r="P31" s="5">
        <f t="shared" si="10"/>
        <v>0.22916666666666669</v>
      </c>
    </row>
    <row r="32" spans="1:16" x14ac:dyDescent="0.2">
      <c r="A32" s="36">
        <v>43644</v>
      </c>
      <c r="B32" s="28" t="str">
        <f>VLOOKUP(WEEKDAY(A32),Table1[#All],2,FALSE)</f>
        <v>ו</v>
      </c>
      <c r="C32" s="29"/>
      <c r="D32" s="29"/>
      <c r="E32" s="30"/>
      <c r="F32" s="38"/>
      <c r="G32" s="29"/>
      <c r="H32" s="29"/>
      <c r="I32" s="29"/>
      <c r="J32" s="30"/>
      <c r="K32" s="39"/>
      <c r="L32" s="40"/>
      <c r="M32" s="26">
        <f t="shared" si="7"/>
        <v>0</v>
      </c>
      <c r="N32" s="26">
        <f t="shared" si="8"/>
        <v>4.8062500000000012</v>
      </c>
      <c r="O32" s="19">
        <f t="shared" si="9"/>
        <v>0</v>
      </c>
      <c r="P32" s="5">
        <f t="shared" si="10"/>
        <v>0.22916666666666669</v>
      </c>
    </row>
    <row r="33" spans="1:16" x14ac:dyDescent="0.2">
      <c r="A33" s="35">
        <v>43646</v>
      </c>
      <c r="B33" s="14" t="str">
        <f>VLOOKUP(WEEKDAY(A33),Table1[#All],2,FALSE)</f>
        <v>א</v>
      </c>
      <c r="C33" s="13"/>
      <c r="D33" s="13"/>
      <c r="E33" s="16"/>
      <c r="F33" s="12"/>
      <c r="G33" s="13"/>
      <c r="H33" s="13"/>
      <c r="I33" s="13"/>
      <c r="J33" s="16"/>
      <c r="K33" s="10"/>
      <c r="L33" s="8"/>
      <c r="M33" s="26">
        <f t="shared" si="7"/>
        <v>0</v>
      </c>
      <c r="N33" s="26">
        <f t="shared" si="8"/>
        <v>4.8062500000000012</v>
      </c>
      <c r="O33" s="19">
        <f t="shared" si="9"/>
        <v>0</v>
      </c>
      <c r="P33" s="5">
        <f t="shared" si="10"/>
        <v>0.22916666666666669</v>
      </c>
    </row>
    <row r="38" spans="1:16" ht="16" x14ac:dyDescent="0.2">
      <c r="A38" s="37" t="s">
        <v>46</v>
      </c>
      <c r="B38" s="2" t="s">
        <v>47</v>
      </c>
      <c r="C38" s="9" t="s">
        <v>48</v>
      </c>
      <c r="D38" s="9" t="s">
        <v>49</v>
      </c>
      <c r="N38" s="5">
        <f>N27-P27</f>
        <v>4.2145833333333345</v>
      </c>
    </row>
    <row r="39" spans="1:16" x14ac:dyDescent="0.2">
      <c r="A39" s="33">
        <f>COUNTA(E7:E31)</f>
        <v>17</v>
      </c>
      <c r="B39" s="3">
        <f>N38</f>
        <v>4.2145833333333345</v>
      </c>
      <c r="C39" s="9">
        <v>0</v>
      </c>
      <c r="D39" s="9">
        <v>12</v>
      </c>
    </row>
  </sheetData>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A37DE2-B251-44EF-8D0B-9DB4A8C9B84E}">
  <sheetPr codeName="Sheet20">
    <pageSetUpPr fitToPage="1"/>
  </sheetPr>
  <dimension ref="A1:P34"/>
  <sheetViews>
    <sheetView rightToLeft="1" zoomScale="85" zoomScaleNormal="85" workbookViewId="0">
      <selection activeCell="N33" sqref="N33"/>
    </sheetView>
  </sheetViews>
  <sheetFormatPr baseColWidth="10" defaultColWidth="11.5" defaultRowHeight="15" x14ac:dyDescent="0.2"/>
  <cols>
    <col min="1" max="1" width="17" style="125" bestFit="1" customWidth="1"/>
    <col min="2" max="2" width="11.5" style="125" customWidth="1"/>
    <col min="3" max="4" width="0" style="125" hidden="1" customWidth="1"/>
    <col min="5" max="5" width="10.1640625" style="125" customWidth="1"/>
    <col min="6" max="6" width="34.5" style="125" customWidth="1"/>
    <col min="7" max="9" width="0" style="125" hidden="1" customWidth="1"/>
    <col min="10" max="10" width="11.5" style="125"/>
    <col min="11" max="11" width="40.5" style="125" bestFit="1" customWidth="1"/>
    <col min="12" max="12" width="29.5" style="125" customWidth="1"/>
    <col min="13" max="13" width="10.1640625" style="125" customWidth="1"/>
    <col min="14" max="14" width="10.5" style="125" customWidth="1"/>
    <col min="15" max="15" width="11.5" style="125" customWidth="1"/>
    <col min="16" max="16" width="11" style="125" customWidth="1"/>
    <col min="17" max="16384" width="11.5" style="125"/>
  </cols>
  <sheetData>
    <row r="1" spans="1:16" x14ac:dyDescent="0.2">
      <c r="A1" s="34"/>
      <c r="B1" s="1"/>
      <c r="C1" s="6"/>
      <c r="D1" s="6"/>
      <c r="E1" s="11"/>
      <c r="F1" s="328" t="s">
        <v>0</v>
      </c>
    </row>
    <row r="2" spans="1:16" x14ac:dyDescent="0.2">
      <c r="A2" s="34"/>
      <c r="B2" s="1"/>
      <c r="C2" s="6"/>
      <c r="D2" s="6"/>
      <c r="E2" s="11"/>
      <c r="F2" s="328" t="s">
        <v>1</v>
      </c>
    </row>
    <row r="3" spans="1:16" x14ac:dyDescent="0.2">
      <c r="A3" s="34"/>
      <c r="B3" s="1"/>
      <c r="C3" s="6"/>
      <c r="D3" s="6"/>
      <c r="E3" s="11"/>
      <c r="F3" s="254" t="s">
        <v>600</v>
      </c>
    </row>
    <row r="4" spans="1:16" ht="34" x14ac:dyDescent="0.2">
      <c r="A4" s="228" t="s">
        <v>3</v>
      </c>
      <c r="B4" s="229" t="s">
        <v>4</v>
      </c>
      <c r="C4" s="229" t="s">
        <v>5</v>
      </c>
      <c r="D4" s="229" t="s">
        <v>6</v>
      </c>
      <c r="E4" s="229" t="s">
        <v>7</v>
      </c>
      <c r="F4" s="229" t="s">
        <v>8</v>
      </c>
      <c r="G4" s="229" t="s">
        <v>9</v>
      </c>
      <c r="H4" s="229" t="s">
        <v>214</v>
      </c>
      <c r="I4" s="229" t="s">
        <v>215</v>
      </c>
      <c r="J4" s="229" t="s">
        <v>10</v>
      </c>
      <c r="K4" s="229" t="s">
        <v>216</v>
      </c>
      <c r="L4" s="229" t="s">
        <v>217</v>
      </c>
      <c r="M4" s="229" t="s">
        <v>11</v>
      </c>
      <c r="N4" s="230" t="s">
        <v>12</v>
      </c>
      <c r="O4" s="231" t="s">
        <v>218</v>
      </c>
      <c r="P4" s="232" t="s">
        <v>161</v>
      </c>
    </row>
    <row r="5" spans="1:16" ht="48" x14ac:dyDescent="0.2">
      <c r="A5" s="186">
        <v>44166</v>
      </c>
      <c r="B5" s="187" t="str">
        <f>VLOOKUP(WEEKDAY(A5),Table1[#All],2,FALSE)</f>
        <v>ג</v>
      </c>
      <c r="C5" s="188"/>
      <c r="D5" s="188"/>
      <c r="E5" s="189">
        <v>0.46319444444444446</v>
      </c>
      <c r="F5" s="190" t="s">
        <v>13</v>
      </c>
      <c r="G5" s="188"/>
      <c r="H5" s="188"/>
      <c r="I5" s="188"/>
      <c r="J5" s="189">
        <v>0.73541666666666661</v>
      </c>
      <c r="K5" s="190" t="s">
        <v>252</v>
      </c>
      <c r="L5" s="191" t="s">
        <v>601</v>
      </c>
      <c r="M5" s="192">
        <f t="shared" ref="M5:M6" si="0">J5-E5</f>
        <v>0.27222222222222214</v>
      </c>
      <c r="N5" s="266">
        <f>M5</f>
        <v>0.27222222222222214</v>
      </c>
      <c r="O5" s="267">
        <f>IF(M5&gt;TIME(6,0,0),TIME(0,30,0),0)</f>
        <v>2.0833333333333332E-2</v>
      </c>
      <c r="P5" s="268">
        <f>O5</f>
        <v>2.0833333333333332E-2</v>
      </c>
    </row>
    <row r="6" spans="1:16" x14ac:dyDescent="0.2">
      <c r="A6" s="261">
        <v>44167</v>
      </c>
      <c r="B6" s="262" t="str">
        <f>VLOOKUP(WEEKDAY(A6),Table1[#All],2,FALSE)</f>
        <v>ד</v>
      </c>
      <c r="C6" s="269"/>
      <c r="D6" s="269"/>
      <c r="E6" s="270"/>
      <c r="F6" s="303"/>
      <c r="G6" s="269"/>
      <c r="H6" s="269"/>
      <c r="I6" s="269"/>
      <c r="J6" s="270"/>
      <c r="K6" s="303"/>
      <c r="L6" s="272"/>
      <c r="M6" s="266">
        <f t="shared" si="0"/>
        <v>0</v>
      </c>
      <c r="N6" s="266">
        <f>N5+M6</f>
        <v>0.27222222222222214</v>
      </c>
      <c r="O6" s="267">
        <f>IF(M6&gt;TIME(6,0,0),TIME(0,30,0),0)</f>
        <v>0</v>
      </c>
      <c r="P6" s="268">
        <f>P5+O6</f>
        <v>2.0833333333333332E-2</v>
      </c>
    </row>
    <row r="7" spans="1:16" ht="32" x14ac:dyDescent="0.2">
      <c r="A7" s="186">
        <v>44168</v>
      </c>
      <c r="B7" s="187" t="str">
        <f>VLOOKUP(WEEKDAY(A7),Table1[#All],2,FALSE)</f>
        <v>ה</v>
      </c>
      <c r="C7" s="269"/>
      <c r="D7" s="269"/>
      <c r="E7" s="189">
        <v>0.28472222222222221</v>
      </c>
      <c r="F7" s="302"/>
      <c r="G7" s="188"/>
      <c r="H7" s="188"/>
      <c r="I7" s="188"/>
      <c r="J7" s="189">
        <v>0.69791666666666663</v>
      </c>
      <c r="K7" s="302"/>
      <c r="L7" s="191" t="s">
        <v>602</v>
      </c>
      <c r="M7" s="192">
        <f t="shared" ref="M7:M31" si="1">J7-E7</f>
        <v>0.41319444444444442</v>
      </c>
      <c r="N7" s="266">
        <f t="shared" ref="N7:N31" si="2">N6+M7</f>
        <v>0.68541666666666656</v>
      </c>
      <c r="O7" s="267">
        <f t="shared" ref="O7:O31" si="3">IF(M7&gt;TIME(6,0,0),TIME(0,30,0),0)</f>
        <v>2.0833333333333332E-2</v>
      </c>
      <c r="P7" s="268">
        <f t="shared" ref="P7:P31" si="4">P6+O7</f>
        <v>4.1666666666666664E-2</v>
      </c>
    </row>
    <row r="8" spans="1:16" x14ac:dyDescent="0.2">
      <c r="A8" s="261">
        <v>44169</v>
      </c>
      <c r="B8" s="262" t="str">
        <f>VLOOKUP(WEEKDAY(A8),Table1[#All],2,FALSE)</f>
        <v>ו</v>
      </c>
      <c r="C8" s="269"/>
      <c r="D8" s="269"/>
      <c r="E8" s="270"/>
      <c r="F8" s="303"/>
      <c r="G8" s="269"/>
      <c r="H8" s="269"/>
      <c r="I8" s="269"/>
      <c r="J8" s="270"/>
      <c r="K8" s="303"/>
      <c r="L8" s="272"/>
      <c r="M8" s="266">
        <f t="shared" si="1"/>
        <v>0</v>
      </c>
      <c r="N8" s="266">
        <f t="shared" si="2"/>
        <v>0.68541666666666656</v>
      </c>
      <c r="O8" s="267">
        <f t="shared" si="3"/>
        <v>0</v>
      </c>
      <c r="P8" s="268">
        <f t="shared" si="4"/>
        <v>4.1666666666666664E-2</v>
      </c>
    </row>
    <row r="9" spans="1:16" ht="64" x14ac:dyDescent="0.2">
      <c r="A9" s="186">
        <v>44171</v>
      </c>
      <c r="B9" s="187" t="str">
        <f>VLOOKUP(WEEKDAY(A9),Table1[#All],2,FALSE)</f>
        <v>א</v>
      </c>
      <c r="C9" s="188"/>
      <c r="D9" s="188"/>
      <c r="E9" s="189">
        <v>0.31597222222222221</v>
      </c>
      <c r="F9" s="302"/>
      <c r="G9" s="188"/>
      <c r="H9" s="188"/>
      <c r="I9" s="188"/>
      <c r="J9" s="189">
        <v>0.79652777777777783</v>
      </c>
      <c r="K9" s="302"/>
      <c r="L9" s="191" t="s">
        <v>603</v>
      </c>
      <c r="M9" s="192">
        <f t="shared" si="1"/>
        <v>0.48055555555555562</v>
      </c>
      <c r="N9" s="266">
        <f t="shared" si="2"/>
        <v>1.1659722222222222</v>
      </c>
      <c r="O9" s="267">
        <f t="shared" si="3"/>
        <v>2.0833333333333332E-2</v>
      </c>
      <c r="P9" s="268">
        <f t="shared" si="4"/>
        <v>6.25E-2</v>
      </c>
    </row>
    <row r="10" spans="1:16" ht="64" x14ac:dyDescent="0.2">
      <c r="A10" s="186">
        <v>44172</v>
      </c>
      <c r="B10" s="187" t="str">
        <f>VLOOKUP(WEEKDAY(A10),Table1[#All],2,FALSE)</f>
        <v>ב</v>
      </c>
      <c r="C10" s="188"/>
      <c r="D10" s="188"/>
      <c r="E10" s="189">
        <v>0.2951388888888889</v>
      </c>
      <c r="F10" s="302"/>
      <c r="G10" s="188"/>
      <c r="H10" s="188"/>
      <c r="I10" s="188"/>
      <c r="J10" s="189">
        <v>0.59027777777777779</v>
      </c>
      <c r="K10" s="302"/>
      <c r="L10" s="191" t="s">
        <v>604</v>
      </c>
      <c r="M10" s="192">
        <f t="shared" si="1"/>
        <v>0.2951388888888889</v>
      </c>
      <c r="N10" s="266">
        <f t="shared" si="2"/>
        <v>1.461111111111111</v>
      </c>
      <c r="O10" s="267">
        <f t="shared" si="3"/>
        <v>2.0833333333333332E-2</v>
      </c>
      <c r="P10" s="268">
        <f t="shared" si="4"/>
        <v>8.3333333333333329E-2</v>
      </c>
    </row>
    <row r="11" spans="1:16" ht="48" x14ac:dyDescent="0.2">
      <c r="A11" s="186">
        <v>44173</v>
      </c>
      <c r="B11" s="187" t="str">
        <f>VLOOKUP(WEEKDAY(A11),Table1[#All],2,FALSE)</f>
        <v>ג</v>
      </c>
      <c r="C11" s="188"/>
      <c r="D11" s="188"/>
      <c r="E11" s="189">
        <v>0.2902777777777778</v>
      </c>
      <c r="F11" s="302"/>
      <c r="G11" s="188"/>
      <c r="H11" s="188"/>
      <c r="I11" s="188"/>
      <c r="J11" s="189">
        <v>0.65625</v>
      </c>
      <c r="K11" s="302"/>
      <c r="L11" s="191" t="s">
        <v>605</v>
      </c>
      <c r="M11" s="192">
        <f t="shared" si="1"/>
        <v>0.3659722222222222</v>
      </c>
      <c r="N11" s="266">
        <f t="shared" si="2"/>
        <v>1.8270833333333332</v>
      </c>
      <c r="O11" s="267">
        <f t="shared" si="3"/>
        <v>2.0833333333333332E-2</v>
      </c>
      <c r="P11" s="268">
        <f t="shared" si="4"/>
        <v>0.10416666666666666</v>
      </c>
    </row>
    <row r="12" spans="1:16" x14ac:dyDescent="0.2">
      <c r="A12" s="261">
        <v>44174</v>
      </c>
      <c r="B12" s="262" t="str">
        <f>VLOOKUP(WEEKDAY(A12),Table1[#All],2,FALSE)</f>
        <v>ד</v>
      </c>
      <c r="C12" s="269"/>
      <c r="D12" s="269"/>
      <c r="E12" s="270"/>
      <c r="F12" s="303"/>
      <c r="G12" s="269"/>
      <c r="H12" s="269"/>
      <c r="I12" s="269"/>
      <c r="J12" s="270"/>
      <c r="K12" s="303"/>
      <c r="L12" s="272"/>
      <c r="M12" s="266">
        <f t="shared" si="1"/>
        <v>0</v>
      </c>
      <c r="N12" s="266">
        <f t="shared" si="2"/>
        <v>1.8270833333333332</v>
      </c>
      <c r="O12" s="267">
        <f t="shared" si="3"/>
        <v>0</v>
      </c>
      <c r="P12" s="268">
        <f t="shared" si="4"/>
        <v>0.10416666666666666</v>
      </c>
    </row>
    <row r="13" spans="1:16" ht="80" x14ac:dyDescent="0.2">
      <c r="A13" s="186">
        <v>44175</v>
      </c>
      <c r="B13" s="187" t="str">
        <f>VLOOKUP(WEEKDAY(A13),Table1[#All],2,FALSE)</f>
        <v>ה</v>
      </c>
      <c r="C13" s="188"/>
      <c r="D13" s="188"/>
      <c r="E13" s="189">
        <v>0.27430555555555552</v>
      </c>
      <c r="F13" s="302"/>
      <c r="G13" s="188"/>
      <c r="H13" s="188"/>
      <c r="I13" s="188"/>
      <c r="J13" s="189">
        <v>0.71875</v>
      </c>
      <c r="K13" s="302"/>
      <c r="L13" s="191" t="s">
        <v>606</v>
      </c>
      <c r="M13" s="192">
        <f t="shared" si="1"/>
        <v>0.44444444444444448</v>
      </c>
      <c r="N13" s="266">
        <f t="shared" si="2"/>
        <v>2.2715277777777776</v>
      </c>
      <c r="O13" s="267">
        <f t="shared" si="3"/>
        <v>2.0833333333333332E-2</v>
      </c>
      <c r="P13" s="268">
        <f t="shared" si="4"/>
        <v>0.12499999999999999</v>
      </c>
    </row>
    <row r="14" spans="1:16" x14ac:dyDescent="0.2">
      <c r="A14" s="261">
        <v>44176</v>
      </c>
      <c r="B14" s="262" t="str">
        <f>VLOOKUP(WEEKDAY(A14),Table1[#All],2,FALSE)</f>
        <v>ו</v>
      </c>
      <c r="C14" s="269"/>
      <c r="D14" s="269"/>
      <c r="E14" s="270"/>
      <c r="F14" s="303"/>
      <c r="G14" s="269"/>
      <c r="H14" s="269"/>
      <c r="I14" s="269"/>
      <c r="J14" s="270"/>
      <c r="K14" s="303"/>
      <c r="L14" s="272"/>
      <c r="M14" s="266">
        <f t="shared" si="1"/>
        <v>0</v>
      </c>
      <c r="N14" s="266">
        <f t="shared" si="2"/>
        <v>2.2715277777777776</v>
      </c>
      <c r="O14" s="267">
        <f t="shared" si="3"/>
        <v>0</v>
      </c>
      <c r="P14" s="268">
        <f t="shared" si="4"/>
        <v>0.12499999999999999</v>
      </c>
    </row>
    <row r="15" spans="1:16" x14ac:dyDescent="0.2">
      <c r="A15" s="261">
        <v>44178</v>
      </c>
      <c r="B15" s="262" t="str">
        <f>VLOOKUP(WEEKDAY(A15),Table1[#All],2,FALSE)</f>
        <v>א</v>
      </c>
      <c r="C15" s="269"/>
      <c r="D15" s="269"/>
      <c r="E15" s="270"/>
      <c r="F15" s="303"/>
      <c r="G15" s="269"/>
      <c r="H15" s="269"/>
      <c r="I15" s="269"/>
      <c r="J15" s="270"/>
      <c r="K15" s="303"/>
      <c r="L15" s="272"/>
      <c r="M15" s="266">
        <f t="shared" si="1"/>
        <v>0</v>
      </c>
      <c r="N15" s="266">
        <f t="shared" si="2"/>
        <v>2.2715277777777776</v>
      </c>
      <c r="O15" s="267">
        <f t="shared" si="3"/>
        <v>0</v>
      </c>
      <c r="P15" s="268">
        <f t="shared" si="4"/>
        <v>0.12499999999999999</v>
      </c>
    </row>
    <row r="16" spans="1:16" x14ac:dyDescent="0.2">
      <c r="A16" s="261">
        <v>44179</v>
      </c>
      <c r="B16" s="262" t="str">
        <f>VLOOKUP(WEEKDAY(A16),Table1[#All],2,FALSE)</f>
        <v>ב</v>
      </c>
      <c r="C16" s="269"/>
      <c r="D16" s="269"/>
      <c r="E16" s="270"/>
      <c r="F16" s="303"/>
      <c r="G16" s="269"/>
      <c r="H16" s="269"/>
      <c r="I16" s="269"/>
      <c r="J16" s="270"/>
      <c r="K16" s="303"/>
      <c r="L16" s="272"/>
      <c r="M16" s="266">
        <f t="shared" si="1"/>
        <v>0</v>
      </c>
      <c r="N16" s="266">
        <f t="shared" si="2"/>
        <v>2.2715277777777776</v>
      </c>
      <c r="O16" s="267">
        <f t="shared" si="3"/>
        <v>0</v>
      </c>
      <c r="P16" s="268">
        <f t="shared" si="4"/>
        <v>0.12499999999999999</v>
      </c>
    </row>
    <row r="17" spans="1:16" x14ac:dyDescent="0.2">
      <c r="A17" s="261">
        <v>44180</v>
      </c>
      <c r="B17" s="262" t="str">
        <f>VLOOKUP(WEEKDAY(A17),Table1[#All],2,FALSE)</f>
        <v>ג</v>
      </c>
      <c r="C17" s="269"/>
      <c r="D17" s="269"/>
      <c r="E17" s="270"/>
      <c r="F17" s="303"/>
      <c r="G17" s="269"/>
      <c r="H17" s="269"/>
      <c r="I17" s="269"/>
      <c r="J17" s="270"/>
      <c r="K17" s="303"/>
      <c r="L17" s="272"/>
      <c r="M17" s="266">
        <f t="shared" si="1"/>
        <v>0</v>
      </c>
      <c r="N17" s="266">
        <f t="shared" si="2"/>
        <v>2.2715277777777776</v>
      </c>
      <c r="O17" s="267">
        <f t="shared" si="3"/>
        <v>0</v>
      </c>
      <c r="P17" s="268">
        <f t="shared" si="4"/>
        <v>0.12499999999999999</v>
      </c>
    </row>
    <row r="18" spans="1:16" x14ac:dyDescent="0.2">
      <c r="A18" s="261">
        <v>44181</v>
      </c>
      <c r="B18" s="262" t="str">
        <f>VLOOKUP(WEEKDAY(A18),Table1[#All],2,FALSE)</f>
        <v>ד</v>
      </c>
      <c r="C18" s="269"/>
      <c r="D18" s="269"/>
      <c r="E18" s="270"/>
      <c r="F18" s="303"/>
      <c r="G18" s="269"/>
      <c r="H18" s="269"/>
      <c r="I18" s="269"/>
      <c r="J18" s="270"/>
      <c r="K18" s="303"/>
      <c r="L18" s="272"/>
      <c r="M18" s="266">
        <f t="shared" si="1"/>
        <v>0</v>
      </c>
      <c r="N18" s="266">
        <f t="shared" si="2"/>
        <v>2.2715277777777776</v>
      </c>
      <c r="O18" s="267">
        <f t="shared" si="3"/>
        <v>0</v>
      </c>
      <c r="P18" s="268">
        <f t="shared" si="4"/>
        <v>0.12499999999999999</v>
      </c>
    </row>
    <row r="19" spans="1:16" x14ac:dyDescent="0.2">
      <c r="A19" s="261">
        <v>44182</v>
      </c>
      <c r="B19" s="262" t="str">
        <f>VLOOKUP(WEEKDAY(A19),Table1[#All],2,FALSE)</f>
        <v>ה</v>
      </c>
      <c r="C19" s="269"/>
      <c r="D19" s="269"/>
      <c r="E19" s="270"/>
      <c r="F19" s="303"/>
      <c r="G19" s="269"/>
      <c r="H19" s="269"/>
      <c r="I19" s="269"/>
      <c r="J19" s="270"/>
      <c r="K19" s="303"/>
      <c r="L19" s="272"/>
      <c r="M19" s="266">
        <f t="shared" si="1"/>
        <v>0</v>
      </c>
      <c r="N19" s="266">
        <f t="shared" si="2"/>
        <v>2.2715277777777776</v>
      </c>
      <c r="O19" s="267">
        <f t="shared" si="3"/>
        <v>0</v>
      </c>
      <c r="P19" s="268">
        <f t="shared" si="4"/>
        <v>0.12499999999999999</v>
      </c>
    </row>
    <row r="20" spans="1:16" x14ac:dyDescent="0.2">
      <c r="A20" s="261">
        <v>44183</v>
      </c>
      <c r="B20" s="262" t="str">
        <f>VLOOKUP(WEEKDAY(A20),Table1[#All],2,FALSE)</f>
        <v>ו</v>
      </c>
      <c r="C20" s="269"/>
      <c r="D20" s="269"/>
      <c r="E20" s="270"/>
      <c r="F20" s="303"/>
      <c r="G20" s="269"/>
      <c r="H20" s="269"/>
      <c r="I20" s="269"/>
      <c r="J20" s="270"/>
      <c r="K20" s="303"/>
      <c r="L20" s="272"/>
      <c r="M20" s="266">
        <f t="shared" si="1"/>
        <v>0</v>
      </c>
      <c r="N20" s="266">
        <f t="shared" si="2"/>
        <v>2.2715277777777776</v>
      </c>
      <c r="O20" s="267">
        <f t="shared" si="3"/>
        <v>0</v>
      </c>
      <c r="P20" s="268">
        <f t="shared" si="4"/>
        <v>0.12499999999999999</v>
      </c>
    </row>
    <row r="21" spans="1:16" ht="48" x14ac:dyDescent="0.2">
      <c r="A21" s="186">
        <v>44185</v>
      </c>
      <c r="B21" s="187" t="str">
        <f>VLOOKUP(WEEKDAY(A21),Table1[#All],2,FALSE)</f>
        <v>א</v>
      </c>
      <c r="C21" s="188"/>
      <c r="D21" s="188"/>
      <c r="E21" s="189">
        <v>0.29722222222222222</v>
      </c>
      <c r="F21" s="302"/>
      <c r="G21" s="188"/>
      <c r="H21" s="188"/>
      <c r="I21" s="188"/>
      <c r="J21" s="189">
        <v>0.75138888888888899</v>
      </c>
      <c r="K21" s="302"/>
      <c r="L21" s="191" t="s">
        <v>607</v>
      </c>
      <c r="M21" s="192">
        <f t="shared" si="1"/>
        <v>0.45416666666666677</v>
      </c>
      <c r="N21" s="266">
        <f t="shared" si="2"/>
        <v>2.7256944444444442</v>
      </c>
      <c r="O21" s="267">
        <f t="shared" si="3"/>
        <v>2.0833333333333332E-2</v>
      </c>
      <c r="P21" s="268">
        <f t="shared" si="4"/>
        <v>0.14583333333333331</v>
      </c>
    </row>
    <row r="22" spans="1:16" ht="48" x14ac:dyDescent="0.2">
      <c r="A22" s="186">
        <v>44186</v>
      </c>
      <c r="B22" s="187" t="str">
        <f>VLOOKUP(WEEKDAY(A22),Table1[#All],2,FALSE)</f>
        <v>ב</v>
      </c>
      <c r="C22" s="269"/>
      <c r="D22" s="269"/>
      <c r="E22" s="189">
        <v>0.27361111111111108</v>
      </c>
      <c r="F22" s="302"/>
      <c r="G22" s="188"/>
      <c r="H22" s="188"/>
      <c r="I22" s="188"/>
      <c r="J22" s="189">
        <v>0.58680555555555558</v>
      </c>
      <c r="K22" s="302"/>
      <c r="L22" s="191" t="s">
        <v>608</v>
      </c>
      <c r="M22" s="192">
        <f t="shared" si="1"/>
        <v>0.3131944444444445</v>
      </c>
      <c r="N22" s="266">
        <f t="shared" si="2"/>
        <v>3.0388888888888888</v>
      </c>
      <c r="O22" s="267">
        <f t="shared" si="3"/>
        <v>2.0833333333333332E-2</v>
      </c>
      <c r="P22" s="268">
        <f t="shared" si="4"/>
        <v>0.16666666666666666</v>
      </c>
    </row>
    <row r="23" spans="1:16" ht="64" x14ac:dyDescent="0.2">
      <c r="A23" s="186">
        <v>44187</v>
      </c>
      <c r="B23" s="187" t="str">
        <f>VLOOKUP(WEEKDAY(A23),Table1[#All],2,FALSE)</f>
        <v>ג</v>
      </c>
      <c r="C23" s="188"/>
      <c r="D23" s="188"/>
      <c r="E23" s="189">
        <v>0.44097222222222227</v>
      </c>
      <c r="F23" s="302"/>
      <c r="G23" s="188"/>
      <c r="H23" s="188"/>
      <c r="I23" s="188"/>
      <c r="J23" s="189">
        <v>0.65625</v>
      </c>
      <c r="K23" s="302"/>
      <c r="L23" s="191" t="s">
        <v>609</v>
      </c>
      <c r="M23" s="192">
        <f t="shared" si="1"/>
        <v>0.21527777777777773</v>
      </c>
      <c r="N23" s="266">
        <f t="shared" si="2"/>
        <v>3.2541666666666664</v>
      </c>
      <c r="O23" s="267">
        <f t="shared" si="3"/>
        <v>0</v>
      </c>
      <c r="P23" s="268">
        <f t="shared" si="4"/>
        <v>0.16666666666666666</v>
      </c>
    </row>
    <row r="24" spans="1:16" ht="32" x14ac:dyDescent="0.2">
      <c r="A24" s="186">
        <v>44188</v>
      </c>
      <c r="B24" s="187" t="str">
        <f>VLOOKUP(WEEKDAY(A24),Table1[#All],2,FALSE)</f>
        <v>ד</v>
      </c>
      <c r="C24" s="188"/>
      <c r="D24" s="188"/>
      <c r="E24" s="189">
        <v>0.70416666666666661</v>
      </c>
      <c r="F24" s="302" t="s">
        <v>300</v>
      </c>
      <c r="G24" s="188"/>
      <c r="H24" s="188"/>
      <c r="I24" s="188"/>
      <c r="J24" s="189">
        <v>0.74583333333333324</v>
      </c>
      <c r="K24" s="302" t="s">
        <v>300</v>
      </c>
      <c r="L24" s="191" t="s">
        <v>610</v>
      </c>
      <c r="M24" s="192">
        <f t="shared" si="1"/>
        <v>4.166666666666663E-2</v>
      </c>
      <c r="N24" s="266">
        <f t="shared" si="2"/>
        <v>3.2958333333333329</v>
      </c>
      <c r="O24" s="267">
        <f t="shared" si="3"/>
        <v>0</v>
      </c>
      <c r="P24" s="268">
        <f t="shared" si="4"/>
        <v>0.16666666666666666</v>
      </c>
    </row>
    <row r="25" spans="1:16" ht="48" x14ac:dyDescent="0.2">
      <c r="A25" s="186">
        <v>44189</v>
      </c>
      <c r="B25" s="187" t="str">
        <f>VLOOKUP(WEEKDAY(A25),Table1[#All],2,FALSE)</f>
        <v>ה</v>
      </c>
      <c r="C25" s="269"/>
      <c r="D25" s="269"/>
      <c r="E25" s="189">
        <v>0.30624999999999997</v>
      </c>
      <c r="F25" s="302" t="s">
        <v>59</v>
      </c>
      <c r="G25" s="188"/>
      <c r="H25" s="188"/>
      <c r="I25" s="188"/>
      <c r="J25" s="189">
        <v>0.63958333333333328</v>
      </c>
      <c r="K25" s="302" t="s">
        <v>402</v>
      </c>
      <c r="L25" s="191" t="s">
        <v>611</v>
      </c>
      <c r="M25" s="192">
        <f t="shared" si="1"/>
        <v>0.33333333333333331</v>
      </c>
      <c r="N25" s="266">
        <f t="shared" si="2"/>
        <v>3.6291666666666664</v>
      </c>
      <c r="O25" s="267">
        <f t="shared" si="3"/>
        <v>2.0833333333333332E-2</v>
      </c>
      <c r="P25" s="268">
        <f t="shared" si="4"/>
        <v>0.1875</v>
      </c>
    </row>
    <row r="26" spans="1:16" x14ac:dyDescent="0.2">
      <c r="A26" s="186">
        <v>44190</v>
      </c>
      <c r="B26" s="187" t="str">
        <f>VLOOKUP(WEEKDAY(A26),Table1[#All],2,FALSE)</f>
        <v>ו</v>
      </c>
      <c r="C26" s="188"/>
      <c r="D26" s="188"/>
      <c r="E26" s="189"/>
      <c r="F26" s="302"/>
      <c r="G26" s="188"/>
      <c r="H26" s="188"/>
      <c r="I26" s="188"/>
      <c r="J26" s="189"/>
      <c r="K26" s="302"/>
      <c r="L26" s="191"/>
      <c r="M26" s="192">
        <f t="shared" si="1"/>
        <v>0</v>
      </c>
      <c r="N26" s="266">
        <f t="shared" si="2"/>
        <v>3.6291666666666664</v>
      </c>
      <c r="O26" s="267">
        <f t="shared" si="3"/>
        <v>0</v>
      </c>
      <c r="P26" s="268">
        <f t="shared" si="4"/>
        <v>0.1875</v>
      </c>
    </row>
    <row r="27" spans="1:16" ht="48" x14ac:dyDescent="0.2">
      <c r="A27" s="186">
        <v>44192</v>
      </c>
      <c r="B27" s="187" t="str">
        <f>VLOOKUP(WEEKDAY(A27),Table1[#All],2,FALSE)</f>
        <v>א</v>
      </c>
      <c r="C27" s="188"/>
      <c r="D27" s="188"/>
      <c r="E27" s="189">
        <v>0.40486111111111112</v>
      </c>
      <c r="F27" s="302" t="s">
        <v>14</v>
      </c>
      <c r="G27" s="188"/>
      <c r="H27" s="188"/>
      <c r="I27" s="188"/>
      <c r="J27" s="189">
        <v>0.65625</v>
      </c>
      <c r="K27" s="302" t="s">
        <v>20</v>
      </c>
      <c r="L27" s="191" t="s">
        <v>612</v>
      </c>
      <c r="M27" s="192">
        <f t="shared" si="1"/>
        <v>0.25138888888888888</v>
      </c>
      <c r="N27" s="266">
        <f t="shared" si="2"/>
        <v>3.8805555555555555</v>
      </c>
      <c r="O27" s="267">
        <f t="shared" si="3"/>
        <v>2.0833333333333332E-2</v>
      </c>
      <c r="P27" s="268">
        <f t="shared" si="4"/>
        <v>0.20833333333333334</v>
      </c>
    </row>
    <row r="28" spans="1:16" ht="64" x14ac:dyDescent="0.2">
      <c r="A28" s="186">
        <v>44193</v>
      </c>
      <c r="B28" s="187" t="str">
        <f>VLOOKUP(WEEKDAY(A28),Table1[#All],2,FALSE)</f>
        <v>ב</v>
      </c>
      <c r="C28" s="188"/>
      <c r="D28" s="188"/>
      <c r="E28" s="189">
        <v>0.3520833333333333</v>
      </c>
      <c r="F28" s="302" t="s">
        <v>13</v>
      </c>
      <c r="G28" s="188"/>
      <c r="H28" s="188"/>
      <c r="I28" s="188"/>
      <c r="J28" s="189">
        <v>0.72638888888888886</v>
      </c>
      <c r="K28" s="302" t="s">
        <v>20</v>
      </c>
      <c r="L28" s="191" t="s">
        <v>613</v>
      </c>
      <c r="M28" s="192">
        <f t="shared" si="1"/>
        <v>0.37430555555555556</v>
      </c>
      <c r="N28" s="266">
        <f t="shared" si="2"/>
        <v>4.2548611111111114</v>
      </c>
      <c r="O28" s="267">
        <f t="shared" si="3"/>
        <v>2.0833333333333332E-2</v>
      </c>
      <c r="P28" s="268">
        <f t="shared" si="4"/>
        <v>0.22916666666666669</v>
      </c>
    </row>
    <row r="29" spans="1:16" ht="32" x14ac:dyDescent="0.2">
      <c r="A29" s="186">
        <v>44194</v>
      </c>
      <c r="B29" s="187" t="str">
        <f>VLOOKUP(WEEKDAY(A29),Table1[#All],2,FALSE)</f>
        <v>ג</v>
      </c>
      <c r="C29" s="188"/>
      <c r="D29" s="188"/>
      <c r="E29" s="189">
        <v>0.29097222222222224</v>
      </c>
      <c r="F29" s="302" t="s">
        <v>87</v>
      </c>
      <c r="G29" s="188"/>
      <c r="H29" s="188"/>
      <c r="I29" s="188"/>
      <c r="J29" s="189">
        <v>0.76041666666666663</v>
      </c>
      <c r="K29" s="302" t="s">
        <v>402</v>
      </c>
      <c r="L29" s="191" t="s">
        <v>614</v>
      </c>
      <c r="M29" s="192">
        <f t="shared" si="1"/>
        <v>0.46944444444444439</v>
      </c>
      <c r="N29" s="266">
        <f t="shared" si="2"/>
        <v>4.7243055555555555</v>
      </c>
      <c r="O29" s="267">
        <f t="shared" si="3"/>
        <v>2.0833333333333332E-2</v>
      </c>
      <c r="P29" s="268">
        <f t="shared" si="4"/>
        <v>0.25</v>
      </c>
    </row>
    <row r="30" spans="1:16" ht="16" x14ac:dyDescent="0.2">
      <c r="A30" s="186">
        <v>44195</v>
      </c>
      <c r="B30" s="187" t="str">
        <f>VLOOKUP(WEEKDAY(A30),Table1[#All],2,FALSE)</f>
        <v>ד</v>
      </c>
      <c r="C30" s="188"/>
      <c r="D30" s="188"/>
      <c r="E30" s="189">
        <v>0.33194444444444443</v>
      </c>
      <c r="F30" s="302" t="s">
        <v>321</v>
      </c>
      <c r="G30" s="188"/>
      <c r="H30" s="188"/>
      <c r="I30" s="188"/>
      <c r="J30" s="189">
        <v>0.41875000000000001</v>
      </c>
      <c r="K30" s="302" t="s">
        <v>300</v>
      </c>
      <c r="L30" s="191" t="s">
        <v>615</v>
      </c>
      <c r="M30" s="192">
        <f t="shared" si="1"/>
        <v>8.680555555555558E-2</v>
      </c>
      <c r="N30" s="266">
        <f t="shared" si="2"/>
        <v>4.8111111111111109</v>
      </c>
      <c r="O30" s="267">
        <f t="shared" si="3"/>
        <v>0</v>
      </c>
      <c r="P30" s="268">
        <f t="shared" si="4"/>
        <v>0.25</v>
      </c>
    </row>
    <row r="31" spans="1:16" ht="48" x14ac:dyDescent="0.2">
      <c r="A31" s="186">
        <v>44196</v>
      </c>
      <c r="B31" s="187" t="str">
        <f>VLOOKUP(WEEKDAY(A31),Table1[#All],2,FALSE)</f>
        <v>ה</v>
      </c>
      <c r="C31" s="188"/>
      <c r="D31" s="188"/>
      <c r="E31" s="189">
        <v>0.28125</v>
      </c>
      <c r="F31" s="302" t="s">
        <v>263</v>
      </c>
      <c r="G31" s="188"/>
      <c r="H31" s="188"/>
      <c r="I31" s="188"/>
      <c r="J31" s="189">
        <v>0.60138888888888886</v>
      </c>
      <c r="K31" s="302" t="s">
        <v>303</v>
      </c>
      <c r="L31" s="191" t="s">
        <v>616</v>
      </c>
      <c r="M31" s="192">
        <f t="shared" si="1"/>
        <v>0.32013888888888886</v>
      </c>
      <c r="N31" s="266">
        <f t="shared" si="2"/>
        <v>5.1312499999999996</v>
      </c>
      <c r="O31" s="267">
        <f t="shared" si="3"/>
        <v>2.0833333333333332E-2</v>
      </c>
      <c r="P31" s="268">
        <f t="shared" si="4"/>
        <v>0.27083333333333331</v>
      </c>
    </row>
    <row r="32" spans="1:16" ht="16" x14ac:dyDescent="0.2">
      <c r="A32" s="224" t="s">
        <v>46</v>
      </c>
      <c r="B32" s="225" t="s">
        <v>47</v>
      </c>
      <c r="C32" s="223" t="s">
        <v>48</v>
      </c>
      <c r="D32" s="66" t="s">
        <v>49</v>
      </c>
      <c r="E32" s="1"/>
      <c r="F32" s="6"/>
      <c r="G32" s="6"/>
      <c r="H32" s="6"/>
      <c r="I32" s="6"/>
      <c r="J32" s="1"/>
      <c r="K32" s="6"/>
      <c r="L32" s="6"/>
      <c r="M32" s="5">
        <f>SUM(M5:M31)</f>
        <v>5.1312499999999996</v>
      </c>
      <c r="O32" s="19"/>
      <c r="P32" s="5"/>
    </row>
    <row r="33" spans="1:2" ht="16" x14ac:dyDescent="0.2">
      <c r="A33" s="226">
        <v>0</v>
      </c>
      <c r="B33" s="227">
        <f>M32</f>
        <v>5.1312499999999996</v>
      </c>
    </row>
    <row r="34" spans="1:2" ht="16" x14ac:dyDescent="0.2">
      <c r="B34" s="227">
        <f>B33-P31</f>
        <v>4.8604166666666666</v>
      </c>
    </row>
  </sheetData>
  <pageMargins left="0.7" right="0.7" top="0.75" bottom="0.75" header="0.3" footer="0.3"/>
  <pageSetup paperSize="9" scale="45" orientation="landscape" r:id="rId1"/>
  <ignoredErrors>
    <ignoredError sqref="O5:O6 O7:O31" formula="1"/>
  </ignoredError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6E75B7-E112-4EA2-B7AB-0CE306511AF8}">
  <sheetPr codeName="Sheet21">
    <pageSetUpPr fitToPage="1"/>
  </sheetPr>
  <dimension ref="A1:P33"/>
  <sheetViews>
    <sheetView rightToLeft="1" topLeftCell="A16" zoomScale="85" zoomScaleNormal="85" zoomScaleSheetLayoutView="125" workbookViewId="0">
      <selection activeCell="B33" sqref="B33"/>
    </sheetView>
  </sheetViews>
  <sheetFormatPr baseColWidth="10" defaultColWidth="11.5" defaultRowHeight="15" x14ac:dyDescent="0.2"/>
  <cols>
    <col min="1" max="1" width="17" bestFit="1" customWidth="1"/>
    <col min="2" max="2" width="11.5" customWidth="1"/>
    <col min="3" max="4" width="0" hidden="1" customWidth="1"/>
    <col min="5" max="5" width="10.1640625" customWidth="1"/>
    <col min="6" max="6" width="34.5" customWidth="1"/>
    <col min="7" max="9" width="0" hidden="1" customWidth="1"/>
    <col min="11" max="11" width="40.5" bestFit="1" customWidth="1"/>
    <col min="12" max="12" width="29.5" customWidth="1"/>
    <col min="13" max="13" width="10.1640625" customWidth="1"/>
    <col min="14" max="14" width="10.5" customWidth="1"/>
    <col min="15" max="15" width="11.5" hidden="1" customWidth="1"/>
    <col min="16" max="16" width="11" customWidth="1"/>
  </cols>
  <sheetData>
    <row r="1" spans="1:16" x14ac:dyDescent="0.2">
      <c r="A1" s="326"/>
      <c r="B1" s="125"/>
      <c r="C1" s="125"/>
      <c r="D1" s="125"/>
      <c r="E1" s="125"/>
      <c r="F1" s="125" t="s">
        <v>0</v>
      </c>
      <c r="G1" s="125"/>
      <c r="H1" s="125"/>
      <c r="I1" s="125"/>
      <c r="J1" s="125"/>
      <c r="K1" s="125"/>
      <c r="L1" s="125"/>
      <c r="M1" s="125"/>
      <c r="N1" s="125"/>
      <c r="O1" s="125"/>
      <c r="P1" s="125"/>
    </row>
    <row r="2" spans="1:16" x14ac:dyDescent="0.2">
      <c r="A2" s="326"/>
      <c r="B2" s="125"/>
      <c r="C2" s="125"/>
      <c r="D2" s="125"/>
      <c r="E2" s="125"/>
      <c r="F2" s="125" t="s">
        <v>1</v>
      </c>
      <c r="G2" s="125"/>
      <c r="H2" s="125"/>
      <c r="I2" s="125"/>
      <c r="J2" s="125"/>
      <c r="K2" s="125"/>
      <c r="L2" s="125"/>
      <c r="M2" s="125"/>
      <c r="N2" s="125"/>
      <c r="O2" s="125"/>
      <c r="P2" s="125"/>
    </row>
    <row r="3" spans="1:16" x14ac:dyDescent="0.2">
      <c r="A3" s="326"/>
      <c r="B3" s="125"/>
      <c r="C3" s="125"/>
      <c r="D3" s="125"/>
      <c r="E3" s="125"/>
      <c r="F3" s="125" t="s">
        <v>617</v>
      </c>
      <c r="G3" s="125"/>
      <c r="H3" s="125"/>
      <c r="I3" s="125"/>
      <c r="J3" s="125"/>
      <c r="K3" s="125"/>
      <c r="L3" s="125"/>
      <c r="M3" s="125"/>
      <c r="N3" s="125"/>
      <c r="O3" s="125"/>
      <c r="P3" s="125"/>
    </row>
    <row r="4" spans="1:16" ht="34" x14ac:dyDescent="0.2">
      <c r="A4" s="228" t="s">
        <v>3</v>
      </c>
      <c r="B4" s="229" t="s">
        <v>4</v>
      </c>
      <c r="C4" s="229" t="s">
        <v>5</v>
      </c>
      <c r="D4" s="229" t="s">
        <v>6</v>
      </c>
      <c r="E4" s="229" t="s">
        <v>7</v>
      </c>
      <c r="F4" s="229" t="s">
        <v>8</v>
      </c>
      <c r="G4" s="229" t="s">
        <v>9</v>
      </c>
      <c r="H4" s="229" t="s">
        <v>214</v>
      </c>
      <c r="I4" s="229" t="s">
        <v>215</v>
      </c>
      <c r="J4" s="229" t="s">
        <v>10</v>
      </c>
      <c r="K4" s="229" t="s">
        <v>216</v>
      </c>
      <c r="L4" s="229" t="s">
        <v>217</v>
      </c>
      <c r="M4" s="229" t="s">
        <v>11</v>
      </c>
      <c r="N4" s="230" t="s">
        <v>12</v>
      </c>
      <c r="O4" s="231" t="s">
        <v>218</v>
      </c>
      <c r="P4" s="232" t="s">
        <v>161</v>
      </c>
    </row>
    <row r="5" spans="1:16" x14ac:dyDescent="0.2">
      <c r="A5" s="261">
        <v>44197</v>
      </c>
      <c r="B5" s="262" t="str">
        <f>VLOOKUP(WEEKDAY(A5),Table1[#All],2,FALSE)</f>
        <v>ו</v>
      </c>
      <c r="C5" s="269"/>
      <c r="D5" s="269"/>
      <c r="E5" s="270"/>
      <c r="F5" s="271"/>
      <c r="G5" s="269"/>
      <c r="H5" s="269"/>
      <c r="I5" s="269"/>
      <c r="J5" s="270"/>
      <c r="K5" s="271"/>
      <c r="L5" s="272"/>
      <c r="M5" s="266">
        <f t="shared" ref="M5:M30" si="0">J5-E5</f>
        <v>0</v>
      </c>
      <c r="N5" s="266">
        <f>M5</f>
        <v>0</v>
      </c>
      <c r="O5" s="267">
        <f>IF(M5&gt;TIME(6,0,0),TIME(0,30,0),0)</f>
        <v>0</v>
      </c>
      <c r="P5" s="268">
        <f>O5</f>
        <v>0</v>
      </c>
    </row>
    <row r="6" spans="1:16" ht="48" x14ac:dyDescent="0.2">
      <c r="A6" s="186">
        <v>44199</v>
      </c>
      <c r="B6" s="187" t="str">
        <f>VLOOKUP(WEEKDAY(A6),Table1[#All],2,FALSE)</f>
        <v>א</v>
      </c>
      <c r="C6" s="269"/>
      <c r="D6" s="269"/>
      <c r="E6" s="189">
        <v>0.3347222222222222</v>
      </c>
      <c r="F6" s="302" t="s">
        <v>17</v>
      </c>
      <c r="G6" s="188"/>
      <c r="H6" s="188"/>
      <c r="I6" s="188"/>
      <c r="J6" s="189">
        <v>0.56319444444444444</v>
      </c>
      <c r="K6" s="302" t="s">
        <v>524</v>
      </c>
      <c r="L6" s="191" t="s">
        <v>618</v>
      </c>
      <c r="M6" s="192">
        <f t="shared" si="0"/>
        <v>0.22847222222222224</v>
      </c>
      <c r="N6" s="263">
        <f>N5+M6</f>
        <v>0.22847222222222224</v>
      </c>
      <c r="O6" s="193">
        <f t="shared" ref="O6:O11" si="1">IF(M6&gt;TIME(6,0,0),TIME(0,30,0),0)</f>
        <v>0</v>
      </c>
      <c r="P6" s="264">
        <f>O6+O5</f>
        <v>0</v>
      </c>
    </row>
    <row r="7" spans="1:16" ht="48" x14ac:dyDescent="0.2">
      <c r="A7" s="186">
        <v>44200</v>
      </c>
      <c r="B7" s="187" t="str">
        <f>VLOOKUP(WEEKDAY(A7),Table1[#All],2,FALSE)</f>
        <v>ב</v>
      </c>
      <c r="C7" s="188"/>
      <c r="D7" s="188"/>
      <c r="E7" s="189">
        <v>0.33611111111111108</v>
      </c>
      <c r="F7" s="302" t="s">
        <v>13</v>
      </c>
      <c r="G7" s="188"/>
      <c r="H7" s="188"/>
      <c r="I7" s="188"/>
      <c r="J7" s="189">
        <v>0.76527777777777783</v>
      </c>
      <c r="K7" s="302" t="s">
        <v>59</v>
      </c>
      <c r="L7" s="191" t="s">
        <v>619</v>
      </c>
      <c r="M7" s="192">
        <f t="shared" si="0"/>
        <v>0.42916666666666675</v>
      </c>
      <c r="N7" s="263">
        <f t="shared" ref="N7:N11" si="2">N6+M7</f>
        <v>0.65763888888888899</v>
      </c>
      <c r="O7" s="193">
        <f t="shared" si="1"/>
        <v>2.0833333333333332E-2</v>
      </c>
      <c r="P7" s="264">
        <f t="shared" ref="P7:P11" si="3">P6+O7</f>
        <v>2.0833333333333332E-2</v>
      </c>
    </row>
    <row r="8" spans="1:16" ht="64" x14ac:dyDescent="0.2">
      <c r="A8" s="186">
        <v>44201</v>
      </c>
      <c r="B8" s="187" t="str">
        <f>VLOOKUP(WEEKDAY(A8),Table1[#All],2,FALSE)</f>
        <v>ג</v>
      </c>
      <c r="C8" s="188"/>
      <c r="D8" s="188"/>
      <c r="E8" s="189">
        <v>0.27569444444444446</v>
      </c>
      <c r="F8" s="302" t="s">
        <v>263</v>
      </c>
      <c r="G8" s="188"/>
      <c r="H8" s="188"/>
      <c r="I8" s="188"/>
      <c r="J8" s="189">
        <v>0.67222222222222217</v>
      </c>
      <c r="K8" s="302" t="s">
        <v>252</v>
      </c>
      <c r="L8" s="191" t="s">
        <v>620</v>
      </c>
      <c r="M8" s="192">
        <f t="shared" si="0"/>
        <v>0.3965277777777777</v>
      </c>
      <c r="N8" s="263">
        <f t="shared" si="2"/>
        <v>1.0541666666666667</v>
      </c>
      <c r="O8" s="193">
        <f t="shared" si="1"/>
        <v>2.0833333333333332E-2</v>
      </c>
      <c r="P8" s="264">
        <f t="shared" si="3"/>
        <v>4.1666666666666664E-2</v>
      </c>
    </row>
    <row r="9" spans="1:16" x14ac:dyDescent="0.2">
      <c r="A9" s="261">
        <v>44202</v>
      </c>
      <c r="B9" s="262" t="str">
        <f>VLOOKUP(WEEKDAY(A9),Table1[#All],2,FALSE)</f>
        <v>ד</v>
      </c>
      <c r="C9" s="269"/>
      <c r="D9" s="269"/>
      <c r="E9" s="270"/>
      <c r="F9" s="303"/>
      <c r="G9" s="269"/>
      <c r="H9" s="269"/>
      <c r="I9" s="269"/>
      <c r="J9" s="270"/>
      <c r="K9" s="303"/>
      <c r="L9" s="272"/>
      <c r="M9" s="266">
        <f t="shared" si="0"/>
        <v>0</v>
      </c>
      <c r="N9" s="263">
        <f t="shared" si="2"/>
        <v>1.0541666666666667</v>
      </c>
      <c r="O9" s="193">
        <f t="shared" si="1"/>
        <v>0</v>
      </c>
      <c r="P9" s="264">
        <f t="shared" si="3"/>
        <v>4.1666666666666664E-2</v>
      </c>
    </row>
    <row r="10" spans="1:16" ht="32" x14ac:dyDescent="0.2">
      <c r="A10" s="186">
        <v>44203</v>
      </c>
      <c r="B10" s="187" t="str">
        <f>VLOOKUP(WEEKDAY(A10),Table1[#All],2,FALSE)</f>
        <v>ה</v>
      </c>
      <c r="C10" s="188"/>
      <c r="D10" s="188"/>
      <c r="E10" s="189">
        <v>0.29097222222222224</v>
      </c>
      <c r="F10" s="302" t="s">
        <v>269</v>
      </c>
      <c r="G10" s="188"/>
      <c r="H10" s="188"/>
      <c r="I10" s="188"/>
      <c r="J10" s="189">
        <v>0.55555555555555558</v>
      </c>
      <c r="K10" s="302" t="s">
        <v>252</v>
      </c>
      <c r="L10" s="191" t="s">
        <v>621</v>
      </c>
      <c r="M10" s="192">
        <f t="shared" si="0"/>
        <v>0.26458333333333334</v>
      </c>
      <c r="N10" s="263">
        <f t="shared" si="2"/>
        <v>1.3187500000000001</v>
      </c>
      <c r="O10" s="193">
        <f t="shared" si="1"/>
        <v>2.0833333333333332E-2</v>
      </c>
      <c r="P10" s="264">
        <f t="shared" si="3"/>
        <v>6.25E-2</v>
      </c>
    </row>
    <row r="11" spans="1:16" x14ac:dyDescent="0.2">
      <c r="A11" s="261">
        <v>44204</v>
      </c>
      <c r="B11" s="262" t="str">
        <f>VLOOKUP(WEEKDAY(A11),Table1[#All],2,FALSE)</f>
        <v>ו</v>
      </c>
      <c r="C11" s="269"/>
      <c r="D11" s="269"/>
      <c r="E11" s="270"/>
      <c r="F11" s="303"/>
      <c r="G11" s="269"/>
      <c r="H11" s="269"/>
      <c r="I11" s="269"/>
      <c r="J11" s="270"/>
      <c r="K11" s="303"/>
      <c r="L11" s="272"/>
      <c r="M11" s="266">
        <f t="shared" si="0"/>
        <v>0</v>
      </c>
      <c r="N11" s="263">
        <f t="shared" si="2"/>
        <v>1.3187500000000001</v>
      </c>
      <c r="O11" s="193">
        <f t="shared" si="1"/>
        <v>0</v>
      </c>
      <c r="P11" s="264">
        <f t="shared" si="3"/>
        <v>6.25E-2</v>
      </c>
    </row>
    <row r="12" spans="1:16" ht="80" x14ac:dyDescent="0.2">
      <c r="A12" s="186">
        <v>44206</v>
      </c>
      <c r="B12" s="187" t="str">
        <f>VLOOKUP(WEEKDAY(A12),Table1[#All],2,FALSE)</f>
        <v>א</v>
      </c>
      <c r="C12" s="188"/>
      <c r="D12" s="188"/>
      <c r="E12" s="189">
        <v>0.32083333333333336</v>
      </c>
      <c r="F12" s="302" t="s">
        <v>263</v>
      </c>
      <c r="G12" s="188"/>
      <c r="H12" s="188"/>
      <c r="I12" s="188"/>
      <c r="J12" s="189">
        <v>0.69513888888888886</v>
      </c>
      <c r="K12" s="302" t="s">
        <v>132</v>
      </c>
      <c r="L12" s="191" t="s">
        <v>622</v>
      </c>
      <c r="M12" s="192">
        <f t="shared" si="0"/>
        <v>0.3743055555555555</v>
      </c>
      <c r="N12" s="263">
        <f t="shared" ref="N12:N30" si="4">N11+M12</f>
        <v>1.6930555555555555</v>
      </c>
      <c r="O12" s="193">
        <f t="shared" ref="O12:O30" si="5">IF(M12&gt;TIME(6,0,0),TIME(0,30,0),0)</f>
        <v>2.0833333333333332E-2</v>
      </c>
      <c r="P12" s="264">
        <f t="shared" ref="P12:P30" si="6">P11+O12</f>
        <v>8.3333333333333329E-2</v>
      </c>
    </row>
    <row r="13" spans="1:16" ht="48" x14ac:dyDescent="0.2">
      <c r="A13" s="186">
        <v>44207</v>
      </c>
      <c r="B13" s="187" t="str">
        <f>VLOOKUP(WEEKDAY(A13),Table1[#All],2,FALSE)</f>
        <v>ב</v>
      </c>
      <c r="C13" s="188"/>
      <c r="D13" s="188"/>
      <c r="E13" s="189">
        <v>0.45347222222222222</v>
      </c>
      <c r="F13" s="302" t="s">
        <v>13</v>
      </c>
      <c r="G13" s="188"/>
      <c r="H13" s="188"/>
      <c r="I13" s="188"/>
      <c r="J13" s="189">
        <v>0.75</v>
      </c>
      <c r="K13" s="302" t="s">
        <v>252</v>
      </c>
      <c r="L13" s="191" t="s">
        <v>623</v>
      </c>
      <c r="M13" s="192">
        <f t="shared" si="0"/>
        <v>0.29652777777777778</v>
      </c>
      <c r="N13" s="263">
        <f t="shared" si="4"/>
        <v>1.9895833333333333</v>
      </c>
      <c r="O13" s="193">
        <f t="shared" si="5"/>
        <v>2.0833333333333332E-2</v>
      </c>
      <c r="P13" s="264">
        <f t="shared" si="6"/>
        <v>0.10416666666666666</v>
      </c>
    </row>
    <row r="14" spans="1:16" ht="32" x14ac:dyDescent="0.2">
      <c r="A14" s="186">
        <v>44208</v>
      </c>
      <c r="B14" s="187" t="str">
        <f>VLOOKUP(WEEKDAY(A14),Table1[#All],2,FALSE)</f>
        <v>ג</v>
      </c>
      <c r="C14" s="188"/>
      <c r="D14" s="188"/>
      <c r="E14" s="189">
        <v>0.33611111111111108</v>
      </c>
      <c r="F14" s="302" t="s">
        <v>17</v>
      </c>
      <c r="G14" s="188"/>
      <c r="H14" s="188"/>
      <c r="I14" s="188"/>
      <c r="J14" s="189">
        <v>0.64861111111111114</v>
      </c>
      <c r="K14" s="302" t="s">
        <v>255</v>
      </c>
      <c r="L14" s="191" t="s">
        <v>624</v>
      </c>
      <c r="M14" s="192">
        <f t="shared" si="0"/>
        <v>0.31250000000000006</v>
      </c>
      <c r="N14" s="263">
        <f t="shared" si="4"/>
        <v>2.3020833333333335</v>
      </c>
      <c r="O14" s="193">
        <f t="shared" si="5"/>
        <v>2.0833333333333332E-2</v>
      </c>
      <c r="P14" s="264">
        <f t="shared" si="6"/>
        <v>0.12499999999999999</v>
      </c>
    </row>
    <row r="15" spans="1:16" x14ac:dyDescent="0.2">
      <c r="A15" s="261">
        <v>44209</v>
      </c>
      <c r="B15" s="262" t="str">
        <f>VLOOKUP(WEEKDAY(A15),Table1[#All],2,FALSE)</f>
        <v>ד</v>
      </c>
      <c r="C15" s="269"/>
      <c r="D15" s="269"/>
      <c r="E15" s="270"/>
      <c r="F15" s="303"/>
      <c r="G15" s="269"/>
      <c r="H15" s="269"/>
      <c r="I15" s="269"/>
      <c r="J15" s="270"/>
      <c r="K15" s="303"/>
      <c r="L15" s="272"/>
      <c r="M15" s="266">
        <f t="shared" si="0"/>
        <v>0</v>
      </c>
      <c r="N15" s="263">
        <f t="shared" si="4"/>
        <v>2.3020833333333335</v>
      </c>
      <c r="O15" s="193">
        <f t="shared" si="5"/>
        <v>0</v>
      </c>
      <c r="P15" s="264">
        <f t="shared" si="6"/>
        <v>0.12499999999999999</v>
      </c>
    </row>
    <row r="16" spans="1:16" ht="48" x14ac:dyDescent="0.2">
      <c r="A16" s="186">
        <v>44210</v>
      </c>
      <c r="B16" s="187" t="str">
        <f>VLOOKUP(WEEKDAY(A16),Table1[#All],2,FALSE)</f>
        <v>ה</v>
      </c>
      <c r="C16" s="188"/>
      <c r="D16" s="188"/>
      <c r="E16" s="189">
        <v>0.26805555555555555</v>
      </c>
      <c r="F16" s="302" t="s">
        <v>255</v>
      </c>
      <c r="G16" s="188"/>
      <c r="H16" s="188"/>
      <c r="I16" s="188"/>
      <c r="J16" s="189">
        <v>0.65694444444444444</v>
      </c>
      <c r="K16" s="302" t="s">
        <v>20</v>
      </c>
      <c r="L16" s="191" t="s">
        <v>625</v>
      </c>
      <c r="M16" s="192">
        <f t="shared" si="0"/>
        <v>0.3888888888888889</v>
      </c>
      <c r="N16" s="263">
        <f t="shared" si="4"/>
        <v>2.6909722222222223</v>
      </c>
      <c r="O16" s="193">
        <f t="shared" si="5"/>
        <v>2.0833333333333332E-2</v>
      </c>
      <c r="P16" s="264">
        <f t="shared" si="6"/>
        <v>0.14583333333333331</v>
      </c>
    </row>
    <row r="17" spans="1:16" x14ac:dyDescent="0.2">
      <c r="A17" s="261">
        <v>44211</v>
      </c>
      <c r="B17" s="262" t="str">
        <f>VLOOKUP(WEEKDAY(A17),Table1[#All],2,FALSE)</f>
        <v>ו</v>
      </c>
      <c r="C17" s="269"/>
      <c r="D17" s="269"/>
      <c r="E17" s="270"/>
      <c r="F17" s="303"/>
      <c r="G17" s="269"/>
      <c r="H17" s="269"/>
      <c r="I17" s="269"/>
      <c r="J17" s="270"/>
      <c r="K17" s="303"/>
      <c r="L17" s="272"/>
      <c r="M17" s="266">
        <f t="shared" si="0"/>
        <v>0</v>
      </c>
      <c r="N17" s="263">
        <f t="shared" si="4"/>
        <v>2.6909722222222223</v>
      </c>
      <c r="O17" s="193">
        <f t="shared" si="5"/>
        <v>0</v>
      </c>
      <c r="P17" s="264">
        <f t="shared" si="6"/>
        <v>0.14583333333333331</v>
      </c>
    </row>
    <row r="18" spans="1:16" ht="32" x14ac:dyDescent="0.2">
      <c r="A18" s="186">
        <v>44213</v>
      </c>
      <c r="B18" s="187" t="str">
        <f>VLOOKUP(WEEKDAY(A18),Table1[#All],2,FALSE)</f>
        <v>א</v>
      </c>
      <c r="C18" s="188"/>
      <c r="D18" s="188"/>
      <c r="E18" s="189">
        <v>0.32500000000000001</v>
      </c>
      <c r="F18" s="302" t="s">
        <v>20</v>
      </c>
      <c r="G18" s="188"/>
      <c r="H18" s="188"/>
      <c r="I18" s="188"/>
      <c r="J18" s="189">
        <v>0.75694444444444453</v>
      </c>
      <c r="K18" s="302" t="s">
        <v>39</v>
      </c>
      <c r="L18" s="191" t="s">
        <v>626</v>
      </c>
      <c r="M18" s="192">
        <f t="shared" si="0"/>
        <v>0.43194444444444452</v>
      </c>
      <c r="N18" s="263">
        <f t="shared" si="4"/>
        <v>3.1229166666666668</v>
      </c>
      <c r="O18" s="193">
        <f t="shared" si="5"/>
        <v>2.0833333333333332E-2</v>
      </c>
      <c r="P18" s="264">
        <f t="shared" si="6"/>
        <v>0.16666666666666666</v>
      </c>
    </row>
    <row r="19" spans="1:16" ht="48" x14ac:dyDescent="0.2">
      <c r="A19" s="186">
        <v>44214</v>
      </c>
      <c r="B19" s="187" t="str">
        <f>VLOOKUP(WEEKDAY(A19),Table1[#All],2,FALSE)</f>
        <v>ב</v>
      </c>
      <c r="C19" s="269"/>
      <c r="D19" s="269"/>
      <c r="E19" s="189">
        <v>0.30694444444444441</v>
      </c>
      <c r="F19" s="302" t="s">
        <v>13</v>
      </c>
      <c r="G19" s="188"/>
      <c r="H19" s="188"/>
      <c r="I19" s="188"/>
      <c r="J19" s="189">
        <v>0.68541666666666667</v>
      </c>
      <c r="K19" s="302" t="s">
        <v>303</v>
      </c>
      <c r="L19" s="191" t="s">
        <v>627</v>
      </c>
      <c r="M19" s="192">
        <f t="shared" si="0"/>
        <v>0.37847222222222227</v>
      </c>
      <c r="N19" s="263">
        <f t="shared" si="4"/>
        <v>3.5013888888888891</v>
      </c>
      <c r="O19" s="193">
        <f t="shared" si="5"/>
        <v>2.0833333333333332E-2</v>
      </c>
      <c r="P19" s="264">
        <f t="shared" si="6"/>
        <v>0.1875</v>
      </c>
    </row>
    <row r="20" spans="1:16" ht="48" x14ac:dyDescent="0.2">
      <c r="A20" s="186">
        <v>44215</v>
      </c>
      <c r="B20" s="187" t="str">
        <f>VLOOKUP(WEEKDAY(A20),Table1[#All],2,FALSE)</f>
        <v>ג</v>
      </c>
      <c r="C20" s="188"/>
      <c r="D20" s="188"/>
      <c r="E20" s="189">
        <v>0.3</v>
      </c>
      <c r="F20" s="302" t="s">
        <v>269</v>
      </c>
      <c r="G20" s="188"/>
      <c r="H20" s="188"/>
      <c r="I20" s="188"/>
      <c r="J20" s="189">
        <v>0.73333333333333339</v>
      </c>
      <c r="K20" s="302" t="s">
        <v>252</v>
      </c>
      <c r="L20" s="191" t="s">
        <v>628</v>
      </c>
      <c r="M20" s="192">
        <f t="shared" si="0"/>
        <v>0.4333333333333334</v>
      </c>
      <c r="N20" s="263">
        <f t="shared" si="4"/>
        <v>3.9347222222222227</v>
      </c>
      <c r="O20" s="193">
        <f t="shared" si="5"/>
        <v>2.0833333333333332E-2</v>
      </c>
      <c r="P20" s="264">
        <f t="shared" si="6"/>
        <v>0.20833333333333334</v>
      </c>
    </row>
    <row r="21" spans="1:16" x14ac:dyDescent="0.2">
      <c r="A21" s="261">
        <v>44216</v>
      </c>
      <c r="B21" s="262" t="str">
        <f>VLOOKUP(WEEKDAY(A21),Table1[#All],2,FALSE)</f>
        <v>ד</v>
      </c>
      <c r="C21" s="269"/>
      <c r="D21" s="269"/>
      <c r="E21" s="270"/>
      <c r="F21" s="303"/>
      <c r="G21" s="269"/>
      <c r="H21" s="269"/>
      <c r="I21" s="269"/>
      <c r="J21" s="270"/>
      <c r="K21" s="303"/>
      <c r="L21" s="272"/>
      <c r="M21" s="266">
        <f t="shared" si="0"/>
        <v>0</v>
      </c>
      <c r="N21" s="263">
        <f t="shared" si="4"/>
        <v>3.9347222222222227</v>
      </c>
      <c r="O21" s="193">
        <f t="shared" si="5"/>
        <v>0</v>
      </c>
      <c r="P21" s="264">
        <f t="shared" si="6"/>
        <v>0.20833333333333334</v>
      </c>
    </row>
    <row r="22" spans="1:16" ht="32" x14ac:dyDescent="0.2">
      <c r="A22" s="186">
        <v>44217</v>
      </c>
      <c r="B22" s="187" t="str">
        <f>VLOOKUP(WEEKDAY(A22),Table1[#All],2,FALSE)</f>
        <v>ה</v>
      </c>
      <c r="C22" s="269"/>
      <c r="D22" s="269"/>
      <c r="E22" s="189">
        <v>0.29583333333333334</v>
      </c>
      <c r="F22" s="302" t="s">
        <v>269</v>
      </c>
      <c r="G22" s="188"/>
      <c r="H22" s="188"/>
      <c r="I22" s="188"/>
      <c r="J22" s="189">
        <v>0.62777777777777777</v>
      </c>
      <c r="K22" s="302" t="s">
        <v>132</v>
      </c>
      <c r="L22" s="191" t="s">
        <v>629</v>
      </c>
      <c r="M22" s="192">
        <f t="shared" si="0"/>
        <v>0.33194444444444443</v>
      </c>
      <c r="N22" s="263">
        <f t="shared" si="4"/>
        <v>4.2666666666666675</v>
      </c>
      <c r="O22" s="193">
        <f t="shared" si="5"/>
        <v>2.0833333333333332E-2</v>
      </c>
      <c r="P22" s="264">
        <f t="shared" si="6"/>
        <v>0.22916666666666669</v>
      </c>
    </row>
    <row r="23" spans="1:16" x14ac:dyDescent="0.2">
      <c r="A23" s="261">
        <v>44218</v>
      </c>
      <c r="B23" s="262" t="str">
        <f>VLOOKUP(WEEKDAY(A23),Table1[#All],2,FALSE)</f>
        <v>ו</v>
      </c>
      <c r="C23" s="269"/>
      <c r="D23" s="269"/>
      <c r="E23" s="270"/>
      <c r="F23" s="303"/>
      <c r="G23" s="269"/>
      <c r="H23" s="269"/>
      <c r="I23" s="269"/>
      <c r="J23" s="270"/>
      <c r="K23" s="303"/>
      <c r="L23" s="272"/>
      <c r="M23" s="266">
        <f t="shared" si="0"/>
        <v>0</v>
      </c>
      <c r="N23" s="263">
        <f t="shared" si="4"/>
        <v>4.2666666666666675</v>
      </c>
      <c r="O23" s="267">
        <f t="shared" si="5"/>
        <v>0</v>
      </c>
      <c r="P23" s="264">
        <f t="shared" si="6"/>
        <v>0.22916666666666669</v>
      </c>
    </row>
    <row r="24" spans="1:16" ht="48" x14ac:dyDescent="0.2">
      <c r="A24" s="186">
        <v>44220</v>
      </c>
      <c r="B24" s="187" t="str">
        <f>VLOOKUP(WEEKDAY(A24),Table1[#All],2,FALSE)</f>
        <v>א</v>
      </c>
      <c r="C24" s="269"/>
      <c r="D24" s="269"/>
      <c r="E24" s="189">
        <v>0.32291666666666669</v>
      </c>
      <c r="F24" s="302" t="s">
        <v>27</v>
      </c>
      <c r="G24" s="188"/>
      <c r="H24" s="188"/>
      <c r="I24" s="188"/>
      <c r="J24" s="189">
        <v>0.69236111111111109</v>
      </c>
      <c r="K24" s="302" t="s">
        <v>13</v>
      </c>
      <c r="L24" s="191" t="s">
        <v>630</v>
      </c>
      <c r="M24" s="192">
        <f t="shared" si="0"/>
        <v>0.36944444444444441</v>
      </c>
      <c r="N24" s="263">
        <f t="shared" si="4"/>
        <v>4.636111111111112</v>
      </c>
      <c r="O24" s="193">
        <f t="shared" si="5"/>
        <v>2.0833333333333332E-2</v>
      </c>
      <c r="P24" s="264">
        <f t="shared" si="6"/>
        <v>0.25</v>
      </c>
    </row>
    <row r="25" spans="1:16" ht="48" x14ac:dyDescent="0.2">
      <c r="A25" s="186">
        <v>44221</v>
      </c>
      <c r="B25" s="187" t="str">
        <f>VLOOKUP(WEEKDAY(A25),Table1[#All],2,FALSE)</f>
        <v>ב</v>
      </c>
      <c r="C25" s="188"/>
      <c r="D25" s="188"/>
      <c r="E25" s="189">
        <v>0.36736111111111108</v>
      </c>
      <c r="F25" s="302" t="s">
        <v>269</v>
      </c>
      <c r="G25" s="188"/>
      <c r="H25" s="188"/>
      <c r="I25" s="188"/>
      <c r="J25" s="189">
        <v>0.71805555555555556</v>
      </c>
      <c r="K25" s="302" t="s">
        <v>269</v>
      </c>
      <c r="L25" s="191" t="s">
        <v>631</v>
      </c>
      <c r="M25" s="192">
        <f t="shared" si="0"/>
        <v>0.35069444444444448</v>
      </c>
      <c r="N25" s="263">
        <f t="shared" si="4"/>
        <v>4.9868055555555566</v>
      </c>
      <c r="O25" s="193">
        <f t="shared" si="5"/>
        <v>2.0833333333333332E-2</v>
      </c>
      <c r="P25" s="264">
        <f t="shared" si="6"/>
        <v>0.27083333333333331</v>
      </c>
    </row>
    <row r="26" spans="1:16" ht="64" x14ac:dyDescent="0.2">
      <c r="A26" s="186">
        <v>44222</v>
      </c>
      <c r="B26" s="187" t="str">
        <f>VLOOKUP(WEEKDAY(A26),Table1[#All],2,FALSE)</f>
        <v>ג</v>
      </c>
      <c r="C26" s="188"/>
      <c r="D26" s="188"/>
      <c r="E26" s="189">
        <v>0.32777777777777778</v>
      </c>
      <c r="F26" s="302" t="s">
        <v>269</v>
      </c>
      <c r="G26" s="188"/>
      <c r="H26" s="188"/>
      <c r="I26" s="188"/>
      <c r="J26" s="265">
        <v>0.69791666666666663</v>
      </c>
      <c r="K26" s="302"/>
      <c r="L26" s="191" t="s">
        <v>632</v>
      </c>
      <c r="M26" s="192">
        <f t="shared" si="0"/>
        <v>0.37013888888888885</v>
      </c>
      <c r="N26" s="263">
        <f t="shared" si="4"/>
        <v>5.3569444444444452</v>
      </c>
      <c r="O26" s="193">
        <f t="shared" si="5"/>
        <v>2.0833333333333332E-2</v>
      </c>
      <c r="P26" s="264">
        <f t="shared" si="6"/>
        <v>0.29166666666666663</v>
      </c>
    </row>
    <row r="27" spans="1:16" x14ac:dyDescent="0.2">
      <c r="A27" s="261">
        <v>44223</v>
      </c>
      <c r="B27" s="262" t="str">
        <f>VLOOKUP(WEEKDAY(A27),Table1[#All],2,FALSE)</f>
        <v>ד</v>
      </c>
      <c r="C27" s="269"/>
      <c r="D27" s="269"/>
      <c r="E27" s="270"/>
      <c r="F27" s="303"/>
      <c r="G27" s="269"/>
      <c r="H27" s="269"/>
      <c r="I27" s="269"/>
      <c r="J27" s="270"/>
      <c r="K27" s="303"/>
      <c r="L27" s="272"/>
      <c r="M27" s="266">
        <f t="shared" si="0"/>
        <v>0</v>
      </c>
      <c r="N27" s="263">
        <f t="shared" si="4"/>
        <v>5.3569444444444452</v>
      </c>
      <c r="O27" s="193">
        <f t="shared" si="5"/>
        <v>0</v>
      </c>
      <c r="P27" s="264">
        <f t="shared" si="6"/>
        <v>0.29166666666666663</v>
      </c>
    </row>
    <row r="28" spans="1:16" ht="32" x14ac:dyDescent="0.2">
      <c r="A28" s="186">
        <v>44224</v>
      </c>
      <c r="B28" s="187" t="str">
        <f>VLOOKUP(WEEKDAY(A28),Table1[#All],2,FALSE)</f>
        <v>ה</v>
      </c>
      <c r="C28" s="188"/>
      <c r="D28" s="188"/>
      <c r="E28" s="189">
        <v>0.27777777777777779</v>
      </c>
      <c r="F28" s="302" t="s">
        <v>138</v>
      </c>
      <c r="G28" s="188"/>
      <c r="H28" s="188"/>
      <c r="I28" s="188"/>
      <c r="J28" s="189">
        <v>0.54236111111111118</v>
      </c>
      <c r="K28" s="302" t="s">
        <v>13</v>
      </c>
      <c r="L28" s="191" t="s">
        <v>633</v>
      </c>
      <c r="M28" s="192">
        <f t="shared" si="0"/>
        <v>0.26458333333333339</v>
      </c>
      <c r="N28" s="263">
        <f t="shared" si="4"/>
        <v>5.6215277777777786</v>
      </c>
      <c r="O28" s="193">
        <f t="shared" si="5"/>
        <v>2.0833333333333332E-2</v>
      </c>
      <c r="P28" s="264">
        <f t="shared" si="6"/>
        <v>0.31249999999999994</v>
      </c>
    </row>
    <row r="29" spans="1:16" x14ac:dyDescent="0.2">
      <c r="A29" s="261">
        <v>44225</v>
      </c>
      <c r="B29" s="262" t="str">
        <f>VLOOKUP(WEEKDAY(A29),Table1[#All],2,FALSE)</f>
        <v>ו</v>
      </c>
      <c r="C29" s="269"/>
      <c r="D29" s="269"/>
      <c r="E29" s="270"/>
      <c r="F29" s="303"/>
      <c r="G29" s="269"/>
      <c r="H29" s="269"/>
      <c r="I29" s="269"/>
      <c r="J29" s="270"/>
      <c r="K29" s="303"/>
      <c r="L29" s="272"/>
      <c r="M29" s="266">
        <f t="shared" si="0"/>
        <v>0</v>
      </c>
      <c r="N29" s="263">
        <f t="shared" si="4"/>
        <v>5.6215277777777786</v>
      </c>
      <c r="O29" s="267">
        <f t="shared" si="5"/>
        <v>0</v>
      </c>
      <c r="P29" s="264">
        <f t="shared" si="6"/>
        <v>0.31249999999999994</v>
      </c>
    </row>
    <row r="30" spans="1:16" ht="64" x14ac:dyDescent="0.2">
      <c r="A30" s="186">
        <v>44227</v>
      </c>
      <c r="B30" s="187" t="str">
        <f>VLOOKUP(WEEKDAY(A30),Table1[#All],2,FALSE)</f>
        <v>א</v>
      </c>
      <c r="C30" s="188"/>
      <c r="D30" s="188"/>
      <c r="E30" s="189">
        <v>0.36388888888888887</v>
      </c>
      <c r="F30" s="302" t="s">
        <v>13</v>
      </c>
      <c r="G30" s="188"/>
      <c r="H30" s="188"/>
      <c r="I30" s="188"/>
      <c r="J30" s="265">
        <v>0.75</v>
      </c>
      <c r="K30" s="302"/>
      <c r="L30" s="191" t="s">
        <v>634</v>
      </c>
      <c r="M30" s="192">
        <f t="shared" si="0"/>
        <v>0.38611111111111113</v>
      </c>
      <c r="N30" s="263">
        <f t="shared" si="4"/>
        <v>6.0076388888888896</v>
      </c>
      <c r="O30" s="193">
        <f t="shared" si="5"/>
        <v>2.0833333333333332E-2</v>
      </c>
      <c r="P30" s="264">
        <f t="shared" si="6"/>
        <v>0.33333333333333326</v>
      </c>
    </row>
    <row r="31" spans="1:16" ht="16" x14ac:dyDescent="0.2">
      <c r="A31" s="224" t="s">
        <v>46</v>
      </c>
      <c r="B31" s="225" t="s">
        <v>47</v>
      </c>
      <c r="C31" s="223" t="s">
        <v>48</v>
      </c>
      <c r="D31" s="66" t="s">
        <v>49</v>
      </c>
      <c r="E31" s="1"/>
      <c r="F31" s="6"/>
      <c r="G31" s="6"/>
      <c r="H31" s="6"/>
      <c r="I31" s="6"/>
      <c r="J31" s="1"/>
      <c r="K31" s="6"/>
      <c r="L31" s="6"/>
      <c r="M31" s="5">
        <v>0</v>
      </c>
      <c r="N31" s="125"/>
      <c r="O31" s="19"/>
      <c r="P31" s="5">
        <v>0</v>
      </c>
    </row>
    <row r="32" spans="1:16" ht="16" x14ac:dyDescent="0.2">
      <c r="A32" s="226">
        <v>0</v>
      </c>
      <c r="B32" s="227">
        <f>N30</f>
        <v>6.0076388888888896</v>
      </c>
      <c r="C32" s="125"/>
      <c r="D32" s="125"/>
      <c r="E32" s="125"/>
      <c r="F32" s="125"/>
      <c r="G32" s="125"/>
      <c r="H32" s="125"/>
      <c r="I32" s="125"/>
      <c r="J32" s="125"/>
      <c r="K32" s="125"/>
      <c r="L32" s="125"/>
      <c r="M32" s="125"/>
      <c r="N32" s="125"/>
      <c r="O32" s="125"/>
      <c r="P32" s="125"/>
    </row>
    <row r="33" spans="2:2" ht="16" x14ac:dyDescent="0.2">
      <c r="B33" s="227">
        <f>B32-P30</f>
        <v>5.6743055555555566</v>
      </c>
    </row>
  </sheetData>
  <pageMargins left="0.7" right="0.7" top="0.75" bottom="0.75" header="0.3" footer="0.3"/>
  <pageSetup paperSize="9" scale="44"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5A7703-29BF-4CE7-9B9A-0AE84B89E6BC}">
  <dimension ref="A1:P34"/>
  <sheetViews>
    <sheetView rightToLeft="1" zoomScale="80" zoomScaleNormal="80" workbookViewId="0">
      <pane ySplit="4" topLeftCell="A5" activePane="bottomLeft" state="frozen"/>
      <selection pane="bottomLeft" activeCell="B34" sqref="B34"/>
    </sheetView>
  </sheetViews>
  <sheetFormatPr baseColWidth="10" defaultColWidth="11.5" defaultRowHeight="15" x14ac:dyDescent="0.2"/>
  <cols>
    <col min="1" max="1" width="17" style="125" bestFit="1" customWidth="1"/>
    <col min="2" max="2" width="11.5" style="125" customWidth="1"/>
    <col min="3" max="4" width="0" style="125" hidden="1" customWidth="1"/>
    <col min="5" max="5" width="10.1640625" style="125" customWidth="1"/>
    <col min="6" max="6" width="34.5" style="125" customWidth="1"/>
    <col min="7" max="9" width="0" style="125" hidden="1" customWidth="1"/>
    <col min="10" max="10" width="11.5" style="125"/>
    <col min="11" max="11" width="40.5" style="125" bestFit="1" customWidth="1"/>
    <col min="12" max="12" width="29.5" style="125" customWidth="1"/>
    <col min="13" max="13" width="10.1640625" style="125" customWidth="1"/>
    <col min="14" max="14" width="10.5" style="125" customWidth="1"/>
    <col min="15" max="15" width="11.5" style="125" customWidth="1"/>
    <col min="16" max="16" width="11" style="125" customWidth="1"/>
    <col min="17" max="16384" width="11.5" style="125"/>
  </cols>
  <sheetData>
    <row r="1" spans="1:16" x14ac:dyDescent="0.2">
      <c r="A1" s="326"/>
      <c r="F1" s="125" t="s">
        <v>0</v>
      </c>
    </row>
    <row r="2" spans="1:16" x14ac:dyDescent="0.2">
      <c r="A2" s="326"/>
      <c r="F2" s="125" t="s">
        <v>1</v>
      </c>
    </row>
    <row r="3" spans="1:16" x14ac:dyDescent="0.2">
      <c r="A3" s="326"/>
      <c r="F3" s="125" t="s">
        <v>635</v>
      </c>
    </row>
    <row r="4" spans="1:16" ht="34" x14ac:dyDescent="0.2">
      <c r="A4" s="228" t="s">
        <v>3</v>
      </c>
      <c r="B4" s="229" t="s">
        <v>4</v>
      </c>
      <c r="C4" s="229" t="s">
        <v>5</v>
      </c>
      <c r="D4" s="229" t="s">
        <v>6</v>
      </c>
      <c r="E4" s="229" t="s">
        <v>7</v>
      </c>
      <c r="F4" s="229" t="s">
        <v>8</v>
      </c>
      <c r="G4" s="229" t="s">
        <v>9</v>
      </c>
      <c r="H4" s="229" t="s">
        <v>214</v>
      </c>
      <c r="I4" s="229" t="s">
        <v>215</v>
      </c>
      <c r="J4" s="229" t="s">
        <v>10</v>
      </c>
      <c r="K4" s="229" t="s">
        <v>216</v>
      </c>
      <c r="L4" s="229" t="s">
        <v>217</v>
      </c>
      <c r="M4" s="229" t="s">
        <v>11</v>
      </c>
      <c r="N4" s="230" t="s">
        <v>12</v>
      </c>
      <c r="O4" s="231" t="s">
        <v>218</v>
      </c>
      <c r="P4" s="232" t="s">
        <v>161</v>
      </c>
    </row>
    <row r="5" spans="1:16" ht="32" x14ac:dyDescent="0.2">
      <c r="A5" s="186">
        <v>44228</v>
      </c>
      <c r="B5" s="187" t="str">
        <f>VLOOKUP(WEEKDAY(A5),Table1[#All],2,FALSE)</f>
        <v>ב</v>
      </c>
      <c r="C5" s="188"/>
      <c r="D5" s="188"/>
      <c r="E5" s="189">
        <v>0.31875000000000003</v>
      </c>
      <c r="F5" s="190" t="s">
        <v>390</v>
      </c>
      <c r="G5" s="188"/>
      <c r="H5" s="188"/>
      <c r="I5" s="188"/>
      <c r="J5" s="189">
        <v>0.76666666666666661</v>
      </c>
      <c r="K5" s="190" t="s">
        <v>300</v>
      </c>
      <c r="L5" s="191" t="s">
        <v>636</v>
      </c>
      <c r="M5" s="192">
        <f t="shared" ref="M5" si="0">J5-E5</f>
        <v>0.44791666666666657</v>
      </c>
      <c r="N5" s="266">
        <f>M5</f>
        <v>0.44791666666666657</v>
      </c>
      <c r="O5" s="267">
        <f>IF(M5&gt;TIME(6,0,0),TIME(0,30,0),0)</f>
        <v>2.0833333333333332E-2</v>
      </c>
      <c r="P5" s="268">
        <f>O5</f>
        <v>2.0833333333333332E-2</v>
      </c>
    </row>
    <row r="6" spans="1:16" ht="48" x14ac:dyDescent="0.2">
      <c r="A6" s="186">
        <v>44229</v>
      </c>
      <c r="B6" s="187" t="str">
        <f>VLOOKUP(WEEKDAY(A6),Table1[#All],2,FALSE)</f>
        <v>ג</v>
      </c>
      <c r="C6" s="188"/>
      <c r="D6" s="188"/>
      <c r="E6" s="189">
        <v>0.31527777777777777</v>
      </c>
      <c r="F6" s="302" t="s">
        <v>269</v>
      </c>
      <c r="G6" s="188"/>
      <c r="H6" s="188"/>
      <c r="I6" s="188"/>
      <c r="J6" s="189">
        <v>0.74513888888888891</v>
      </c>
      <c r="K6" s="302" t="s">
        <v>252</v>
      </c>
      <c r="L6" s="191" t="s">
        <v>637</v>
      </c>
      <c r="M6" s="192">
        <f t="shared" ref="M6:M9" si="1">J6-E6</f>
        <v>0.42986111111111114</v>
      </c>
      <c r="N6" s="266">
        <f>N5+M6</f>
        <v>0.87777777777777777</v>
      </c>
      <c r="O6" s="267">
        <f t="shared" ref="O6:O9" si="2">IF(M6&gt;TIME(6,0,0),TIME(0,30,0),0)</f>
        <v>2.0833333333333332E-2</v>
      </c>
      <c r="P6" s="268">
        <f>O6+P5</f>
        <v>4.1666666666666664E-2</v>
      </c>
    </row>
    <row r="7" spans="1:16" x14ac:dyDescent="0.2">
      <c r="A7" s="261">
        <v>44230</v>
      </c>
      <c r="B7" s="262" t="str">
        <f>VLOOKUP(WEEKDAY(A7),Table1[#All],2,FALSE)</f>
        <v>ד</v>
      </c>
      <c r="C7" s="269"/>
      <c r="D7" s="269"/>
      <c r="E7" s="270"/>
      <c r="F7" s="303"/>
      <c r="G7" s="269"/>
      <c r="H7" s="269"/>
      <c r="I7" s="269"/>
      <c r="J7" s="270"/>
      <c r="K7" s="303"/>
      <c r="L7" s="272"/>
      <c r="M7" s="266">
        <f t="shared" si="1"/>
        <v>0</v>
      </c>
      <c r="N7" s="266">
        <f t="shared" ref="N7:N28" si="3">N6+M7</f>
        <v>0.87777777777777777</v>
      </c>
      <c r="O7" s="267">
        <f t="shared" si="2"/>
        <v>0</v>
      </c>
      <c r="P7" s="268">
        <f t="shared" ref="P7:P9" si="4">P6+O6</f>
        <v>6.25E-2</v>
      </c>
    </row>
    <row r="8" spans="1:16" ht="32" x14ac:dyDescent="0.2">
      <c r="A8" s="186">
        <v>44231</v>
      </c>
      <c r="B8" s="187" t="str">
        <f>VLOOKUP(WEEKDAY(A8),Table1[#All],2,FALSE)</f>
        <v>ה</v>
      </c>
      <c r="C8" s="188"/>
      <c r="D8" s="188"/>
      <c r="E8" s="189">
        <v>0.3034722222222222</v>
      </c>
      <c r="F8" s="302" t="s">
        <v>13</v>
      </c>
      <c r="G8" s="188"/>
      <c r="H8" s="188"/>
      <c r="I8" s="188"/>
      <c r="J8" s="189">
        <v>0.54722222222222217</v>
      </c>
      <c r="K8" s="302" t="s">
        <v>42</v>
      </c>
      <c r="L8" s="191" t="s">
        <v>638</v>
      </c>
      <c r="M8" s="192">
        <f t="shared" si="1"/>
        <v>0.24374999999999997</v>
      </c>
      <c r="N8" s="266">
        <f t="shared" si="3"/>
        <v>1.1215277777777777</v>
      </c>
      <c r="O8" s="267">
        <f t="shared" si="2"/>
        <v>0</v>
      </c>
      <c r="P8" s="268">
        <f t="shared" si="4"/>
        <v>6.25E-2</v>
      </c>
    </row>
    <row r="9" spans="1:16" x14ac:dyDescent="0.2">
      <c r="A9" s="261">
        <v>44232</v>
      </c>
      <c r="B9" s="262" t="str">
        <f>VLOOKUP(WEEKDAY(A9),Table1[#All],2,FALSE)</f>
        <v>ו</v>
      </c>
      <c r="C9" s="269"/>
      <c r="D9" s="269"/>
      <c r="E9" s="270"/>
      <c r="F9" s="303"/>
      <c r="G9" s="269"/>
      <c r="H9" s="269"/>
      <c r="I9" s="269"/>
      <c r="J9" s="270"/>
      <c r="K9" s="303"/>
      <c r="L9" s="272"/>
      <c r="M9" s="266">
        <f t="shared" si="1"/>
        <v>0</v>
      </c>
      <c r="N9" s="266">
        <f t="shared" si="3"/>
        <v>1.1215277777777777</v>
      </c>
      <c r="O9" s="267">
        <f t="shared" si="2"/>
        <v>0</v>
      </c>
      <c r="P9" s="268">
        <f t="shared" si="4"/>
        <v>6.25E-2</v>
      </c>
    </row>
    <row r="10" spans="1:16" ht="64" x14ac:dyDescent="0.2">
      <c r="A10" s="186">
        <v>44234</v>
      </c>
      <c r="B10" s="187" t="str">
        <f>VLOOKUP(WEEKDAY(A10),Table1[#All],2,FALSE)</f>
        <v>א</v>
      </c>
      <c r="C10" s="188"/>
      <c r="D10" s="188"/>
      <c r="E10" s="189">
        <v>0.31944444444444448</v>
      </c>
      <c r="F10" s="302" t="s">
        <v>269</v>
      </c>
      <c r="G10" s="188"/>
      <c r="H10" s="188"/>
      <c r="I10" s="188"/>
      <c r="J10" s="189">
        <v>0.77500000000000002</v>
      </c>
      <c r="K10" s="302" t="s">
        <v>311</v>
      </c>
      <c r="L10" s="191" t="s">
        <v>639</v>
      </c>
      <c r="M10" s="266">
        <f t="shared" ref="M10:M28" si="5">J10-E10</f>
        <v>0.45555555555555555</v>
      </c>
      <c r="N10" s="266">
        <f t="shared" si="3"/>
        <v>1.5770833333333332</v>
      </c>
      <c r="O10" s="267">
        <f t="shared" ref="O10:O28" si="6">IF(M10&gt;TIME(6,0,0),TIME(0,30,0),0)</f>
        <v>2.0833333333333332E-2</v>
      </c>
      <c r="P10" s="268">
        <f t="shared" ref="P10:P28" si="7">P9+O9</f>
        <v>6.25E-2</v>
      </c>
    </row>
    <row r="11" spans="1:16" ht="32" x14ac:dyDescent="0.2">
      <c r="A11" s="186">
        <v>44235</v>
      </c>
      <c r="B11" s="187" t="str">
        <f>VLOOKUP(WEEKDAY(A11),Table1[#All],2,FALSE)</f>
        <v>ב</v>
      </c>
      <c r="C11" s="188"/>
      <c r="D11" s="188"/>
      <c r="E11" s="189">
        <v>0.35486111111111113</v>
      </c>
      <c r="F11" s="302" t="s">
        <v>14</v>
      </c>
      <c r="G11" s="188"/>
      <c r="H11" s="188"/>
      <c r="I11" s="188"/>
      <c r="J11" s="189">
        <v>0.71944444444444444</v>
      </c>
      <c r="K11" s="302" t="s">
        <v>402</v>
      </c>
      <c r="L11" s="191" t="s">
        <v>640</v>
      </c>
      <c r="M11" s="266">
        <f t="shared" si="5"/>
        <v>0.36458333333333331</v>
      </c>
      <c r="N11" s="266">
        <f t="shared" si="3"/>
        <v>1.9416666666666664</v>
      </c>
      <c r="O11" s="267">
        <f t="shared" si="6"/>
        <v>2.0833333333333332E-2</v>
      </c>
      <c r="P11" s="268">
        <f t="shared" si="7"/>
        <v>8.3333333333333329E-2</v>
      </c>
    </row>
    <row r="12" spans="1:16" ht="48" x14ac:dyDescent="0.2">
      <c r="A12" s="186">
        <v>44236</v>
      </c>
      <c r="B12" s="187" t="str">
        <f>VLOOKUP(WEEKDAY(A12),Table1[#All],2,FALSE)</f>
        <v>ג</v>
      </c>
      <c r="C12" s="269"/>
      <c r="D12" s="269"/>
      <c r="E12" s="189">
        <v>0.30416666666666664</v>
      </c>
      <c r="F12" s="302" t="s">
        <v>138</v>
      </c>
      <c r="G12" s="188"/>
      <c r="H12" s="188"/>
      <c r="I12" s="188"/>
      <c r="J12" s="189">
        <v>0.61388888888888882</v>
      </c>
      <c r="K12" s="302" t="s">
        <v>252</v>
      </c>
      <c r="L12" s="191" t="s">
        <v>641</v>
      </c>
      <c r="M12" s="266">
        <f t="shared" si="5"/>
        <v>0.30972222222222218</v>
      </c>
      <c r="N12" s="266">
        <f t="shared" si="3"/>
        <v>2.2513888888888887</v>
      </c>
      <c r="O12" s="267">
        <f t="shared" si="6"/>
        <v>2.0833333333333332E-2</v>
      </c>
      <c r="P12" s="268">
        <f t="shared" si="7"/>
        <v>0.10416666666666666</v>
      </c>
    </row>
    <row r="13" spans="1:16" x14ac:dyDescent="0.2">
      <c r="A13" s="261">
        <v>44237</v>
      </c>
      <c r="B13" s="262" t="str">
        <f>VLOOKUP(WEEKDAY(A13),Table1[#All],2,FALSE)</f>
        <v>ד</v>
      </c>
      <c r="C13" s="269"/>
      <c r="D13" s="269"/>
      <c r="E13" s="270"/>
      <c r="F13" s="303"/>
      <c r="G13" s="269"/>
      <c r="H13" s="269"/>
      <c r="I13" s="269"/>
      <c r="J13" s="270"/>
      <c r="K13" s="303"/>
      <c r="L13" s="272"/>
      <c r="M13" s="266">
        <f t="shared" si="5"/>
        <v>0</v>
      </c>
      <c r="N13" s="266">
        <f t="shared" si="3"/>
        <v>2.2513888888888887</v>
      </c>
      <c r="O13" s="267">
        <f t="shared" si="6"/>
        <v>0</v>
      </c>
      <c r="P13" s="268">
        <f t="shared" si="7"/>
        <v>0.12499999999999999</v>
      </c>
    </row>
    <row r="14" spans="1:16" ht="80" x14ac:dyDescent="0.2">
      <c r="A14" s="186">
        <v>44238</v>
      </c>
      <c r="B14" s="187" t="str">
        <f>VLOOKUP(WEEKDAY(A14),Table1[#All],2,FALSE)</f>
        <v>ה</v>
      </c>
      <c r="C14" s="188"/>
      <c r="D14" s="188"/>
      <c r="E14" s="189">
        <v>0.28611111111111115</v>
      </c>
      <c r="F14" s="302" t="s">
        <v>42</v>
      </c>
      <c r="G14" s="188"/>
      <c r="H14" s="188"/>
      <c r="I14" s="188"/>
      <c r="J14" s="189">
        <v>0.62986111111111109</v>
      </c>
      <c r="K14" s="302" t="s">
        <v>303</v>
      </c>
      <c r="L14" s="191" t="s">
        <v>642</v>
      </c>
      <c r="M14" s="266">
        <f t="shared" si="5"/>
        <v>0.34374999999999994</v>
      </c>
      <c r="N14" s="266">
        <f t="shared" si="3"/>
        <v>2.5951388888888887</v>
      </c>
      <c r="O14" s="267">
        <f t="shared" si="6"/>
        <v>2.0833333333333332E-2</v>
      </c>
      <c r="P14" s="268">
        <f t="shared" si="7"/>
        <v>0.12499999999999999</v>
      </c>
    </row>
    <row r="15" spans="1:16" x14ac:dyDescent="0.2">
      <c r="A15" s="261">
        <v>44239</v>
      </c>
      <c r="B15" s="262" t="str">
        <f>VLOOKUP(WEEKDAY(A15),Table1[#All],2,FALSE)</f>
        <v>ו</v>
      </c>
      <c r="C15" s="269"/>
      <c r="D15" s="269"/>
      <c r="E15" s="270"/>
      <c r="F15" s="303"/>
      <c r="G15" s="269"/>
      <c r="H15" s="269"/>
      <c r="I15" s="269"/>
      <c r="J15" s="270"/>
      <c r="K15" s="303"/>
      <c r="L15" s="272"/>
      <c r="M15" s="266">
        <f t="shared" si="5"/>
        <v>0</v>
      </c>
      <c r="N15" s="266">
        <f t="shared" si="3"/>
        <v>2.5951388888888887</v>
      </c>
      <c r="O15" s="267">
        <f t="shared" si="6"/>
        <v>0</v>
      </c>
      <c r="P15" s="268">
        <f t="shared" si="7"/>
        <v>0.14583333333333331</v>
      </c>
    </row>
    <row r="16" spans="1:16" ht="64" x14ac:dyDescent="0.2">
      <c r="A16" s="186">
        <v>44241</v>
      </c>
      <c r="B16" s="187" t="str">
        <f>VLOOKUP(WEEKDAY(A16),Table1[#All],2,FALSE)</f>
        <v>א</v>
      </c>
      <c r="C16" s="188"/>
      <c r="D16" s="188"/>
      <c r="E16" s="189">
        <v>0.32361111111111113</v>
      </c>
      <c r="F16" s="302" t="s">
        <v>13</v>
      </c>
      <c r="G16" s="188"/>
      <c r="H16" s="188"/>
      <c r="I16" s="188"/>
      <c r="J16" s="189">
        <v>0.70347222222222217</v>
      </c>
      <c r="K16" s="302" t="s">
        <v>300</v>
      </c>
      <c r="L16" s="191" t="s">
        <v>643</v>
      </c>
      <c r="M16" s="266">
        <f t="shared" si="5"/>
        <v>0.37986111111111104</v>
      </c>
      <c r="N16" s="266">
        <f t="shared" si="3"/>
        <v>2.9749999999999996</v>
      </c>
      <c r="O16" s="267">
        <f t="shared" si="6"/>
        <v>2.0833333333333332E-2</v>
      </c>
      <c r="P16" s="268">
        <f t="shared" si="7"/>
        <v>0.14583333333333331</v>
      </c>
    </row>
    <row r="17" spans="1:16" ht="16" x14ac:dyDescent="0.2">
      <c r="A17" s="186">
        <v>44242</v>
      </c>
      <c r="B17" s="187" t="str">
        <f>VLOOKUP(WEEKDAY(A17),Table1[#All],2,FALSE)</f>
        <v>ב</v>
      </c>
      <c r="C17" s="269"/>
      <c r="D17" s="269"/>
      <c r="E17" s="189">
        <v>0.35347222222222219</v>
      </c>
      <c r="F17" s="302" t="s">
        <v>300</v>
      </c>
      <c r="G17" s="188"/>
      <c r="H17" s="188"/>
      <c r="I17" s="188"/>
      <c r="J17" s="189">
        <v>0.47361111111111115</v>
      </c>
      <c r="K17" s="302" t="s">
        <v>300</v>
      </c>
      <c r="L17" s="191" t="s">
        <v>644</v>
      </c>
      <c r="M17" s="266">
        <f t="shared" si="5"/>
        <v>0.12013888888888896</v>
      </c>
      <c r="N17" s="266">
        <f t="shared" si="3"/>
        <v>3.0951388888888887</v>
      </c>
      <c r="O17" s="267">
        <f t="shared" si="6"/>
        <v>0</v>
      </c>
      <c r="P17" s="268">
        <f t="shared" si="7"/>
        <v>0.16666666666666666</v>
      </c>
    </row>
    <row r="18" spans="1:16" ht="32" x14ac:dyDescent="0.2">
      <c r="A18" s="186">
        <v>44243</v>
      </c>
      <c r="B18" s="187" t="str">
        <f>VLOOKUP(WEEKDAY(A18),Table1[#All],2,FALSE)</f>
        <v>ג</v>
      </c>
      <c r="C18" s="188"/>
      <c r="D18" s="188"/>
      <c r="E18" s="189">
        <v>0.31111111111111112</v>
      </c>
      <c r="F18" s="302" t="s">
        <v>13</v>
      </c>
      <c r="G18" s="188"/>
      <c r="H18" s="188"/>
      <c r="I18" s="188"/>
      <c r="J18" s="189">
        <v>0.68125000000000002</v>
      </c>
      <c r="K18" s="302" t="s">
        <v>252</v>
      </c>
      <c r="L18" s="191" t="s">
        <v>645</v>
      </c>
      <c r="M18" s="266">
        <f t="shared" si="5"/>
        <v>0.37013888888888891</v>
      </c>
      <c r="N18" s="266">
        <f t="shared" si="3"/>
        <v>3.4652777777777777</v>
      </c>
      <c r="O18" s="267">
        <f t="shared" si="6"/>
        <v>2.0833333333333332E-2</v>
      </c>
      <c r="P18" s="268">
        <f t="shared" si="7"/>
        <v>0.16666666666666666</v>
      </c>
    </row>
    <row r="19" spans="1:16" x14ac:dyDescent="0.2">
      <c r="A19" s="261">
        <v>44244</v>
      </c>
      <c r="B19" s="262" t="str">
        <f>VLOOKUP(WEEKDAY(A19),Table1[#All],2,FALSE)</f>
        <v>ד</v>
      </c>
      <c r="C19" s="269"/>
      <c r="D19" s="269"/>
      <c r="E19" s="270"/>
      <c r="F19" s="303"/>
      <c r="G19" s="269"/>
      <c r="H19" s="269"/>
      <c r="I19" s="269"/>
      <c r="J19" s="270"/>
      <c r="K19" s="303"/>
      <c r="L19" s="272"/>
      <c r="M19" s="266">
        <f t="shared" si="5"/>
        <v>0</v>
      </c>
      <c r="N19" s="266">
        <f t="shared" si="3"/>
        <v>3.4652777777777777</v>
      </c>
      <c r="O19" s="267">
        <f t="shared" si="6"/>
        <v>0</v>
      </c>
      <c r="P19" s="268">
        <f t="shared" si="7"/>
        <v>0.1875</v>
      </c>
    </row>
    <row r="20" spans="1:16" ht="32" x14ac:dyDescent="0.2">
      <c r="A20" s="186">
        <v>44245</v>
      </c>
      <c r="B20" s="187" t="str">
        <f>VLOOKUP(WEEKDAY(A20),Table1[#All],2,FALSE)</f>
        <v>ה</v>
      </c>
      <c r="C20" s="269"/>
      <c r="D20" s="269"/>
      <c r="E20" s="189">
        <v>0.28958333333333336</v>
      </c>
      <c r="F20" s="302" t="s">
        <v>269</v>
      </c>
      <c r="G20" s="188"/>
      <c r="H20" s="188"/>
      <c r="I20" s="188"/>
      <c r="J20" s="189">
        <v>0.70138888888888884</v>
      </c>
      <c r="K20" s="302" t="s">
        <v>303</v>
      </c>
      <c r="L20" s="191" t="s">
        <v>646</v>
      </c>
      <c r="M20" s="266">
        <f t="shared" si="5"/>
        <v>0.41180555555555548</v>
      </c>
      <c r="N20" s="266">
        <f t="shared" si="3"/>
        <v>3.8770833333333332</v>
      </c>
      <c r="O20" s="267">
        <f t="shared" si="6"/>
        <v>2.0833333333333332E-2</v>
      </c>
      <c r="P20" s="268">
        <f t="shared" si="7"/>
        <v>0.1875</v>
      </c>
    </row>
    <row r="21" spans="1:16" x14ac:dyDescent="0.2">
      <c r="A21" s="261">
        <v>44246</v>
      </c>
      <c r="B21" s="262" t="str">
        <f>VLOOKUP(WEEKDAY(A21),Table1[#All],2,FALSE)</f>
        <v>ו</v>
      </c>
      <c r="C21" s="269"/>
      <c r="D21" s="269"/>
      <c r="E21" s="270"/>
      <c r="F21" s="303"/>
      <c r="G21" s="269"/>
      <c r="H21" s="269"/>
      <c r="I21" s="269"/>
      <c r="J21" s="270"/>
      <c r="K21" s="303"/>
      <c r="L21" s="272"/>
      <c r="M21" s="266">
        <f t="shared" si="5"/>
        <v>0</v>
      </c>
      <c r="N21" s="266">
        <f t="shared" si="3"/>
        <v>3.8770833333333332</v>
      </c>
      <c r="O21" s="267">
        <f t="shared" si="6"/>
        <v>0</v>
      </c>
      <c r="P21" s="268">
        <f t="shared" si="7"/>
        <v>0.20833333333333334</v>
      </c>
    </row>
    <row r="22" spans="1:16" ht="32" x14ac:dyDescent="0.2">
      <c r="A22" s="186">
        <v>44248</v>
      </c>
      <c r="B22" s="187" t="str">
        <f>VLOOKUP(WEEKDAY(A22),Table1[#All],2,FALSE)</f>
        <v>א</v>
      </c>
      <c r="C22" s="269"/>
      <c r="D22" s="269"/>
      <c r="E22" s="189">
        <v>0.34166666666666662</v>
      </c>
      <c r="F22" s="302" t="s">
        <v>300</v>
      </c>
      <c r="G22" s="188"/>
      <c r="H22" s="188"/>
      <c r="I22" s="188"/>
      <c r="J22" s="189">
        <v>0.75</v>
      </c>
      <c r="K22" s="302" t="s">
        <v>300</v>
      </c>
      <c r="L22" s="191" t="s">
        <v>647</v>
      </c>
      <c r="M22" s="266">
        <f t="shared" si="5"/>
        <v>0.40833333333333338</v>
      </c>
      <c r="N22" s="266">
        <f t="shared" si="3"/>
        <v>4.2854166666666664</v>
      </c>
      <c r="O22" s="267">
        <f t="shared" si="6"/>
        <v>2.0833333333333332E-2</v>
      </c>
      <c r="P22" s="268">
        <f t="shared" si="7"/>
        <v>0.20833333333333334</v>
      </c>
    </row>
    <row r="23" spans="1:16" ht="16" x14ac:dyDescent="0.2">
      <c r="A23" s="186">
        <v>44249</v>
      </c>
      <c r="B23" s="187" t="str">
        <f>VLOOKUP(WEEKDAY(A23),Table1[#All],2,FALSE)</f>
        <v>ב</v>
      </c>
      <c r="C23" s="188"/>
      <c r="D23" s="188"/>
      <c r="E23" s="189">
        <v>0.31111111111111112</v>
      </c>
      <c r="F23" s="302" t="s">
        <v>269</v>
      </c>
      <c r="G23" s="188"/>
      <c r="H23" s="188"/>
      <c r="I23" s="188"/>
      <c r="J23" s="189">
        <v>0.70763888888888893</v>
      </c>
      <c r="K23" s="302" t="s">
        <v>252</v>
      </c>
      <c r="L23" s="191" t="s">
        <v>648</v>
      </c>
      <c r="M23" s="266">
        <f t="shared" si="5"/>
        <v>0.39652777777777781</v>
      </c>
      <c r="N23" s="266">
        <f t="shared" si="3"/>
        <v>4.6819444444444445</v>
      </c>
      <c r="O23" s="267">
        <f t="shared" si="6"/>
        <v>2.0833333333333332E-2</v>
      </c>
      <c r="P23" s="268">
        <f t="shared" si="7"/>
        <v>0.22916666666666669</v>
      </c>
    </row>
    <row r="24" spans="1:16" ht="32" x14ac:dyDescent="0.2">
      <c r="A24" s="186">
        <v>44250</v>
      </c>
      <c r="B24" s="187" t="str">
        <f>VLOOKUP(WEEKDAY(A24),Table1[#All],2,FALSE)</f>
        <v>ג</v>
      </c>
      <c r="C24" s="188"/>
      <c r="D24" s="188"/>
      <c r="E24" s="189">
        <v>0.47013888888888888</v>
      </c>
      <c r="F24" s="302" t="s">
        <v>649</v>
      </c>
      <c r="G24" s="188"/>
      <c r="H24" s="188"/>
      <c r="I24" s="188"/>
      <c r="J24" s="189">
        <v>0.75277777777777777</v>
      </c>
      <c r="K24" s="302" t="s">
        <v>300</v>
      </c>
      <c r="L24" s="191" t="s">
        <v>650</v>
      </c>
      <c r="M24" s="266">
        <f t="shared" si="5"/>
        <v>0.28263888888888888</v>
      </c>
      <c r="N24" s="266">
        <f t="shared" si="3"/>
        <v>4.9645833333333336</v>
      </c>
      <c r="O24" s="267">
        <f t="shared" si="6"/>
        <v>2.0833333333333332E-2</v>
      </c>
      <c r="P24" s="268">
        <f t="shared" si="7"/>
        <v>0.25</v>
      </c>
    </row>
    <row r="25" spans="1:16" x14ac:dyDescent="0.2">
      <c r="A25" s="261">
        <v>44251</v>
      </c>
      <c r="B25" s="262" t="str">
        <f>VLOOKUP(WEEKDAY(A25),Table1[#All],2,FALSE)</f>
        <v>ד</v>
      </c>
      <c r="C25" s="269"/>
      <c r="D25" s="269"/>
      <c r="E25" s="270"/>
      <c r="F25" s="303"/>
      <c r="G25" s="269"/>
      <c r="H25" s="269"/>
      <c r="I25" s="269"/>
      <c r="J25" s="270"/>
      <c r="K25" s="303"/>
      <c r="L25" s="272"/>
      <c r="M25" s="266">
        <f t="shared" si="5"/>
        <v>0</v>
      </c>
      <c r="N25" s="266">
        <f t="shared" si="3"/>
        <v>4.9645833333333336</v>
      </c>
      <c r="O25" s="267">
        <f t="shared" si="6"/>
        <v>0</v>
      </c>
      <c r="P25" s="268">
        <f t="shared" si="7"/>
        <v>0.27083333333333331</v>
      </c>
    </row>
    <row r="26" spans="1:16" ht="64" x14ac:dyDescent="0.2">
      <c r="A26" s="186">
        <v>44252</v>
      </c>
      <c r="B26" s="187" t="str">
        <f>VLOOKUP(WEEKDAY(A26),Table1[#All],2,FALSE)</f>
        <v>ה</v>
      </c>
      <c r="C26" s="188"/>
      <c r="D26" s="188"/>
      <c r="E26" s="189">
        <v>0.3215277777777778</v>
      </c>
      <c r="F26" s="302" t="s">
        <v>13</v>
      </c>
      <c r="G26" s="188"/>
      <c r="H26" s="188"/>
      <c r="I26" s="188"/>
      <c r="J26" s="189">
        <v>0.68125000000000002</v>
      </c>
      <c r="K26" s="302" t="s">
        <v>300</v>
      </c>
      <c r="L26" s="191" t="s">
        <v>651</v>
      </c>
      <c r="M26" s="266">
        <f t="shared" si="5"/>
        <v>0.35972222222222222</v>
      </c>
      <c r="N26" s="266">
        <f t="shared" si="3"/>
        <v>5.3243055555555561</v>
      </c>
      <c r="O26" s="267">
        <f t="shared" si="6"/>
        <v>2.0833333333333332E-2</v>
      </c>
      <c r="P26" s="268">
        <f t="shared" si="7"/>
        <v>0.27083333333333331</v>
      </c>
    </row>
    <row r="27" spans="1:16" x14ac:dyDescent="0.2">
      <c r="A27" s="261">
        <v>44253</v>
      </c>
      <c r="B27" s="262" t="str">
        <f>VLOOKUP(WEEKDAY(A27),Table1[#All],2,FALSE)</f>
        <v>ו</v>
      </c>
      <c r="C27" s="269"/>
      <c r="D27" s="269"/>
      <c r="E27" s="270"/>
      <c r="F27" s="303"/>
      <c r="G27" s="269"/>
      <c r="H27" s="269"/>
      <c r="I27" s="269"/>
      <c r="J27" s="270"/>
      <c r="K27" s="303"/>
      <c r="L27" s="272"/>
      <c r="M27" s="266">
        <f t="shared" si="5"/>
        <v>0</v>
      </c>
      <c r="N27" s="266">
        <f t="shared" si="3"/>
        <v>5.3243055555555561</v>
      </c>
      <c r="O27" s="267">
        <f t="shared" si="6"/>
        <v>0</v>
      </c>
      <c r="P27" s="268">
        <f t="shared" si="7"/>
        <v>0.29166666666666663</v>
      </c>
    </row>
    <row r="28" spans="1:16" ht="32" x14ac:dyDescent="0.2">
      <c r="A28" s="186">
        <v>44255</v>
      </c>
      <c r="B28" s="187" t="str">
        <f>VLOOKUP(WEEKDAY(A28),Table1[#All],2,FALSE)</f>
        <v>א</v>
      </c>
      <c r="C28" s="188"/>
      <c r="D28" s="188"/>
      <c r="E28" s="189">
        <v>0.30486111111111108</v>
      </c>
      <c r="F28" s="302" t="s">
        <v>13</v>
      </c>
      <c r="G28" s="188"/>
      <c r="H28" s="188"/>
      <c r="I28" s="188"/>
      <c r="J28" s="189">
        <v>0.69444444444444453</v>
      </c>
      <c r="K28" s="302" t="s">
        <v>300</v>
      </c>
      <c r="L28" s="191" t="s">
        <v>652</v>
      </c>
      <c r="M28" s="266">
        <f t="shared" si="5"/>
        <v>0.38958333333333345</v>
      </c>
      <c r="N28" s="266">
        <f t="shared" si="3"/>
        <v>5.7138888888888895</v>
      </c>
      <c r="O28" s="267">
        <f t="shared" si="6"/>
        <v>2.0833333333333332E-2</v>
      </c>
      <c r="P28" s="268">
        <f t="shared" si="7"/>
        <v>0.29166666666666663</v>
      </c>
    </row>
    <row r="29" spans="1:16" x14ac:dyDescent="0.2">
      <c r="A29" s="186"/>
      <c r="B29" s="187"/>
      <c r="C29" s="188"/>
      <c r="D29" s="188"/>
      <c r="E29" s="189"/>
      <c r="F29" s="302"/>
      <c r="G29" s="188"/>
      <c r="H29" s="188"/>
      <c r="I29" s="188"/>
      <c r="J29" s="189"/>
      <c r="K29" s="302"/>
      <c r="L29" s="191"/>
      <c r="M29" s="192"/>
      <c r="N29" s="263"/>
      <c r="O29" s="193"/>
      <c r="P29" s="264"/>
    </row>
    <row r="30" spans="1:16" x14ac:dyDescent="0.2">
      <c r="A30" s="186"/>
      <c r="B30" s="187"/>
      <c r="C30" s="188"/>
      <c r="D30" s="188"/>
      <c r="E30" s="189"/>
      <c r="F30" s="302"/>
      <c r="G30" s="188"/>
      <c r="H30" s="188"/>
      <c r="I30" s="188"/>
      <c r="J30" s="189"/>
      <c r="K30" s="302"/>
      <c r="L30" s="191"/>
      <c r="M30" s="192"/>
      <c r="N30" s="263"/>
      <c r="O30" s="193"/>
      <c r="P30" s="264"/>
    </row>
    <row r="31" spans="1:16" x14ac:dyDescent="0.2">
      <c r="A31" s="186"/>
      <c r="B31" s="187"/>
      <c r="C31" s="188"/>
      <c r="D31" s="188"/>
      <c r="E31" s="189"/>
      <c r="F31" s="302"/>
      <c r="G31" s="188"/>
      <c r="H31" s="188"/>
      <c r="I31" s="188"/>
      <c r="J31" s="189"/>
      <c r="K31" s="302"/>
      <c r="L31" s="191"/>
      <c r="M31" s="192"/>
      <c r="N31" s="263"/>
      <c r="O31" s="193"/>
      <c r="P31" s="264"/>
    </row>
    <row r="32" spans="1:16" ht="16" x14ac:dyDescent="0.2">
      <c r="A32" s="224" t="s">
        <v>46</v>
      </c>
      <c r="B32" s="225" t="s">
        <v>47</v>
      </c>
      <c r="C32" s="223" t="s">
        <v>48</v>
      </c>
      <c r="D32" s="66" t="s">
        <v>49</v>
      </c>
      <c r="E32" s="1"/>
      <c r="F32" s="6"/>
      <c r="G32" s="6"/>
      <c r="H32" s="6"/>
      <c r="I32" s="6"/>
      <c r="J32" s="1"/>
      <c r="K32" s="6"/>
      <c r="L32" s="6"/>
      <c r="M32" s="5">
        <v>0</v>
      </c>
      <c r="O32" s="19"/>
      <c r="P32" s="5">
        <v>0</v>
      </c>
    </row>
    <row r="33" spans="1:2" ht="16" x14ac:dyDescent="0.2">
      <c r="A33" s="226">
        <v>0</v>
      </c>
      <c r="B33" s="227">
        <f>N28</f>
        <v>5.7138888888888895</v>
      </c>
    </row>
    <row r="34" spans="1:2" ht="16" x14ac:dyDescent="0.2">
      <c r="B34" s="227">
        <f>B33-P28</f>
        <v>5.4222222222222225</v>
      </c>
    </row>
  </sheetData>
  <pageMargins left="0.7" right="0.7" top="0.75" bottom="0.75" header="0.3" footer="0.3"/>
  <pageSetup paperSize="9" orientation="portrait" horizontalDpi="0" verticalDpi="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03FF79-CE9D-4558-BCBE-B64709950F00}">
  <dimension ref="A1:P34"/>
  <sheetViews>
    <sheetView rightToLeft="1" topLeftCell="B20" zoomScale="85" zoomScaleNormal="85" workbookViewId="0">
      <selection activeCell="B34" sqref="B34"/>
    </sheetView>
  </sheetViews>
  <sheetFormatPr baseColWidth="10" defaultColWidth="11.5" defaultRowHeight="15" x14ac:dyDescent="0.2"/>
  <cols>
    <col min="1" max="1" width="17" style="125" bestFit="1" customWidth="1"/>
    <col min="2" max="2" width="11.5" style="125" customWidth="1"/>
    <col min="3" max="4" width="0" style="125" hidden="1" customWidth="1"/>
    <col min="5" max="5" width="10.1640625" style="125" customWidth="1"/>
    <col min="6" max="6" width="34.5" style="125" customWidth="1"/>
    <col min="7" max="9" width="0" style="125" hidden="1" customWidth="1"/>
    <col min="10" max="10" width="11.5" style="125"/>
    <col min="11" max="11" width="40.5" style="125" bestFit="1" customWidth="1"/>
    <col min="12" max="12" width="29.5" style="125" customWidth="1"/>
    <col min="13" max="13" width="10.1640625" style="125" customWidth="1"/>
    <col min="14" max="14" width="10.5" style="125" customWidth="1"/>
    <col min="15" max="15" width="11.5" style="125" customWidth="1"/>
    <col min="16" max="16" width="11" style="125" customWidth="1"/>
    <col min="17" max="16384" width="11.5" style="125"/>
  </cols>
  <sheetData>
    <row r="1" spans="1:16" x14ac:dyDescent="0.2">
      <c r="A1" s="326"/>
      <c r="F1" s="327" t="s">
        <v>0</v>
      </c>
    </row>
    <row r="2" spans="1:16" x14ac:dyDescent="0.2">
      <c r="A2" s="326"/>
      <c r="F2" s="327" t="s">
        <v>1</v>
      </c>
    </row>
    <row r="3" spans="1:16" x14ac:dyDescent="0.2">
      <c r="A3" s="326"/>
      <c r="F3" s="327" t="s">
        <v>653</v>
      </c>
    </row>
    <row r="4" spans="1:16" ht="34" x14ac:dyDescent="0.2">
      <c r="A4" s="228" t="s">
        <v>3</v>
      </c>
      <c r="B4" s="229" t="s">
        <v>4</v>
      </c>
      <c r="C4" s="229" t="s">
        <v>5</v>
      </c>
      <c r="D4" s="229" t="s">
        <v>6</v>
      </c>
      <c r="E4" s="229" t="s">
        <v>7</v>
      </c>
      <c r="F4" s="229" t="s">
        <v>8</v>
      </c>
      <c r="G4" s="229" t="s">
        <v>9</v>
      </c>
      <c r="H4" s="229" t="s">
        <v>214</v>
      </c>
      <c r="I4" s="229" t="s">
        <v>215</v>
      </c>
      <c r="J4" s="229" t="s">
        <v>10</v>
      </c>
      <c r="K4" s="229" t="s">
        <v>216</v>
      </c>
      <c r="L4" s="229" t="s">
        <v>217</v>
      </c>
      <c r="M4" s="229" t="s">
        <v>11</v>
      </c>
      <c r="N4" s="230" t="s">
        <v>12</v>
      </c>
      <c r="O4" s="231" t="s">
        <v>218</v>
      </c>
      <c r="P4" s="232" t="s">
        <v>161</v>
      </c>
    </row>
    <row r="5" spans="1:16" ht="48" x14ac:dyDescent="0.2">
      <c r="A5" s="186">
        <v>44256</v>
      </c>
      <c r="B5" s="187" t="str">
        <f>VLOOKUP(WEEKDAY(A5),Table1[#All],2,FALSE)</f>
        <v>ב</v>
      </c>
      <c r="C5" s="188"/>
      <c r="D5" s="188"/>
      <c r="E5" s="189">
        <v>0.32569444444444445</v>
      </c>
      <c r="F5" s="190" t="s">
        <v>17</v>
      </c>
      <c r="G5" s="188"/>
      <c r="H5" s="188"/>
      <c r="I5" s="188"/>
      <c r="J5" s="265">
        <v>0.73958333333333337</v>
      </c>
      <c r="K5" s="190"/>
      <c r="L5" s="191" t="s">
        <v>654</v>
      </c>
      <c r="M5" s="192">
        <f t="shared" ref="M5:M31" si="0">J5-E5</f>
        <v>0.41388888888888892</v>
      </c>
      <c r="N5" s="266">
        <f>M5</f>
        <v>0.41388888888888892</v>
      </c>
      <c r="O5" s="267">
        <f>IF(M5&gt;TIME(6,0,0),TIME(0,30,0),0)</f>
        <v>2.0833333333333332E-2</v>
      </c>
      <c r="P5" s="268">
        <f>O5</f>
        <v>2.0833333333333332E-2</v>
      </c>
    </row>
    <row r="6" spans="1:16" ht="80" x14ac:dyDescent="0.2">
      <c r="A6" s="186">
        <v>44257</v>
      </c>
      <c r="B6" s="187" t="str">
        <f>VLOOKUP(WEEKDAY(A6),Table1[#All],2,FALSE)</f>
        <v>ג</v>
      </c>
      <c r="C6" s="188"/>
      <c r="D6" s="188"/>
      <c r="E6" s="189">
        <v>0.34375</v>
      </c>
      <c r="F6" s="302" t="s">
        <v>17</v>
      </c>
      <c r="G6" s="188"/>
      <c r="H6" s="188"/>
      <c r="I6" s="188"/>
      <c r="J6" s="189">
        <v>0.7319444444444444</v>
      </c>
      <c r="K6" s="302" t="s">
        <v>252</v>
      </c>
      <c r="L6" s="191" t="s">
        <v>655</v>
      </c>
      <c r="M6" s="192">
        <f t="shared" si="0"/>
        <v>0.3881944444444444</v>
      </c>
      <c r="N6" s="263">
        <f>N5+M6</f>
        <v>0.80208333333333326</v>
      </c>
      <c r="O6" s="267">
        <f t="shared" ref="O6:O31" si="1">IF(M6&gt;TIME(6,0,0),TIME(0,30,0),0)</f>
        <v>2.0833333333333332E-2</v>
      </c>
      <c r="P6" s="264">
        <f>O6+P5</f>
        <v>4.1666666666666664E-2</v>
      </c>
    </row>
    <row r="7" spans="1:16" x14ac:dyDescent="0.2">
      <c r="A7" s="261">
        <v>44258</v>
      </c>
      <c r="B7" s="262" t="str">
        <f>VLOOKUP(WEEKDAY(A7),Table1[#All],2,FALSE)</f>
        <v>ד</v>
      </c>
      <c r="C7" s="269"/>
      <c r="D7" s="269"/>
      <c r="E7" s="270"/>
      <c r="F7" s="303"/>
      <c r="G7" s="269"/>
      <c r="H7" s="269"/>
      <c r="I7" s="269"/>
      <c r="J7" s="270"/>
      <c r="K7" s="303"/>
      <c r="L7" s="272"/>
      <c r="M7" s="192">
        <f t="shared" si="0"/>
        <v>0</v>
      </c>
      <c r="N7" s="263">
        <f t="shared" ref="N7:N9" si="2">N6+M7</f>
        <v>0.80208333333333326</v>
      </c>
      <c r="O7" s="267">
        <f t="shared" si="1"/>
        <v>0</v>
      </c>
      <c r="P7" s="264">
        <f t="shared" ref="P7:P9" si="3">O7+P6</f>
        <v>4.1666666666666664E-2</v>
      </c>
    </row>
    <row r="8" spans="1:16" ht="32" x14ac:dyDescent="0.2">
      <c r="A8" s="186">
        <v>44259</v>
      </c>
      <c r="B8" s="187" t="str">
        <f>VLOOKUP(WEEKDAY(A8),Table1[#All],2,FALSE)</f>
        <v>ה</v>
      </c>
      <c r="C8" s="188"/>
      <c r="D8" s="188"/>
      <c r="E8" s="189">
        <v>0.32708333333333334</v>
      </c>
      <c r="F8" s="302" t="s">
        <v>325</v>
      </c>
      <c r="G8" s="188"/>
      <c r="H8" s="188"/>
      <c r="I8" s="188"/>
      <c r="J8" s="189">
        <v>0.71944444444444444</v>
      </c>
      <c r="K8" s="302" t="s">
        <v>300</v>
      </c>
      <c r="L8" s="191" t="s">
        <v>656</v>
      </c>
      <c r="M8" s="192">
        <f t="shared" si="0"/>
        <v>0.3923611111111111</v>
      </c>
      <c r="N8" s="263">
        <f t="shared" si="2"/>
        <v>1.1944444444444444</v>
      </c>
      <c r="O8" s="267">
        <f t="shared" si="1"/>
        <v>2.0833333333333332E-2</v>
      </c>
      <c r="P8" s="264">
        <f t="shared" si="3"/>
        <v>6.25E-2</v>
      </c>
    </row>
    <row r="9" spans="1:16" x14ac:dyDescent="0.2">
      <c r="A9" s="261">
        <v>44260</v>
      </c>
      <c r="B9" s="262" t="str">
        <f>VLOOKUP(WEEKDAY(A9),Table1[#All],2,FALSE)</f>
        <v>ו</v>
      </c>
      <c r="C9" s="269"/>
      <c r="D9" s="269"/>
      <c r="E9" s="270"/>
      <c r="F9" s="303"/>
      <c r="G9" s="269"/>
      <c r="H9" s="269"/>
      <c r="I9" s="269"/>
      <c r="J9" s="270"/>
      <c r="K9" s="303"/>
      <c r="L9" s="272"/>
      <c r="M9" s="266">
        <f t="shared" si="0"/>
        <v>0</v>
      </c>
      <c r="N9" s="263">
        <f t="shared" si="2"/>
        <v>1.1944444444444444</v>
      </c>
      <c r="O9" s="267">
        <f t="shared" si="1"/>
        <v>0</v>
      </c>
      <c r="P9" s="264">
        <f t="shared" si="3"/>
        <v>6.25E-2</v>
      </c>
    </row>
    <row r="10" spans="1:16" ht="32" x14ac:dyDescent="0.2">
      <c r="A10" s="186">
        <v>44262</v>
      </c>
      <c r="B10" s="187" t="str">
        <f>VLOOKUP(WEEKDAY(A10),Table1[#All],2,FALSE)</f>
        <v>א</v>
      </c>
      <c r="C10" s="188"/>
      <c r="D10" s="188"/>
      <c r="E10" s="189">
        <v>0.40416666666666662</v>
      </c>
      <c r="F10" s="302" t="s">
        <v>657</v>
      </c>
      <c r="G10" s="188"/>
      <c r="H10" s="188"/>
      <c r="I10" s="188"/>
      <c r="J10" s="189">
        <v>0.72083333333333333</v>
      </c>
      <c r="K10" s="302" t="s">
        <v>263</v>
      </c>
      <c r="L10" s="191" t="s">
        <v>658</v>
      </c>
      <c r="M10" s="192">
        <f t="shared" si="0"/>
        <v>0.31666666666666671</v>
      </c>
      <c r="N10" s="263">
        <f t="shared" ref="N10:N31" si="4">N9+M10</f>
        <v>1.5111111111111111</v>
      </c>
      <c r="O10" s="267">
        <f t="shared" si="1"/>
        <v>2.0833333333333332E-2</v>
      </c>
      <c r="P10" s="264">
        <f t="shared" ref="P10:P31" si="5">O10+P9</f>
        <v>8.3333333333333329E-2</v>
      </c>
    </row>
    <row r="11" spans="1:16" ht="16" x14ac:dyDescent="0.2">
      <c r="A11" s="186">
        <v>44263</v>
      </c>
      <c r="B11" s="187" t="str">
        <f>VLOOKUP(WEEKDAY(A11),Table1[#All],2,FALSE)</f>
        <v>ב</v>
      </c>
      <c r="C11" s="188"/>
      <c r="D11" s="188"/>
      <c r="E11" s="189">
        <v>0.32222222222222224</v>
      </c>
      <c r="F11" s="302" t="s">
        <v>252</v>
      </c>
      <c r="G11" s="188"/>
      <c r="H11" s="188"/>
      <c r="I11" s="188"/>
      <c r="J11" s="189">
        <v>0.52847222222222223</v>
      </c>
      <c r="K11" s="302" t="s">
        <v>252</v>
      </c>
      <c r="L11" s="191" t="s">
        <v>659</v>
      </c>
      <c r="M11" s="192">
        <f t="shared" si="0"/>
        <v>0.20624999999999999</v>
      </c>
      <c r="N11" s="263">
        <f t="shared" si="4"/>
        <v>1.7173611111111111</v>
      </c>
      <c r="O11" s="267">
        <f t="shared" si="1"/>
        <v>0</v>
      </c>
      <c r="P11" s="264">
        <f t="shared" si="5"/>
        <v>8.3333333333333329E-2</v>
      </c>
    </row>
    <row r="12" spans="1:16" ht="32" x14ac:dyDescent="0.2">
      <c r="A12" s="186">
        <v>44264</v>
      </c>
      <c r="B12" s="187" t="str">
        <f>VLOOKUP(WEEKDAY(A12),Table1[#All],2,FALSE)</f>
        <v>ג</v>
      </c>
      <c r="C12" s="269"/>
      <c r="D12" s="269"/>
      <c r="E12" s="189">
        <v>0.29236111111111113</v>
      </c>
      <c r="F12" s="302" t="s">
        <v>13</v>
      </c>
      <c r="G12" s="188"/>
      <c r="H12" s="188"/>
      <c r="I12" s="188"/>
      <c r="J12" s="189">
        <v>0.72569444444444453</v>
      </c>
      <c r="K12" s="302" t="s">
        <v>252</v>
      </c>
      <c r="L12" s="191" t="s">
        <v>660</v>
      </c>
      <c r="M12" s="192">
        <f t="shared" si="0"/>
        <v>0.4333333333333334</v>
      </c>
      <c r="N12" s="263">
        <f t="shared" si="4"/>
        <v>2.1506944444444445</v>
      </c>
      <c r="O12" s="267">
        <f t="shared" si="1"/>
        <v>2.0833333333333332E-2</v>
      </c>
      <c r="P12" s="264">
        <f t="shared" si="5"/>
        <v>0.10416666666666666</v>
      </c>
    </row>
    <row r="13" spans="1:16" x14ac:dyDescent="0.2">
      <c r="A13" s="261">
        <v>44265</v>
      </c>
      <c r="B13" s="262" t="str">
        <f>VLOOKUP(WEEKDAY(A13),Table1[#All],2,FALSE)</f>
        <v>ד</v>
      </c>
      <c r="C13" s="269"/>
      <c r="D13" s="269"/>
      <c r="E13" s="270"/>
      <c r="F13" s="303"/>
      <c r="G13" s="269"/>
      <c r="H13" s="269"/>
      <c r="I13" s="269"/>
      <c r="J13" s="270"/>
      <c r="K13" s="303"/>
      <c r="L13" s="272"/>
      <c r="M13" s="266">
        <f t="shared" si="0"/>
        <v>0</v>
      </c>
      <c r="N13" s="263">
        <f t="shared" si="4"/>
        <v>2.1506944444444445</v>
      </c>
      <c r="O13" s="267">
        <f t="shared" si="1"/>
        <v>0</v>
      </c>
      <c r="P13" s="264">
        <f t="shared" si="5"/>
        <v>0.10416666666666666</v>
      </c>
    </row>
    <row r="14" spans="1:16" ht="16" x14ac:dyDescent="0.2">
      <c r="A14" s="186">
        <v>44266</v>
      </c>
      <c r="B14" s="187" t="str">
        <f>VLOOKUP(WEEKDAY(A14),Table1[#All],2,FALSE)</f>
        <v>ה</v>
      </c>
      <c r="C14" s="188"/>
      <c r="D14" s="188"/>
      <c r="E14" s="189">
        <v>0.28680555555555554</v>
      </c>
      <c r="F14" s="302" t="s">
        <v>20</v>
      </c>
      <c r="G14" s="188"/>
      <c r="H14" s="188"/>
      <c r="I14" s="188"/>
      <c r="J14" s="189">
        <v>0.60902777777777783</v>
      </c>
      <c r="K14" s="302" t="s">
        <v>661</v>
      </c>
      <c r="L14" s="191" t="s">
        <v>662</v>
      </c>
      <c r="M14" s="192">
        <f t="shared" si="0"/>
        <v>0.3222222222222223</v>
      </c>
      <c r="N14" s="263">
        <f t="shared" si="4"/>
        <v>2.4729166666666669</v>
      </c>
      <c r="O14" s="267">
        <f t="shared" si="1"/>
        <v>2.0833333333333332E-2</v>
      </c>
      <c r="P14" s="264">
        <f t="shared" si="5"/>
        <v>0.12499999999999999</v>
      </c>
    </row>
    <row r="15" spans="1:16" ht="32" x14ac:dyDescent="0.2">
      <c r="A15" s="186">
        <v>44267</v>
      </c>
      <c r="B15" s="187" t="str">
        <f>VLOOKUP(WEEKDAY(A15),Table1[#All],2,FALSE)</f>
        <v>ו</v>
      </c>
      <c r="C15" s="188"/>
      <c r="D15" s="188"/>
      <c r="E15" s="189">
        <v>0.43888888888888888</v>
      </c>
      <c r="F15" s="302" t="s">
        <v>303</v>
      </c>
      <c r="G15" s="188"/>
      <c r="H15" s="188"/>
      <c r="I15" s="188"/>
      <c r="J15" s="189">
        <v>0.6020833333333333</v>
      </c>
      <c r="K15" s="302" t="s">
        <v>300</v>
      </c>
      <c r="L15" s="191" t="s">
        <v>663</v>
      </c>
      <c r="M15" s="192">
        <f t="shared" si="0"/>
        <v>0.16319444444444442</v>
      </c>
      <c r="N15" s="263">
        <f t="shared" si="4"/>
        <v>2.6361111111111111</v>
      </c>
      <c r="O15" s="267">
        <f t="shared" si="1"/>
        <v>0</v>
      </c>
      <c r="P15" s="264">
        <f t="shared" si="5"/>
        <v>0.12499999999999999</v>
      </c>
    </row>
    <row r="16" spans="1:16" ht="16" x14ac:dyDescent="0.2">
      <c r="A16" s="186">
        <v>44269</v>
      </c>
      <c r="B16" s="187" t="str">
        <f>VLOOKUP(WEEKDAY(A16),Table1[#All],2,FALSE)</f>
        <v>א</v>
      </c>
      <c r="C16" s="188"/>
      <c r="D16" s="188"/>
      <c r="E16" s="189">
        <v>0.31805555555555554</v>
      </c>
      <c r="F16" s="302" t="s">
        <v>132</v>
      </c>
      <c r="G16" s="188"/>
      <c r="H16" s="188"/>
      <c r="I16" s="188"/>
      <c r="J16" s="189">
        <v>0.6</v>
      </c>
      <c r="K16" s="302" t="s">
        <v>255</v>
      </c>
      <c r="L16" s="191" t="s">
        <v>664</v>
      </c>
      <c r="M16" s="192">
        <f t="shared" si="0"/>
        <v>0.28194444444444444</v>
      </c>
      <c r="N16" s="263">
        <f t="shared" si="4"/>
        <v>2.9180555555555556</v>
      </c>
      <c r="O16" s="267">
        <f t="shared" si="1"/>
        <v>2.0833333333333332E-2</v>
      </c>
      <c r="P16" s="264">
        <f t="shared" si="5"/>
        <v>0.14583333333333331</v>
      </c>
    </row>
    <row r="17" spans="1:16" ht="32" x14ac:dyDescent="0.2">
      <c r="A17" s="186">
        <v>44270</v>
      </c>
      <c r="B17" s="187" t="str">
        <f>VLOOKUP(WEEKDAY(A17),Table1[#All],2,FALSE)</f>
        <v>ב</v>
      </c>
      <c r="C17" s="269"/>
      <c r="D17" s="269"/>
      <c r="E17" s="189">
        <v>0.45347222222222222</v>
      </c>
      <c r="F17" s="302" t="s">
        <v>269</v>
      </c>
      <c r="G17" s="188"/>
      <c r="H17" s="188"/>
      <c r="I17" s="188"/>
      <c r="J17" s="189">
        <v>0.7715277777777777</v>
      </c>
      <c r="K17" s="302" t="s">
        <v>382</v>
      </c>
      <c r="L17" s="191" t="s">
        <v>665</v>
      </c>
      <c r="M17" s="192">
        <f t="shared" si="0"/>
        <v>0.31805555555555548</v>
      </c>
      <c r="N17" s="263">
        <f t="shared" si="4"/>
        <v>3.2361111111111112</v>
      </c>
      <c r="O17" s="267">
        <f t="shared" si="1"/>
        <v>2.0833333333333332E-2</v>
      </c>
      <c r="P17" s="264">
        <f t="shared" si="5"/>
        <v>0.16666666666666666</v>
      </c>
    </row>
    <row r="18" spans="1:16" ht="48" x14ac:dyDescent="0.2">
      <c r="A18" s="186">
        <v>44271</v>
      </c>
      <c r="B18" s="187" t="str">
        <f>VLOOKUP(WEEKDAY(A18),Table1[#All],2,FALSE)</f>
        <v>ג</v>
      </c>
      <c r="C18" s="188"/>
      <c r="D18" s="188"/>
      <c r="E18" s="189">
        <v>0.29583333333333334</v>
      </c>
      <c r="F18" s="302" t="s">
        <v>402</v>
      </c>
      <c r="G18" s="188"/>
      <c r="H18" s="188"/>
      <c r="I18" s="188"/>
      <c r="J18" s="189">
        <v>0.78819444444444453</v>
      </c>
      <c r="K18" s="302" t="s">
        <v>382</v>
      </c>
      <c r="L18" s="191" t="s">
        <v>666</v>
      </c>
      <c r="M18" s="192">
        <f t="shared" si="0"/>
        <v>0.49236111111111119</v>
      </c>
      <c r="N18" s="263">
        <f t="shared" si="4"/>
        <v>3.7284722222222224</v>
      </c>
      <c r="O18" s="267">
        <f t="shared" si="1"/>
        <v>2.0833333333333332E-2</v>
      </c>
      <c r="P18" s="264">
        <f t="shared" si="5"/>
        <v>0.1875</v>
      </c>
    </row>
    <row r="19" spans="1:16" x14ac:dyDescent="0.2">
      <c r="A19" s="261">
        <v>44272</v>
      </c>
      <c r="B19" s="262" t="str">
        <f>VLOOKUP(WEEKDAY(A19),Table1[#All],2,FALSE)</f>
        <v>ד</v>
      </c>
      <c r="C19" s="269"/>
      <c r="D19" s="269"/>
      <c r="E19" s="270"/>
      <c r="F19" s="303"/>
      <c r="G19" s="269"/>
      <c r="H19" s="269"/>
      <c r="I19" s="269"/>
      <c r="J19" s="270"/>
      <c r="K19" s="303"/>
      <c r="L19" s="272"/>
      <c r="M19" s="266">
        <f t="shared" si="0"/>
        <v>0</v>
      </c>
      <c r="N19" s="263">
        <f t="shared" si="4"/>
        <v>3.7284722222222224</v>
      </c>
      <c r="O19" s="267">
        <f t="shared" si="1"/>
        <v>0</v>
      </c>
      <c r="P19" s="264">
        <f t="shared" si="5"/>
        <v>0.1875</v>
      </c>
    </row>
    <row r="20" spans="1:16" ht="32" x14ac:dyDescent="0.2">
      <c r="A20" s="186">
        <v>44273</v>
      </c>
      <c r="B20" s="187" t="str">
        <f>VLOOKUP(WEEKDAY(A20),Table1[#All],2,FALSE)</f>
        <v>ה</v>
      </c>
      <c r="C20" s="269"/>
      <c r="D20" s="269"/>
      <c r="E20" s="189">
        <v>0.29722222222222222</v>
      </c>
      <c r="F20" s="302" t="s">
        <v>13</v>
      </c>
      <c r="G20" s="188"/>
      <c r="H20" s="188"/>
      <c r="I20" s="188"/>
      <c r="J20" s="189">
        <v>0.6777777777777777</v>
      </c>
      <c r="K20" s="302" t="s">
        <v>303</v>
      </c>
      <c r="L20" s="191" t="s">
        <v>667</v>
      </c>
      <c r="M20" s="192">
        <f t="shared" si="0"/>
        <v>0.38055555555555548</v>
      </c>
      <c r="N20" s="263">
        <f t="shared" si="4"/>
        <v>4.1090277777777775</v>
      </c>
      <c r="O20" s="267">
        <f t="shared" si="1"/>
        <v>2.0833333333333332E-2</v>
      </c>
      <c r="P20" s="264">
        <f t="shared" si="5"/>
        <v>0.20833333333333334</v>
      </c>
    </row>
    <row r="21" spans="1:16" x14ac:dyDescent="0.2">
      <c r="A21" s="261">
        <v>44274</v>
      </c>
      <c r="B21" s="262" t="str">
        <f>VLOOKUP(WEEKDAY(A21),Table1[#All],2,FALSE)</f>
        <v>ו</v>
      </c>
      <c r="C21" s="269"/>
      <c r="D21" s="269"/>
      <c r="E21" s="270"/>
      <c r="F21" s="303"/>
      <c r="G21" s="269"/>
      <c r="H21" s="269"/>
      <c r="I21" s="269"/>
      <c r="J21" s="270"/>
      <c r="K21" s="303"/>
      <c r="L21" s="272"/>
      <c r="M21" s="266">
        <f t="shared" si="0"/>
        <v>0</v>
      </c>
      <c r="N21" s="263">
        <f t="shared" si="4"/>
        <v>4.1090277777777775</v>
      </c>
      <c r="O21" s="267">
        <f t="shared" si="1"/>
        <v>0</v>
      </c>
      <c r="P21" s="264">
        <f t="shared" si="5"/>
        <v>0.20833333333333334</v>
      </c>
    </row>
    <row r="22" spans="1:16" ht="64" x14ac:dyDescent="0.2">
      <c r="A22" s="186">
        <v>44276</v>
      </c>
      <c r="B22" s="187" t="str">
        <f>VLOOKUP(WEEKDAY(A22),Table1[#All],2,FALSE)</f>
        <v>א</v>
      </c>
      <c r="C22" s="269"/>
      <c r="D22" s="269"/>
      <c r="E22" s="189">
        <v>0.30694444444444441</v>
      </c>
      <c r="F22" s="302" t="s">
        <v>402</v>
      </c>
      <c r="G22" s="188"/>
      <c r="H22" s="188"/>
      <c r="I22" s="188"/>
      <c r="J22" s="189">
        <v>0.69930555555555562</v>
      </c>
      <c r="K22" s="302" t="s">
        <v>321</v>
      </c>
      <c r="L22" s="191" t="s">
        <v>668</v>
      </c>
      <c r="M22" s="192">
        <f t="shared" si="0"/>
        <v>0.39236111111111122</v>
      </c>
      <c r="N22" s="263">
        <f t="shared" si="4"/>
        <v>4.5013888888888891</v>
      </c>
      <c r="O22" s="267">
        <f t="shared" si="1"/>
        <v>2.0833333333333332E-2</v>
      </c>
      <c r="P22" s="264">
        <f t="shared" si="5"/>
        <v>0.22916666666666669</v>
      </c>
    </row>
    <row r="23" spans="1:16" ht="16" x14ac:dyDescent="0.2">
      <c r="A23" s="186">
        <v>44277</v>
      </c>
      <c r="B23" s="187" t="str">
        <f>VLOOKUP(WEEKDAY(A23),Table1[#All],2,FALSE)</f>
        <v>ב</v>
      </c>
      <c r="C23" s="188"/>
      <c r="D23" s="188"/>
      <c r="E23" s="189">
        <v>0.29444444444444445</v>
      </c>
      <c r="F23" s="302" t="s">
        <v>59</v>
      </c>
      <c r="G23" s="188"/>
      <c r="H23" s="188"/>
      <c r="I23" s="188"/>
      <c r="J23" s="189">
        <v>0.59166666666666667</v>
      </c>
      <c r="K23" s="302" t="s">
        <v>67</v>
      </c>
      <c r="L23" s="191" t="s">
        <v>669</v>
      </c>
      <c r="M23" s="192">
        <f t="shared" si="0"/>
        <v>0.29722222222222222</v>
      </c>
      <c r="N23" s="263">
        <f t="shared" si="4"/>
        <v>4.7986111111111116</v>
      </c>
      <c r="O23" s="267">
        <f t="shared" si="1"/>
        <v>2.0833333333333332E-2</v>
      </c>
      <c r="P23" s="264">
        <f t="shared" si="5"/>
        <v>0.25</v>
      </c>
    </row>
    <row r="24" spans="1:16" x14ac:dyDescent="0.2">
      <c r="A24" s="261">
        <v>44278</v>
      </c>
      <c r="B24" s="262" t="str">
        <f>VLOOKUP(WEEKDAY(A24),Table1[#All],2,FALSE)</f>
        <v>ג</v>
      </c>
      <c r="C24" s="269"/>
      <c r="D24" s="269"/>
      <c r="E24" s="270"/>
      <c r="F24" s="303"/>
      <c r="G24" s="269"/>
      <c r="H24" s="269"/>
      <c r="I24" s="269"/>
      <c r="J24" s="270"/>
      <c r="K24" s="303"/>
      <c r="L24" s="272"/>
      <c r="M24" s="266">
        <f t="shared" si="0"/>
        <v>0</v>
      </c>
      <c r="N24" s="263">
        <f t="shared" si="4"/>
        <v>4.7986111111111116</v>
      </c>
      <c r="O24" s="267">
        <f t="shared" si="1"/>
        <v>0</v>
      </c>
      <c r="P24" s="264">
        <f t="shared" si="5"/>
        <v>0.25</v>
      </c>
    </row>
    <row r="25" spans="1:16" ht="32" x14ac:dyDescent="0.2">
      <c r="A25" s="186">
        <v>44279</v>
      </c>
      <c r="B25" s="187" t="str">
        <f>VLOOKUP(WEEKDAY(A25),Table1[#All],2,FALSE)</f>
        <v>ד</v>
      </c>
      <c r="C25" s="188"/>
      <c r="D25" s="188"/>
      <c r="E25" s="189">
        <v>0.35416666666666669</v>
      </c>
      <c r="F25" s="302" t="s">
        <v>325</v>
      </c>
      <c r="G25" s="188"/>
      <c r="H25" s="188"/>
      <c r="I25" s="188"/>
      <c r="J25" s="189">
        <v>0.52013888888888882</v>
      </c>
      <c r="K25" s="302" t="s">
        <v>300</v>
      </c>
      <c r="L25" s="191" t="s">
        <v>670</v>
      </c>
      <c r="M25" s="192">
        <f t="shared" si="0"/>
        <v>0.16597222222222213</v>
      </c>
      <c r="N25" s="263">
        <f t="shared" si="4"/>
        <v>4.9645833333333336</v>
      </c>
      <c r="O25" s="267">
        <f t="shared" si="1"/>
        <v>0</v>
      </c>
      <c r="P25" s="264">
        <f t="shared" si="5"/>
        <v>0.25</v>
      </c>
    </row>
    <row r="26" spans="1:16" ht="32" x14ac:dyDescent="0.2">
      <c r="A26" s="186">
        <v>44280</v>
      </c>
      <c r="B26" s="187" t="str">
        <f>VLOOKUP(WEEKDAY(A26),Table1[#All],2,FALSE)</f>
        <v>ה</v>
      </c>
      <c r="C26" s="188"/>
      <c r="D26" s="188"/>
      <c r="E26" s="189">
        <v>0.28819444444444448</v>
      </c>
      <c r="F26" s="302" t="s">
        <v>263</v>
      </c>
      <c r="G26" s="188"/>
      <c r="H26" s="188"/>
      <c r="I26" s="188"/>
      <c r="J26" s="189">
        <v>0.6972222222222223</v>
      </c>
      <c r="K26" s="302" t="s">
        <v>325</v>
      </c>
      <c r="L26" s="191" t="s">
        <v>671</v>
      </c>
      <c r="M26" s="192">
        <f t="shared" si="0"/>
        <v>0.40902777777777782</v>
      </c>
      <c r="N26" s="263">
        <f t="shared" si="4"/>
        <v>5.3736111111111118</v>
      </c>
      <c r="O26" s="267">
        <f t="shared" si="1"/>
        <v>2.0833333333333332E-2</v>
      </c>
      <c r="P26" s="264">
        <f t="shared" si="5"/>
        <v>0.27083333333333331</v>
      </c>
    </row>
    <row r="27" spans="1:16" x14ac:dyDescent="0.2">
      <c r="A27" s="261">
        <v>44281</v>
      </c>
      <c r="B27" s="262" t="str">
        <f>VLOOKUP(WEEKDAY(A27),Table1[#All],2,FALSE)</f>
        <v>ו</v>
      </c>
      <c r="C27" s="269"/>
      <c r="D27" s="269"/>
      <c r="E27" s="270"/>
      <c r="F27" s="303"/>
      <c r="G27" s="269"/>
      <c r="H27" s="269"/>
      <c r="I27" s="269"/>
      <c r="J27" s="270"/>
      <c r="K27" s="303"/>
      <c r="L27" s="272"/>
      <c r="M27" s="266">
        <f t="shared" si="0"/>
        <v>0</v>
      </c>
      <c r="N27" s="263">
        <f t="shared" si="4"/>
        <v>5.3736111111111118</v>
      </c>
      <c r="O27" s="267">
        <f t="shared" si="1"/>
        <v>0</v>
      </c>
      <c r="P27" s="264">
        <f t="shared" si="5"/>
        <v>0.27083333333333331</v>
      </c>
    </row>
    <row r="28" spans="1:16" x14ac:dyDescent="0.2">
      <c r="A28" s="261">
        <v>44283</v>
      </c>
      <c r="B28" s="262" t="str">
        <f>VLOOKUP(WEEKDAY(A28),Table1[#All],2,FALSE)</f>
        <v>א</v>
      </c>
      <c r="C28" s="269"/>
      <c r="D28" s="269"/>
      <c r="E28" s="270"/>
      <c r="F28" s="303"/>
      <c r="G28" s="269"/>
      <c r="H28" s="269"/>
      <c r="I28" s="269"/>
      <c r="J28" s="270"/>
      <c r="K28" s="303"/>
      <c r="L28" s="272"/>
      <c r="M28" s="266">
        <f t="shared" si="0"/>
        <v>0</v>
      </c>
      <c r="N28" s="263">
        <f t="shared" si="4"/>
        <v>5.3736111111111118</v>
      </c>
      <c r="O28" s="267">
        <f t="shared" si="1"/>
        <v>0</v>
      </c>
      <c r="P28" s="264">
        <f t="shared" si="5"/>
        <v>0.27083333333333331</v>
      </c>
    </row>
    <row r="29" spans="1:16" x14ac:dyDescent="0.2">
      <c r="A29" s="261">
        <v>44284</v>
      </c>
      <c r="B29" s="262" t="str">
        <f>VLOOKUP(WEEKDAY(A29),Table1[#All],2,FALSE)</f>
        <v>ב</v>
      </c>
      <c r="C29" s="269"/>
      <c r="D29" s="269"/>
      <c r="E29" s="270"/>
      <c r="F29" s="303"/>
      <c r="G29" s="269"/>
      <c r="H29" s="269"/>
      <c r="I29" s="269"/>
      <c r="J29" s="270"/>
      <c r="K29" s="303"/>
      <c r="L29" s="272"/>
      <c r="M29" s="266">
        <f t="shared" si="0"/>
        <v>0</v>
      </c>
      <c r="N29" s="263">
        <f t="shared" si="4"/>
        <v>5.3736111111111118</v>
      </c>
      <c r="O29" s="267">
        <f t="shared" si="1"/>
        <v>0</v>
      </c>
      <c r="P29" s="264">
        <f t="shared" si="5"/>
        <v>0.27083333333333331</v>
      </c>
    </row>
    <row r="30" spans="1:16" x14ac:dyDescent="0.2">
      <c r="A30" s="261">
        <v>44285</v>
      </c>
      <c r="B30" s="262" t="str">
        <f>VLOOKUP(WEEKDAY(A30),Table1[#All],2,FALSE)</f>
        <v>ג</v>
      </c>
      <c r="C30" s="269"/>
      <c r="D30" s="269"/>
      <c r="E30" s="270"/>
      <c r="F30" s="303"/>
      <c r="G30" s="269"/>
      <c r="H30" s="269"/>
      <c r="I30" s="269"/>
      <c r="J30" s="270"/>
      <c r="K30" s="303"/>
      <c r="L30" s="272"/>
      <c r="M30" s="266">
        <f t="shared" si="0"/>
        <v>0</v>
      </c>
      <c r="N30" s="263">
        <f t="shared" si="4"/>
        <v>5.3736111111111118</v>
      </c>
      <c r="O30" s="267">
        <f t="shared" si="1"/>
        <v>0</v>
      </c>
      <c r="P30" s="264">
        <f t="shared" si="5"/>
        <v>0.27083333333333331</v>
      </c>
    </row>
    <row r="31" spans="1:16" ht="16" x14ac:dyDescent="0.2">
      <c r="A31" s="261">
        <v>44286</v>
      </c>
      <c r="B31" s="262" t="str">
        <f>VLOOKUP(WEEKDAY(A31),Table1[#All],2,FALSE)</f>
        <v>ד</v>
      </c>
      <c r="C31" s="269"/>
      <c r="D31" s="269"/>
      <c r="E31" s="270">
        <v>0.375</v>
      </c>
      <c r="F31" s="303" t="s">
        <v>308</v>
      </c>
      <c r="G31" s="269"/>
      <c r="H31" s="269"/>
      <c r="I31" s="269"/>
      <c r="J31" s="270">
        <v>0.51874999999999993</v>
      </c>
      <c r="K31" s="303" t="s">
        <v>308</v>
      </c>
      <c r="L31" s="272" t="s">
        <v>672</v>
      </c>
      <c r="M31" s="266">
        <f t="shared" si="0"/>
        <v>0.14374999999999993</v>
      </c>
      <c r="N31" s="263">
        <f t="shared" si="4"/>
        <v>5.5173611111111116</v>
      </c>
      <c r="O31" s="267">
        <f t="shared" si="1"/>
        <v>0</v>
      </c>
      <c r="P31" s="264">
        <f t="shared" si="5"/>
        <v>0.27083333333333331</v>
      </c>
    </row>
    <row r="32" spans="1:16" ht="16" x14ac:dyDescent="0.2">
      <c r="A32" s="224" t="s">
        <v>46</v>
      </c>
      <c r="B32" s="225" t="s">
        <v>47</v>
      </c>
      <c r="C32" s="223" t="s">
        <v>48</v>
      </c>
      <c r="D32" s="66" t="s">
        <v>49</v>
      </c>
      <c r="E32" s="1"/>
      <c r="F32" s="6"/>
      <c r="G32" s="6"/>
      <c r="H32" s="6"/>
      <c r="I32" s="6"/>
      <c r="J32" s="1"/>
      <c r="K32" s="6"/>
      <c r="L32" s="6"/>
      <c r="M32" s="5">
        <v>0</v>
      </c>
      <c r="O32" s="19"/>
      <c r="P32" s="5">
        <v>0</v>
      </c>
    </row>
    <row r="33" spans="1:2" ht="16" x14ac:dyDescent="0.2">
      <c r="A33" s="226">
        <v>0</v>
      </c>
      <c r="B33" s="227">
        <f>N31</f>
        <v>5.5173611111111116</v>
      </c>
    </row>
    <row r="34" spans="1:2" ht="16" x14ac:dyDescent="0.2">
      <c r="B34" s="227">
        <f>B33-P31</f>
        <v>5.2465277777777786</v>
      </c>
    </row>
  </sheetData>
  <pageMargins left="0.7" right="0.7" top="0.75" bottom="0.75" header="0.3" footer="0.3"/>
  <pageSetup paperSize="9" orientation="portrait" horizontalDpi="0" verticalDpi="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962179-FDD4-49DC-880B-7D82D9AF8E1B}">
  <dimension ref="A1:P33"/>
  <sheetViews>
    <sheetView rightToLeft="1" topLeftCell="A17" zoomScale="85" zoomScaleNormal="85" workbookViewId="0">
      <selection activeCell="B33" sqref="B33"/>
    </sheetView>
  </sheetViews>
  <sheetFormatPr baseColWidth="10" defaultColWidth="11.5" defaultRowHeight="15" x14ac:dyDescent="0.2"/>
  <cols>
    <col min="1" max="1" width="17" style="125" bestFit="1" customWidth="1"/>
    <col min="2" max="2" width="11.5" style="125" customWidth="1"/>
    <col min="3" max="4" width="0" style="125" hidden="1" customWidth="1"/>
    <col min="5" max="5" width="10.1640625" style="125" customWidth="1"/>
    <col min="6" max="6" width="34.5" style="125" customWidth="1"/>
    <col min="7" max="9" width="0" style="125" hidden="1" customWidth="1"/>
    <col min="10" max="10" width="11.5" style="125"/>
    <col min="11" max="11" width="40.5" style="125" bestFit="1" customWidth="1"/>
    <col min="12" max="12" width="29.5" style="125" customWidth="1"/>
    <col min="13" max="13" width="10.1640625" style="125" customWidth="1"/>
    <col min="14" max="14" width="10.5" style="125" customWidth="1"/>
    <col min="15" max="15" width="11.5" style="125"/>
    <col min="16" max="16" width="11" style="125" customWidth="1"/>
    <col min="17" max="16384" width="11.5" style="125"/>
  </cols>
  <sheetData>
    <row r="1" spans="1:16" x14ac:dyDescent="0.2">
      <c r="A1" s="326"/>
      <c r="F1" s="327" t="s">
        <v>0</v>
      </c>
    </row>
    <row r="2" spans="1:16" x14ac:dyDescent="0.2">
      <c r="A2" s="326"/>
      <c r="F2" s="327" t="s">
        <v>1</v>
      </c>
    </row>
    <row r="3" spans="1:16" x14ac:dyDescent="0.2">
      <c r="A3" s="326"/>
      <c r="F3" s="327" t="s">
        <v>673</v>
      </c>
    </row>
    <row r="4" spans="1:16" ht="34" x14ac:dyDescent="0.2">
      <c r="A4" s="228" t="s">
        <v>3</v>
      </c>
      <c r="B4" s="229" t="s">
        <v>4</v>
      </c>
      <c r="C4" s="229" t="s">
        <v>5</v>
      </c>
      <c r="D4" s="229" t="s">
        <v>6</v>
      </c>
      <c r="E4" s="229" t="s">
        <v>7</v>
      </c>
      <c r="F4" s="229" t="s">
        <v>8</v>
      </c>
      <c r="G4" s="229" t="s">
        <v>9</v>
      </c>
      <c r="H4" s="229" t="s">
        <v>214</v>
      </c>
      <c r="I4" s="229" t="s">
        <v>215</v>
      </c>
      <c r="J4" s="229" t="s">
        <v>10</v>
      </c>
      <c r="K4" s="229" t="s">
        <v>216</v>
      </c>
      <c r="L4" s="229" t="s">
        <v>217</v>
      </c>
      <c r="M4" s="229" t="s">
        <v>11</v>
      </c>
      <c r="N4" s="230" t="s">
        <v>12</v>
      </c>
      <c r="O4" s="231" t="s">
        <v>218</v>
      </c>
      <c r="P4" s="232" t="s">
        <v>161</v>
      </c>
    </row>
    <row r="5" spans="1:16" x14ac:dyDescent="0.2">
      <c r="A5" s="186">
        <v>44287</v>
      </c>
      <c r="B5" s="187" t="str">
        <f>VLOOKUP(WEEKDAY(A5),Table1[#All],2,FALSE)</f>
        <v>ה</v>
      </c>
      <c r="C5" s="188"/>
      <c r="D5" s="188"/>
      <c r="E5" s="189"/>
      <c r="F5" s="190"/>
      <c r="G5" s="188"/>
      <c r="H5" s="188"/>
      <c r="I5" s="188"/>
      <c r="J5" s="189"/>
      <c r="K5" s="190"/>
      <c r="L5" s="191"/>
      <c r="M5" s="192">
        <f t="shared" ref="M5:M30" si="0">J5-E5</f>
        <v>0</v>
      </c>
      <c r="N5" s="266">
        <f>M5</f>
        <v>0</v>
      </c>
      <c r="O5" s="267">
        <f>IF(M5&gt;TIME(6,0,0),TIME(0,30,0),0)</f>
        <v>0</v>
      </c>
      <c r="P5" s="268">
        <f>O5</f>
        <v>0</v>
      </c>
    </row>
    <row r="6" spans="1:16" x14ac:dyDescent="0.2">
      <c r="A6" s="186">
        <v>44288</v>
      </c>
      <c r="B6" s="187" t="str">
        <f>VLOOKUP(WEEKDAY(A6),Table1[#All],2,FALSE)</f>
        <v>ו</v>
      </c>
      <c r="C6" s="188"/>
      <c r="D6" s="188"/>
      <c r="E6" s="189"/>
      <c r="F6" s="302"/>
      <c r="G6" s="188"/>
      <c r="H6" s="188"/>
      <c r="I6" s="188"/>
      <c r="J6" s="189"/>
      <c r="K6" s="302"/>
      <c r="L6" s="191"/>
      <c r="M6" s="192">
        <f t="shared" si="0"/>
        <v>0</v>
      </c>
      <c r="N6" s="263">
        <f>N5+M6</f>
        <v>0</v>
      </c>
      <c r="O6" s="267">
        <f t="shared" ref="O6" si="1">IF(M6&gt;TIME(6,0,0),TIME(0,30,0),0)</f>
        <v>0</v>
      </c>
      <c r="P6" s="264">
        <f>O6+P5</f>
        <v>0</v>
      </c>
    </row>
    <row r="7" spans="1:16" ht="32" x14ac:dyDescent="0.2">
      <c r="A7" s="186">
        <v>44290</v>
      </c>
      <c r="B7" s="187" t="str">
        <f>VLOOKUP(WEEKDAY(A7),Table1[#All],2,FALSE)</f>
        <v>א</v>
      </c>
      <c r="C7" s="188"/>
      <c r="D7" s="188"/>
      <c r="E7" s="189">
        <v>0.3298611111111111</v>
      </c>
      <c r="F7" s="302" t="s">
        <v>13</v>
      </c>
      <c r="G7" s="188"/>
      <c r="H7" s="188"/>
      <c r="I7" s="188"/>
      <c r="J7" s="189">
        <v>0.76944444444444438</v>
      </c>
      <c r="K7" s="302" t="s">
        <v>308</v>
      </c>
      <c r="L7" s="191" t="s">
        <v>674</v>
      </c>
      <c r="M7" s="192">
        <f t="shared" si="0"/>
        <v>0.43958333333333327</v>
      </c>
      <c r="N7" s="263">
        <f t="shared" ref="N7:N30" si="2">N6+M7</f>
        <v>0.43958333333333327</v>
      </c>
      <c r="O7" s="267">
        <f t="shared" ref="O7:O30" si="3">IF(M7&gt;TIME(6,0,0),TIME(0,30,0),0)</f>
        <v>2.0833333333333332E-2</v>
      </c>
      <c r="P7" s="264">
        <f t="shared" ref="P7:P30" si="4">O7+P6</f>
        <v>2.0833333333333332E-2</v>
      </c>
    </row>
    <row r="8" spans="1:16" ht="48" x14ac:dyDescent="0.2">
      <c r="A8" s="186">
        <v>44291</v>
      </c>
      <c r="B8" s="187" t="str">
        <f>VLOOKUP(WEEKDAY(A8),Table1[#All],2,FALSE)</f>
        <v>ב</v>
      </c>
      <c r="C8" s="188"/>
      <c r="D8" s="188"/>
      <c r="E8" s="189">
        <v>0.31597222222222221</v>
      </c>
      <c r="F8" s="302" t="s">
        <v>308</v>
      </c>
      <c r="G8" s="188"/>
      <c r="H8" s="188"/>
      <c r="I8" s="188"/>
      <c r="J8" s="189">
        <v>0.7416666666666667</v>
      </c>
      <c r="K8" s="302" t="s">
        <v>303</v>
      </c>
      <c r="L8" s="191" t="s">
        <v>675</v>
      </c>
      <c r="M8" s="192">
        <f t="shared" si="0"/>
        <v>0.42569444444444449</v>
      </c>
      <c r="N8" s="263">
        <f t="shared" si="2"/>
        <v>0.86527777777777781</v>
      </c>
      <c r="O8" s="267">
        <f t="shared" si="3"/>
        <v>2.0833333333333332E-2</v>
      </c>
      <c r="P8" s="264">
        <f t="shared" si="4"/>
        <v>4.1666666666666664E-2</v>
      </c>
    </row>
    <row r="9" spans="1:16" ht="16" x14ac:dyDescent="0.2">
      <c r="A9" s="186">
        <v>44292</v>
      </c>
      <c r="B9" s="187" t="str">
        <f>VLOOKUP(WEEKDAY(A9),Table1[#All],2,FALSE)</f>
        <v>ג</v>
      </c>
      <c r="C9" s="188"/>
      <c r="D9" s="188"/>
      <c r="E9" s="189">
        <v>0.28472222222222221</v>
      </c>
      <c r="F9" s="302" t="s">
        <v>300</v>
      </c>
      <c r="G9" s="188"/>
      <c r="H9" s="188"/>
      <c r="I9" s="188"/>
      <c r="J9" s="189">
        <v>0.68263888888888891</v>
      </c>
      <c r="K9" s="302" t="s">
        <v>303</v>
      </c>
      <c r="L9" s="191" t="s">
        <v>672</v>
      </c>
      <c r="M9" s="192">
        <f t="shared" si="0"/>
        <v>0.3979166666666667</v>
      </c>
      <c r="N9" s="263">
        <f t="shared" si="2"/>
        <v>1.2631944444444445</v>
      </c>
      <c r="O9" s="267">
        <f t="shared" si="3"/>
        <v>2.0833333333333332E-2</v>
      </c>
      <c r="P9" s="264">
        <f t="shared" si="4"/>
        <v>6.25E-2</v>
      </c>
    </row>
    <row r="10" spans="1:16" x14ac:dyDescent="0.2">
      <c r="A10" s="261">
        <v>44293</v>
      </c>
      <c r="B10" s="262" t="str">
        <f>VLOOKUP(WEEKDAY(A10),Table1[#All],2,FALSE)</f>
        <v>ד</v>
      </c>
      <c r="C10" s="269"/>
      <c r="D10" s="269"/>
      <c r="E10" s="270"/>
      <c r="F10" s="303"/>
      <c r="G10" s="269"/>
      <c r="H10" s="269"/>
      <c r="I10" s="269"/>
      <c r="J10" s="270"/>
      <c r="K10" s="303"/>
      <c r="L10" s="272"/>
      <c r="M10" s="266">
        <f t="shared" si="0"/>
        <v>0</v>
      </c>
      <c r="N10" s="263">
        <f t="shared" si="2"/>
        <v>1.2631944444444445</v>
      </c>
      <c r="O10" s="267">
        <f t="shared" si="3"/>
        <v>0</v>
      </c>
      <c r="P10" s="264">
        <f t="shared" si="4"/>
        <v>6.25E-2</v>
      </c>
    </row>
    <row r="11" spans="1:16" ht="64" x14ac:dyDescent="0.2">
      <c r="A11" s="186">
        <v>44294</v>
      </c>
      <c r="B11" s="187" t="str">
        <f>VLOOKUP(WEEKDAY(A11),Table1[#All],2,FALSE)</f>
        <v>ה</v>
      </c>
      <c r="C11" s="188"/>
      <c r="D11" s="188"/>
      <c r="E11" s="189">
        <v>0.34236111111111112</v>
      </c>
      <c r="F11" s="302" t="s">
        <v>13</v>
      </c>
      <c r="G11" s="188"/>
      <c r="H11" s="188"/>
      <c r="I11" s="188"/>
      <c r="J11" s="189">
        <v>0.73472222222222217</v>
      </c>
      <c r="K11" s="302" t="s">
        <v>676</v>
      </c>
      <c r="L11" s="191" t="s">
        <v>677</v>
      </c>
      <c r="M11" s="192">
        <f t="shared" si="0"/>
        <v>0.39236111111111105</v>
      </c>
      <c r="N11" s="263">
        <f t="shared" si="2"/>
        <v>1.6555555555555554</v>
      </c>
      <c r="O11" s="267">
        <f t="shared" si="3"/>
        <v>2.0833333333333332E-2</v>
      </c>
      <c r="P11" s="264">
        <f t="shared" si="4"/>
        <v>8.3333333333333329E-2</v>
      </c>
    </row>
    <row r="12" spans="1:16" x14ac:dyDescent="0.2">
      <c r="A12" s="261">
        <v>44295</v>
      </c>
      <c r="B12" s="262" t="str">
        <f>VLOOKUP(WEEKDAY(A12),Table1[#All],2,FALSE)</f>
        <v>ו</v>
      </c>
      <c r="C12" s="269"/>
      <c r="D12" s="269"/>
      <c r="E12" s="270"/>
      <c r="F12" s="303"/>
      <c r="G12" s="269"/>
      <c r="H12" s="269"/>
      <c r="I12" s="269"/>
      <c r="J12" s="270"/>
      <c r="K12" s="303"/>
      <c r="L12" s="272"/>
      <c r="M12" s="266">
        <f t="shared" si="0"/>
        <v>0</v>
      </c>
      <c r="N12" s="263">
        <f t="shared" si="2"/>
        <v>1.6555555555555554</v>
      </c>
      <c r="O12" s="267">
        <f t="shared" si="3"/>
        <v>0</v>
      </c>
      <c r="P12" s="264">
        <f t="shared" si="4"/>
        <v>8.3333333333333329E-2</v>
      </c>
    </row>
    <row r="13" spans="1:16" ht="64" x14ac:dyDescent="0.2">
      <c r="A13" s="186">
        <v>44297</v>
      </c>
      <c r="B13" s="187" t="str">
        <f>VLOOKUP(WEEKDAY(A13),Table1[#All],2,FALSE)</f>
        <v>א</v>
      </c>
      <c r="C13" s="188"/>
      <c r="D13" s="188"/>
      <c r="E13" s="265">
        <v>0.2986111111111111</v>
      </c>
      <c r="F13" s="302"/>
      <c r="G13" s="188"/>
      <c r="H13" s="188"/>
      <c r="I13" s="188"/>
      <c r="J13" s="189">
        <v>0.74236111111111114</v>
      </c>
      <c r="K13" s="302" t="s">
        <v>676</v>
      </c>
      <c r="L13" s="191" t="s">
        <v>678</v>
      </c>
      <c r="M13" s="192">
        <f t="shared" si="0"/>
        <v>0.44375000000000003</v>
      </c>
      <c r="N13" s="263">
        <f t="shared" si="2"/>
        <v>2.0993055555555555</v>
      </c>
      <c r="O13" s="267">
        <f t="shared" si="3"/>
        <v>2.0833333333333332E-2</v>
      </c>
      <c r="P13" s="264">
        <f t="shared" si="4"/>
        <v>0.10416666666666666</v>
      </c>
    </row>
    <row r="14" spans="1:16" ht="64" x14ac:dyDescent="0.2">
      <c r="A14" s="186">
        <v>44298</v>
      </c>
      <c r="B14" s="187" t="str">
        <f>VLOOKUP(WEEKDAY(A14),Table1[#All],2,FALSE)</f>
        <v>ב</v>
      </c>
      <c r="C14" s="188"/>
      <c r="D14" s="188"/>
      <c r="E14" s="189">
        <v>0.27847222222222223</v>
      </c>
      <c r="F14" s="302" t="s">
        <v>13</v>
      </c>
      <c r="G14" s="188"/>
      <c r="H14" s="188"/>
      <c r="I14" s="188"/>
      <c r="J14" s="189">
        <v>0.70416666666666661</v>
      </c>
      <c r="K14" s="302" t="s">
        <v>676</v>
      </c>
      <c r="L14" s="191" t="s">
        <v>679</v>
      </c>
      <c r="M14" s="192">
        <f t="shared" si="0"/>
        <v>0.42569444444444438</v>
      </c>
      <c r="N14" s="263">
        <f t="shared" si="2"/>
        <v>2.5249999999999999</v>
      </c>
      <c r="O14" s="267">
        <f t="shared" si="3"/>
        <v>2.0833333333333332E-2</v>
      </c>
      <c r="P14" s="264">
        <f t="shared" si="4"/>
        <v>0.12499999999999999</v>
      </c>
    </row>
    <row r="15" spans="1:16" ht="32" x14ac:dyDescent="0.2">
      <c r="A15" s="186">
        <v>44299</v>
      </c>
      <c r="B15" s="187" t="str">
        <f>VLOOKUP(WEEKDAY(A15),Table1[#All],2,FALSE)</f>
        <v>ג</v>
      </c>
      <c r="C15" s="269"/>
      <c r="D15" s="269"/>
      <c r="E15" s="189">
        <v>0.28888888888888892</v>
      </c>
      <c r="F15" s="302" t="s">
        <v>138</v>
      </c>
      <c r="G15" s="188"/>
      <c r="H15" s="188"/>
      <c r="I15" s="188"/>
      <c r="J15" s="189">
        <v>0.52847222222222223</v>
      </c>
      <c r="K15" s="302" t="s">
        <v>263</v>
      </c>
      <c r="L15" s="191" t="s">
        <v>680</v>
      </c>
      <c r="M15" s="192">
        <f t="shared" si="0"/>
        <v>0.23958333333333331</v>
      </c>
      <c r="N15" s="263">
        <f t="shared" si="2"/>
        <v>2.7645833333333334</v>
      </c>
      <c r="O15" s="267">
        <f t="shared" si="3"/>
        <v>0</v>
      </c>
      <c r="P15" s="264">
        <f t="shared" si="4"/>
        <v>0.12499999999999999</v>
      </c>
    </row>
    <row r="16" spans="1:16" ht="32" x14ac:dyDescent="0.2">
      <c r="A16" s="186">
        <v>44300</v>
      </c>
      <c r="B16" s="187" t="str">
        <f>VLOOKUP(WEEKDAY(A16),Table1[#All],2,FALSE)</f>
        <v>ד</v>
      </c>
      <c r="C16" s="188"/>
      <c r="D16" s="188"/>
      <c r="E16" s="189">
        <v>0.31388888888888888</v>
      </c>
      <c r="F16" s="302" t="s">
        <v>303</v>
      </c>
      <c r="G16" s="188"/>
      <c r="H16" s="188"/>
      <c r="I16" s="188"/>
      <c r="J16" s="189">
        <v>0.39305555555555555</v>
      </c>
      <c r="K16" s="302" t="s">
        <v>681</v>
      </c>
      <c r="L16" s="191" t="s">
        <v>682</v>
      </c>
      <c r="M16" s="192">
        <f t="shared" si="0"/>
        <v>7.9166666666666663E-2</v>
      </c>
      <c r="N16" s="263">
        <f t="shared" si="2"/>
        <v>2.84375</v>
      </c>
      <c r="O16" s="267">
        <f t="shared" si="3"/>
        <v>0</v>
      </c>
      <c r="P16" s="264">
        <f t="shared" si="4"/>
        <v>0.12499999999999999</v>
      </c>
    </row>
    <row r="17" spans="1:16" x14ac:dyDescent="0.2">
      <c r="A17" s="261">
        <v>44301</v>
      </c>
      <c r="B17" s="262" t="str">
        <f>VLOOKUP(WEEKDAY(A17),Table1[#All],2,FALSE)</f>
        <v>ה</v>
      </c>
      <c r="C17" s="269"/>
      <c r="D17" s="269"/>
      <c r="E17" s="270"/>
      <c r="F17" s="303"/>
      <c r="G17" s="269"/>
      <c r="H17" s="269"/>
      <c r="I17" s="269"/>
      <c r="J17" s="270"/>
      <c r="K17" s="303"/>
      <c r="L17" s="272"/>
      <c r="M17" s="266">
        <f t="shared" si="0"/>
        <v>0</v>
      </c>
      <c r="N17" s="263">
        <f t="shared" si="2"/>
        <v>2.84375</v>
      </c>
      <c r="O17" s="267">
        <f t="shared" si="3"/>
        <v>0</v>
      </c>
      <c r="P17" s="264">
        <f t="shared" si="4"/>
        <v>0.12499999999999999</v>
      </c>
    </row>
    <row r="18" spans="1:16" x14ac:dyDescent="0.2">
      <c r="A18" s="261">
        <v>44302</v>
      </c>
      <c r="B18" s="262" t="str">
        <f>VLOOKUP(WEEKDAY(A18),Table1[#All],2,FALSE)</f>
        <v>ו</v>
      </c>
      <c r="C18" s="269"/>
      <c r="D18" s="269"/>
      <c r="E18" s="270"/>
      <c r="F18" s="303"/>
      <c r="G18" s="269"/>
      <c r="H18" s="269"/>
      <c r="I18" s="269"/>
      <c r="J18" s="270"/>
      <c r="K18" s="303"/>
      <c r="L18" s="272"/>
      <c r="M18" s="266">
        <f t="shared" si="0"/>
        <v>0</v>
      </c>
      <c r="N18" s="263">
        <f t="shared" si="2"/>
        <v>2.84375</v>
      </c>
      <c r="O18" s="267">
        <f t="shared" si="3"/>
        <v>0</v>
      </c>
      <c r="P18" s="264">
        <f t="shared" si="4"/>
        <v>0.12499999999999999</v>
      </c>
    </row>
    <row r="19" spans="1:16" ht="32" x14ac:dyDescent="0.2">
      <c r="A19" s="186">
        <v>44304</v>
      </c>
      <c r="B19" s="187" t="str">
        <f>VLOOKUP(WEEKDAY(A19),Table1[#All],2,FALSE)</f>
        <v>א</v>
      </c>
      <c r="C19" s="269"/>
      <c r="D19" s="269"/>
      <c r="E19" s="189">
        <v>0.34791666666666665</v>
      </c>
      <c r="F19" s="302" t="s">
        <v>13</v>
      </c>
      <c r="G19" s="188"/>
      <c r="H19" s="188"/>
      <c r="I19" s="188"/>
      <c r="J19" s="189">
        <v>0.71250000000000002</v>
      </c>
      <c r="K19" s="302" t="s">
        <v>382</v>
      </c>
      <c r="L19" s="191" t="s">
        <v>683</v>
      </c>
      <c r="M19" s="192">
        <f t="shared" si="0"/>
        <v>0.36458333333333337</v>
      </c>
      <c r="N19" s="263">
        <f t="shared" si="2"/>
        <v>3.2083333333333335</v>
      </c>
      <c r="O19" s="267">
        <f t="shared" si="3"/>
        <v>2.0833333333333332E-2</v>
      </c>
      <c r="P19" s="264">
        <f t="shared" si="4"/>
        <v>0.14583333333333331</v>
      </c>
    </row>
    <row r="20" spans="1:16" ht="64" x14ac:dyDescent="0.2">
      <c r="A20" s="186">
        <v>44305</v>
      </c>
      <c r="B20" s="187" t="str">
        <f>VLOOKUP(WEEKDAY(A20),Table1[#All],2,FALSE)</f>
        <v>ב</v>
      </c>
      <c r="C20" s="188"/>
      <c r="D20" s="188"/>
      <c r="E20" s="189">
        <v>0.27777777777777779</v>
      </c>
      <c r="F20" s="302" t="s">
        <v>36</v>
      </c>
      <c r="G20" s="188"/>
      <c r="H20" s="188"/>
      <c r="I20" s="188"/>
      <c r="J20" s="189">
        <v>0.60555555555555551</v>
      </c>
      <c r="K20" s="302" t="s">
        <v>269</v>
      </c>
      <c r="L20" s="191" t="s">
        <v>684</v>
      </c>
      <c r="M20" s="192">
        <f t="shared" si="0"/>
        <v>0.32777777777777772</v>
      </c>
      <c r="N20" s="263">
        <f t="shared" si="2"/>
        <v>3.5361111111111114</v>
      </c>
      <c r="O20" s="267">
        <f t="shared" si="3"/>
        <v>2.0833333333333332E-2</v>
      </c>
      <c r="P20" s="264">
        <f t="shared" si="4"/>
        <v>0.16666666666666666</v>
      </c>
    </row>
    <row r="21" spans="1:16" x14ac:dyDescent="0.2">
      <c r="A21" s="261">
        <v>44306</v>
      </c>
      <c r="B21" s="262" t="str">
        <f>VLOOKUP(WEEKDAY(A21),Table1[#All],2,FALSE)</f>
        <v>ג</v>
      </c>
      <c r="C21" s="269"/>
      <c r="D21" s="269"/>
      <c r="E21" s="270"/>
      <c r="F21" s="303"/>
      <c r="G21" s="269"/>
      <c r="H21" s="269"/>
      <c r="I21" s="269"/>
      <c r="J21" s="270"/>
      <c r="K21" s="303"/>
      <c r="L21" s="272"/>
      <c r="M21" s="266">
        <f t="shared" si="0"/>
        <v>0</v>
      </c>
      <c r="N21" s="263">
        <f t="shared" si="2"/>
        <v>3.5361111111111114</v>
      </c>
      <c r="O21" s="267">
        <f t="shared" si="3"/>
        <v>0</v>
      </c>
      <c r="P21" s="264">
        <f t="shared" si="4"/>
        <v>0.16666666666666666</v>
      </c>
    </row>
    <row r="22" spans="1:16" ht="32" x14ac:dyDescent="0.2">
      <c r="A22" s="186">
        <v>44307</v>
      </c>
      <c r="B22" s="187" t="str">
        <f>VLOOKUP(WEEKDAY(A22),Table1[#All],2,FALSE)</f>
        <v>ד</v>
      </c>
      <c r="C22" s="269"/>
      <c r="D22" s="269"/>
      <c r="E22" s="189">
        <v>0.30902777777777779</v>
      </c>
      <c r="F22" s="302" t="s">
        <v>269</v>
      </c>
      <c r="G22" s="188"/>
      <c r="H22" s="188"/>
      <c r="I22" s="188"/>
      <c r="J22" s="189">
        <v>0.55138888888888882</v>
      </c>
      <c r="K22" s="302" t="s">
        <v>252</v>
      </c>
      <c r="L22" s="191" t="s">
        <v>685</v>
      </c>
      <c r="M22" s="192">
        <f t="shared" si="0"/>
        <v>0.24236111111111103</v>
      </c>
      <c r="N22" s="263">
        <f t="shared" si="2"/>
        <v>3.7784722222222227</v>
      </c>
      <c r="O22" s="267">
        <f t="shared" si="3"/>
        <v>0</v>
      </c>
      <c r="P22" s="264">
        <f t="shared" si="4"/>
        <v>0.16666666666666666</v>
      </c>
    </row>
    <row r="23" spans="1:16" ht="48" x14ac:dyDescent="0.2">
      <c r="A23" s="186">
        <v>44308</v>
      </c>
      <c r="B23" s="187" t="str">
        <f>VLOOKUP(WEEKDAY(A23),Table1[#All],2,FALSE)</f>
        <v>ה</v>
      </c>
      <c r="C23" s="188"/>
      <c r="D23" s="188"/>
      <c r="E23" s="189">
        <v>0.28819444444444448</v>
      </c>
      <c r="F23" s="302" t="s">
        <v>13</v>
      </c>
      <c r="G23" s="188"/>
      <c r="H23" s="188"/>
      <c r="I23" s="188"/>
      <c r="J23" s="189">
        <v>0.61458333333333337</v>
      </c>
      <c r="K23" s="302" t="s">
        <v>524</v>
      </c>
      <c r="L23" s="191" t="s">
        <v>686</v>
      </c>
      <c r="M23" s="192">
        <f t="shared" si="0"/>
        <v>0.3263888888888889</v>
      </c>
      <c r="N23" s="263">
        <f t="shared" si="2"/>
        <v>4.104861111111112</v>
      </c>
      <c r="O23" s="267">
        <f t="shared" si="3"/>
        <v>2.0833333333333332E-2</v>
      </c>
      <c r="P23" s="264">
        <f t="shared" si="4"/>
        <v>0.1875</v>
      </c>
    </row>
    <row r="24" spans="1:16" ht="48" x14ac:dyDescent="0.2">
      <c r="A24" s="186">
        <v>44309</v>
      </c>
      <c r="B24" s="187" t="str">
        <f>VLOOKUP(WEEKDAY(A24),Table1[#All],2,FALSE)</f>
        <v>ו</v>
      </c>
      <c r="C24" s="188"/>
      <c r="D24" s="188"/>
      <c r="E24" s="189">
        <v>0.63194444444444442</v>
      </c>
      <c r="F24" s="302" t="s">
        <v>300</v>
      </c>
      <c r="G24" s="188"/>
      <c r="H24" s="188"/>
      <c r="I24" s="188"/>
      <c r="J24" s="189">
        <v>0.72499999999999998</v>
      </c>
      <c r="K24" s="302" t="s">
        <v>300</v>
      </c>
      <c r="L24" s="191" t="s">
        <v>687</v>
      </c>
      <c r="M24" s="192">
        <f t="shared" si="0"/>
        <v>9.3055555555555558E-2</v>
      </c>
      <c r="N24" s="263">
        <f t="shared" si="2"/>
        <v>4.1979166666666679</v>
      </c>
      <c r="O24" s="267">
        <f t="shared" si="3"/>
        <v>0</v>
      </c>
      <c r="P24" s="264">
        <f t="shared" si="4"/>
        <v>0.1875</v>
      </c>
    </row>
    <row r="25" spans="1:16" ht="32" x14ac:dyDescent="0.2">
      <c r="A25" s="186">
        <v>44311</v>
      </c>
      <c r="B25" s="187" t="str">
        <f>VLOOKUP(WEEKDAY(A25),Table1[#All],2,FALSE)</f>
        <v>א</v>
      </c>
      <c r="C25" s="188"/>
      <c r="D25" s="188"/>
      <c r="E25" s="189">
        <v>0.32222222222222224</v>
      </c>
      <c r="F25" s="302" t="s">
        <v>36</v>
      </c>
      <c r="G25" s="188"/>
      <c r="H25" s="188"/>
      <c r="I25" s="188"/>
      <c r="J25" s="189">
        <v>0.75069444444444444</v>
      </c>
      <c r="K25" s="302" t="s">
        <v>14</v>
      </c>
      <c r="L25" s="191" t="s">
        <v>688</v>
      </c>
      <c r="M25" s="192">
        <f t="shared" si="0"/>
        <v>0.4284722222222222</v>
      </c>
      <c r="N25" s="263">
        <f t="shared" si="2"/>
        <v>4.62638888888889</v>
      </c>
      <c r="O25" s="267">
        <f t="shared" si="3"/>
        <v>2.0833333333333332E-2</v>
      </c>
      <c r="P25" s="264">
        <f t="shared" si="4"/>
        <v>0.20833333333333334</v>
      </c>
    </row>
    <row r="26" spans="1:16" ht="48" x14ac:dyDescent="0.2">
      <c r="A26" s="186">
        <v>44312</v>
      </c>
      <c r="B26" s="187" t="str">
        <f>VLOOKUP(WEEKDAY(A26),Table1[#All],2,FALSE)</f>
        <v>ב</v>
      </c>
      <c r="C26" s="188"/>
      <c r="D26" s="188"/>
      <c r="E26" s="189">
        <v>0.30277777777777776</v>
      </c>
      <c r="F26" s="302" t="s">
        <v>303</v>
      </c>
      <c r="G26" s="188"/>
      <c r="H26" s="188"/>
      <c r="I26" s="188"/>
      <c r="J26" s="189">
        <v>0.70972222222222225</v>
      </c>
      <c r="K26" s="302" t="s">
        <v>689</v>
      </c>
      <c r="L26" s="191" t="s">
        <v>690</v>
      </c>
      <c r="M26" s="192">
        <f t="shared" si="0"/>
        <v>0.4069444444444445</v>
      </c>
      <c r="N26" s="263">
        <f t="shared" si="2"/>
        <v>5.0333333333333341</v>
      </c>
      <c r="O26" s="267">
        <f t="shared" si="3"/>
        <v>2.0833333333333332E-2</v>
      </c>
      <c r="P26" s="264">
        <f t="shared" si="4"/>
        <v>0.22916666666666669</v>
      </c>
    </row>
    <row r="27" spans="1:16" x14ac:dyDescent="0.2">
      <c r="A27" s="261">
        <v>44313</v>
      </c>
      <c r="B27" s="262" t="str">
        <f>VLOOKUP(WEEKDAY(A27),Table1[#All],2,FALSE)</f>
        <v>ג</v>
      </c>
      <c r="C27" s="269"/>
      <c r="D27" s="269"/>
      <c r="E27" s="270"/>
      <c r="F27" s="303"/>
      <c r="G27" s="269"/>
      <c r="H27" s="269"/>
      <c r="I27" s="269"/>
      <c r="J27" s="270"/>
      <c r="K27" s="303"/>
      <c r="L27" s="272"/>
      <c r="M27" s="266">
        <f t="shared" si="0"/>
        <v>0</v>
      </c>
      <c r="N27" s="263">
        <f t="shared" si="2"/>
        <v>5.0333333333333341</v>
      </c>
      <c r="O27" s="267">
        <f t="shared" si="3"/>
        <v>0</v>
      </c>
      <c r="P27" s="264">
        <f t="shared" si="4"/>
        <v>0.22916666666666669</v>
      </c>
    </row>
    <row r="28" spans="1:16" ht="32" x14ac:dyDescent="0.2">
      <c r="A28" s="261">
        <v>44314</v>
      </c>
      <c r="B28" s="262" t="str">
        <f>VLOOKUP(WEEKDAY(A28),Table1[#All],2,FALSE)</f>
        <v>ד</v>
      </c>
      <c r="C28" s="269"/>
      <c r="D28" s="269"/>
      <c r="E28" s="270">
        <v>0.92986111111111114</v>
      </c>
      <c r="F28" s="303" t="s">
        <v>300</v>
      </c>
      <c r="G28" s="269"/>
      <c r="H28" s="269"/>
      <c r="I28" s="269"/>
      <c r="J28" s="265">
        <v>0.98958333333333337</v>
      </c>
      <c r="K28" s="303"/>
      <c r="L28" s="272" t="s">
        <v>691</v>
      </c>
      <c r="M28" s="266">
        <f t="shared" si="0"/>
        <v>5.9722222222222232E-2</v>
      </c>
      <c r="N28" s="263">
        <f t="shared" si="2"/>
        <v>5.0930555555555568</v>
      </c>
      <c r="O28" s="267">
        <f t="shared" si="3"/>
        <v>0</v>
      </c>
      <c r="P28" s="264">
        <f t="shared" si="4"/>
        <v>0.22916666666666669</v>
      </c>
    </row>
    <row r="29" spans="1:16" ht="59.25" customHeight="1" x14ac:dyDescent="0.2">
      <c r="A29" s="186">
        <v>44315</v>
      </c>
      <c r="B29" s="187" t="str">
        <f>VLOOKUP(WEEKDAY(A29),Table1[#All],2,FALSE)</f>
        <v>ה</v>
      </c>
      <c r="C29" s="188"/>
      <c r="D29" s="188"/>
      <c r="E29" s="189">
        <v>0.28819444444444448</v>
      </c>
      <c r="F29" s="302" t="s">
        <v>447</v>
      </c>
      <c r="G29" s="188"/>
      <c r="H29" s="188"/>
      <c r="I29" s="188"/>
      <c r="J29" s="189">
        <v>0.59444444444444444</v>
      </c>
      <c r="K29" s="302" t="s">
        <v>132</v>
      </c>
      <c r="L29" s="191" t="s">
        <v>692</v>
      </c>
      <c r="M29" s="192">
        <f t="shared" si="0"/>
        <v>0.30624999999999997</v>
      </c>
      <c r="N29" s="263">
        <f t="shared" si="2"/>
        <v>5.3993055555555571</v>
      </c>
      <c r="O29" s="267">
        <f t="shared" si="3"/>
        <v>2.0833333333333332E-2</v>
      </c>
      <c r="P29" s="264">
        <f t="shared" si="4"/>
        <v>0.25</v>
      </c>
    </row>
    <row r="30" spans="1:16" x14ac:dyDescent="0.2">
      <c r="A30" s="261">
        <v>44316</v>
      </c>
      <c r="B30" s="262" t="str">
        <f>VLOOKUP(WEEKDAY(A30),Table1[#All],2,FALSE)</f>
        <v>ו</v>
      </c>
      <c r="C30" s="269"/>
      <c r="D30" s="269"/>
      <c r="E30" s="270"/>
      <c r="F30" s="303"/>
      <c r="G30" s="269"/>
      <c r="H30" s="269"/>
      <c r="I30" s="269"/>
      <c r="J30" s="270"/>
      <c r="K30" s="303"/>
      <c r="L30" s="272"/>
      <c r="M30" s="266">
        <f t="shared" si="0"/>
        <v>0</v>
      </c>
      <c r="N30" s="263">
        <f t="shared" si="2"/>
        <v>5.3993055555555571</v>
      </c>
      <c r="O30" s="267">
        <f t="shared" si="3"/>
        <v>0</v>
      </c>
      <c r="P30" s="264">
        <f t="shared" si="4"/>
        <v>0.25</v>
      </c>
    </row>
    <row r="31" spans="1:16" ht="16" x14ac:dyDescent="0.2">
      <c r="A31" s="224" t="s">
        <v>46</v>
      </c>
      <c r="B31" s="225" t="s">
        <v>47</v>
      </c>
      <c r="C31" s="223" t="s">
        <v>48</v>
      </c>
      <c r="D31" s="66" t="s">
        <v>49</v>
      </c>
      <c r="E31" s="1"/>
      <c r="F31" s="6"/>
      <c r="G31" s="6"/>
      <c r="H31" s="6"/>
      <c r="I31" s="6"/>
      <c r="J31" s="1"/>
      <c r="K31" s="6"/>
      <c r="L31" s="6"/>
      <c r="M31" s="5">
        <v>0</v>
      </c>
      <c r="O31" s="19"/>
      <c r="P31" s="5">
        <v>0</v>
      </c>
    </row>
    <row r="32" spans="1:16" ht="16" x14ac:dyDescent="0.2">
      <c r="A32" s="226">
        <v>0</v>
      </c>
      <c r="B32" s="227">
        <f>N30</f>
        <v>5.3993055555555571</v>
      </c>
    </row>
    <row r="33" spans="2:2" ht="16" x14ac:dyDescent="0.2">
      <c r="B33" s="227">
        <f>N30-P30</f>
        <v>5.1493055555555571</v>
      </c>
    </row>
  </sheetData>
  <pageMargins left="0.7" right="0.7" top="0.75" bottom="0.75" header="0.3" footer="0.3"/>
  <pageSetup paperSize="9" orientation="portrait" horizontalDpi="0" verticalDpi="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B491D1-5D64-4149-B397-178FA01017B2}">
  <dimension ref="A1:P35"/>
  <sheetViews>
    <sheetView showGridLines="0" rightToLeft="1" zoomScaleNormal="85" workbookViewId="0">
      <pane xSplit="4" ySplit="4" topLeftCell="E25" activePane="bottomRight" state="frozen"/>
      <selection pane="topRight" activeCell="E1" sqref="E1"/>
      <selection pane="bottomLeft" activeCell="A5" sqref="A5"/>
      <selection pane="bottomRight" activeCell="B35" sqref="B35"/>
    </sheetView>
  </sheetViews>
  <sheetFormatPr baseColWidth="10" defaultColWidth="11.5" defaultRowHeight="15" x14ac:dyDescent="0.2"/>
  <cols>
    <col min="1" max="1" width="14.1640625" style="125" customWidth="1"/>
    <col min="2" max="2" width="11.5" style="125" customWidth="1"/>
    <col min="3" max="4" width="0" style="125" hidden="1" customWidth="1"/>
    <col min="5" max="5" width="10.1640625" style="125" customWidth="1"/>
    <col min="6" max="6" width="34.5" style="329" customWidth="1"/>
    <col min="7" max="9" width="0" style="125" hidden="1" customWidth="1"/>
    <col min="10" max="10" width="11.5" style="125"/>
    <col min="11" max="11" width="40.5" style="329" bestFit="1" customWidth="1"/>
    <col min="12" max="12" width="36.6640625" style="329" customWidth="1"/>
    <col min="13" max="13" width="10.1640625" style="125" customWidth="1"/>
    <col min="14" max="14" width="10.5" style="125" customWidth="1"/>
    <col min="15" max="15" width="11.5" style="125"/>
    <col min="16" max="16" width="11" style="125" customWidth="1"/>
    <col min="17" max="16384" width="11.5" style="125"/>
  </cols>
  <sheetData>
    <row r="1" spans="1:16" x14ac:dyDescent="0.2">
      <c r="A1" s="326"/>
      <c r="F1" s="329" t="s">
        <v>0</v>
      </c>
    </row>
    <row r="2" spans="1:16" x14ac:dyDescent="0.2">
      <c r="A2" s="326"/>
      <c r="F2" s="329" t="s">
        <v>1</v>
      </c>
    </row>
    <row r="3" spans="1:16" x14ac:dyDescent="0.2">
      <c r="A3" s="326"/>
      <c r="F3" s="329" t="s">
        <v>693</v>
      </c>
    </row>
    <row r="4" spans="1:16" ht="34" x14ac:dyDescent="0.2">
      <c r="A4" s="228" t="s">
        <v>3</v>
      </c>
      <c r="B4" s="229" t="s">
        <v>4</v>
      </c>
      <c r="C4" s="229" t="s">
        <v>5</v>
      </c>
      <c r="D4" s="229" t="s">
        <v>6</v>
      </c>
      <c r="E4" s="229" t="s">
        <v>7</v>
      </c>
      <c r="F4" s="330" t="s">
        <v>8</v>
      </c>
      <c r="G4" s="229" t="s">
        <v>9</v>
      </c>
      <c r="H4" s="229" t="s">
        <v>214</v>
      </c>
      <c r="I4" s="229" t="s">
        <v>215</v>
      </c>
      <c r="J4" s="229" t="s">
        <v>10</v>
      </c>
      <c r="K4" s="330" t="s">
        <v>216</v>
      </c>
      <c r="L4" s="330" t="s">
        <v>217</v>
      </c>
      <c r="M4" s="229" t="s">
        <v>11</v>
      </c>
      <c r="N4" s="230" t="s">
        <v>12</v>
      </c>
      <c r="O4" s="231" t="s">
        <v>218</v>
      </c>
      <c r="P4" s="232" t="s">
        <v>161</v>
      </c>
    </row>
    <row r="5" spans="1:16" x14ac:dyDescent="0.2">
      <c r="A5" s="261">
        <v>44317</v>
      </c>
      <c r="B5" s="262" t="str">
        <f>VLOOKUP(WEEKDAY(A5),Table1[#All],2,FALSE)</f>
        <v>ש</v>
      </c>
      <c r="C5" s="269"/>
      <c r="D5" s="269"/>
      <c r="E5" s="270"/>
      <c r="F5" s="338"/>
      <c r="G5" s="269"/>
      <c r="H5" s="269"/>
      <c r="I5" s="269"/>
      <c r="J5" s="270"/>
      <c r="K5" s="338"/>
      <c r="L5" s="332"/>
      <c r="M5" s="266">
        <f t="shared" ref="M5:M11" si="0">J5-E5</f>
        <v>0</v>
      </c>
      <c r="N5" s="266">
        <f>M5</f>
        <v>0</v>
      </c>
      <c r="O5" s="267">
        <f>IF(M5&gt;TIME(6,0,0),TIME(0,30,0),0)</f>
        <v>0</v>
      </c>
      <c r="P5" s="268">
        <f>O5</f>
        <v>0</v>
      </c>
    </row>
    <row r="6" spans="1:16" ht="64" x14ac:dyDescent="0.2">
      <c r="A6" s="186">
        <v>44318</v>
      </c>
      <c r="B6" s="187" t="str">
        <f>VLOOKUP(WEEKDAY(A6),Table1[#All],2,FALSE)</f>
        <v>א</v>
      </c>
      <c r="C6" s="188"/>
      <c r="D6" s="188"/>
      <c r="E6" s="189">
        <v>0.2902777777777778</v>
      </c>
      <c r="F6" s="335" t="s">
        <v>308</v>
      </c>
      <c r="G6" s="188"/>
      <c r="H6" s="188"/>
      <c r="I6" s="188"/>
      <c r="J6" s="189">
        <v>0.79513888888888884</v>
      </c>
      <c r="K6" s="335" t="s">
        <v>300</v>
      </c>
      <c r="L6" s="331" t="s">
        <v>694</v>
      </c>
      <c r="M6" s="266">
        <f t="shared" si="0"/>
        <v>0.50486111111111098</v>
      </c>
      <c r="N6" s="263">
        <f>N5+M6</f>
        <v>0.50486111111111098</v>
      </c>
      <c r="O6" s="267">
        <f t="shared" ref="O6:O11" si="1">IF(M6&gt;TIME(6,0,0),TIME(0,30,0),0)</f>
        <v>2.0833333333333332E-2</v>
      </c>
      <c r="P6" s="264">
        <f>O6+P5</f>
        <v>2.0833333333333332E-2</v>
      </c>
    </row>
    <row r="7" spans="1:16" ht="68.25" customHeight="1" x14ac:dyDescent="0.2">
      <c r="A7" s="186">
        <v>44319</v>
      </c>
      <c r="B7" s="187" t="str">
        <f>VLOOKUP(WEEKDAY(A7),Table1[#All],2,FALSE)</f>
        <v>ב</v>
      </c>
      <c r="C7" s="269"/>
      <c r="D7" s="269"/>
      <c r="E7" s="189">
        <v>0.28263888888888888</v>
      </c>
      <c r="F7" s="335" t="s">
        <v>138</v>
      </c>
      <c r="G7" s="188"/>
      <c r="H7" s="188"/>
      <c r="I7" s="188"/>
      <c r="J7" s="189">
        <v>0.7090277777777777</v>
      </c>
      <c r="K7" s="335" t="s">
        <v>726</v>
      </c>
      <c r="L7" s="331" t="s">
        <v>695</v>
      </c>
      <c r="M7" s="266">
        <f t="shared" si="0"/>
        <v>0.42638888888888882</v>
      </c>
      <c r="N7" s="263">
        <f t="shared" ref="N7:N11" si="2">N6+M7</f>
        <v>0.9312499999999998</v>
      </c>
      <c r="O7" s="267">
        <f t="shared" si="1"/>
        <v>2.0833333333333332E-2</v>
      </c>
      <c r="P7" s="264">
        <f t="shared" ref="P7:P11" si="3">O7+P6</f>
        <v>4.1666666666666664E-2</v>
      </c>
    </row>
    <row r="8" spans="1:16" x14ac:dyDescent="0.2">
      <c r="A8" s="261">
        <v>44320</v>
      </c>
      <c r="B8" s="262" t="str">
        <f>VLOOKUP(WEEKDAY(A8),Table1[#All],2,FALSE)</f>
        <v>ג</v>
      </c>
      <c r="C8" s="269"/>
      <c r="D8" s="269"/>
      <c r="E8" s="270"/>
      <c r="F8" s="336"/>
      <c r="G8" s="269"/>
      <c r="H8" s="269"/>
      <c r="I8" s="269"/>
      <c r="J8" s="270"/>
      <c r="K8" s="336"/>
      <c r="L8" s="332"/>
      <c r="M8" s="266">
        <f t="shared" si="0"/>
        <v>0</v>
      </c>
      <c r="N8" s="263">
        <f t="shared" si="2"/>
        <v>0.9312499999999998</v>
      </c>
      <c r="O8" s="267">
        <f t="shared" si="1"/>
        <v>0</v>
      </c>
      <c r="P8" s="264">
        <f t="shared" si="3"/>
        <v>4.1666666666666664E-2</v>
      </c>
    </row>
    <row r="9" spans="1:16" ht="64" x14ac:dyDescent="0.2">
      <c r="A9" s="186">
        <v>44321</v>
      </c>
      <c r="B9" s="187" t="str">
        <f>VLOOKUP(WEEKDAY(A9),Table1[#All],2,FALSE)</f>
        <v>ד</v>
      </c>
      <c r="C9" s="188"/>
      <c r="D9" s="188"/>
      <c r="E9" s="189">
        <v>0.33680555555555558</v>
      </c>
      <c r="F9" s="335" t="s">
        <v>263</v>
      </c>
      <c r="G9" s="188"/>
      <c r="H9" s="188"/>
      <c r="I9" s="188"/>
      <c r="J9" s="189">
        <v>0.59652777777777777</v>
      </c>
      <c r="K9" s="335" t="s">
        <v>524</v>
      </c>
      <c r="L9" s="331" t="s">
        <v>696</v>
      </c>
      <c r="M9" s="266">
        <f t="shared" si="0"/>
        <v>0.25972222222222219</v>
      </c>
      <c r="N9" s="263">
        <f t="shared" si="2"/>
        <v>1.1909722222222219</v>
      </c>
      <c r="O9" s="267">
        <f t="shared" si="1"/>
        <v>2.0833333333333332E-2</v>
      </c>
      <c r="P9" s="264">
        <f t="shared" si="3"/>
        <v>6.25E-2</v>
      </c>
    </row>
    <row r="10" spans="1:16" ht="88.5" customHeight="1" x14ac:dyDescent="0.2">
      <c r="A10" s="186">
        <v>44322</v>
      </c>
      <c r="B10" s="187" t="str">
        <f>VLOOKUP(WEEKDAY(A10),Table1[#All],2,FALSE)</f>
        <v>ה</v>
      </c>
      <c r="C10" s="188"/>
      <c r="D10" s="188"/>
      <c r="E10" s="189">
        <v>0.29166666666666669</v>
      </c>
      <c r="F10" s="335" t="s">
        <v>263</v>
      </c>
      <c r="G10" s="188"/>
      <c r="H10" s="188"/>
      <c r="I10" s="188"/>
      <c r="J10" s="189">
        <v>0.5756944444444444</v>
      </c>
      <c r="K10" s="335" t="s">
        <v>252</v>
      </c>
      <c r="L10" s="331" t="s">
        <v>697</v>
      </c>
      <c r="M10" s="266">
        <f t="shared" si="0"/>
        <v>0.28402777777777771</v>
      </c>
      <c r="N10" s="263">
        <f t="shared" si="2"/>
        <v>1.4749999999999996</v>
      </c>
      <c r="O10" s="267">
        <f t="shared" si="1"/>
        <v>2.0833333333333332E-2</v>
      </c>
      <c r="P10" s="264">
        <f t="shared" si="3"/>
        <v>8.3333333333333329E-2</v>
      </c>
    </row>
    <row r="11" spans="1:16" ht="16" x14ac:dyDescent="0.2">
      <c r="A11" s="261">
        <v>44323</v>
      </c>
      <c r="B11" s="262" t="str">
        <f>VLOOKUP(WEEKDAY(A11),Table1[#All],2,FALSE)</f>
        <v>ו</v>
      </c>
      <c r="C11" s="269"/>
      <c r="D11" s="269"/>
      <c r="E11" s="270">
        <v>0.55902777777777779</v>
      </c>
      <c r="F11" s="336" t="s">
        <v>300</v>
      </c>
      <c r="G11" s="269"/>
      <c r="H11" s="269"/>
      <c r="I11" s="269"/>
      <c r="J11" s="270">
        <v>0.55902777777777779</v>
      </c>
      <c r="K11" s="336"/>
      <c r="L11" s="332"/>
      <c r="M11" s="266">
        <f t="shared" si="0"/>
        <v>0</v>
      </c>
      <c r="N11" s="263">
        <f t="shared" si="2"/>
        <v>1.4749999999999996</v>
      </c>
      <c r="O11" s="267">
        <f t="shared" si="1"/>
        <v>0</v>
      </c>
      <c r="P11" s="264">
        <f t="shared" si="3"/>
        <v>8.3333333333333329E-2</v>
      </c>
    </row>
    <row r="12" spans="1:16" ht="32" x14ac:dyDescent="0.2">
      <c r="A12" s="186">
        <v>44324</v>
      </c>
      <c r="B12" s="187" t="str">
        <f>VLOOKUP(WEEKDAY(A12),Table1[#All],2,FALSE)</f>
        <v>ש</v>
      </c>
      <c r="C12" s="188"/>
      <c r="D12" s="188"/>
      <c r="E12" s="189">
        <v>0.72083333333333333</v>
      </c>
      <c r="F12" s="335" t="s">
        <v>308</v>
      </c>
      <c r="G12" s="188"/>
      <c r="H12" s="188"/>
      <c r="I12" s="188"/>
      <c r="J12" s="189">
        <v>0.81319444444444444</v>
      </c>
      <c r="K12" s="335" t="s">
        <v>676</v>
      </c>
      <c r="L12" s="331" t="s">
        <v>706</v>
      </c>
      <c r="M12" s="266">
        <f t="shared" ref="M12:M32" si="4">J12-E12</f>
        <v>9.2361111111111116E-2</v>
      </c>
      <c r="N12" s="263">
        <f t="shared" ref="N12:N32" si="5">N11+M12</f>
        <v>1.5673611111111108</v>
      </c>
      <c r="O12" s="267">
        <f t="shared" ref="O12:O32" si="6">IF(M12&gt;TIME(6,0,0),TIME(0,30,0),0)</f>
        <v>0</v>
      </c>
      <c r="P12" s="264">
        <f t="shared" ref="P12:P32" si="7">O12+P11</f>
        <v>8.3333333333333329E-2</v>
      </c>
    </row>
    <row r="13" spans="1:16" ht="80" x14ac:dyDescent="0.2">
      <c r="A13" s="186">
        <v>44325</v>
      </c>
      <c r="B13" s="187" t="str">
        <f>VLOOKUP(WEEKDAY(A13),Table1[#All],2,FALSE)</f>
        <v>א</v>
      </c>
      <c r="C13" s="269"/>
      <c r="D13" s="269"/>
      <c r="E13" s="189">
        <v>0.27499999999999997</v>
      </c>
      <c r="F13" s="335" t="s">
        <v>311</v>
      </c>
      <c r="G13" s="188"/>
      <c r="H13" s="188"/>
      <c r="I13" s="188"/>
      <c r="J13" s="189">
        <v>0.7597222222222223</v>
      </c>
      <c r="K13" s="335" t="s">
        <v>36</v>
      </c>
      <c r="L13" s="331" t="s">
        <v>707</v>
      </c>
      <c r="M13" s="266">
        <f t="shared" si="4"/>
        <v>0.48472222222222233</v>
      </c>
      <c r="N13" s="263">
        <f t="shared" si="5"/>
        <v>2.052083333333333</v>
      </c>
      <c r="O13" s="267">
        <f t="shared" si="6"/>
        <v>2.0833333333333332E-2</v>
      </c>
      <c r="P13" s="264">
        <f t="shared" si="7"/>
        <v>0.10416666666666666</v>
      </c>
    </row>
    <row r="14" spans="1:16" ht="80" x14ac:dyDescent="0.2">
      <c r="A14" s="186">
        <v>44326</v>
      </c>
      <c r="B14" s="187" t="str">
        <f>VLOOKUP(WEEKDAY(A14),Table1[#All],2,FALSE)</f>
        <v>ב</v>
      </c>
      <c r="C14" s="188"/>
      <c r="D14" s="188"/>
      <c r="E14" s="189">
        <v>0.28125</v>
      </c>
      <c r="F14" s="335" t="s">
        <v>308</v>
      </c>
      <c r="G14" s="188"/>
      <c r="H14" s="188"/>
      <c r="I14" s="188"/>
      <c r="J14" s="189">
        <v>0.81458333333333333</v>
      </c>
      <c r="K14" s="335" t="s">
        <v>42</v>
      </c>
      <c r="L14" s="331" t="s">
        <v>708</v>
      </c>
      <c r="M14" s="266">
        <f t="shared" si="4"/>
        <v>0.53333333333333333</v>
      </c>
      <c r="N14" s="263">
        <f t="shared" si="5"/>
        <v>2.5854166666666663</v>
      </c>
      <c r="O14" s="267">
        <f t="shared" si="6"/>
        <v>2.0833333333333332E-2</v>
      </c>
      <c r="P14" s="264">
        <f t="shared" si="7"/>
        <v>0.12499999999999999</v>
      </c>
    </row>
    <row r="15" spans="1:16" ht="64" x14ac:dyDescent="0.2">
      <c r="A15" s="261">
        <v>44327</v>
      </c>
      <c r="B15" s="262" t="str">
        <f>VLOOKUP(WEEKDAY(A15),Table1[#All],2,FALSE)</f>
        <v>ג</v>
      </c>
      <c r="C15" s="269"/>
      <c r="D15" s="269"/>
      <c r="E15" s="270">
        <v>0.74375000000000002</v>
      </c>
      <c r="F15" s="336" t="s">
        <v>300</v>
      </c>
      <c r="G15" s="269"/>
      <c r="H15" s="269"/>
      <c r="I15" s="269"/>
      <c r="J15" s="270">
        <v>0.8256944444444444</v>
      </c>
      <c r="K15" s="336" t="s">
        <v>303</v>
      </c>
      <c r="L15" s="332" t="s">
        <v>709</v>
      </c>
      <c r="M15" s="266">
        <f t="shared" si="4"/>
        <v>8.1944444444444375E-2</v>
      </c>
      <c r="N15" s="263">
        <f t="shared" si="5"/>
        <v>2.6673611111111106</v>
      </c>
      <c r="O15" s="267">
        <f t="shared" si="6"/>
        <v>0</v>
      </c>
      <c r="P15" s="264">
        <f t="shared" si="7"/>
        <v>0.12499999999999999</v>
      </c>
    </row>
    <row r="16" spans="1:16" ht="48" x14ac:dyDescent="0.2">
      <c r="A16" s="186">
        <v>44328</v>
      </c>
      <c r="B16" s="187" t="str">
        <f>VLOOKUP(WEEKDAY(A16),Table1[#All],2,FALSE)</f>
        <v>ד</v>
      </c>
      <c r="C16" s="188"/>
      <c r="D16" s="188"/>
      <c r="E16" s="189">
        <v>0.42083333333333334</v>
      </c>
      <c r="F16" s="335" t="s">
        <v>263</v>
      </c>
      <c r="G16" s="188"/>
      <c r="H16" s="188"/>
      <c r="I16" s="188"/>
      <c r="J16" s="189">
        <v>0.64930555555555558</v>
      </c>
      <c r="K16" s="335" t="s">
        <v>676</v>
      </c>
      <c r="L16" s="331" t="s">
        <v>713</v>
      </c>
      <c r="M16" s="266">
        <f t="shared" si="4"/>
        <v>0.22847222222222224</v>
      </c>
      <c r="N16" s="263">
        <f t="shared" si="5"/>
        <v>2.895833333333333</v>
      </c>
      <c r="O16" s="267">
        <f t="shared" si="6"/>
        <v>0</v>
      </c>
      <c r="P16" s="264">
        <f t="shared" si="7"/>
        <v>0.12499999999999999</v>
      </c>
    </row>
    <row r="17" spans="1:16" ht="96" x14ac:dyDescent="0.2">
      <c r="A17" s="186">
        <v>44329</v>
      </c>
      <c r="B17" s="187" t="str">
        <f>VLOOKUP(WEEKDAY(A17),Table1[#All],2,FALSE)</f>
        <v>ה</v>
      </c>
      <c r="C17" s="269"/>
      <c r="D17" s="269"/>
      <c r="E17" s="189">
        <v>0.28541666666666665</v>
      </c>
      <c r="F17" s="335" t="s">
        <v>42</v>
      </c>
      <c r="G17" s="188"/>
      <c r="H17" s="188"/>
      <c r="I17" s="188"/>
      <c r="J17" s="189">
        <v>0.65972222222222221</v>
      </c>
      <c r="K17" s="335" t="s">
        <v>300</v>
      </c>
      <c r="L17" s="331" t="s">
        <v>714</v>
      </c>
      <c r="M17" s="266">
        <f t="shared" si="4"/>
        <v>0.37430555555555556</v>
      </c>
      <c r="N17" s="263">
        <f t="shared" si="5"/>
        <v>3.2701388888888885</v>
      </c>
      <c r="O17" s="267">
        <f t="shared" si="6"/>
        <v>2.0833333333333332E-2</v>
      </c>
      <c r="P17" s="264">
        <f t="shared" si="7"/>
        <v>0.14583333333333331</v>
      </c>
    </row>
    <row r="18" spans="1:16" x14ac:dyDescent="0.2">
      <c r="A18" s="261">
        <v>44330</v>
      </c>
      <c r="B18" s="262" t="str">
        <f>VLOOKUP(WEEKDAY(A18),Table1[#All],2,FALSE)</f>
        <v>ו</v>
      </c>
      <c r="C18" s="269"/>
      <c r="D18" s="269"/>
      <c r="E18" s="270"/>
      <c r="F18" s="336"/>
      <c r="G18" s="269"/>
      <c r="H18" s="269"/>
      <c r="I18" s="269"/>
      <c r="J18" s="270"/>
      <c r="K18" s="336"/>
      <c r="L18" s="332"/>
      <c r="M18" s="266">
        <f t="shared" si="4"/>
        <v>0</v>
      </c>
      <c r="N18" s="263">
        <f t="shared" si="5"/>
        <v>3.2701388888888885</v>
      </c>
      <c r="O18" s="267">
        <f t="shared" si="6"/>
        <v>0</v>
      </c>
      <c r="P18" s="264">
        <f t="shared" si="7"/>
        <v>0.14583333333333331</v>
      </c>
    </row>
    <row r="19" spans="1:16" x14ac:dyDescent="0.2">
      <c r="A19" s="186">
        <v>44332</v>
      </c>
      <c r="B19" s="187" t="str">
        <f>VLOOKUP(WEEKDAY(A19),Table1[#All],2,FALSE)</f>
        <v>א</v>
      </c>
      <c r="C19" s="188"/>
      <c r="D19" s="188"/>
      <c r="E19" s="189"/>
      <c r="F19" s="335"/>
      <c r="G19" s="188"/>
      <c r="H19" s="188"/>
      <c r="I19" s="188"/>
      <c r="J19" s="189"/>
      <c r="K19" s="335"/>
      <c r="L19" s="331"/>
      <c r="M19" s="266">
        <f t="shared" si="4"/>
        <v>0</v>
      </c>
      <c r="N19" s="263">
        <f t="shared" si="5"/>
        <v>3.2701388888888885</v>
      </c>
      <c r="O19" s="267">
        <f t="shared" si="6"/>
        <v>0</v>
      </c>
      <c r="P19" s="264">
        <f t="shared" si="7"/>
        <v>0.14583333333333331</v>
      </c>
    </row>
    <row r="20" spans="1:16" x14ac:dyDescent="0.2">
      <c r="A20" s="186">
        <v>44333</v>
      </c>
      <c r="B20" s="187" t="str">
        <f>VLOOKUP(WEEKDAY(A20),Table1[#All],2,FALSE)</f>
        <v>ב</v>
      </c>
      <c r="C20" s="188"/>
      <c r="D20" s="188"/>
      <c r="E20" s="189"/>
      <c r="F20" s="335"/>
      <c r="G20" s="188"/>
      <c r="H20" s="188"/>
      <c r="I20" s="188"/>
      <c r="J20" s="189"/>
      <c r="K20" s="335"/>
      <c r="L20" s="331"/>
      <c r="M20" s="266">
        <f t="shared" si="4"/>
        <v>0</v>
      </c>
      <c r="N20" s="263">
        <f t="shared" si="5"/>
        <v>3.2701388888888885</v>
      </c>
      <c r="O20" s="267">
        <f t="shared" si="6"/>
        <v>0</v>
      </c>
      <c r="P20" s="264">
        <f t="shared" si="7"/>
        <v>0.14583333333333331</v>
      </c>
    </row>
    <row r="21" spans="1:16" x14ac:dyDescent="0.2">
      <c r="A21" s="261">
        <v>44334</v>
      </c>
      <c r="B21" s="262" t="str">
        <f>VLOOKUP(WEEKDAY(A21),Table1[#All],2,FALSE)</f>
        <v>ג</v>
      </c>
      <c r="C21" s="269"/>
      <c r="D21" s="269"/>
      <c r="E21" s="270"/>
      <c r="F21" s="336"/>
      <c r="G21" s="269"/>
      <c r="H21" s="269"/>
      <c r="I21" s="269"/>
      <c r="J21" s="270"/>
      <c r="K21" s="336"/>
      <c r="L21" s="332"/>
      <c r="M21" s="266">
        <f t="shared" si="4"/>
        <v>0</v>
      </c>
      <c r="N21" s="263">
        <f t="shared" si="5"/>
        <v>3.2701388888888885</v>
      </c>
      <c r="O21" s="267">
        <f t="shared" si="6"/>
        <v>0</v>
      </c>
      <c r="P21" s="264">
        <f t="shared" si="7"/>
        <v>0.14583333333333331</v>
      </c>
    </row>
    <row r="22" spans="1:16" ht="80" x14ac:dyDescent="0.2">
      <c r="A22" s="186">
        <v>44335</v>
      </c>
      <c r="B22" s="187" t="str">
        <f>VLOOKUP(WEEKDAY(A22),Table1[#All],2,FALSE)</f>
        <v>ד</v>
      </c>
      <c r="C22" s="188"/>
      <c r="D22" s="188"/>
      <c r="E22" s="189">
        <v>0.28611111111111115</v>
      </c>
      <c r="F22" s="335" t="s">
        <v>263</v>
      </c>
      <c r="G22" s="188"/>
      <c r="H22" s="188"/>
      <c r="I22" s="188"/>
      <c r="J22" s="189">
        <v>0.78263888888888899</v>
      </c>
      <c r="K22" s="335" t="s">
        <v>132</v>
      </c>
      <c r="L22" s="331" t="s">
        <v>715</v>
      </c>
      <c r="M22" s="266">
        <f t="shared" si="4"/>
        <v>0.49652777777777785</v>
      </c>
      <c r="N22" s="263">
        <f t="shared" si="5"/>
        <v>3.7666666666666662</v>
      </c>
      <c r="O22" s="267">
        <f t="shared" si="6"/>
        <v>2.0833333333333332E-2</v>
      </c>
      <c r="P22" s="264">
        <f t="shared" si="7"/>
        <v>0.16666666666666666</v>
      </c>
    </row>
    <row r="23" spans="1:16" ht="64" x14ac:dyDescent="0.2">
      <c r="A23" s="186">
        <v>44336</v>
      </c>
      <c r="B23" s="187" t="str">
        <f>VLOOKUP(WEEKDAY(A23),Table1[#All],2,FALSE)</f>
        <v>ה</v>
      </c>
      <c r="C23" s="188"/>
      <c r="D23" s="188"/>
      <c r="E23" s="189">
        <v>0.27499999999999997</v>
      </c>
      <c r="F23" s="335" t="s">
        <v>13</v>
      </c>
      <c r="G23" s="188"/>
      <c r="H23" s="188"/>
      <c r="I23" s="188"/>
      <c r="J23" s="189">
        <v>0.6972222222222223</v>
      </c>
      <c r="K23" s="335" t="s">
        <v>676</v>
      </c>
      <c r="L23" s="331" t="s">
        <v>716</v>
      </c>
      <c r="M23" s="266">
        <f t="shared" si="4"/>
        <v>0.42222222222222233</v>
      </c>
      <c r="N23" s="263">
        <f t="shared" si="5"/>
        <v>4.1888888888888882</v>
      </c>
      <c r="O23" s="267">
        <f t="shared" si="6"/>
        <v>2.0833333333333332E-2</v>
      </c>
      <c r="P23" s="264">
        <f t="shared" si="7"/>
        <v>0.1875</v>
      </c>
    </row>
    <row r="24" spans="1:16" ht="32" x14ac:dyDescent="0.2">
      <c r="A24" s="261">
        <v>44337</v>
      </c>
      <c r="B24" s="262" t="str">
        <f>VLOOKUP(WEEKDAY(A24),Table1[#All],2,FALSE)</f>
        <v>ו</v>
      </c>
      <c r="C24" s="269"/>
      <c r="D24" s="269"/>
      <c r="E24" s="270">
        <v>0.54722222222222217</v>
      </c>
      <c r="F24" s="336" t="s">
        <v>303</v>
      </c>
      <c r="G24" s="269"/>
      <c r="H24" s="269"/>
      <c r="I24" s="269"/>
      <c r="J24" s="270">
        <v>0.63472222222222219</v>
      </c>
      <c r="K24" s="336" t="s">
        <v>300</v>
      </c>
      <c r="L24" s="332" t="s">
        <v>717</v>
      </c>
      <c r="M24" s="266">
        <f t="shared" si="4"/>
        <v>8.7500000000000022E-2</v>
      </c>
      <c r="N24" s="263">
        <f t="shared" si="5"/>
        <v>4.2763888888888886</v>
      </c>
      <c r="O24" s="267">
        <f t="shared" si="6"/>
        <v>0</v>
      </c>
      <c r="P24" s="264">
        <f t="shared" si="7"/>
        <v>0.1875</v>
      </c>
    </row>
    <row r="25" spans="1:16" ht="32" x14ac:dyDescent="0.2">
      <c r="A25" s="186">
        <v>44339</v>
      </c>
      <c r="B25" s="187" t="str">
        <f>VLOOKUP(WEEKDAY(A25),Table1[#All],2,FALSE)</f>
        <v>א</v>
      </c>
      <c r="C25" s="188"/>
      <c r="D25" s="188"/>
      <c r="E25" s="189">
        <v>0.2951388888888889</v>
      </c>
      <c r="F25" s="335" t="s">
        <v>20</v>
      </c>
      <c r="G25" s="188"/>
      <c r="H25" s="188"/>
      <c r="I25" s="188"/>
      <c r="J25" s="189">
        <v>0.82777777777777783</v>
      </c>
      <c r="K25" s="335" t="s">
        <v>727</v>
      </c>
      <c r="L25" s="331" t="s">
        <v>718</v>
      </c>
      <c r="M25" s="266">
        <f t="shared" si="4"/>
        <v>0.53263888888888888</v>
      </c>
      <c r="N25" s="263">
        <f t="shared" si="5"/>
        <v>4.8090277777777777</v>
      </c>
      <c r="O25" s="267">
        <f t="shared" si="6"/>
        <v>2.0833333333333332E-2</v>
      </c>
      <c r="P25" s="264">
        <f t="shared" si="7"/>
        <v>0.20833333333333334</v>
      </c>
    </row>
    <row r="26" spans="1:16" ht="48" x14ac:dyDescent="0.2">
      <c r="A26" s="186">
        <v>44340</v>
      </c>
      <c r="B26" s="187" t="str">
        <f>VLOOKUP(WEEKDAY(A26),Table1[#All],2,FALSE)</f>
        <v>ב</v>
      </c>
      <c r="C26" s="269"/>
      <c r="D26" s="269"/>
      <c r="E26" s="189">
        <v>0.25069444444444444</v>
      </c>
      <c r="F26" s="335" t="s">
        <v>36</v>
      </c>
      <c r="G26" s="188"/>
      <c r="H26" s="188"/>
      <c r="I26" s="188"/>
      <c r="J26" s="189">
        <v>0.58611111111111114</v>
      </c>
      <c r="K26" s="335" t="s">
        <v>20</v>
      </c>
      <c r="L26" s="331" t="s">
        <v>719</v>
      </c>
      <c r="M26" s="266">
        <f t="shared" si="4"/>
        <v>0.3354166666666667</v>
      </c>
      <c r="N26" s="263">
        <f t="shared" si="5"/>
        <v>5.1444444444444439</v>
      </c>
      <c r="O26" s="267">
        <f t="shared" si="6"/>
        <v>2.0833333333333332E-2</v>
      </c>
      <c r="P26" s="264">
        <f t="shared" si="7"/>
        <v>0.22916666666666669</v>
      </c>
    </row>
    <row r="27" spans="1:16" ht="48" x14ac:dyDescent="0.2">
      <c r="A27" s="261">
        <v>44341</v>
      </c>
      <c r="B27" s="262" t="str">
        <f>VLOOKUP(WEEKDAY(A27),Table1[#All],2,FALSE)</f>
        <v>ג</v>
      </c>
      <c r="C27" s="269"/>
      <c r="D27" s="269"/>
      <c r="E27" s="270">
        <v>0.28958333333333336</v>
      </c>
      <c r="F27" s="336" t="s">
        <v>724</v>
      </c>
      <c r="G27" s="269"/>
      <c r="H27" s="269"/>
      <c r="I27" s="269"/>
      <c r="J27" s="270">
        <v>0.61805555555555558</v>
      </c>
      <c r="K27" s="336" t="s">
        <v>676</v>
      </c>
      <c r="L27" s="331" t="s">
        <v>719</v>
      </c>
      <c r="M27" s="266">
        <f t="shared" si="4"/>
        <v>0.32847222222222222</v>
      </c>
      <c r="N27" s="263">
        <f t="shared" si="5"/>
        <v>5.4729166666666664</v>
      </c>
      <c r="O27" s="267">
        <f t="shared" si="6"/>
        <v>2.0833333333333332E-2</v>
      </c>
      <c r="P27" s="264">
        <f t="shared" si="7"/>
        <v>0.25</v>
      </c>
    </row>
    <row r="28" spans="1:16" ht="48" x14ac:dyDescent="0.2">
      <c r="A28" s="186">
        <v>44342</v>
      </c>
      <c r="B28" s="187" t="str">
        <f>VLOOKUP(WEEKDAY(A28),Table1[#All],2,FALSE)</f>
        <v>ד</v>
      </c>
      <c r="C28" s="188"/>
      <c r="D28" s="188"/>
      <c r="E28" s="189">
        <v>0.29722222222222222</v>
      </c>
      <c r="F28" s="335" t="s">
        <v>725</v>
      </c>
      <c r="G28" s="188"/>
      <c r="H28" s="188"/>
      <c r="I28" s="188"/>
      <c r="J28" s="189">
        <v>0.69236111111111109</v>
      </c>
      <c r="K28" s="335" t="s">
        <v>252</v>
      </c>
      <c r="L28" s="331" t="s">
        <v>720</v>
      </c>
      <c r="M28" s="266">
        <f t="shared" si="4"/>
        <v>0.39513888888888887</v>
      </c>
      <c r="N28" s="263">
        <f>N27+M28</f>
        <v>5.8680555555555554</v>
      </c>
      <c r="O28" s="267">
        <f t="shared" si="6"/>
        <v>2.0833333333333332E-2</v>
      </c>
      <c r="P28" s="264">
        <f>O28+P27</f>
        <v>0.27083333333333331</v>
      </c>
    </row>
    <row r="29" spans="1:16" ht="48" x14ac:dyDescent="0.2">
      <c r="A29" s="186">
        <v>44343</v>
      </c>
      <c r="B29" s="187" t="str">
        <f>VLOOKUP(WEEKDAY(A29),Table1[#All],2,FALSE)</f>
        <v>ה</v>
      </c>
      <c r="C29" s="188"/>
      <c r="D29" s="188"/>
      <c r="E29" s="189">
        <v>0.28541666666666665</v>
      </c>
      <c r="F29" s="335" t="s">
        <v>27</v>
      </c>
      <c r="G29" s="188"/>
      <c r="H29" s="188"/>
      <c r="I29" s="188"/>
      <c r="J29" s="189">
        <v>0.73472222222222217</v>
      </c>
      <c r="K29" s="335" t="s">
        <v>13</v>
      </c>
      <c r="L29" s="331" t="s">
        <v>721</v>
      </c>
      <c r="M29" s="266">
        <f t="shared" si="4"/>
        <v>0.44930555555555551</v>
      </c>
      <c r="N29" s="263">
        <f t="shared" si="5"/>
        <v>6.3173611111111105</v>
      </c>
      <c r="O29" s="267">
        <f t="shared" si="6"/>
        <v>2.0833333333333332E-2</v>
      </c>
      <c r="P29" s="264">
        <f t="shared" si="7"/>
        <v>0.29166666666666663</v>
      </c>
    </row>
    <row r="30" spans="1:16" ht="48" x14ac:dyDescent="0.2">
      <c r="A30" s="261">
        <v>44344</v>
      </c>
      <c r="B30" s="262" t="str">
        <f>VLOOKUP(WEEKDAY(A30),Table1[#All],2,FALSE)</f>
        <v>ו</v>
      </c>
      <c r="C30" s="269"/>
      <c r="D30" s="269"/>
      <c r="E30" s="270">
        <v>0.63263888888888886</v>
      </c>
      <c r="F30" s="336" t="s">
        <v>303</v>
      </c>
      <c r="G30" s="269"/>
      <c r="H30" s="269"/>
      <c r="I30" s="269"/>
      <c r="J30" s="270">
        <v>0.71527777777777779</v>
      </c>
      <c r="K30" s="336" t="s">
        <v>303</v>
      </c>
      <c r="L30" s="332" t="s">
        <v>722</v>
      </c>
      <c r="M30" s="266">
        <f t="shared" si="4"/>
        <v>8.2638888888888928E-2</v>
      </c>
      <c r="N30" s="263">
        <f t="shared" si="5"/>
        <v>6.3999999999999995</v>
      </c>
      <c r="O30" s="267">
        <f t="shared" si="6"/>
        <v>0</v>
      </c>
      <c r="P30" s="264">
        <f t="shared" si="7"/>
        <v>0.29166666666666663</v>
      </c>
    </row>
    <row r="31" spans="1:16" ht="48" x14ac:dyDescent="0.2">
      <c r="A31" s="186">
        <v>44346</v>
      </c>
      <c r="B31" s="187" t="str">
        <f>VLOOKUP(WEEKDAY(A31),Table1[#All],2,FALSE)</f>
        <v>א</v>
      </c>
      <c r="C31" s="188"/>
      <c r="D31" s="188"/>
      <c r="E31" s="189">
        <v>0.29375000000000001</v>
      </c>
      <c r="F31" s="335" t="s">
        <v>13</v>
      </c>
      <c r="G31" s="188"/>
      <c r="H31" s="188"/>
      <c r="I31" s="188"/>
      <c r="J31" s="189">
        <v>0.53125</v>
      </c>
      <c r="K31" s="335" t="s">
        <v>252</v>
      </c>
      <c r="L31" s="331" t="s">
        <v>723</v>
      </c>
      <c r="M31" s="266">
        <f t="shared" si="4"/>
        <v>0.23749999999999999</v>
      </c>
      <c r="N31" s="263">
        <f t="shared" si="5"/>
        <v>6.6374999999999993</v>
      </c>
      <c r="O31" s="267">
        <f t="shared" si="6"/>
        <v>0</v>
      </c>
      <c r="P31" s="264">
        <f t="shared" si="7"/>
        <v>0.29166666666666663</v>
      </c>
    </row>
    <row r="32" spans="1:16" ht="49" thickBot="1" x14ac:dyDescent="0.25">
      <c r="A32" s="186">
        <v>44347</v>
      </c>
      <c r="B32" s="187" t="str">
        <f>VLOOKUP(WEEKDAY(A32),Table1[#All],2,FALSE)</f>
        <v>ב</v>
      </c>
      <c r="C32" s="188"/>
      <c r="D32" s="188"/>
      <c r="E32" s="189">
        <v>0.28194444444444444</v>
      </c>
      <c r="F32" s="335" t="s">
        <v>263</v>
      </c>
      <c r="G32" s="188"/>
      <c r="H32" s="188"/>
      <c r="I32" s="188"/>
      <c r="J32" s="189">
        <v>0.66736111111111107</v>
      </c>
      <c r="K32" s="335" t="s">
        <v>17</v>
      </c>
      <c r="L32" s="331" t="s">
        <v>728</v>
      </c>
      <c r="M32" s="266">
        <f t="shared" si="4"/>
        <v>0.38541666666666663</v>
      </c>
      <c r="N32" s="263">
        <f t="shared" si="5"/>
        <v>7.0229166666666663</v>
      </c>
      <c r="O32" s="267">
        <f t="shared" si="6"/>
        <v>2.0833333333333332E-2</v>
      </c>
      <c r="P32" s="313">
        <f t="shared" si="7"/>
        <v>0.31249999999999994</v>
      </c>
    </row>
    <row r="33" spans="1:16" ht="18" thickTop="1" thickBot="1" x14ac:dyDescent="0.25">
      <c r="A33" s="224" t="s">
        <v>46</v>
      </c>
      <c r="B33" s="225" t="s">
        <v>47</v>
      </c>
      <c r="C33" s="223" t="s">
        <v>48</v>
      </c>
      <c r="D33" s="66" t="s">
        <v>49</v>
      </c>
      <c r="E33" s="1"/>
      <c r="F33" s="333"/>
      <c r="G33" s="6"/>
      <c r="H33" s="6"/>
      <c r="I33" s="6"/>
      <c r="J33" s="1"/>
      <c r="K33" s="333"/>
      <c r="L33" s="333"/>
      <c r="M33" s="337">
        <f>SUM(M5:M32)</f>
        <v>7.0229166666666663</v>
      </c>
      <c r="N33" s="337">
        <f>N32</f>
        <v>7.0229166666666663</v>
      </c>
      <c r="O33" s="19"/>
      <c r="P33" s="337">
        <f>P32</f>
        <v>0.31249999999999994</v>
      </c>
    </row>
    <row r="34" spans="1:16" ht="17" thickTop="1" x14ac:dyDescent="0.2">
      <c r="A34" s="226">
        <v>0</v>
      </c>
      <c r="B34" s="227">
        <f>N32</f>
        <v>7.0229166666666663</v>
      </c>
    </row>
    <row r="35" spans="1:16" ht="16" x14ac:dyDescent="0.2">
      <c r="B35" s="227">
        <f>B34-P33</f>
        <v>6.7104166666666663</v>
      </c>
    </row>
  </sheetData>
  <pageMargins left="0.7" right="0.7" top="0.75" bottom="0.75" header="0.3" footer="0.3"/>
  <pageSetup paperSize="9" orientation="portrait" horizontalDpi="0" verticalDpi="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0D76CF-D600-CF4F-989D-8B5D04E41A81}">
  <dimension ref="A1:P35"/>
  <sheetViews>
    <sheetView rightToLeft="1" topLeftCell="A26" zoomScale="85" zoomScaleNormal="85" workbookViewId="0">
      <selection activeCell="N31" sqref="N31"/>
    </sheetView>
  </sheetViews>
  <sheetFormatPr baseColWidth="10" defaultColWidth="11.5" defaultRowHeight="15" x14ac:dyDescent="0.2"/>
  <cols>
    <col min="1" max="1" width="17" style="125" bestFit="1" customWidth="1"/>
    <col min="2" max="2" width="11.5" style="125" customWidth="1"/>
    <col min="3" max="4" width="0" style="125" hidden="1" customWidth="1"/>
    <col min="5" max="5" width="10.1640625" style="125" customWidth="1"/>
    <col min="6" max="6" width="34.5" style="125" customWidth="1"/>
    <col min="7" max="9" width="0" style="125" hidden="1" customWidth="1"/>
    <col min="10" max="10" width="11.5" style="125"/>
    <col min="11" max="11" width="40.5" style="125" bestFit="1" customWidth="1"/>
    <col min="12" max="12" width="29.5" style="125" customWidth="1"/>
    <col min="13" max="13" width="10.1640625" style="125" customWidth="1"/>
    <col min="14" max="14" width="10.5" style="125" customWidth="1"/>
    <col min="15" max="15" width="11.5" style="125"/>
    <col min="16" max="16" width="11" style="125" customWidth="1"/>
    <col min="17" max="16384" width="11.5" style="125"/>
  </cols>
  <sheetData>
    <row r="1" spans="1:16" x14ac:dyDescent="0.2">
      <c r="A1" s="326"/>
      <c r="F1" s="327" t="s">
        <v>0</v>
      </c>
    </row>
    <row r="2" spans="1:16" x14ac:dyDescent="0.2">
      <c r="A2" s="326"/>
      <c r="F2" s="327" t="s">
        <v>1</v>
      </c>
    </row>
    <row r="3" spans="1:16" x14ac:dyDescent="0.2">
      <c r="A3" s="326"/>
      <c r="F3" s="327" t="s">
        <v>698</v>
      </c>
    </row>
    <row r="4" spans="1:16" ht="34" x14ac:dyDescent="0.2">
      <c r="A4" s="228" t="s">
        <v>3</v>
      </c>
      <c r="B4" s="229" t="s">
        <v>4</v>
      </c>
      <c r="C4" s="229" t="s">
        <v>5</v>
      </c>
      <c r="D4" s="229" t="s">
        <v>6</v>
      </c>
      <c r="E4" s="229" t="s">
        <v>7</v>
      </c>
      <c r="F4" s="229" t="s">
        <v>8</v>
      </c>
      <c r="G4" s="229" t="s">
        <v>9</v>
      </c>
      <c r="H4" s="229" t="s">
        <v>214</v>
      </c>
      <c r="I4" s="229" t="s">
        <v>215</v>
      </c>
      <c r="J4" s="229" t="s">
        <v>10</v>
      </c>
      <c r="K4" s="229" t="s">
        <v>216</v>
      </c>
      <c r="L4" s="229" t="s">
        <v>217</v>
      </c>
      <c r="M4" s="229" t="s">
        <v>11</v>
      </c>
      <c r="N4" s="230" t="s">
        <v>12</v>
      </c>
      <c r="O4" s="231" t="s">
        <v>218</v>
      </c>
      <c r="P4" s="232" t="s">
        <v>161</v>
      </c>
    </row>
    <row r="5" spans="1:16" ht="80" x14ac:dyDescent="0.2">
      <c r="A5" s="186">
        <v>44348</v>
      </c>
      <c r="B5" s="187" t="str">
        <f>VLOOKUP(WEEKDAY(A5),Table1[#All],2,FALSE)</f>
        <v>ג</v>
      </c>
      <c r="C5" s="188"/>
      <c r="D5" s="188"/>
      <c r="E5" s="189">
        <v>0.35833333333333334</v>
      </c>
      <c r="F5" s="334" t="s">
        <v>13</v>
      </c>
      <c r="G5" s="188"/>
      <c r="H5" s="188"/>
      <c r="I5" s="188"/>
      <c r="J5" s="189" t="s">
        <v>753</v>
      </c>
      <c r="K5" s="334" t="s">
        <v>132</v>
      </c>
      <c r="L5" s="331" t="s">
        <v>729</v>
      </c>
      <c r="M5" s="266">
        <f t="shared" ref="M5:M31" si="0">J5-E5</f>
        <v>0.37222222222222229</v>
      </c>
      <c r="N5" s="266">
        <f>M5</f>
        <v>0.37222222222222229</v>
      </c>
      <c r="O5" s="267">
        <f>IF(M5&gt;TIME(6,0,0),TIME(0,30,0),0)</f>
        <v>2.0833333333333332E-2</v>
      </c>
      <c r="P5" s="268">
        <f>O5</f>
        <v>2.0833333333333332E-2</v>
      </c>
    </row>
    <row r="6" spans="1:16" ht="80" x14ac:dyDescent="0.2">
      <c r="A6" s="186">
        <v>44349</v>
      </c>
      <c r="B6" s="187" t="str">
        <f>VLOOKUP(WEEKDAY(A6),Table1[#All],2,FALSE)</f>
        <v>ד</v>
      </c>
      <c r="C6" s="188"/>
      <c r="D6" s="188"/>
      <c r="E6" s="189">
        <v>0.30486111111111108</v>
      </c>
      <c r="F6" s="335" t="s">
        <v>13</v>
      </c>
      <c r="G6" s="188"/>
      <c r="H6" s="188"/>
      <c r="I6" s="188"/>
      <c r="J6" s="189" t="s">
        <v>754</v>
      </c>
      <c r="K6" s="335" t="s">
        <v>676</v>
      </c>
      <c r="L6" s="331" t="s">
        <v>729</v>
      </c>
      <c r="M6" s="266">
        <f t="shared" si="0"/>
        <v>0.41597222222222224</v>
      </c>
      <c r="N6" s="263">
        <f>N5+M6</f>
        <v>0.78819444444444453</v>
      </c>
      <c r="O6" s="267">
        <f t="shared" ref="O6:O8" si="1">IF(M6&gt;TIME(6,0,0),TIME(0,30,0),0)</f>
        <v>2.0833333333333332E-2</v>
      </c>
      <c r="P6" s="264">
        <f>O6+P5</f>
        <v>4.1666666666666664E-2</v>
      </c>
    </row>
    <row r="7" spans="1:16" ht="64" x14ac:dyDescent="0.2">
      <c r="A7" s="186">
        <v>44350</v>
      </c>
      <c r="B7" s="187" t="str">
        <f>VLOOKUP(WEEKDAY(A7),Table1[#All],2,FALSE)</f>
        <v>ה</v>
      </c>
      <c r="C7" s="269"/>
      <c r="D7" s="269"/>
      <c r="E7" s="189">
        <v>0.25</v>
      </c>
      <c r="F7" s="335" t="s">
        <v>13</v>
      </c>
      <c r="G7" s="188"/>
      <c r="H7" s="188"/>
      <c r="I7" s="188"/>
      <c r="J7" s="189" t="s">
        <v>755</v>
      </c>
      <c r="K7" s="335" t="s">
        <v>20</v>
      </c>
      <c r="L7" s="331" t="s">
        <v>730</v>
      </c>
      <c r="M7" s="266">
        <f t="shared" si="0"/>
        <v>0.2895833333333333</v>
      </c>
      <c r="N7" s="263">
        <f t="shared" ref="N7:N8" si="2">N6+M7</f>
        <v>1.0777777777777779</v>
      </c>
      <c r="O7" s="267">
        <f t="shared" si="1"/>
        <v>2.0833333333333332E-2</v>
      </c>
      <c r="P7" s="264">
        <f t="shared" ref="P7:P8" si="3">O7+P6</f>
        <v>6.25E-2</v>
      </c>
    </row>
    <row r="8" spans="1:16" x14ac:dyDescent="0.2">
      <c r="A8" s="186">
        <v>44351</v>
      </c>
      <c r="B8" s="187" t="str">
        <f>VLOOKUP(WEEKDAY(A8),Table1[#All],2,FALSE)</f>
        <v>ו</v>
      </c>
      <c r="C8" s="269"/>
      <c r="D8" s="269"/>
      <c r="E8" s="270"/>
      <c r="F8" s="336"/>
      <c r="G8" s="269"/>
      <c r="H8" s="269"/>
      <c r="I8" s="269"/>
      <c r="J8" s="270"/>
      <c r="K8" s="336"/>
      <c r="L8" s="332"/>
      <c r="M8" s="266">
        <f t="shared" si="0"/>
        <v>0</v>
      </c>
      <c r="N8" s="263">
        <f t="shared" si="2"/>
        <v>1.0777777777777779</v>
      </c>
      <c r="O8" s="267">
        <f t="shared" si="1"/>
        <v>0</v>
      </c>
      <c r="P8" s="264">
        <f t="shared" si="3"/>
        <v>6.25E-2</v>
      </c>
    </row>
    <row r="9" spans="1:16" ht="32" x14ac:dyDescent="0.2">
      <c r="A9" s="186">
        <v>44353</v>
      </c>
      <c r="B9" s="187" t="str">
        <f>VLOOKUP(WEEKDAY(A9),Table1[#All],2,FALSE)</f>
        <v>א</v>
      </c>
      <c r="C9" s="188"/>
      <c r="D9" s="188"/>
      <c r="E9" s="189">
        <v>0.30902777777777779</v>
      </c>
      <c r="F9" s="335" t="s">
        <v>750</v>
      </c>
      <c r="G9" s="188"/>
      <c r="H9" s="188"/>
      <c r="I9" s="188"/>
      <c r="J9" s="189" t="s">
        <v>756</v>
      </c>
      <c r="K9" s="335" t="s">
        <v>252</v>
      </c>
      <c r="L9" s="331" t="s">
        <v>731</v>
      </c>
      <c r="M9" s="266">
        <f t="shared" si="0"/>
        <v>0.44999999999999996</v>
      </c>
      <c r="N9" s="263">
        <f t="shared" ref="N9:N31" si="4">N8+M9</f>
        <v>1.5277777777777779</v>
      </c>
      <c r="O9" s="267">
        <f t="shared" ref="O9:O31" si="5">IF(M9&gt;TIME(6,0,0),TIME(0,30,0),0)</f>
        <v>2.0833333333333332E-2</v>
      </c>
      <c r="P9" s="264">
        <f t="shared" ref="P9:P31" si="6">O9+P8</f>
        <v>8.3333333333333329E-2</v>
      </c>
    </row>
    <row r="10" spans="1:16" ht="32" x14ac:dyDescent="0.2">
      <c r="A10" s="186">
        <v>44354</v>
      </c>
      <c r="B10" s="187" t="str">
        <f>VLOOKUP(WEEKDAY(A10),Table1[#All],2,FALSE)</f>
        <v>ב</v>
      </c>
      <c r="C10" s="269"/>
      <c r="D10" s="269"/>
      <c r="E10" s="189">
        <v>0.2986111111111111</v>
      </c>
      <c r="F10" s="335" t="s">
        <v>402</v>
      </c>
      <c r="G10" s="188"/>
      <c r="H10" s="188"/>
      <c r="I10" s="188"/>
      <c r="J10" s="189" t="s">
        <v>254</v>
      </c>
      <c r="K10" s="335" t="s">
        <v>132</v>
      </c>
      <c r="L10" s="331" t="s">
        <v>732</v>
      </c>
      <c r="M10" s="266">
        <f t="shared" si="0"/>
        <v>0.36527777777777776</v>
      </c>
      <c r="N10" s="263">
        <f t="shared" si="4"/>
        <v>1.8930555555555557</v>
      </c>
      <c r="O10" s="267">
        <f t="shared" si="5"/>
        <v>2.0833333333333332E-2</v>
      </c>
      <c r="P10" s="264">
        <f t="shared" si="6"/>
        <v>0.10416666666666666</v>
      </c>
    </row>
    <row r="11" spans="1:16" ht="64" x14ac:dyDescent="0.2">
      <c r="A11" s="186">
        <v>44355</v>
      </c>
      <c r="B11" s="187" t="str">
        <f>VLOOKUP(WEEKDAY(A11),Table1[#All],2,FALSE)</f>
        <v>ג</v>
      </c>
      <c r="C11" s="188"/>
      <c r="D11" s="188"/>
      <c r="E11" s="189">
        <v>0.32430555555555557</v>
      </c>
      <c r="F11" s="335" t="s">
        <v>13</v>
      </c>
      <c r="G11" s="188"/>
      <c r="H11" s="188"/>
      <c r="I11" s="188"/>
      <c r="J11" s="189" t="s">
        <v>757</v>
      </c>
      <c r="K11" s="335" t="s">
        <v>676</v>
      </c>
      <c r="L11" s="331" t="s">
        <v>733</v>
      </c>
      <c r="M11" s="266">
        <f t="shared" si="0"/>
        <v>0.39305555555555544</v>
      </c>
      <c r="N11" s="263">
        <f t="shared" si="4"/>
        <v>2.286111111111111</v>
      </c>
      <c r="O11" s="267">
        <f t="shared" si="5"/>
        <v>2.0833333333333332E-2</v>
      </c>
      <c r="P11" s="264">
        <f t="shared" si="6"/>
        <v>0.12499999999999999</v>
      </c>
    </row>
    <row r="12" spans="1:16" ht="64" x14ac:dyDescent="0.2">
      <c r="A12" s="186">
        <v>44356</v>
      </c>
      <c r="B12" s="187" t="str">
        <f>VLOOKUP(WEEKDAY(A12),Table1[#All],2,FALSE)</f>
        <v>ד</v>
      </c>
      <c r="C12" s="269"/>
      <c r="D12" s="269"/>
      <c r="E12" s="189">
        <v>0.29375000000000001</v>
      </c>
      <c r="F12" s="335" t="s">
        <v>263</v>
      </c>
      <c r="G12" s="188"/>
      <c r="H12" s="188"/>
      <c r="I12" s="188"/>
      <c r="J12" s="189" t="s">
        <v>758</v>
      </c>
      <c r="K12" s="335" t="s">
        <v>300</v>
      </c>
      <c r="L12" s="331" t="s">
        <v>735</v>
      </c>
      <c r="M12" s="266">
        <f t="shared" si="0"/>
        <v>0.39513888888888898</v>
      </c>
      <c r="N12" s="263">
        <f t="shared" si="4"/>
        <v>2.6812499999999999</v>
      </c>
      <c r="O12" s="267">
        <f t="shared" si="5"/>
        <v>2.0833333333333332E-2</v>
      </c>
      <c r="P12" s="264">
        <f t="shared" si="6"/>
        <v>0.14583333333333331</v>
      </c>
    </row>
    <row r="13" spans="1:16" ht="48" x14ac:dyDescent="0.2">
      <c r="A13" s="186">
        <v>44357</v>
      </c>
      <c r="B13" s="187" t="str">
        <f>VLOOKUP(WEEKDAY(A13),Table1[#All],2,FALSE)</f>
        <v>ה</v>
      </c>
      <c r="C13" s="188"/>
      <c r="D13" s="188"/>
      <c r="E13" s="189">
        <v>0.27638888888888885</v>
      </c>
      <c r="F13" s="335" t="s">
        <v>27</v>
      </c>
      <c r="G13" s="188"/>
      <c r="H13" s="188"/>
      <c r="I13" s="188"/>
      <c r="J13" s="189" t="s">
        <v>759</v>
      </c>
      <c r="K13" s="335" t="s">
        <v>303</v>
      </c>
      <c r="L13" s="331" t="s">
        <v>734</v>
      </c>
      <c r="M13" s="266">
        <f t="shared" si="0"/>
        <v>0.40138888888888885</v>
      </c>
      <c r="N13" s="263">
        <f t="shared" si="4"/>
        <v>3.0826388888888889</v>
      </c>
      <c r="O13" s="267">
        <f t="shared" si="5"/>
        <v>2.0833333333333332E-2</v>
      </c>
      <c r="P13" s="264">
        <f t="shared" si="6"/>
        <v>0.16666666666666666</v>
      </c>
    </row>
    <row r="14" spans="1:16" x14ac:dyDescent="0.2">
      <c r="A14" s="261">
        <v>44358</v>
      </c>
      <c r="B14" s="262" t="str">
        <f>VLOOKUP(WEEKDAY(A14),Table1[#All],2,FALSE)</f>
        <v>ו</v>
      </c>
      <c r="C14" s="269"/>
      <c r="D14" s="269"/>
      <c r="E14" s="270"/>
      <c r="F14" s="336"/>
      <c r="G14" s="269"/>
      <c r="H14" s="269"/>
      <c r="I14" s="269"/>
      <c r="J14" s="270"/>
      <c r="K14" s="336"/>
      <c r="L14" s="332"/>
      <c r="M14" s="266">
        <f t="shared" si="0"/>
        <v>0</v>
      </c>
      <c r="N14" s="263">
        <f t="shared" si="4"/>
        <v>3.0826388888888889</v>
      </c>
      <c r="O14" s="267">
        <f t="shared" si="5"/>
        <v>0</v>
      </c>
      <c r="P14" s="264">
        <f t="shared" si="6"/>
        <v>0.16666666666666666</v>
      </c>
    </row>
    <row r="15" spans="1:16" ht="48" x14ac:dyDescent="0.2">
      <c r="A15" s="186">
        <v>44360</v>
      </c>
      <c r="B15" s="187" t="str">
        <f>VLOOKUP(WEEKDAY(A15),Table1[#All],2,FALSE)</f>
        <v>א</v>
      </c>
      <c r="C15" s="269"/>
      <c r="D15" s="269"/>
      <c r="E15" s="189">
        <v>0.3125</v>
      </c>
      <c r="F15" s="335" t="s">
        <v>13</v>
      </c>
      <c r="G15" s="188"/>
      <c r="H15" s="188"/>
      <c r="I15" s="188"/>
      <c r="J15" s="189" t="s">
        <v>760</v>
      </c>
      <c r="K15" s="335" t="s">
        <v>252</v>
      </c>
      <c r="L15" s="331" t="s">
        <v>737</v>
      </c>
      <c r="M15" s="266">
        <f t="shared" si="0"/>
        <v>0.4291666666666667</v>
      </c>
      <c r="N15" s="263">
        <f t="shared" si="4"/>
        <v>3.5118055555555556</v>
      </c>
      <c r="O15" s="267">
        <f t="shared" si="5"/>
        <v>2.0833333333333332E-2</v>
      </c>
      <c r="P15" s="264">
        <f t="shared" si="6"/>
        <v>0.1875</v>
      </c>
    </row>
    <row r="16" spans="1:16" ht="80" x14ac:dyDescent="0.2">
      <c r="A16" s="186">
        <v>44361</v>
      </c>
      <c r="B16" s="187" t="str">
        <f>VLOOKUP(WEEKDAY(A16),Table1[#All],2,FALSE)</f>
        <v>ב</v>
      </c>
      <c r="C16" s="269"/>
      <c r="D16" s="269"/>
      <c r="E16" s="189">
        <v>0.28194444444444444</v>
      </c>
      <c r="F16" s="335" t="s">
        <v>263</v>
      </c>
      <c r="G16" s="188"/>
      <c r="H16" s="188"/>
      <c r="I16" s="188"/>
      <c r="J16" s="189" t="s">
        <v>761</v>
      </c>
      <c r="K16" s="335" t="s">
        <v>676</v>
      </c>
      <c r="L16" s="331" t="s">
        <v>736</v>
      </c>
      <c r="M16" s="266">
        <f t="shared" si="0"/>
        <v>0.4291666666666667</v>
      </c>
      <c r="N16" s="263">
        <f t="shared" si="4"/>
        <v>3.9409722222222223</v>
      </c>
      <c r="O16" s="267">
        <f t="shared" si="5"/>
        <v>2.0833333333333332E-2</v>
      </c>
      <c r="P16" s="264">
        <f t="shared" si="6"/>
        <v>0.20833333333333334</v>
      </c>
    </row>
    <row r="17" spans="1:16" ht="64" x14ac:dyDescent="0.2">
      <c r="A17" s="186">
        <v>44362</v>
      </c>
      <c r="B17" s="187" t="str">
        <f>VLOOKUP(WEEKDAY(A17),Table1[#All],2,FALSE)</f>
        <v>ג</v>
      </c>
      <c r="C17" s="188"/>
      <c r="D17" s="188"/>
      <c r="E17" s="189">
        <v>0.28472222222222221</v>
      </c>
      <c r="F17" s="335" t="s">
        <v>13</v>
      </c>
      <c r="G17" s="188"/>
      <c r="H17" s="188"/>
      <c r="I17" s="188"/>
      <c r="J17" s="189" t="s">
        <v>760</v>
      </c>
      <c r="K17" s="335" t="s">
        <v>676</v>
      </c>
      <c r="L17" s="331" t="s">
        <v>738</v>
      </c>
      <c r="M17" s="266">
        <f t="shared" si="0"/>
        <v>0.45694444444444449</v>
      </c>
      <c r="N17" s="263">
        <f t="shared" si="4"/>
        <v>4.3979166666666671</v>
      </c>
      <c r="O17" s="267">
        <f t="shared" si="5"/>
        <v>2.0833333333333332E-2</v>
      </c>
      <c r="P17" s="264">
        <f t="shared" si="6"/>
        <v>0.22916666666666669</v>
      </c>
    </row>
    <row r="18" spans="1:16" ht="32" x14ac:dyDescent="0.2">
      <c r="A18" s="186">
        <v>44363</v>
      </c>
      <c r="B18" s="187" t="str">
        <f>VLOOKUP(WEEKDAY(A18),Table1[#All],2,FALSE)</f>
        <v>ד</v>
      </c>
      <c r="C18" s="188"/>
      <c r="D18" s="188"/>
      <c r="E18" s="189">
        <v>0.37083333333333335</v>
      </c>
      <c r="F18" s="335" t="s">
        <v>300</v>
      </c>
      <c r="G18" s="188"/>
      <c r="H18" s="188"/>
      <c r="I18" s="188"/>
      <c r="J18" s="189" t="s">
        <v>762</v>
      </c>
      <c r="K18" s="335" t="s">
        <v>751</v>
      </c>
      <c r="L18" s="331" t="s">
        <v>739</v>
      </c>
      <c r="M18" s="266">
        <f t="shared" si="0"/>
        <v>0.10624999999999996</v>
      </c>
      <c r="N18" s="263">
        <f t="shared" si="4"/>
        <v>4.5041666666666673</v>
      </c>
      <c r="O18" s="267">
        <f t="shared" si="5"/>
        <v>0</v>
      </c>
      <c r="P18" s="264">
        <f t="shared" si="6"/>
        <v>0.22916666666666669</v>
      </c>
    </row>
    <row r="19" spans="1:16" ht="80" x14ac:dyDescent="0.2">
      <c r="A19" s="186">
        <v>44364</v>
      </c>
      <c r="B19" s="187" t="str">
        <f>VLOOKUP(WEEKDAY(A19),Table1[#All],2,FALSE)</f>
        <v>ה</v>
      </c>
      <c r="C19" s="269"/>
      <c r="D19" s="269"/>
      <c r="E19" s="189">
        <v>0.28541666666666665</v>
      </c>
      <c r="F19" s="335" t="s">
        <v>13</v>
      </c>
      <c r="G19" s="188"/>
      <c r="H19" s="188"/>
      <c r="I19" s="188"/>
      <c r="J19" s="189" t="s">
        <v>763</v>
      </c>
      <c r="K19" s="335" t="s">
        <v>67</v>
      </c>
      <c r="L19" s="331" t="s">
        <v>740</v>
      </c>
      <c r="M19" s="266">
        <f t="shared" si="0"/>
        <v>0.43888888888888888</v>
      </c>
      <c r="N19" s="263">
        <f t="shared" si="4"/>
        <v>4.9430555555555564</v>
      </c>
      <c r="O19" s="267">
        <f t="shared" si="5"/>
        <v>2.0833333333333332E-2</v>
      </c>
      <c r="P19" s="264">
        <f t="shared" si="6"/>
        <v>0.25</v>
      </c>
    </row>
    <row r="20" spans="1:16" x14ac:dyDescent="0.2">
      <c r="A20" s="261">
        <v>44365</v>
      </c>
      <c r="B20" s="262" t="str">
        <f>VLOOKUP(WEEKDAY(A20),Table1[#All],2,FALSE)</f>
        <v>ו</v>
      </c>
      <c r="C20" s="269"/>
      <c r="D20" s="269"/>
      <c r="E20" s="270"/>
      <c r="F20" s="336"/>
      <c r="G20" s="269"/>
      <c r="H20" s="269"/>
      <c r="I20" s="269"/>
      <c r="J20" s="270"/>
      <c r="K20" s="336"/>
      <c r="L20" s="331"/>
      <c r="M20" s="266">
        <f t="shared" si="0"/>
        <v>0</v>
      </c>
      <c r="N20" s="263">
        <f t="shared" si="4"/>
        <v>4.9430555555555564</v>
      </c>
      <c r="O20" s="267">
        <f t="shared" si="5"/>
        <v>0</v>
      </c>
      <c r="P20" s="264">
        <f t="shared" si="6"/>
        <v>0.25</v>
      </c>
    </row>
    <row r="21" spans="1:16" ht="48" x14ac:dyDescent="0.2">
      <c r="A21" s="186">
        <v>44367</v>
      </c>
      <c r="B21" s="187" t="str">
        <f>VLOOKUP(WEEKDAY(A21),Table1[#All],2,FALSE)</f>
        <v>א</v>
      </c>
      <c r="C21" s="269"/>
      <c r="D21" s="269"/>
      <c r="E21" s="189">
        <v>0.30486111111111108</v>
      </c>
      <c r="F21" s="335" t="s">
        <v>269</v>
      </c>
      <c r="G21" s="188"/>
      <c r="H21" s="188"/>
      <c r="I21" s="188"/>
      <c r="J21" s="189" t="s">
        <v>764</v>
      </c>
      <c r="K21" s="335" t="s">
        <v>303</v>
      </c>
      <c r="L21" s="331" t="s">
        <v>741</v>
      </c>
      <c r="M21" s="266">
        <f t="shared" si="0"/>
        <v>0.38124999999999992</v>
      </c>
      <c r="N21" s="263">
        <f t="shared" si="4"/>
        <v>5.3243055555555561</v>
      </c>
      <c r="O21" s="267">
        <f t="shared" si="5"/>
        <v>2.0833333333333332E-2</v>
      </c>
      <c r="P21" s="264">
        <f t="shared" si="6"/>
        <v>0.27083333333333331</v>
      </c>
    </row>
    <row r="22" spans="1:16" ht="80" x14ac:dyDescent="0.2">
      <c r="A22" s="186">
        <v>44368</v>
      </c>
      <c r="B22" s="187" t="str">
        <f>VLOOKUP(WEEKDAY(A22),Table1[#All],2,FALSE)</f>
        <v>ב</v>
      </c>
      <c r="C22" s="188"/>
      <c r="D22" s="188"/>
      <c r="E22" s="189">
        <v>0.28055555555555556</v>
      </c>
      <c r="F22" s="335" t="s">
        <v>263</v>
      </c>
      <c r="G22" s="188"/>
      <c r="H22" s="188"/>
      <c r="I22" s="188"/>
      <c r="J22" s="189" t="s">
        <v>765</v>
      </c>
      <c r="K22" s="335" t="s">
        <v>303</v>
      </c>
      <c r="L22" s="331" t="s">
        <v>742</v>
      </c>
      <c r="M22" s="266">
        <f t="shared" si="0"/>
        <v>0.47013888888888888</v>
      </c>
      <c r="N22" s="263">
        <f t="shared" si="4"/>
        <v>5.7944444444444452</v>
      </c>
      <c r="O22" s="267">
        <f t="shared" si="5"/>
        <v>2.0833333333333332E-2</v>
      </c>
      <c r="P22" s="264">
        <f t="shared" si="6"/>
        <v>0.29166666666666663</v>
      </c>
    </row>
    <row r="23" spans="1:16" ht="80" x14ac:dyDescent="0.2">
      <c r="A23" s="186">
        <v>44369</v>
      </c>
      <c r="B23" s="187" t="str">
        <f>VLOOKUP(WEEKDAY(A23),Table1[#All],2,FALSE)</f>
        <v>ג</v>
      </c>
      <c r="C23" s="269"/>
      <c r="D23" s="269"/>
      <c r="E23" s="189">
        <v>0.28680555555555554</v>
      </c>
      <c r="F23" s="335" t="s">
        <v>27</v>
      </c>
      <c r="G23" s="188"/>
      <c r="H23" s="188"/>
      <c r="I23" s="188"/>
      <c r="J23" s="189" t="s">
        <v>766</v>
      </c>
      <c r="K23" s="335" t="s">
        <v>752</v>
      </c>
      <c r="L23" s="331" t="s">
        <v>743</v>
      </c>
      <c r="M23" s="266">
        <f t="shared" si="0"/>
        <v>0.36597222222222225</v>
      </c>
      <c r="N23" s="263">
        <f t="shared" si="4"/>
        <v>6.1604166666666673</v>
      </c>
      <c r="O23" s="267">
        <f t="shared" si="5"/>
        <v>2.0833333333333332E-2</v>
      </c>
      <c r="P23" s="264">
        <f t="shared" si="6"/>
        <v>0.31249999999999994</v>
      </c>
    </row>
    <row r="24" spans="1:16" ht="64" x14ac:dyDescent="0.2">
      <c r="A24" s="186">
        <v>44370</v>
      </c>
      <c r="B24" s="187" t="str">
        <f>VLOOKUP(WEEKDAY(A24),Table1[#All],2,FALSE)</f>
        <v>ד</v>
      </c>
      <c r="C24" s="269"/>
      <c r="D24" s="269"/>
      <c r="E24" s="189">
        <v>0.36249999999999999</v>
      </c>
      <c r="F24" s="335" t="s">
        <v>300</v>
      </c>
      <c r="G24" s="188"/>
      <c r="H24" s="188"/>
      <c r="I24" s="188"/>
      <c r="J24" s="265">
        <v>0.70833333333333337</v>
      </c>
      <c r="K24" s="335"/>
      <c r="L24" s="331" t="s">
        <v>744</v>
      </c>
      <c r="M24" s="266">
        <f t="shared" si="0"/>
        <v>0.34583333333333338</v>
      </c>
      <c r="N24" s="263">
        <f t="shared" si="4"/>
        <v>6.5062500000000005</v>
      </c>
      <c r="O24" s="267">
        <f t="shared" si="5"/>
        <v>2.0833333333333332E-2</v>
      </c>
      <c r="P24" s="264">
        <f t="shared" si="6"/>
        <v>0.33333333333333326</v>
      </c>
    </row>
    <row r="25" spans="1:16" ht="64" x14ac:dyDescent="0.2">
      <c r="A25" s="186">
        <v>44371</v>
      </c>
      <c r="B25" s="187" t="str">
        <f>VLOOKUP(WEEKDAY(A25),Table1[#All],2,FALSE)</f>
        <v>ה</v>
      </c>
      <c r="C25" s="188"/>
      <c r="D25" s="188"/>
      <c r="E25" s="189">
        <v>0.28888888888888892</v>
      </c>
      <c r="F25" s="335" t="s">
        <v>13</v>
      </c>
      <c r="G25" s="188"/>
      <c r="H25" s="188"/>
      <c r="I25" s="188"/>
      <c r="J25" s="189" t="s">
        <v>767</v>
      </c>
      <c r="K25" s="335" t="s">
        <v>300</v>
      </c>
      <c r="L25" s="331" t="s">
        <v>745</v>
      </c>
      <c r="M25" s="266">
        <f t="shared" si="0"/>
        <v>0.36736111111111108</v>
      </c>
      <c r="N25" s="263">
        <f t="shared" si="4"/>
        <v>6.8736111111111118</v>
      </c>
      <c r="O25" s="267">
        <f t="shared" si="5"/>
        <v>2.0833333333333332E-2</v>
      </c>
      <c r="P25" s="264">
        <f t="shared" si="6"/>
        <v>0.35416666666666657</v>
      </c>
    </row>
    <row r="26" spans="1:16" x14ac:dyDescent="0.2">
      <c r="A26" s="261">
        <v>44372</v>
      </c>
      <c r="B26" s="262" t="str">
        <f>VLOOKUP(WEEKDAY(A26),Table1[#All],2,FALSE)</f>
        <v>ו</v>
      </c>
      <c r="C26" s="269"/>
      <c r="D26" s="269"/>
      <c r="E26" s="270"/>
      <c r="F26" s="336"/>
      <c r="G26" s="269"/>
      <c r="H26" s="269"/>
      <c r="I26" s="269"/>
      <c r="J26" s="270"/>
      <c r="K26" s="336"/>
      <c r="L26" s="332"/>
      <c r="M26" s="266">
        <f t="shared" si="0"/>
        <v>0</v>
      </c>
      <c r="N26" s="263">
        <f t="shared" si="4"/>
        <v>6.8736111111111118</v>
      </c>
      <c r="O26" s="267">
        <f t="shared" si="5"/>
        <v>0</v>
      </c>
      <c r="P26" s="264">
        <f t="shared" si="6"/>
        <v>0.35416666666666657</v>
      </c>
    </row>
    <row r="27" spans="1:16" ht="48" x14ac:dyDescent="0.2">
      <c r="A27" s="186">
        <v>44374</v>
      </c>
      <c r="B27" s="187" t="str">
        <f>VLOOKUP(WEEKDAY(A27),Table1[#All],2,FALSE)</f>
        <v>א</v>
      </c>
      <c r="C27" s="188"/>
      <c r="D27" s="188"/>
      <c r="E27" s="189">
        <v>0.2986111111111111</v>
      </c>
      <c r="F27" s="335" t="s">
        <v>17</v>
      </c>
      <c r="G27" s="188"/>
      <c r="H27" s="188"/>
      <c r="I27" s="188"/>
      <c r="J27" s="189" t="s">
        <v>768</v>
      </c>
      <c r="K27" s="335" t="s">
        <v>303</v>
      </c>
      <c r="L27" s="331" t="s">
        <v>746</v>
      </c>
      <c r="M27" s="266">
        <f t="shared" si="0"/>
        <v>0.39374999999999999</v>
      </c>
      <c r="N27" s="263">
        <f t="shared" si="4"/>
        <v>7.2673611111111116</v>
      </c>
      <c r="O27" s="267">
        <f t="shared" si="5"/>
        <v>2.0833333333333332E-2</v>
      </c>
      <c r="P27" s="264">
        <f t="shared" si="6"/>
        <v>0.37499999999999989</v>
      </c>
    </row>
    <row r="28" spans="1:16" ht="64" x14ac:dyDescent="0.2">
      <c r="A28" s="186">
        <v>44375</v>
      </c>
      <c r="B28" s="187" t="str">
        <f>VLOOKUP(WEEKDAY(A28),Table1[#All],2,FALSE)</f>
        <v>ב</v>
      </c>
      <c r="C28" s="188"/>
      <c r="D28" s="188"/>
      <c r="E28" s="189">
        <v>0.3347222222222222</v>
      </c>
      <c r="F28" s="335" t="s">
        <v>402</v>
      </c>
      <c r="G28" s="188"/>
      <c r="H28" s="188"/>
      <c r="I28" s="188"/>
      <c r="J28" s="189" t="s">
        <v>769</v>
      </c>
      <c r="K28" s="335"/>
      <c r="L28" s="331" t="s">
        <v>747</v>
      </c>
      <c r="M28" s="266">
        <f t="shared" si="0"/>
        <v>0.38194444444444448</v>
      </c>
      <c r="N28" s="263">
        <f t="shared" si="4"/>
        <v>7.6493055555555562</v>
      </c>
      <c r="O28" s="267">
        <f t="shared" si="5"/>
        <v>2.0833333333333332E-2</v>
      </c>
      <c r="P28" s="264">
        <f t="shared" si="6"/>
        <v>0.3958333333333332</v>
      </c>
    </row>
    <row r="29" spans="1:16" ht="64" x14ac:dyDescent="0.2">
      <c r="A29" s="186">
        <v>44376</v>
      </c>
      <c r="B29" s="187" t="str">
        <f>VLOOKUP(WEEKDAY(A29),Table1[#All],2,FALSE)</f>
        <v>ג</v>
      </c>
      <c r="C29" s="188"/>
      <c r="D29" s="188"/>
      <c r="E29" s="189">
        <v>0.32777777777777778</v>
      </c>
      <c r="F29" s="335" t="s">
        <v>13</v>
      </c>
      <c r="G29" s="188"/>
      <c r="H29" s="188"/>
      <c r="I29" s="188"/>
      <c r="J29" s="189" t="s">
        <v>180</v>
      </c>
      <c r="K29" s="335" t="s">
        <v>67</v>
      </c>
      <c r="L29" s="331" t="s">
        <v>748</v>
      </c>
      <c r="M29" s="266">
        <f t="shared" si="0"/>
        <v>0.24374999999999997</v>
      </c>
      <c r="N29" s="263">
        <f t="shared" si="4"/>
        <v>7.8930555555555566</v>
      </c>
      <c r="O29" s="267">
        <f t="shared" si="5"/>
        <v>0</v>
      </c>
      <c r="P29" s="264">
        <f t="shared" si="6"/>
        <v>0.3958333333333332</v>
      </c>
    </row>
    <row r="30" spans="1:16" ht="32" x14ac:dyDescent="0.2">
      <c r="A30" s="186">
        <v>44377</v>
      </c>
      <c r="B30" s="187" t="str">
        <f>VLOOKUP(WEEKDAY(A30),Table1[#All],2,FALSE)</f>
        <v>ד</v>
      </c>
      <c r="C30" s="188"/>
      <c r="D30" s="188"/>
      <c r="E30" s="189">
        <v>0.31458333333333333</v>
      </c>
      <c r="F30" s="335" t="s">
        <v>20</v>
      </c>
      <c r="G30" s="188"/>
      <c r="H30" s="188"/>
      <c r="I30" s="188"/>
      <c r="J30" s="189" t="s">
        <v>558</v>
      </c>
      <c r="K30" s="335" t="s">
        <v>132</v>
      </c>
      <c r="L30" s="331" t="s">
        <v>749</v>
      </c>
      <c r="M30" s="266">
        <f t="shared" si="0"/>
        <v>0.42083333333333328</v>
      </c>
      <c r="N30" s="263">
        <f t="shared" si="4"/>
        <v>8.31388888888889</v>
      </c>
      <c r="O30" s="267">
        <f t="shared" si="5"/>
        <v>2.0833333333333332E-2</v>
      </c>
      <c r="P30" s="264">
        <f t="shared" si="6"/>
        <v>0.41666666666666652</v>
      </c>
    </row>
    <row r="31" spans="1:16" ht="16" thickBot="1" x14ac:dyDescent="0.25">
      <c r="A31" s="186"/>
      <c r="B31" s="187"/>
      <c r="C31" s="188"/>
      <c r="D31" s="188"/>
      <c r="E31" s="189"/>
      <c r="F31" s="335"/>
      <c r="G31" s="188"/>
      <c r="H31" s="188"/>
      <c r="I31" s="188"/>
      <c r="J31" s="189"/>
      <c r="K31" s="335"/>
      <c r="L31" s="331"/>
      <c r="M31" s="266">
        <f t="shared" si="0"/>
        <v>0</v>
      </c>
      <c r="N31" s="263">
        <f t="shared" si="4"/>
        <v>8.31388888888889</v>
      </c>
      <c r="O31" s="267">
        <f t="shared" si="5"/>
        <v>0</v>
      </c>
      <c r="P31" s="264">
        <f t="shared" si="6"/>
        <v>0.41666666666666652</v>
      </c>
    </row>
    <row r="32" spans="1:16" ht="18" thickTop="1" thickBot="1" x14ac:dyDescent="0.25">
      <c r="A32" s="224" t="s">
        <v>46</v>
      </c>
      <c r="B32" s="225" t="s">
        <v>47</v>
      </c>
      <c r="C32" s="223" t="s">
        <v>48</v>
      </c>
      <c r="D32" s="66" t="s">
        <v>49</v>
      </c>
      <c r="E32" s="1"/>
      <c r="F32" s="6"/>
      <c r="G32" s="6"/>
      <c r="H32" s="6"/>
      <c r="I32" s="6"/>
      <c r="J32" s="1"/>
      <c r="K32" s="6"/>
      <c r="L32" s="6"/>
      <c r="M32" s="337">
        <f>SUM(M8:M31)</f>
        <v>7.2361111111111116</v>
      </c>
      <c r="N32" s="337">
        <f>N31</f>
        <v>8.31388888888889</v>
      </c>
      <c r="O32" s="19"/>
      <c r="P32" s="337">
        <f>P31</f>
        <v>0.41666666666666652</v>
      </c>
    </row>
    <row r="33" spans="1:2" ht="17" thickTop="1" x14ac:dyDescent="0.2">
      <c r="A33" s="226">
        <v>0</v>
      </c>
      <c r="B33" s="227">
        <f>N31</f>
        <v>8.31388888888889</v>
      </c>
    </row>
    <row r="34" spans="1:2" ht="16" x14ac:dyDescent="0.2">
      <c r="B34" s="227">
        <f>P31</f>
        <v>0.41666666666666652</v>
      </c>
    </row>
    <row r="35" spans="1:2" ht="16" x14ac:dyDescent="0.2">
      <c r="B35" s="227">
        <f>B33-B34</f>
        <v>7.8972222222222239</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0D45A7-E51E-754A-B538-19533A7CF3CB}">
  <dimension ref="A1:P34"/>
  <sheetViews>
    <sheetView rightToLeft="1" tabSelected="1" topLeftCell="A8" zoomScaleNormal="100" workbookViewId="0">
      <selection activeCell="L24" sqref="L24"/>
    </sheetView>
  </sheetViews>
  <sheetFormatPr baseColWidth="10" defaultColWidth="11.5" defaultRowHeight="15" x14ac:dyDescent="0.2"/>
  <cols>
    <col min="1" max="1" width="17" style="125" bestFit="1" customWidth="1"/>
    <col min="2" max="2" width="11.5" style="125" customWidth="1"/>
    <col min="3" max="4" width="0" style="125" hidden="1" customWidth="1"/>
    <col min="5" max="5" width="10.1640625" style="125" customWidth="1"/>
    <col min="6" max="6" width="34.5" style="125" customWidth="1"/>
    <col min="7" max="9" width="0" style="125" hidden="1" customWidth="1"/>
    <col min="10" max="10" width="11.5" style="125"/>
    <col min="11" max="11" width="40.5" style="125" bestFit="1" customWidth="1"/>
    <col min="12" max="12" width="29.5" style="125" customWidth="1"/>
    <col min="13" max="13" width="10.1640625" style="125" customWidth="1"/>
    <col min="14" max="14" width="10.5" style="125" customWidth="1"/>
    <col min="15" max="15" width="11.5" style="125"/>
    <col min="16" max="16" width="11" style="125" customWidth="1"/>
    <col min="17" max="16384" width="11.5" style="125"/>
  </cols>
  <sheetData>
    <row r="1" spans="1:16" x14ac:dyDescent="0.2">
      <c r="A1" s="326"/>
      <c r="F1" s="327" t="s">
        <v>0</v>
      </c>
    </row>
    <row r="2" spans="1:16" x14ac:dyDescent="0.2">
      <c r="A2" s="326"/>
      <c r="F2" s="327" t="s">
        <v>1</v>
      </c>
    </row>
    <row r="3" spans="1:16" x14ac:dyDescent="0.2">
      <c r="A3" s="326"/>
      <c r="F3" s="327" t="s">
        <v>710</v>
      </c>
    </row>
    <row r="4" spans="1:16" ht="34" x14ac:dyDescent="0.2">
      <c r="A4" s="228" t="s">
        <v>3</v>
      </c>
      <c r="B4" s="229" t="s">
        <v>4</v>
      </c>
      <c r="C4" s="229" t="s">
        <v>5</v>
      </c>
      <c r="D4" s="229" t="s">
        <v>6</v>
      </c>
      <c r="E4" s="229" t="s">
        <v>7</v>
      </c>
      <c r="F4" s="229" t="s">
        <v>8</v>
      </c>
      <c r="G4" s="229" t="s">
        <v>9</v>
      </c>
      <c r="H4" s="229" t="s">
        <v>214</v>
      </c>
      <c r="I4" s="229" t="s">
        <v>215</v>
      </c>
      <c r="J4" s="229" t="s">
        <v>10</v>
      </c>
      <c r="K4" s="229" t="s">
        <v>216</v>
      </c>
      <c r="L4" s="229" t="s">
        <v>217</v>
      </c>
      <c r="M4" s="229" t="s">
        <v>11</v>
      </c>
      <c r="N4" s="230" t="s">
        <v>12</v>
      </c>
      <c r="O4" s="231" t="s">
        <v>218</v>
      </c>
      <c r="P4" s="232" t="s">
        <v>161</v>
      </c>
    </row>
    <row r="5" spans="1:16" ht="64" x14ac:dyDescent="0.2">
      <c r="A5" s="186">
        <v>44378</v>
      </c>
      <c r="B5" s="187" t="str">
        <f>VLOOKUP(WEEKDAY(A5),Table1[#All],2,FALSE)</f>
        <v>ה</v>
      </c>
      <c r="C5" s="188"/>
      <c r="D5" s="188"/>
      <c r="E5" s="189">
        <v>0.30486111111111108</v>
      </c>
      <c r="F5" s="334"/>
      <c r="G5" s="188"/>
      <c r="H5" s="188"/>
      <c r="I5" s="188"/>
      <c r="J5" s="189">
        <v>0.68611111111111101</v>
      </c>
      <c r="K5" s="334"/>
      <c r="L5" s="331" t="s">
        <v>770</v>
      </c>
      <c r="M5" s="266">
        <f t="shared" ref="M5:M30" si="0">J5-E5</f>
        <v>0.38124999999999992</v>
      </c>
      <c r="N5" s="266">
        <f>M5</f>
        <v>0.38124999999999992</v>
      </c>
      <c r="O5" s="267">
        <f>IF(M5&gt;TIME(6,0,0),TIME(0,30,0),0)</f>
        <v>2.0833333333333332E-2</v>
      </c>
      <c r="P5" s="268">
        <f>O5</f>
        <v>2.0833333333333332E-2</v>
      </c>
    </row>
    <row r="6" spans="1:16" x14ac:dyDescent="0.2">
      <c r="A6" s="261">
        <v>44379</v>
      </c>
      <c r="B6" s="262" t="str">
        <f>VLOOKUP(WEEKDAY(A6),Table1[#All],2,FALSE)</f>
        <v>ו</v>
      </c>
      <c r="C6" s="269"/>
      <c r="D6" s="269"/>
      <c r="E6" s="270"/>
      <c r="F6" s="336"/>
      <c r="G6" s="269"/>
      <c r="H6" s="269"/>
      <c r="I6" s="269"/>
      <c r="J6" s="270"/>
      <c r="K6" s="336"/>
      <c r="L6" s="332"/>
      <c r="M6" s="266">
        <f t="shared" si="0"/>
        <v>0</v>
      </c>
      <c r="N6" s="263">
        <f>N5+M6</f>
        <v>0.38124999999999992</v>
      </c>
      <c r="O6" s="267">
        <f t="shared" ref="O6" si="1">IF(M6&gt;TIME(6,0,0),TIME(0,30,0),0)</f>
        <v>0</v>
      </c>
      <c r="P6" s="264">
        <f>O6+P5</f>
        <v>2.0833333333333332E-2</v>
      </c>
    </row>
    <row r="7" spans="1:16" ht="32" x14ac:dyDescent="0.2">
      <c r="A7" s="186">
        <v>44381</v>
      </c>
      <c r="B7" s="187" t="str">
        <f>VLOOKUP(WEEKDAY(A7),Table1[#All],2,FALSE)</f>
        <v>א</v>
      </c>
      <c r="C7" s="188"/>
      <c r="D7" s="188"/>
      <c r="E7" s="189">
        <v>0.32013888888888892</v>
      </c>
      <c r="F7" s="335"/>
      <c r="G7" s="188"/>
      <c r="H7" s="188"/>
      <c r="I7" s="188"/>
      <c r="J7" s="189">
        <v>0.74791666666666667</v>
      </c>
      <c r="K7" s="335"/>
      <c r="L7" s="331" t="s">
        <v>771</v>
      </c>
      <c r="M7" s="266">
        <f t="shared" si="0"/>
        <v>0.42777777777777776</v>
      </c>
      <c r="N7" s="263">
        <f t="shared" ref="N7:N30" si="2">N6+M7</f>
        <v>0.80902777777777768</v>
      </c>
      <c r="O7" s="267">
        <f t="shared" ref="O7:O30" si="3">IF(M7&gt;TIME(6,0,0),TIME(0,30,0),0)</f>
        <v>2.0833333333333332E-2</v>
      </c>
      <c r="P7" s="264">
        <f t="shared" ref="P7:P30" si="4">O7+P6</f>
        <v>4.1666666666666664E-2</v>
      </c>
    </row>
    <row r="8" spans="1:16" ht="96" x14ac:dyDescent="0.2">
      <c r="A8" s="186">
        <v>44382</v>
      </c>
      <c r="B8" s="187" t="str">
        <f>VLOOKUP(WEEKDAY(A8),Table1[#All],2,FALSE)</f>
        <v>ב</v>
      </c>
      <c r="C8" s="188"/>
      <c r="D8" s="188"/>
      <c r="E8" s="189">
        <v>0.27291666666666664</v>
      </c>
      <c r="F8" s="335"/>
      <c r="G8" s="188"/>
      <c r="H8" s="188"/>
      <c r="I8" s="188"/>
      <c r="J8" s="189">
        <v>0.7055555555555556</v>
      </c>
      <c r="K8" s="335"/>
      <c r="L8" s="331" t="s">
        <v>772</v>
      </c>
      <c r="M8" s="266">
        <f t="shared" si="0"/>
        <v>0.43263888888888896</v>
      </c>
      <c r="N8" s="263">
        <f t="shared" si="2"/>
        <v>1.2416666666666667</v>
      </c>
      <c r="O8" s="267">
        <f t="shared" si="3"/>
        <v>2.0833333333333332E-2</v>
      </c>
      <c r="P8" s="264">
        <f t="shared" si="4"/>
        <v>6.25E-2</v>
      </c>
    </row>
    <row r="9" spans="1:16" ht="80" x14ac:dyDescent="0.2">
      <c r="A9" s="186">
        <v>44383</v>
      </c>
      <c r="B9" s="187" t="str">
        <f>VLOOKUP(WEEKDAY(A9),Table1[#All],2,FALSE)</f>
        <v>ג</v>
      </c>
      <c r="C9" s="188"/>
      <c r="D9" s="188"/>
      <c r="E9" s="189">
        <v>0.42777777777777781</v>
      </c>
      <c r="F9" s="335"/>
      <c r="G9" s="188"/>
      <c r="H9" s="188"/>
      <c r="I9" s="188"/>
      <c r="J9" s="189">
        <v>0.68611111111111101</v>
      </c>
      <c r="K9" s="335"/>
      <c r="L9" s="331" t="s">
        <v>773</v>
      </c>
      <c r="M9" s="266">
        <f t="shared" si="0"/>
        <v>0.25833333333333319</v>
      </c>
      <c r="N9" s="263">
        <f t="shared" si="2"/>
        <v>1.5</v>
      </c>
      <c r="O9" s="267">
        <f t="shared" si="3"/>
        <v>2.0833333333333332E-2</v>
      </c>
      <c r="P9" s="264">
        <f t="shared" si="4"/>
        <v>8.3333333333333329E-2</v>
      </c>
    </row>
    <row r="10" spans="1:16" ht="32" x14ac:dyDescent="0.2">
      <c r="A10" s="186">
        <v>44384</v>
      </c>
      <c r="B10" s="187" t="str">
        <f>VLOOKUP(WEEKDAY(A10),Table1[#All],2,FALSE)</f>
        <v>ד</v>
      </c>
      <c r="C10" s="188"/>
      <c r="D10" s="188"/>
      <c r="E10" s="189">
        <v>0.38125000000000003</v>
      </c>
      <c r="F10" s="335"/>
      <c r="G10" s="188"/>
      <c r="H10" s="188"/>
      <c r="I10" s="188"/>
      <c r="J10" s="189">
        <v>0.74513888888888891</v>
      </c>
      <c r="K10" s="335"/>
      <c r="L10" s="331" t="s">
        <v>774</v>
      </c>
      <c r="M10" s="266">
        <f t="shared" si="0"/>
        <v>0.36388888888888887</v>
      </c>
      <c r="N10" s="263">
        <f t="shared" si="2"/>
        <v>1.8638888888888889</v>
      </c>
      <c r="O10" s="267">
        <f t="shared" si="3"/>
        <v>2.0833333333333332E-2</v>
      </c>
      <c r="P10" s="264">
        <f t="shared" si="4"/>
        <v>0.10416666666666666</v>
      </c>
    </row>
    <row r="11" spans="1:16" ht="32" x14ac:dyDescent="0.2">
      <c r="A11" s="186">
        <v>44385</v>
      </c>
      <c r="B11" s="187" t="str">
        <f>VLOOKUP(WEEKDAY(A11),Table1[#All],2,FALSE)</f>
        <v>ה</v>
      </c>
      <c r="C11" s="188"/>
      <c r="D11" s="188"/>
      <c r="E11" s="189">
        <v>0.54791666666666672</v>
      </c>
      <c r="F11" s="335"/>
      <c r="G11" s="188"/>
      <c r="H11" s="188"/>
      <c r="I11" s="188"/>
      <c r="J11" s="189">
        <v>0.69166666666666676</v>
      </c>
      <c r="K11" s="335"/>
      <c r="L11" s="331" t="s">
        <v>775</v>
      </c>
      <c r="M11" s="266">
        <f t="shared" si="0"/>
        <v>0.14375000000000004</v>
      </c>
      <c r="N11" s="263">
        <f t="shared" si="2"/>
        <v>2.0076388888888888</v>
      </c>
      <c r="O11" s="267">
        <f t="shared" si="3"/>
        <v>0</v>
      </c>
      <c r="P11" s="264">
        <f t="shared" si="4"/>
        <v>0.10416666666666666</v>
      </c>
    </row>
    <row r="12" spans="1:16" x14ac:dyDescent="0.2">
      <c r="A12" s="261">
        <v>44386</v>
      </c>
      <c r="B12" s="262" t="str">
        <f>VLOOKUP(WEEKDAY(A12),Table1[#All],2,FALSE)</f>
        <v>ו</v>
      </c>
      <c r="C12" s="269"/>
      <c r="D12" s="269"/>
      <c r="E12" s="270"/>
      <c r="F12" s="336"/>
      <c r="G12" s="269"/>
      <c r="H12" s="269"/>
      <c r="I12" s="269"/>
      <c r="J12" s="270"/>
      <c r="K12" s="336"/>
      <c r="L12" s="332"/>
      <c r="M12" s="266">
        <f t="shared" si="0"/>
        <v>0</v>
      </c>
      <c r="N12" s="263">
        <f t="shared" si="2"/>
        <v>2.0076388888888888</v>
      </c>
      <c r="O12" s="267">
        <f t="shared" si="3"/>
        <v>0</v>
      </c>
      <c r="P12" s="264">
        <f t="shared" si="4"/>
        <v>0.10416666666666666</v>
      </c>
    </row>
    <row r="13" spans="1:16" ht="80" x14ac:dyDescent="0.2">
      <c r="A13" s="186">
        <v>44388</v>
      </c>
      <c r="B13" s="187" t="str">
        <f>VLOOKUP(WEEKDAY(A13),Table1[#All],2,FALSE)</f>
        <v>א</v>
      </c>
      <c r="C13" s="188"/>
      <c r="D13" s="188"/>
      <c r="E13" s="189">
        <v>0.3527777777777778</v>
      </c>
      <c r="F13" s="335"/>
      <c r="G13" s="188"/>
      <c r="H13" s="188"/>
      <c r="I13" s="188"/>
      <c r="J13" s="189">
        <v>0.76666666666666661</v>
      </c>
      <c r="K13" s="335"/>
      <c r="L13" s="331" t="s">
        <v>781</v>
      </c>
      <c r="M13" s="266">
        <f t="shared" si="0"/>
        <v>0.41388888888888881</v>
      </c>
      <c r="N13" s="263">
        <f t="shared" si="2"/>
        <v>2.4215277777777775</v>
      </c>
      <c r="O13" s="267">
        <f t="shared" si="3"/>
        <v>2.0833333333333332E-2</v>
      </c>
      <c r="P13" s="264">
        <f t="shared" si="4"/>
        <v>0.12499999999999999</v>
      </c>
    </row>
    <row r="14" spans="1:16" ht="80" x14ac:dyDescent="0.2">
      <c r="A14" s="186">
        <v>44389</v>
      </c>
      <c r="B14" s="187" t="str">
        <f>VLOOKUP(WEEKDAY(A14),Table1[#All],2,FALSE)</f>
        <v>ב</v>
      </c>
      <c r="C14" s="188"/>
      <c r="D14" s="188"/>
      <c r="E14" s="189">
        <v>0.31111111111111112</v>
      </c>
      <c r="F14" s="335"/>
      <c r="G14" s="188"/>
      <c r="H14" s="188"/>
      <c r="I14" s="188"/>
      <c r="J14" s="189">
        <v>0.74236111111111114</v>
      </c>
      <c r="K14" s="335"/>
      <c r="L14" s="331" t="s">
        <v>782</v>
      </c>
      <c r="M14" s="266">
        <f t="shared" si="0"/>
        <v>0.43125000000000002</v>
      </c>
      <c r="N14" s="263">
        <f t="shared" si="2"/>
        <v>2.8527777777777774</v>
      </c>
      <c r="O14" s="267">
        <f t="shared" si="3"/>
        <v>2.0833333333333332E-2</v>
      </c>
      <c r="P14" s="264">
        <f t="shared" si="4"/>
        <v>0.14583333333333331</v>
      </c>
    </row>
    <row r="15" spans="1:16" ht="64" x14ac:dyDescent="0.2">
      <c r="A15" s="186">
        <v>44390</v>
      </c>
      <c r="B15" s="187" t="str">
        <f>VLOOKUP(WEEKDAY(A15),Table1[#All],2,FALSE)</f>
        <v>ג</v>
      </c>
      <c r="C15" s="188"/>
      <c r="D15" s="188"/>
      <c r="E15" s="189">
        <v>0.29236111111111113</v>
      </c>
      <c r="F15" s="335"/>
      <c r="G15" s="188"/>
      <c r="H15" s="188"/>
      <c r="I15" s="188"/>
      <c r="J15" s="189">
        <v>0.74652777777777779</v>
      </c>
      <c r="K15" s="335"/>
      <c r="L15" s="331" t="s">
        <v>783</v>
      </c>
      <c r="M15" s="266">
        <f t="shared" si="0"/>
        <v>0.45416666666666666</v>
      </c>
      <c r="N15" s="263">
        <f t="shared" si="2"/>
        <v>3.306944444444444</v>
      </c>
      <c r="O15" s="267">
        <f t="shared" si="3"/>
        <v>2.0833333333333332E-2</v>
      </c>
      <c r="P15" s="264">
        <f t="shared" si="4"/>
        <v>0.16666666666666666</v>
      </c>
    </row>
    <row r="16" spans="1:16" x14ac:dyDescent="0.2">
      <c r="A16" s="261">
        <v>44391</v>
      </c>
      <c r="B16" s="262" t="str">
        <f>VLOOKUP(WEEKDAY(A16),Table1[#All],2,FALSE)</f>
        <v>ד</v>
      </c>
      <c r="C16" s="269"/>
      <c r="D16" s="269"/>
      <c r="E16" s="270"/>
      <c r="F16" s="336"/>
      <c r="G16" s="269"/>
      <c r="H16" s="269"/>
      <c r="I16" s="269"/>
      <c r="J16" s="270"/>
      <c r="K16" s="336"/>
      <c r="L16" s="332"/>
      <c r="M16" s="266">
        <f t="shared" si="0"/>
        <v>0</v>
      </c>
      <c r="N16" s="263">
        <f t="shared" si="2"/>
        <v>3.306944444444444</v>
      </c>
      <c r="O16" s="267">
        <f t="shared" si="3"/>
        <v>0</v>
      </c>
      <c r="P16" s="264">
        <f t="shared" si="4"/>
        <v>0.16666666666666666</v>
      </c>
    </row>
    <row r="17" spans="1:16" x14ac:dyDescent="0.2">
      <c r="A17" s="261">
        <v>44392</v>
      </c>
      <c r="B17" s="262" t="str">
        <f>VLOOKUP(WEEKDAY(A17),Table1[#All],2,FALSE)</f>
        <v>ה</v>
      </c>
      <c r="C17" s="269"/>
      <c r="D17" s="269"/>
      <c r="E17" s="270"/>
      <c r="F17" s="336"/>
      <c r="G17" s="269"/>
      <c r="H17" s="269"/>
      <c r="I17" s="269"/>
      <c r="J17" s="270"/>
      <c r="K17" s="336"/>
      <c r="L17" s="332"/>
      <c r="M17" s="266">
        <f t="shared" si="0"/>
        <v>0</v>
      </c>
      <c r="N17" s="263">
        <f t="shared" si="2"/>
        <v>3.306944444444444</v>
      </c>
      <c r="O17" s="267">
        <f t="shared" si="3"/>
        <v>0</v>
      </c>
      <c r="P17" s="264">
        <f t="shared" si="4"/>
        <v>0.16666666666666666</v>
      </c>
    </row>
    <row r="18" spans="1:16" ht="48" x14ac:dyDescent="0.2">
      <c r="A18" s="261">
        <v>44393</v>
      </c>
      <c r="B18" s="262" t="str">
        <f>VLOOKUP(WEEKDAY(A18),Table1[#All],2,FALSE)</f>
        <v>ו</v>
      </c>
      <c r="C18" s="269"/>
      <c r="D18" s="269"/>
      <c r="E18" s="270">
        <v>0.5444444444444444</v>
      </c>
      <c r="F18" s="336"/>
      <c r="G18" s="269"/>
      <c r="H18" s="269"/>
      <c r="I18" s="269"/>
      <c r="J18" s="270">
        <v>0.71875</v>
      </c>
      <c r="K18" s="336"/>
      <c r="L18" s="331" t="s">
        <v>784</v>
      </c>
      <c r="M18" s="266">
        <f t="shared" si="0"/>
        <v>0.1743055555555556</v>
      </c>
      <c r="N18" s="263">
        <f t="shared" si="2"/>
        <v>3.4812499999999997</v>
      </c>
      <c r="O18" s="267">
        <f t="shared" si="3"/>
        <v>0</v>
      </c>
      <c r="P18" s="264">
        <f t="shared" si="4"/>
        <v>0.16666666666666666</v>
      </c>
    </row>
    <row r="19" spans="1:16" ht="64" x14ac:dyDescent="0.2">
      <c r="A19" s="186">
        <v>44395</v>
      </c>
      <c r="B19" s="187" t="str">
        <f>VLOOKUP(WEEKDAY(A19),Table1[#All],2,FALSE)</f>
        <v>א</v>
      </c>
      <c r="C19" s="188"/>
      <c r="D19" s="188"/>
      <c r="E19" s="189">
        <v>0.34513888888888888</v>
      </c>
      <c r="F19" s="335"/>
      <c r="G19" s="188"/>
      <c r="H19" s="188"/>
      <c r="I19" s="188"/>
      <c r="J19" s="189">
        <v>0.76666666666666661</v>
      </c>
      <c r="K19" s="335"/>
      <c r="L19" s="331" t="s">
        <v>785</v>
      </c>
      <c r="M19" s="266">
        <f t="shared" si="0"/>
        <v>0.42152777777777772</v>
      </c>
      <c r="N19" s="263">
        <f t="shared" si="2"/>
        <v>3.9027777777777777</v>
      </c>
      <c r="O19" s="267">
        <f t="shared" si="3"/>
        <v>2.0833333333333332E-2</v>
      </c>
      <c r="P19" s="264">
        <f t="shared" si="4"/>
        <v>0.1875</v>
      </c>
    </row>
    <row r="20" spans="1:16" ht="64" x14ac:dyDescent="0.2">
      <c r="A20" s="186">
        <v>44396</v>
      </c>
      <c r="B20" s="187" t="str">
        <f>VLOOKUP(WEEKDAY(A20),Table1[#All],2,FALSE)</f>
        <v>ב</v>
      </c>
      <c r="C20" s="188"/>
      <c r="D20" s="188"/>
      <c r="E20" s="189">
        <v>0.3</v>
      </c>
      <c r="F20" s="335"/>
      <c r="G20" s="188"/>
      <c r="H20" s="188"/>
      <c r="I20" s="188"/>
      <c r="J20" s="189">
        <v>0.73888888888888893</v>
      </c>
      <c r="K20" s="335"/>
      <c r="L20" s="331" t="s">
        <v>786</v>
      </c>
      <c r="M20" s="266">
        <f t="shared" si="0"/>
        <v>0.43888888888888894</v>
      </c>
      <c r="N20" s="263">
        <f t="shared" si="2"/>
        <v>4.3416666666666668</v>
      </c>
      <c r="O20" s="267">
        <f t="shared" si="3"/>
        <v>2.0833333333333332E-2</v>
      </c>
      <c r="P20" s="264">
        <f t="shared" si="4"/>
        <v>0.20833333333333334</v>
      </c>
    </row>
    <row r="21" spans="1:16" ht="64" x14ac:dyDescent="0.2">
      <c r="A21" s="186">
        <v>44397</v>
      </c>
      <c r="B21" s="187" t="str">
        <f>VLOOKUP(WEEKDAY(A21),Table1[#All],2,FALSE)</f>
        <v>ג</v>
      </c>
      <c r="C21" s="188"/>
      <c r="D21" s="188"/>
      <c r="E21" s="189">
        <v>0.35347222222222219</v>
      </c>
      <c r="F21" s="335"/>
      <c r="G21" s="188"/>
      <c r="H21" s="188"/>
      <c r="I21" s="188"/>
      <c r="J21" s="189">
        <v>0.75486111111111109</v>
      </c>
      <c r="K21" s="335"/>
      <c r="L21" s="331" t="s">
        <v>787</v>
      </c>
      <c r="M21" s="266">
        <f t="shared" si="0"/>
        <v>0.40138888888888891</v>
      </c>
      <c r="N21" s="263">
        <f t="shared" si="2"/>
        <v>4.7430555555555554</v>
      </c>
      <c r="O21" s="267">
        <f t="shared" si="3"/>
        <v>2.0833333333333332E-2</v>
      </c>
      <c r="P21" s="264">
        <f t="shared" si="4"/>
        <v>0.22916666666666669</v>
      </c>
    </row>
    <row r="22" spans="1:16" ht="80" x14ac:dyDescent="0.2">
      <c r="A22" s="186">
        <v>44398</v>
      </c>
      <c r="B22" s="187" t="str">
        <f>VLOOKUP(WEEKDAY(A22),Table1[#All],2,FALSE)</f>
        <v>ד</v>
      </c>
      <c r="C22" s="188"/>
      <c r="D22" s="188"/>
      <c r="E22" s="189">
        <v>0.2986111111111111</v>
      </c>
      <c r="F22" s="335"/>
      <c r="G22" s="188"/>
      <c r="H22" s="188"/>
      <c r="I22" s="188"/>
      <c r="J22" s="189">
        <v>0.76388888888888884</v>
      </c>
      <c r="K22" s="335"/>
      <c r="L22" s="331" t="s">
        <v>788</v>
      </c>
      <c r="M22" s="266">
        <f t="shared" si="0"/>
        <v>0.46527777777777773</v>
      </c>
      <c r="N22" s="263">
        <f t="shared" si="2"/>
        <v>5.208333333333333</v>
      </c>
      <c r="O22" s="267">
        <f t="shared" si="3"/>
        <v>2.0833333333333332E-2</v>
      </c>
      <c r="P22" s="264">
        <f t="shared" si="4"/>
        <v>0.25</v>
      </c>
    </row>
    <row r="23" spans="1:16" ht="96" x14ac:dyDescent="0.2">
      <c r="A23" s="186">
        <v>44399</v>
      </c>
      <c r="B23" s="187" t="str">
        <f>VLOOKUP(WEEKDAY(A23),Table1[#All],2,FALSE)</f>
        <v>ה</v>
      </c>
      <c r="C23" s="188"/>
      <c r="D23" s="188"/>
      <c r="E23" s="189">
        <v>0.28541666666666665</v>
      </c>
      <c r="F23" s="335"/>
      <c r="G23" s="188"/>
      <c r="H23" s="188"/>
      <c r="I23" s="188"/>
      <c r="J23" s="189">
        <v>0.74097222222222225</v>
      </c>
      <c r="K23" s="335"/>
      <c r="L23" s="331" t="s">
        <v>789</v>
      </c>
      <c r="M23" s="266">
        <f t="shared" si="0"/>
        <v>0.4555555555555556</v>
      </c>
      <c r="N23" s="263">
        <f t="shared" si="2"/>
        <v>5.6638888888888888</v>
      </c>
      <c r="O23" s="267">
        <f t="shared" si="3"/>
        <v>2.0833333333333332E-2</v>
      </c>
      <c r="P23" s="264">
        <f t="shared" si="4"/>
        <v>0.27083333333333331</v>
      </c>
    </row>
    <row r="24" spans="1:16" ht="48" x14ac:dyDescent="0.2">
      <c r="A24" s="261">
        <v>44400</v>
      </c>
      <c r="B24" s="262" t="str">
        <f>VLOOKUP(WEEKDAY(A24),Table1[#All],2,FALSE)</f>
        <v>ו</v>
      </c>
      <c r="C24" s="269"/>
      <c r="D24" s="269"/>
      <c r="E24" s="270">
        <v>0.58124999999999993</v>
      </c>
      <c r="F24" s="336"/>
      <c r="G24" s="269"/>
      <c r="H24" s="269"/>
      <c r="I24" s="269"/>
      <c r="J24" s="270">
        <v>0.73541666666666661</v>
      </c>
      <c r="K24" s="336"/>
      <c r="L24" s="332" t="s">
        <v>790</v>
      </c>
      <c r="M24" s="266">
        <f t="shared" si="0"/>
        <v>0.15416666666666667</v>
      </c>
      <c r="N24" s="263">
        <f t="shared" si="2"/>
        <v>5.8180555555555555</v>
      </c>
      <c r="O24" s="267">
        <f t="shared" si="3"/>
        <v>0</v>
      </c>
      <c r="P24" s="264">
        <f t="shared" si="4"/>
        <v>0.27083333333333331</v>
      </c>
    </row>
    <row r="25" spans="1:16" x14ac:dyDescent="0.2">
      <c r="A25" s="186">
        <v>44402</v>
      </c>
      <c r="B25" s="187" t="str">
        <f>VLOOKUP(WEEKDAY(A25),Table1[#All],2,FALSE)</f>
        <v>א</v>
      </c>
      <c r="C25" s="188"/>
      <c r="D25" s="188"/>
      <c r="E25" s="189">
        <v>0.33333333333333331</v>
      </c>
      <c r="F25" s="335"/>
      <c r="G25" s="188"/>
      <c r="H25" s="188"/>
      <c r="I25" s="188"/>
      <c r="J25" s="189">
        <v>0.75</v>
      </c>
      <c r="K25" s="335"/>
      <c r="L25" s="331"/>
      <c r="M25" s="266">
        <f t="shared" si="0"/>
        <v>0.41666666666666669</v>
      </c>
      <c r="N25" s="263">
        <f t="shared" si="2"/>
        <v>6.2347222222222225</v>
      </c>
      <c r="O25" s="267">
        <f t="shared" si="3"/>
        <v>2.0833333333333332E-2</v>
      </c>
      <c r="P25" s="264">
        <f t="shared" si="4"/>
        <v>0.29166666666666663</v>
      </c>
    </row>
    <row r="26" spans="1:16" x14ac:dyDescent="0.2">
      <c r="A26" s="186">
        <v>44403</v>
      </c>
      <c r="B26" s="187" t="str">
        <f>VLOOKUP(WEEKDAY(A26),Table1[#All],2,FALSE)</f>
        <v>ב</v>
      </c>
      <c r="C26" s="188"/>
      <c r="D26" s="188"/>
      <c r="E26" s="189">
        <v>0.33333333333333331</v>
      </c>
      <c r="F26" s="335"/>
      <c r="G26" s="188"/>
      <c r="H26" s="188"/>
      <c r="I26" s="188"/>
      <c r="J26" s="189">
        <v>0.75</v>
      </c>
      <c r="K26" s="335"/>
      <c r="L26" s="331"/>
      <c r="M26" s="266">
        <f t="shared" si="0"/>
        <v>0.41666666666666669</v>
      </c>
      <c r="N26" s="263">
        <f t="shared" si="2"/>
        <v>6.6513888888888895</v>
      </c>
      <c r="O26" s="267">
        <f t="shared" si="3"/>
        <v>2.0833333333333332E-2</v>
      </c>
      <c r="P26" s="264">
        <f t="shared" si="4"/>
        <v>0.31249999999999994</v>
      </c>
    </row>
    <row r="27" spans="1:16" x14ac:dyDescent="0.2">
      <c r="A27" s="186">
        <v>44404</v>
      </c>
      <c r="B27" s="187" t="str">
        <f>VLOOKUP(WEEKDAY(A27),Table1[#All],2,FALSE)</f>
        <v>ג</v>
      </c>
      <c r="C27" s="188"/>
      <c r="D27" s="188"/>
      <c r="E27" s="189">
        <v>0.33333333333333331</v>
      </c>
      <c r="F27" s="335"/>
      <c r="G27" s="188"/>
      <c r="H27" s="188"/>
      <c r="I27" s="188"/>
      <c r="J27" s="189">
        <v>0.75</v>
      </c>
      <c r="K27" s="335"/>
      <c r="L27" s="331"/>
      <c r="M27" s="266">
        <f t="shared" si="0"/>
        <v>0.41666666666666669</v>
      </c>
      <c r="N27" s="263">
        <f t="shared" si="2"/>
        <v>7.0680555555555564</v>
      </c>
      <c r="O27" s="267">
        <f t="shared" si="3"/>
        <v>2.0833333333333332E-2</v>
      </c>
      <c r="P27" s="264">
        <f t="shared" si="4"/>
        <v>0.33333333333333326</v>
      </c>
    </row>
    <row r="28" spans="1:16" x14ac:dyDescent="0.2">
      <c r="A28" s="186">
        <v>44405</v>
      </c>
      <c r="B28" s="187" t="str">
        <f>VLOOKUP(WEEKDAY(A28),Table1[#All],2,FALSE)</f>
        <v>ד</v>
      </c>
      <c r="C28" s="188"/>
      <c r="D28" s="188"/>
      <c r="E28" s="189">
        <v>0.33333333333333331</v>
      </c>
      <c r="F28" s="335"/>
      <c r="G28" s="188"/>
      <c r="H28" s="188"/>
      <c r="I28" s="188"/>
      <c r="J28" s="189">
        <v>0.75</v>
      </c>
      <c r="K28" s="335"/>
      <c r="L28" s="331"/>
      <c r="M28" s="266">
        <f t="shared" si="0"/>
        <v>0.41666666666666669</v>
      </c>
      <c r="N28" s="263">
        <f t="shared" si="2"/>
        <v>7.4847222222222234</v>
      </c>
      <c r="O28" s="267">
        <f t="shared" si="3"/>
        <v>2.0833333333333332E-2</v>
      </c>
      <c r="P28" s="264">
        <f t="shared" si="4"/>
        <v>0.35416666666666657</v>
      </c>
    </row>
    <row r="29" spans="1:16" x14ac:dyDescent="0.2">
      <c r="A29" s="186">
        <v>44406</v>
      </c>
      <c r="B29" s="187" t="str">
        <f>VLOOKUP(WEEKDAY(A29),Table1[#All],2,FALSE)</f>
        <v>ה</v>
      </c>
      <c r="C29" s="188"/>
      <c r="D29" s="188"/>
      <c r="E29" s="189">
        <v>0.33333333333333331</v>
      </c>
      <c r="F29" s="335"/>
      <c r="G29" s="188"/>
      <c r="H29" s="188"/>
      <c r="I29" s="188"/>
      <c r="J29" s="189">
        <v>0.75</v>
      </c>
      <c r="K29" s="335"/>
      <c r="L29" s="331"/>
      <c r="M29" s="266">
        <f t="shared" si="0"/>
        <v>0.41666666666666669</v>
      </c>
      <c r="N29" s="263">
        <f t="shared" si="2"/>
        <v>7.9013888888888903</v>
      </c>
      <c r="O29" s="267">
        <f t="shared" si="3"/>
        <v>2.0833333333333332E-2</v>
      </c>
      <c r="P29" s="264">
        <f t="shared" si="4"/>
        <v>0.37499999999999989</v>
      </c>
    </row>
    <row r="30" spans="1:16" ht="16" thickBot="1" x14ac:dyDescent="0.25">
      <c r="A30" s="261">
        <v>44407</v>
      </c>
      <c r="B30" s="262" t="str">
        <f>VLOOKUP(WEEKDAY(A30),Table1[#All],2,FALSE)</f>
        <v>ו</v>
      </c>
      <c r="C30" s="269"/>
      <c r="D30" s="269"/>
      <c r="E30" s="270"/>
      <c r="F30" s="336"/>
      <c r="G30" s="269"/>
      <c r="H30" s="269"/>
      <c r="I30" s="269"/>
      <c r="J30" s="270"/>
      <c r="K30" s="336"/>
      <c r="L30" s="332"/>
      <c r="M30" s="266">
        <f t="shared" si="0"/>
        <v>0</v>
      </c>
      <c r="N30" s="263">
        <f t="shared" si="2"/>
        <v>7.9013888888888903</v>
      </c>
      <c r="O30" s="267">
        <f t="shared" si="3"/>
        <v>0</v>
      </c>
      <c r="P30" s="264">
        <f t="shared" si="4"/>
        <v>0.37499999999999989</v>
      </c>
    </row>
    <row r="31" spans="1:16" ht="18" thickTop="1" thickBot="1" x14ac:dyDescent="0.25">
      <c r="A31" s="224" t="s">
        <v>46</v>
      </c>
      <c r="B31" s="225" t="s">
        <v>47</v>
      </c>
      <c r="C31" s="223" t="s">
        <v>48</v>
      </c>
      <c r="D31" s="66" t="s">
        <v>49</v>
      </c>
      <c r="E31" s="1"/>
      <c r="F31" s="6"/>
      <c r="G31" s="6"/>
      <c r="H31" s="6"/>
      <c r="I31" s="6"/>
      <c r="J31" s="1"/>
      <c r="K31" s="6"/>
      <c r="L31" s="6"/>
      <c r="M31" s="337">
        <f>SUM(M5:M30)</f>
        <v>7.9013888888888903</v>
      </c>
      <c r="N31" s="337">
        <f>N30</f>
        <v>7.9013888888888903</v>
      </c>
      <c r="O31" s="19"/>
      <c r="P31" s="337">
        <f>P30</f>
        <v>0.37499999999999989</v>
      </c>
    </row>
    <row r="32" spans="1:16" ht="17" thickTop="1" x14ac:dyDescent="0.2">
      <c r="A32" s="226">
        <v>0</v>
      </c>
      <c r="B32" s="227">
        <f>N31</f>
        <v>7.9013888888888903</v>
      </c>
    </row>
    <row r="33" spans="2:2" ht="16" x14ac:dyDescent="0.2">
      <c r="B33" s="227">
        <f>P31</f>
        <v>0.37499999999999989</v>
      </c>
    </row>
    <row r="34" spans="2:2" ht="16" x14ac:dyDescent="0.2">
      <c r="B34" s="227">
        <f>B32-B33</f>
        <v>7.5263888888888903</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5E3621-FBDC-8844-9739-A84A00B0E8D5}">
  <dimension ref="A1:P38"/>
  <sheetViews>
    <sheetView rightToLeft="1" zoomScaleNormal="100" workbookViewId="0">
      <selection activeCell="E6" sqref="E6"/>
    </sheetView>
  </sheetViews>
  <sheetFormatPr baseColWidth="10" defaultColWidth="11.5" defaultRowHeight="15" x14ac:dyDescent="0.2"/>
  <cols>
    <col min="1" max="1" width="17" style="125" bestFit="1" customWidth="1"/>
    <col min="2" max="2" width="11.5" style="125" customWidth="1"/>
    <col min="3" max="4" width="0" style="125" hidden="1" customWidth="1"/>
    <col min="5" max="5" width="10.1640625" style="125" customWidth="1"/>
    <col min="6" max="6" width="34.5" style="125" customWidth="1"/>
    <col min="7" max="9" width="0" style="125" hidden="1" customWidth="1"/>
    <col min="10" max="10" width="11.5" style="125"/>
    <col min="11" max="11" width="40.5" style="125" bestFit="1" customWidth="1"/>
    <col min="12" max="12" width="29.5" style="125" customWidth="1"/>
    <col min="13" max="13" width="10.1640625" style="125" customWidth="1"/>
    <col min="14" max="14" width="10.5" style="125" customWidth="1"/>
    <col min="15" max="15" width="11.5" style="125"/>
    <col min="16" max="16" width="11" style="125" customWidth="1"/>
    <col min="17" max="16384" width="11.5" style="125"/>
  </cols>
  <sheetData>
    <row r="1" spans="1:16" x14ac:dyDescent="0.2">
      <c r="A1" s="326"/>
      <c r="F1" s="327" t="s">
        <v>0</v>
      </c>
    </row>
    <row r="2" spans="1:16" x14ac:dyDescent="0.2">
      <c r="A2" s="326"/>
      <c r="F2" s="327" t="s">
        <v>1</v>
      </c>
    </row>
    <row r="3" spans="1:16" x14ac:dyDescent="0.2">
      <c r="A3" s="326"/>
      <c r="F3" s="327" t="s">
        <v>711</v>
      </c>
    </row>
    <row r="4" spans="1:16" ht="34" x14ac:dyDescent="0.2">
      <c r="A4" s="228" t="s">
        <v>3</v>
      </c>
      <c r="B4" s="229" t="s">
        <v>4</v>
      </c>
      <c r="C4" s="229" t="s">
        <v>5</v>
      </c>
      <c r="D4" s="229" t="s">
        <v>6</v>
      </c>
      <c r="E4" s="229" t="s">
        <v>7</v>
      </c>
      <c r="F4" s="229" t="s">
        <v>8</v>
      </c>
      <c r="G4" s="229" t="s">
        <v>9</v>
      </c>
      <c r="H4" s="229" t="s">
        <v>214</v>
      </c>
      <c r="I4" s="229" t="s">
        <v>215</v>
      </c>
      <c r="J4" s="229" t="s">
        <v>10</v>
      </c>
      <c r="K4" s="229" t="s">
        <v>216</v>
      </c>
      <c r="L4" s="229" t="s">
        <v>217</v>
      </c>
      <c r="M4" s="229" t="s">
        <v>11</v>
      </c>
      <c r="N4" s="230" t="s">
        <v>12</v>
      </c>
      <c r="O4" s="231" t="s">
        <v>218</v>
      </c>
      <c r="P4" s="232" t="s">
        <v>161</v>
      </c>
    </row>
    <row r="5" spans="1:16" x14ac:dyDescent="0.2">
      <c r="A5" s="186">
        <v>44409</v>
      </c>
      <c r="B5" s="187" t="str">
        <f>VLOOKUP(WEEKDAY(A5),Table1[#All],2,FALSE)</f>
        <v>א</v>
      </c>
      <c r="C5" s="188"/>
      <c r="D5" s="188"/>
      <c r="E5" s="189">
        <v>0.41666666666666669</v>
      </c>
      <c r="F5" s="334"/>
      <c r="G5" s="188"/>
      <c r="H5" s="188"/>
      <c r="I5" s="188"/>
      <c r="J5" s="189">
        <v>0.83333333333333337</v>
      </c>
      <c r="K5" s="334"/>
      <c r="L5" s="331"/>
      <c r="M5" s="266">
        <f t="shared" ref="M5:M35" si="0">J5-E5</f>
        <v>0.41666666666666669</v>
      </c>
      <c r="N5" s="266">
        <f>M5</f>
        <v>0.41666666666666669</v>
      </c>
      <c r="O5" s="267">
        <f>IF(M5&gt;TIME(6,0,0),TIME(0,30,0),0)</f>
        <v>2.0833333333333332E-2</v>
      </c>
      <c r="P5" s="268">
        <f>O5</f>
        <v>2.0833333333333332E-2</v>
      </c>
    </row>
    <row r="6" spans="1:16" x14ac:dyDescent="0.2">
      <c r="A6" s="186">
        <v>44410</v>
      </c>
      <c r="B6" s="187" t="str">
        <f>VLOOKUP(WEEKDAY(A6),Table1[#All],2,FALSE)</f>
        <v>ב</v>
      </c>
      <c r="C6" s="188"/>
      <c r="D6" s="188"/>
      <c r="E6" s="189"/>
      <c r="F6" s="335"/>
      <c r="G6" s="188"/>
      <c r="H6" s="188"/>
      <c r="I6" s="188"/>
      <c r="J6" s="189"/>
      <c r="K6" s="335"/>
      <c r="L6" s="331"/>
      <c r="M6" s="266">
        <f t="shared" si="0"/>
        <v>0</v>
      </c>
      <c r="N6" s="263">
        <f>N5+M6</f>
        <v>0.41666666666666669</v>
      </c>
      <c r="O6" s="267">
        <f t="shared" ref="O6:O35" si="1">IF(M6&gt;TIME(6,0,0),TIME(0,30,0),0)</f>
        <v>0</v>
      </c>
      <c r="P6" s="264">
        <f>O6+P5</f>
        <v>2.0833333333333332E-2</v>
      </c>
    </row>
    <row r="7" spans="1:16" x14ac:dyDescent="0.2">
      <c r="A7" s="186">
        <v>44411</v>
      </c>
      <c r="B7" s="187" t="str">
        <f>VLOOKUP(WEEKDAY(A7),Table1[#All],2,FALSE)</f>
        <v>ג</v>
      </c>
      <c r="C7" s="269"/>
      <c r="D7" s="269"/>
      <c r="E7" s="189"/>
      <c r="F7" s="335"/>
      <c r="G7" s="188"/>
      <c r="H7" s="188"/>
      <c r="I7" s="188"/>
      <c r="J7" s="189"/>
      <c r="K7" s="335"/>
      <c r="L7" s="331"/>
      <c r="M7" s="266">
        <f t="shared" si="0"/>
        <v>0</v>
      </c>
      <c r="N7" s="263">
        <f t="shared" ref="N7:N35" si="2">N6+M7</f>
        <v>0.41666666666666669</v>
      </c>
      <c r="O7" s="267">
        <f t="shared" si="1"/>
        <v>0</v>
      </c>
      <c r="P7" s="264">
        <f t="shared" ref="P7:P35" si="3">O7+P6</f>
        <v>2.0833333333333332E-2</v>
      </c>
    </row>
    <row r="8" spans="1:16" x14ac:dyDescent="0.2">
      <c r="A8" s="186">
        <v>44412</v>
      </c>
      <c r="B8" s="187" t="str">
        <f>VLOOKUP(WEEKDAY(A8),Table1[#All],2,FALSE)</f>
        <v>ד</v>
      </c>
      <c r="C8" s="269"/>
      <c r="D8" s="269"/>
      <c r="E8" s="270"/>
      <c r="F8" s="336"/>
      <c r="G8" s="269"/>
      <c r="H8" s="269"/>
      <c r="I8" s="269"/>
      <c r="J8" s="270"/>
      <c r="K8" s="336"/>
      <c r="L8" s="332"/>
      <c r="M8" s="266">
        <f t="shared" si="0"/>
        <v>0</v>
      </c>
      <c r="N8" s="263">
        <f t="shared" si="2"/>
        <v>0.41666666666666669</v>
      </c>
      <c r="O8" s="267">
        <f t="shared" si="1"/>
        <v>0</v>
      </c>
      <c r="P8" s="264">
        <f t="shared" si="3"/>
        <v>2.0833333333333332E-2</v>
      </c>
    </row>
    <row r="9" spans="1:16" x14ac:dyDescent="0.2">
      <c r="A9" s="186">
        <v>44413</v>
      </c>
      <c r="B9" s="187" t="str">
        <f>VLOOKUP(WEEKDAY(A9),Table1[#All],2,FALSE)</f>
        <v>ה</v>
      </c>
      <c r="C9" s="188"/>
      <c r="D9" s="188"/>
      <c r="E9" s="189"/>
      <c r="F9" s="335"/>
      <c r="G9" s="188"/>
      <c r="H9" s="188"/>
      <c r="I9" s="188"/>
      <c r="J9" s="189"/>
      <c r="K9" s="335"/>
      <c r="L9" s="331"/>
      <c r="M9" s="266">
        <f t="shared" si="0"/>
        <v>0</v>
      </c>
      <c r="N9" s="263">
        <f t="shared" si="2"/>
        <v>0.41666666666666669</v>
      </c>
      <c r="O9" s="267">
        <f t="shared" si="1"/>
        <v>0</v>
      </c>
      <c r="P9" s="264">
        <f t="shared" si="3"/>
        <v>2.0833333333333332E-2</v>
      </c>
    </row>
    <row r="10" spans="1:16" x14ac:dyDescent="0.2">
      <c r="A10" s="186">
        <v>44414</v>
      </c>
      <c r="B10" s="187" t="str">
        <f>VLOOKUP(WEEKDAY(A10),Table1[#All],2,FALSE)</f>
        <v>ו</v>
      </c>
      <c r="C10" s="188"/>
      <c r="D10" s="188"/>
      <c r="E10" s="189"/>
      <c r="F10" s="335"/>
      <c r="G10" s="188"/>
      <c r="H10" s="188"/>
      <c r="I10" s="188"/>
      <c r="J10" s="189"/>
      <c r="K10" s="335"/>
      <c r="L10" s="331"/>
      <c r="M10" s="266">
        <f t="shared" si="0"/>
        <v>0</v>
      </c>
      <c r="N10" s="263">
        <f>N9+M10</f>
        <v>0.41666666666666669</v>
      </c>
      <c r="O10" s="267">
        <f t="shared" si="1"/>
        <v>0</v>
      </c>
      <c r="P10" s="264">
        <f>O10+P9</f>
        <v>2.0833333333333332E-2</v>
      </c>
    </row>
    <row r="11" spans="1:16" x14ac:dyDescent="0.2">
      <c r="A11" s="186">
        <v>44415</v>
      </c>
      <c r="B11" s="187" t="str">
        <f>VLOOKUP(WEEKDAY(A11),Table1[#All],2,FALSE)</f>
        <v>ש</v>
      </c>
      <c r="C11" s="269"/>
      <c r="D11" s="269"/>
      <c r="E11" s="270"/>
      <c r="F11" s="336"/>
      <c r="G11" s="269"/>
      <c r="H11" s="269"/>
      <c r="I11" s="269"/>
      <c r="J11" s="270"/>
      <c r="K11" s="336"/>
      <c r="L11" s="332"/>
      <c r="M11" s="266">
        <f t="shared" si="0"/>
        <v>0</v>
      </c>
      <c r="N11" s="263">
        <f t="shared" si="2"/>
        <v>0.41666666666666669</v>
      </c>
      <c r="O11" s="267">
        <f t="shared" si="1"/>
        <v>0</v>
      </c>
      <c r="P11" s="264">
        <f t="shared" si="3"/>
        <v>2.0833333333333332E-2</v>
      </c>
    </row>
    <row r="12" spans="1:16" x14ac:dyDescent="0.2">
      <c r="A12" s="186">
        <v>44416</v>
      </c>
      <c r="B12" s="187" t="str">
        <f>VLOOKUP(WEEKDAY(A12),Table1[#All],2,FALSE)</f>
        <v>א</v>
      </c>
      <c r="C12" s="188"/>
      <c r="D12" s="188"/>
      <c r="E12" s="189"/>
      <c r="F12" s="335"/>
      <c r="G12" s="188"/>
      <c r="H12" s="188"/>
      <c r="I12" s="188"/>
      <c r="J12" s="189"/>
      <c r="K12" s="335"/>
      <c r="L12" s="331"/>
      <c r="M12" s="266">
        <f t="shared" si="0"/>
        <v>0</v>
      </c>
      <c r="N12" s="263">
        <f t="shared" si="2"/>
        <v>0.41666666666666669</v>
      </c>
      <c r="O12" s="267">
        <f t="shared" si="1"/>
        <v>0</v>
      </c>
      <c r="P12" s="264">
        <f t="shared" si="3"/>
        <v>2.0833333333333332E-2</v>
      </c>
    </row>
    <row r="13" spans="1:16" x14ac:dyDescent="0.2">
      <c r="A13" s="186">
        <v>44417</v>
      </c>
      <c r="B13" s="187" t="str">
        <f>VLOOKUP(WEEKDAY(A13),Table1[#All],2,FALSE)</f>
        <v>ב</v>
      </c>
      <c r="C13" s="269"/>
      <c r="D13" s="269"/>
      <c r="E13" s="189"/>
      <c r="F13" s="335"/>
      <c r="G13" s="188"/>
      <c r="H13" s="188"/>
      <c r="I13" s="188"/>
      <c r="J13" s="189"/>
      <c r="K13" s="335"/>
      <c r="L13" s="331"/>
      <c r="M13" s="266">
        <f t="shared" si="0"/>
        <v>0</v>
      </c>
      <c r="N13" s="263">
        <f t="shared" si="2"/>
        <v>0.41666666666666669</v>
      </c>
      <c r="O13" s="267">
        <f t="shared" si="1"/>
        <v>0</v>
      </c>
      <c r="P13" s="264">
        <f t="shared" si="3"/>
        <v>2.0833333333333332E-2</v>
      </c>
    </row>
    <row r="14" spans="1:16" x14ac:dyDescent="0.2">
      <c r="A14" s="186">
        <v>44418</v>
      </c>
      <c r="B14" s="187" t="str">
        <f>VLOOKUP(WEEKDAY(A14),Table1[#All],2,FALSE)</f>
        <v>ג</v>
      </c>
      <c r="C14" s="188"/>
      <c r="D14" s="188"/>
      <c r="E14" s="189"/>
      <c r="F14" s="335"/>
      <c r="G14" s="188"/>
      <c r="H14" s="188"/>
      <c r="I14" s="188"/>
      <c r="J14" s="189"/>
      <c r="K14" s="335"/>
      <c r="L14" s="331"/>
      <c r="M14" s="266">
        <f t="shared" si="0"/>
        <v>0</v>
      </c>
      <c r="N14" s="263">
        <f t="shared" si="2"/>
        <v>0.41666666666666669</v>
      </c>
      <c r="O14" s="267">
        <f t="shared" si="1"/>
        <v>0</v>
      </c>
      <c r="P14" s="264">
        <f t="shared" si="3"/>
        <v>2.0833333333333332E-2</v>
      </c>
    </row>
    <row r="15" spans="1:16" x14ac:dyDescent="0.2">
      <c r="A15" s="186">
        <v>44419</v>
      </c>
      <c r="B15" s="187" t="str">
        <f>VLOOKUP(WEEKDAY(A15),Table1[#All],2,FALSE)</f>
        <v>ד</v>
      </c>
      <c r="C15" s="269"/>
      <c r="D15" s="269"/>
      <c r="E15" s="270"/>
      <c r="F15" s="336"/>
      <c r="G15" s="269"/>
      <c r="H15" s="269"/>
      <c r="I15" s="269"/>
      <c r="J15" s="270"/>
      <c r="K15" s="336"/>
      <c r="L15" s="332"/>
      <c r="M15" s="266">
        <f t="shared" si="0"/>
        <v>0</v>
      </c>
      <c r="N15" s="263">
        <f t="shared" si="2"/>
        <v>0.41666666666666669</v>
      </c>
      <c r="O15" s="267">
        <f t="shared" si="1"/>
        <v>0</v>
      </c>
      <c r="P15" s="264">
        <f t="shared" si="3"/>
        <v>2.0833333333333332E-2</v>
      </c>
    </row>
    <row r="16" spans="1:16" x14ac:dyDescent="0.2">
      <c r="A16" s="186">
        <v>44420</v>
      </c>
      <c r="B16" s="187" t="str">
        <f>VLOOKUP(WEEKDAY(A16),Table1[#All],2,FALSE)</f>
        <v>ה</v>
      </c>
      <c r="C16" s="188"/>
      <c r="D16" s="188"/>
      <c r="E16" s="189"/>
      <c r="F16" s="335"/>
      <c r="G16" s="188"/>
      <c r="H16" s="188"/>
      <c r="I16" s="188"/>
      <c r="J16" s="189"/>
      <c r="K16" s="335"/>
      <c r="L16" s="331"/>
      <c r="M16" s="266">
        <f t="shared" si="0"/>
        <v>0</v>
      </c>
      <c r="N16" s="263">
        <f t="shared" si="2"/>
        <v>0.41666666666666669</v>
      </c>
      <c r="O16" s="267">
        <f t="shared" si="1"/>
        <v>0</v>
      </c>
      <c r="P16" s="264">
        <f t="shared" si="3"/>
        <v>2.0833333333333332E-2</v>
      </c>
    </row>
    <row r="17" spans="1:16" x14ac:dyDescent="0.2">
      <c r="A17" s="186">
        <v>44421</v>
      </c>
      <c r="B17" s="187" t="str">
        <f>VLOOKUP(WEEKDAY(A17),Table1[#All],2,FALSE)</f>
        <v>ו</v>
      </c>
      <c r="C17" s="269"/>
      <c r="D17" s="269"/>
      <c r="E17" s="189"/>
      <c r="F17" s="335"/>
      <c r="G17" s="188"/>
      <c r="H17" s="188"/>
      <c r="I17" s="188"/>
      <c r="J17" s="189"/>
      <c r="K17" s="335"/>
      <c r="L17" s="331"/>
      <c r="M17" s="266">
        <f t="shared" si="0"/>
        <v>0</v>
      </c>
      <c r="N17" s="263">
        <f>N16+M17</f>
        <v>0.41666666666666669</v>
      </c>
      <c r="O17" s="267">
        <f t="shared" si="1"/>
        <v>0</v>
      </c>
      <c r="P17" s="264">
        <f>O17+P16</f>
        <v>2.0833333333333332E-2</v>
      </c>
    </row>
    <row r="18" spans="1:16" x14ac:dyDescent="0.2">
      <c r="A18" s="186">
        <v>44422</v>
      </c>
      <c r="B18" s="187" t="str">
        <f>VLOOKUP(WEEKDAY(A18),Table1[#All],2,FALSE)</f>
        <v>ש</v>
      </c>
      <c r="C18" s="269"/>
      <c r="D18" s="269"/>
      <c r="E18" s="270"/>
      <c r="F18" s="336"/>
      <c r="G18" s="269"/>
      <c r="H18" s="269"/>
      <c r="I18" s="269"/>
      <c r="J18" s="270"/>
      <c r="K18" s="336"/>
      <c r="L18" s="332"/>
      <c r="M18" s="266">
        <f t="shared" si="0"/>
        <v>0</v>
      </c>
      <c r="N18" s="263">
        <f t="shared" si="2"/>
        <v>0.41666666666666669</v>
      </c>
      <c r="O18" s="267">
        <f t="shared" si="1"/>
        <v>0</v>
      </c>
      <c r="P18" s="264">
        <f t="shared" si="3"/>
        <v>2.0833333333333332E-2</v>
      </c>
    </row>
    <row r="19" spans="1:16" x14ac:dyDescent="0.2">
      <c r="A19" s="186">
        <v>44423</v>
      </c>
      <c r="B19" s="187" t="str">
        <f>VLOOKUP(WEEKDAY(A19),Table1[#All],2,FALSE)</f>
        <v>א</v>
      </c>
      <c r="C19" s="188"/>
      <c r="D19" s="188"/>
      <c r="E19" s="189"/>
      <c r="F19" s="335"/>
      <c r="G19" s="188"/>
      <c r="H19" s="188"/>
      <c r="I19" s="188"/>
      <c r="J19" s="189"/>
      <c r="K19" s="335"/>
      <c r="L19" s="331"/>
      <c r="M19" s="266">
        <f t="shared" si="0"/>
        <v>0</v>
      </c>
      <c r="N19" s="263">
        <f t="shared" si="2"/>
        <v>0.41666666666666669</v>
      </c>
      <c r="O19" s="267">
        <f t="shared" si="1"/>
        <v>0</v>
      </c>
      <c r="P19" s="264">
        <f t="shared" si="3"/>
        <v>2.0833333333333332E-2</v>
      </c>
    </row>
    <row r="20" spans="1:16" x14ac:dyDescent="0.2">
      <c r="A20" s="186">
        <v>44424</v>
      </c>
      <c r="B20" s="187" t="str">
        <f>VLOOKUP(WEEKDAY(A20),Table1[#All],2,FALSE)</f>
        <v>ב</v>
      </c>
      <c r="C20" s="188"/>
      <c r="D20" s="188"/>
      <c r="E20" s="189"/>
      <c r="F20" s="335"/>
      <c r="G20" s="188"/>
      <c r="H20" s="188"/>
      <c r="I20" s="188"/>
      <c r="J20" s="189"/>
      <c r="K20" s="335"/>
      <c r="L20" s="331"/>
      <c r="M20" s="266">
        <f t="shared" si="0"/>
        <v>0</v>
      </c>
      <c r="N20" s="263">
        <f t="shared" si="2"/>
        <v>0.41666666666666669</v>
      </c>
      <c r="O20" s="267">
        <f t="shared" si="1"/>
        <v>0</v>
      </c>
      <c r="P20" s="264">
        <f t="shared" si="3"/>
        <v>2.0833333333333332E-2</v>
      </c>
    </row>
    <row r="21" spans="1:16" x14ac:dyDescent="0.2">
      <c r="A21" s="186">
        <v>44425</v>
      </c>
      <c r="B21" s="187" t="str">
        <f>VLOOKUP(WEEKDAY(A21),Table1[#All],2,FALSE)</f>
        <v>ג</v>
      </c>
      <c r="C21" s="269"/>
      <c r="D21" s="269"/>
      <c r="E21" s="270"/>
      <c r="F21" s="336"/>
      <c r="G21" s="269"/>
      <c r="H21" s="269"/>
      <c r="I21" s="269"/>
      <c r="J21" s="270"/>
      <c r="K21" s="336"/>
      <c r="L21" s="332"/>
      <c r="M21" s="266">
        <f t="shared" si="0"/>
        <v>0</v>
      </c>
      <c r="N21" s="263">
        <f t="shared" si="2"/>
        <v>0.41666666666666669</v>
      </c>
      <c r="O21" s="267">
        <f t="shared" si="1"/>
        <v>0</v>
      </c>
      <c r="P21" s="264">
        <f t="shared" si="3"/>
        <v>2.0833333333333332E-2</v>
      </c>
    </row>
    <row r="22" spans="1:16" x14ac:dyDescent="0.2">
      <c r="A22" s="186">
        <v>44426</v>
      </c>
      <c r="B22" s="187" t="str">
        <f>VLOOKUP(WEEKDAY(A22),Table1[#All],2,FALSE)</f>
        <v>ד</v>
      </c>
      <c r="C22" s="188"/>
      <c r="D22" s="188"/>
      <c r="E22" s="189"/>
      <c r="F22" s="335"/>
      <c r="G22" s="188"/>
      <c r="H22" s="188"/>
      <c r="I22" s="188"/>
      <c r="J22" s="189"/>
      <c r="K22" s="335"/>
      <c r="L22" s="331"/>
      <c r="M22" s="266">
        <f t="shared" si="0"/>
        <v>0</v>
      </c>
      <c r="N22" s="263">
        <f t="shared" si="2"/>
        <v>0.41666666666666669</v>
      </c>
      <c r="O22" s="267">
        <f t="shared" si="1"/>
        <v>0</v>
      </c>
      <c r="P22" s="264">
        <f t="shared" si="3"/>
        <v>2.0833333333333332E-2</v>
      </c>
    </row>
    <row r="23" spans="1:16" x14ac:dyDescent="0.2">
      <c r="A23" s="186">
        <v>44427</v>
      </c>
      <c r="B23" s="187" t="str">
        <f>VLOOKUP(WEEKDAY(A23),Table1[#All],2,FALSE)</f>
        <v>ה</v>
      </c>
      <c r="C23" s="188"/>
      <c r="D23" s="188"/>
      <c r="E23" s="189"/>
      <c r="F23" s="335"/>
      <c r="G23" s="188"/>
      <c r="H23" s="188"/>
      <c r="I23" s="188"/>
      <c r="J23" s="189"/>
      <c r="K23" s="335"/>
      <c r="L23" s="331"/>
      <c r="M23" s="266">
        <f t="shared" si="0"/>
        <v>0</v>
      </c>
      <c r="N23" s="263">
        <f t="shared" si="2"/>
        <v>0.41666666666666669</v>
      </c>
      <c r="O23" s="267">
        <f t="shared" si="1"/>
        <v>0</v>
      </c>
      <c r="P23" s="264">
        <f t="shared" si="3"/>
        <v>2.0833333333333332E-2</v>
      </c>
    </row>
    <row r="24" spans="1:16" x14ac:dyDescent="0.2">
      <c r="A24" s="186">
        <v>44428</v>
      </c>
      <c r="B24" s="187" t="str">
        <f>VLOOKUP(WEEKDAY(A24),Table1[#All],2,FALSE)</f>
        <v>ו</v>
      </c>
      <c r="C24" s="269"/>
      <c r="D24" s="269"/>
      <c r="E24" s="270"/>
      <c r="F24" s="336"/>
      <c r="G24" s="269"/>
      <c r="H24" s="269"/>
      <c r="I24" s="269"/>
      <c r="J24" s="270"/>
      <c r="K24" s="336"/>
      <c r="L24" s="332"/>
      <c r="M24" s="266">
        <f t="shared" si="0"/>
        <v>0</v>
      </c>
      <c r="N24" s="263">
        <f>N23+M24</f>
        <v>0.41666666666666669</v>
      </c>
      <c r="O24" s="267">
        <f t="shared" si="1"/>
        <v>0</v>
      </c>
      <c r="P24" s="264">
        <f>O24+P23</f>
        <v>2.0833333333333332E-2</v>
      </c>
    </row>
    <row r="25" spans="1:16" x14ac:dyDescent="0.2">
      <c r="A25" s="186">
        <v>44429</v>
      </c>
      <c r="B25" s="187" t="str">
        <f>VLOOKUP(WEEKDAY(A25),Table1[#All],2,FALSE)</f>
        <v>ש</v>
      </c>
      <c r="C25" s="188"/>
      <c r="D25" s="188"/>
      <c r="E25" s="189"/>
      <c r="F25" s="335"/>
      <c r="G25" s="188"/>
      <c r="H25" s="188"/>
      <c r="I25" s="188"/>
      <c r="J25" s="189"/>
      <c r="K25" s="335"/>
      <c r="L25" s="331"/>
      <c r="M25" s="266">
        <f t="shared" si="0"/>
        <v>0</v>
      </c>
      <c r="N25" s="263">
        <f t="shared" si="2"/>
        <v>0.41666666666666669</v>
      </c>
      <c r="O25" s="267">
        <f t="shared" si="1"/>
        <v>0</v>
      </c>
      <c r="P25" s="264">
        <f t="shared" si="3"/>
        <v>2.0833333333333332E-2</v>
      </c>
    </row>
    <row r="26" spans="1:16" x14ac:dyDescent="0.2">
      <c r="A26" s="186">
        <v>44430</v>
      </c>
      <c r="B26" s="187" t="str">
        <f>VLOOKUP(WEEKDAY(A26),Table1[#All],2,FALSE)</f>
        <v>א</v>
      </c>
      <c r="C26" s="269"/>
      <c r="D26" s="269"/>
      <c r="E26" s="189"/>
      <c r="F26" s="335"/>
      <c r="G26" s="188"/>
      <c r="H26" s="188"/>
      <c r="I26" s="188"/>
      <c r="J26" s="189"/>
      <c r="K26" s="335"/>
      <c r="L26" s="331"/>
      <c r="M26" s="266">
        <f t="shared" si="0"/>
        <v>0</v>
      </c>
      <c r="N26" s="263">
        <f t="shared" si="2"/>
        <v>0.41666666666666669</v>
      </c>
      <c r="O26" s="267">
        <f t="shared" si="1"/>
        <v>0</v>
      </c>
      <c r="P26" s="264">
        <f t="shared" si="3"/>
        <v>2.0833333333333332E-2</v>
      </c>
    </row>
    <row r="27" spans="1:16" x14ac:dyDescent="0.2">
      <c r="A27" s="186">
        <v>44431</v>
      </c>
      <c r="B27" s="187" t="str">
        <f>VLOOKUP(WEEKDAY(A27),Table1[#All],2,FALSE)</f>
        <v>ב</v>
      </c>
      <c r="C27" s="269"/>
      <c r="D27" s="269"/>
      <c r="E27" s="270"/>
      <c r="F27" s="336"/>
      <c r="G27" s="269"/>
      <c r="H27" s="269"/>
      <c r="I27" s="269"/>
      <c r="J27" s="270"/>
      <c r="K27" s="336"/>
      <c r="L27" s="332"/>
      <c r="M27" s="266">
        <f t="shared" si="0"/>
        <v>0</v>
      </c>
      <c r="N27" s="263">
        <f t="shared" si="2"/>
        <v>0.41666666666666669</v>
      </c>
      <c r="O27" s="267">
        <f t="shared" si="1"/>
        <v>0</v>
      </c>
      <c r="P27" s="264">
        <f t="shared" si="3"/>
        <v>2.0833333333333332E-2</v>
      </c>
    </row>
    <row r="28" spans="1:16" x14ac:dyDescent="0.2">
      <c r="A28" s="186">
        <v>44432</v>
      </c>
      <c r="B28" s="187" t="str">
        <f>VLOOKUP(WEEKDAY(A28),Table1[#All],2,FALSE)</f>
        <v>ג</v>
      </c>
      <c r="C28" s="188"/>
      <c r="D28" s="188"/>
      <c r="E28" s="189"/>
      <c r="F28" s="335"/>
      <c r="G28" s="188"/>
      <c r="H28" s="188"/>
      <c r="I28" s="188"/>
      <c r="J28" s="189"/>
      <c r="K28" s="335"/>
      <c r="L28" s="331"/>
      <c r="M28" s="266">
        <f t="shared" si="0"/>
        <v>0</v>
      </c>
      <c r="N28" s="263">
        <f t="shared" si="2"/>
        <v>0.41666666666666669</v>
      </c>
      <c r="O28" s="267">
        <f t="shared" si="1"/>
        <v>0</v>
      </c>
      <c r="P28" s="264">
        <f t="shared" si="3"/>
        <v>2.0833333333333332E-2</v>
      </c>
    </row>
    <row r="29" spans="1:16" x14ac:dyDescent="0.2">
      <c r="A29" s="186">
        <v>44433</v>
      </c>
      <c r="B29" s="187" t="str">
        <f>VLOOKUP(WEEKDAY(A29),Table1[#All],2,FALSE)</f>
        <v>ד</v>
      </c>
      <c r="C29" s="188"/>
      <c r="D29" s="188"/>
      <c r="E29" s="189"/>
      <c r="F29" s="335"/>
      <c r="G29" s="188"/>
      <c r="H29" s="188"/>
      <c r="I29" s="188"/>
      <c r="J29" s="189"/>
      <c r="K29" s="335"/>
      <c r="L29" s="331"/>
      <c r="M29" s="266">
        <f t="shared" si="0"/>
        <v>0</v>
      </c>
      <c r="N29" s="263">
        <f t="shared" si="2"/>
        <v>0.41666666666666669</v>
      </c>
      <c r="O29" s="267">
        <f t="shared" si="1"/>
        <v>0</v>
      </c>
      <c r="P29" s="264">
        <f t="shared" si="3"/>
        <v>2.0833333333333332E-2</v>
      </c>
    </row>
    <row r="30" spans="1:16" x14ac:dyDescent="0.2">
      <c r="A30" s="186">
        <v>44434</v>
      </c>
      <c r="B30" s="187" t="str">
        <f>VLOOKUP(WEEKDAY(A30),Table1[#All],2,FALSE)</f>
        <v>ה</v>
      </c>
      <c r="C30" s="269"/>
      <c r="D30" s="269"/>
      <c r="E30" s="270"/>
      <c r="F30" s="336"/>
      <c r="G30" s="269"/>
      <c r="H30" s="269"/>
      <c r="I30" s="269"/>
      <c r="J30" s="270"/>
      <c r="K30" s="336"/>
      <c r="L30" s="332"/>
      <c r="M30" s="266">
        <f t="shared" si="0"/>
        <v>0</v>
      </c>
      <c r="N30" s="263">
        <f t="shared" si="2"/>
        <v>0.41666666666666669</v>
      </c>
      <c r="O30" s="267">
        <f t="shared" si="1"/>
        <v>0</v>
      </c>
      <c r="P30" s="264">
        <f t="shared" si="3"/>
        <v>2.0833333333333332E-2</v>
      </c>
    </row>
    <row r="31" spans="1:16" x14ac:dyDescent="0.2">
      <c r="A31" s="186">
        <v>44435</v>
      </c>
      <c r="B31" s="187" t="str">
        <f>VLOOKUP(WEEKDAY(A31),Table1[#All],2,FALSE)</f>
        <v>ו</v>
      </c>
      <c r="C31" s="188"/>
      <c r="D31" s="188"/>
      <c r="E31" s="189"/>
      <c r="F31" s="335"/>
      <c r="G31" s="188"/>
      <c r="H31" s="188"/>
      <c r="I31" s="188"/>
      <c r="J31" s="189"/>
      <c r="K31" s="335"/>
      <c r="L31" s="331"/>
      <c r="M31" s="266">
        <f t="shared" si="0"/>
        <v>0</v>
      </c>
      <c r="N31" s="263">
        <f>N30+M31</f>
        <v>0.41666666666666669</v>
      </c>
      <c r="O31" s="267">
        <f t="shared" si="1"/>
        <v>0</v>
      </c>
      <c r="P31" s="264">
        <f>O31+P30</f>
        <v>2.0833333333333332E-2</v>
      </c>
    </row>
    <row r="32" spans="1:16" x14ac:dyDescent="0.2">
      <c r="A32" s="186">
        <v>44436</v>
      </c>
      <c r="B32" s="187" t="str">
        <f>VLOOKUP(WEEKDAY(A32),Table1[#All],2,FALSE)</f>
        <v>ש</v>
      </c>
      <c r="C32" s="188"/>
      <c r="D32" s="188"/>
      <c r="E32" s="189"/>
      <c r="F32" s="335"/>
      <c r="G32" s="188"/>
      <c r="H32" s="188"/>
      <c r="I32" s="188"/>
      <c r="J32" s="189"/>
      <c r="K32" s="335"/>
      <c r="L32" s="331"/>
      <c r="M32" s="266">
        <f t="shared" si="0"/>
        <v>0</v>
      </c>
      <c r="N32" s="263">
        <f t="shared" si="2"/>
        <v>0.41666666666666669</v>
      </c>
      <c r="O32" s="267">
        <f t="shared" si="1"/>
        <v>0</v>
      </c>
      <c r="P32" s="313">
        <f t="shared" si="3"/>
        <v>2.0833333333333332E-2</v>
      </c>
    </row>
    <row r="33" spans="1:16" x14ac:dyDescent="0.2">
      <c r="A33" s="186">
        <v>44437</v>
      </c>
      <c r="B33" s="187" t="str">
        <f>VLOOKUP(WEEKDAY(A33),Table1[#All],2,FALSE)</f>
        <v>א</v>
      </c>
      <c r="C33" s="188"/>
      <c r="D33" s="188"/>
      <c r="E33" s="189"/>
      <c r="F33" s="335"/>
      <c r="G33" s="188"/>
      <c r="H33" s="188"/>
      <c r="I33" s="188"/>
      <c r="J33" s="189"/>
      <c r="K33" s="335"/>
      <c r="L33" s="331"/>
      <c r="M33" s="266">
        <f t="shared" si="0"/>
        <v>0</v>
      </c>
      <c r="N33" s="263">
        <f t="shared" si="2"/>
        <v>0.41666666666666669</v>
      </c>
      <c r="O33" s="267">
        <f t="shared" si="1"/>
        <v>0</v>
      </c>
      <c r="P33" s="313">
        <f t="shared" si="3"/>
        <v>2.0833333333333332E-2</v>
      </c>
    </row>
    <row r="34" spans="1:16" x14ac:dyDescent="0.2">
      <c r="A34" s="186">
        <v>44438</v>
      </c>
      <c r="B34" s="187" t="str">
        <f>VLOOKUP(WEEKDAY(A34),Table1[#All],2,FALSE)</f>
        <v>ב</v>
      </c>
      <c r="C34" s="188"/>
      <c r="D34" s="188"/>
      <c r="E34" s="189"/>
      <c r="F34" s="335"/>
      <c r="G34" s="188"/>
      <c r="H34" s="188"/>
      <c r="I34" s="188"/>
      <c r="J34" s="189"/>
      <c r="K34" s="335"/>
      <c r="L34" s="331"/>
      <c r="M34" s="266">
        <f t="shared" si="0"/>
        <v>0</v>
      </c>
      <c r="N34" s="263">
        <f t="shared" si="2"/>
        <v>0.41666666666666669</v>
      </c>
      <c r="O34" s="267">
        <f t="shared" si="1"/>
        <v>0</v>
      </c>
      <c r="P34" s="313">
        <f t="shared" si="3"/>
        <v>2.0833333333333332E-2</v>
      </c>
    </row>
    <row r="35" spans="1:16" ht="16" thickBot="1" x14ac:dyDescent="0.25">
      <c r="A35" s="186">
        <v>44439</v>
      </c>
      <c r="B35" s="187" t="str">
        <f>VLOOKUP(WEEKDAY(A35),Table1[#All],2,FALSE)</f>
        <v>ג</v>
      </c>
      <c r="C35" s="188"/>
      <c r="D35" s="188"/>
      <c r="E35" s="189"/>
      <c r="F35" s="335"/>
      <c r="G35" s="188"/>
      <c r="H35" s="188"/>
      <c r="I35" s="188"/>
      <c r="J35" s="189"/>
      <c r="K35" s="335"/>
      <c r="L35" s="331"/>
      <c r="M35" s="266">
        <f t="shared" si="0"/>
        <v>0</v>
      </c>
      <c r="N35" s="263">
        <f t="shared" si="2"/>
        <v>0.41666666666666669</v>
      </c>
      <c r="O35" s="267">
        <f t="shared" si="1"/>
        <v>0</v>
      </c>
      <c r="P35" s="313">
        <f t="shared" si="3"/>
        <v>2.0833333333333332E-2</v>
      </c>
    </row>
    <row r="36" spans="1:16" ht="18" thickTop="1" thickBot="1" x14ac:dyDescent="0.25">
      <c r="A36" s="224" t="s">
        <v>46</v>
      </c>
      <c r="B36" s="225" t="s">
        <v>47</v>
      </c>
      <c r="C36" s="223" t="s">
        <v>48</v>
      </c>
      <c r="D36" s="66" t="s">
        <v>49</v>
      </c>
      <c r="E36" s="1"/>
      <c r="F36" s="6"/>
      <c r="G36" s="6"/>
      <c r="H36" s="6"/>
      <c r="I36" s="6"/>
      <c r="J36" s="1"/>
      <c r="K36" s="6"/>
      <c r="L36" s="6"/>
      <c r="M36" s="337">
        <f>SUM(M8:M35)</f>
        <v>0</v>
      </c>
      <c r="N36" s="337">
        <f>N35</f>
        <v>0.41666666666666669</v>
      </c>
      <c r="O36" s="19"/>
      <c r="P36" s="337">
        <f>P35</f>
        <v>2.0833333333333332E-2</v>
      </c>
    </row>
    <row r="37" spans="1:16" ht="17" thickTop="1" x14ac:dyDescent="0.2">
      <c r="A37" s="226">
        <v>0</v>
      </c>
      <c r="B37" s="227">
        <f>N35</f>
        <v>0.41666666666666669</v>
      </c>
    </row>
    <row r="38" spans="1:16" ht="16" x14ac:dyDescent="0.2">
      <c r="B38" s="227">
        <f>P35</f>
        <v>2.0833333333333332E-2</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5A01F2-37C0-F048-A48F-AEC833A4F6C0}">
  <dimension ref="A1:P38"/>
  <sheetViews>
    <sheetView rightToLeft="1" zoomScaleNormal="100" workbookViewId="0">
      <selection activeCell="E6" sqref="E6"/>
    </sheetView>
  </sheetViews>
  <sheetFormatPr baseColWidth="10" defaultColWidth="11.5" defaultRowHeight="15" x14ac:dyDescent="0.2"/>
  <cols>
    <col min="1" max="1" width="17" style="125" bestFit="1" customWidth="1"/>
    <col min="2" max="2" width="11.5" style="125" customWidth="1"/>
    <col min="3" max="4" width="0" style="125" hidden="1" customWidth="1"/>
    <col min="5" max="5" width="10.1640625" style="125" customWidth="1"/>
    <col min="6" max="6" width="34.5" style="125" customWidth="1"/>
    <col min="7" max="9" width="0" style="125" hidden="1" customWidth="1"/>
    <col min="10" max="10" width="11.5" style="125"/>
    <col min="11" max="11" width="40.5" style="125" bestFit="1" customWidth="1"/>
    <col min="12" max="12" width="29.5" style="125" customWidth="1"/>
    <col min="13" max="13" width="10.1640625" style="125" customWidth="1"/>
    <col min="14" max="14" width="10.5" style="125" customWidth="1"/>
    <col min="15" max="15" width="11.5" style="125"/>
    <col min="16" max="16" width="11" style="125" customWidth="1"/>
    <col min="17" max="16384" width="11.5" style="125"/>
  </cols>
  <sheetData>
    <row r="1" spans="1:16" x14ac:dyDescent="0.2">
      <c r="A1" s="326"/>
      <c r="F1" s="327" t="s">
        <v>0</v>
      </c>
    </row>
    <row r="2" spans="1:16" x14ac:dyDescent="0.2">
      <c r="A2" s="326"/>
      <c r="F2" s="327" t="s">
        <v>1</v>
      </c>
    </row>
    <row r="3" spans="1:16" x14ac:dyDescent="0.2">
      <c r="A3" s="326"/>
      <c r="F3" s="327" t="s">
        <v>712</v>
      </c>
    </row>
    <row r="4" spans="1:16" ht="34" x14ac:dyDescent="0.2">
      <c r="A4" s="228" t="s">
        <v>3</v>
      </c>
      <c r="B4" s="229" t="s">
        <v>4</v>
      </c>
      <c r="C4" s="229" t="s">
        <v>5</v>
      </c>
      <c r="D4" s="229" t="s">
        <v>6</v>
      </c>
      <c r="E4" s="229" t="s">
        <v>7</v>
      </c>
      <c r="F4" s="229" t="s">
        <v>8</v>
      </c>
      <c r="G4" s="229" t="s">
        <v>9</v>
      </c>
      <c r="H4" s="229" t="s">
        <v>214</v>
      </c>
      <c r="I4" s="229" t="s">
        <v>215</v>
      </c>
      <c r="J4" s="229" t="s">
        <v>10</v>
      </c>
      <c r="K4" s="229" t="s">
        <v>216</v>
      </c>
      <c r="L4" s="229" t="s">
        <v>217</v>
      </c>
      <c r="M4" s="229" t="s">
        <v>11</v>
      </c>
      <c r="N4" s="230" t="s">
        <v>12</v>
      </c>
      <c r="O4" s="231" t="s">
        <v>218</v>
      </c>
      <c r="P4" s="232" t="s">
        <v>161</v>
      </c>
    </row>
    <row r="5" spans="1:16" x14ac:dyDescent="0.2">
      <c r="A5" s="186">
        <v>44440</v>
      </c>
      <c r="B5" s="187" t="str">
        <f>VLOOKUP(WEEKDAY(A5),Table1[#All],2,FALSE)</f>
        <v>ד</v>
      </c>
      <c r="C5" s="188"/>
      <c r="D5" s="188"/>
      <c r="E5" s="189">
        <v>0.41666666666666669</v>
      </c>
      <c r="F5" s="334"/>
      <c r="G5" s="188"/>
      <c r="H5" s="188"/>
      <c r="I5" s="188"/>
      <c r="J5" s="189">
        <v>0.83333333333333337</v>
      </c>
      <c r="K5" s="334"/>
      <c r="L5" s="331"/>
      <c r="M5" s="266">
        <f t="shared" ref="M5:M35" si="0">J5-E5</f>
        <v>0.41666666666666669</v>
      </c>
      <c r="N5" s="266">
        <f>M5</f>
        <v>0.41666666666666669</v>
      </c>
      <c r="O5" s="267">
        <f>IF(M5&gt;TIME(6,0,0),TIME(0,30,0),0)</f>
        <v>2.0833333333333332E-2</v>
      </c>
      <c r="P5" s="268">
        <f>O5</f>
        <v>2.0833333333333332E-2</v>
      </c>
    </row>
    <row r="6" spans="1:16" x14ac:dyDescent="0.2">
      <c r="A6" s="186">
        <v>44441</v>
      </c>
      <c r="B6" s="187" t="str">
        <f>VLOOKUP(WEEKDAY(A6),Table1[#All],2,FALSE)</f>
        <v>ה</v>
      </c>
      <c r="C6" s="188"/>
      <c r="D6" s="188"/>
      <c r="E6" s="189"/>
      <c r="F6" s="335"/>
      <c r="G6" s="188"/>
      <c r="H6" s="188"/>
      <c r="I6" s="188"/>
      <c r="J6" s="189"/>
      <c r="K6" s="335"/>
      <c r="L6" s="331"/>
      <c r="M6" s="266">
        <f t="shared" si="0"/>
        <v>0</v>
      </c>
      <c r="N6" s="263">
        <f>N5+M6</f>
        <v>0.41666666666666669</v>
      </c>
      <c r="O6" s="267">
        <f t="shared" ref="O6:O35" si="1">IF(M6&gt;TIME(6,0,0),TIME(0,30,0),0)</f>
        <v>0</v>
      </c>
      <c r="P6" s="264">
        <f>O6+P5</f>
        <v>2.0833333333333332E-2</v>
      </c>
    </row>
    <row r="7" spans="1:16" x14ac:dyDescent="0.2">
      <c r="A7" s="186">
        <v>44442</v>
      </c>
      <c r="B7" s="187" t="str">
        <f>VLOOKUP(WEEKDAY(A7),Table1[#All],2,FALSE)</f>
        <v>ו</v>
      </c>
      <c r="C7" s="269"/>
      <c r="D7" s="269"/>
      <c r="E7" s="189"/>
      <c r="F7" s="335"/>
      <c r="G7" s="188"/>
      <c r="H7" s="188"/>
      <c r="I7" s="188"/>
      <c r="J7" s="189"/>
      <c r="K7" s="335"/>
      <c r="L7" s="331"/>
      <c r="M7" s="266">
        <f t="shared" si="0"/>
        <v>0</v>
      </c>
      <c r="N7" s="263">
        <f t="shared" ref="N7:N35" si="2">N6+M7</f>
        <v>0.41666666666666669</v>
      </c>
      <c r="O7" s="267">
        <f t="shared" si="1"/>
        <v>0</v>
      </c>
      <c r="P7" s="264">
        <f t="shared" ref="P7:P35" si="3">O7+P6</f>
        <v>2.0833333333333332E-2</v>
      </c>
    </row>
    <row r="8" spans="1:16" x14ac:dyDescent="0.2">
      <c r="A8" s="186">
        <v>44443</v>
      </c>
      <c r="B8" s="187" t="str">
        <f>VLOOKUP(WEEKDAY(A8),Table1[#All],2,FALSE)</f>
        <v>ש</v>
      </c>
      <c r="C8" s="269"/>
      <c r="D8" s="269"/>
      <c r="E8" s="270"/>
      <c r="F8" s="336"/>
      <c r="G8" s="269"/>
      <c r="H8" s="269"/>
      <c r="I8" s="269"/>
      <c r="J8" s="270"/>
      <c r="K8" s="336"/>
      <c r="L8" s="332"/>
      <c r="M8" s="266">
        <f t="shared" si="0"/>
        <v>0</v>
      </c>
      <c r="N8" s="263">
        <f t="shared" si="2"/>
        <v>0.41666666666666669</v>
      </c>
      <c r="O8" s="267">
        <f t="shared" si="1"/>
        <v>0</v>
      </c>
      <c r="P8" s="264">
        <f t="shared" si="3"/>
        <v>2.0833333333333332E-2</v>
      </c>
    </row>
    <row r="9" spans="1:16" x14ac:dyDescent="0.2">
      <c r="A9" s="186">
        <v>44444</v>
      </c>
      <c r="B9" s="187" t="str">
        <f>VLOOKUP(WEEKDAY(A9),Table1[#All],2,FALSE)</f>
        <v>א</v>
      </c>
      <c r="C9" s="188"/>
      <c r="D9" s="188"/>
      <c r="E9" s="189"/>
      <c r="F9" s="335"/>
      <c r="G9" s="188"/>
      <c r="H9" s="188"/>
      <c r="I9" s="188"/>
      <c r="J9" s="189"/>
      <c r="K9" s="335"/>
      <c r="L9" s="331"/>
      <c r="M9" s="266">
        <f t="shared" si="0"/>
        <v>0</v>
      </c>
      <c r="N9" s="263">
        <f t="shared" si="2"/>
        <v>0.41666666666666669</v>
      </c>
      <c r="O9" s="267">
        <f t="shared" si="1"/>
        <v>0</v>
      </c>
      <c r="P9" s="264">
        <f t="shared" si="3"/>
        <v>2.0833333333333332E-2</v>
      </c>
    </row>
    <row r="10" spans="1:16" x14ac:dyDescent="0.2">
      <c r="A10" s="186">
        <v>44445</v>
      </c>
      <c r="B10" s="187" t="str">
        <f>VLOOKUP(WEEKDAY(A10),Table1[#All],2,FALSE)</f>
        <v>ב</v>
      </c>
      <c r="C10" s="188"/>
      <c r="D10" s="188"/>
      <c r="E10" s="189"/>
      <c r="F10" s="335"/>
      <c r="G10" s="188"/>
      <c r="H10" s="188"/>
      <c r="I10" s="188"/>
      <c r="J10" s="189"/>
      <c r="K10" s="335"/>
      <c r="L10" s="331"/>
      <c r="M10" s="266">
        <f t="shared" si="0"/>
        <v>0</v>
      </c>
      <c r="N10" s="263">
        <f>N9+M10</f>
        <v>0.41666666666666669</v>
      </c>
      <c r="O10" s="267">
        <f t="shared" si="1"/>
        <v>0</v>
      </c>
      <c r="P10" s="264">
        <f>O10+P9</f>
        <v>2.0833333333333332E-2</v>
      </c>
    </row>
    <row r="11" spans="1:16" x14ac:dyDescent="0.2">
      <c r="A11" s="186">
        <v>44446</v>
      </c>
      <c r="B11" s="187" t="str">
        <f>VLOOKUP(WEEKDAY(A11),Table1[#All],2,FALSE)</f>
        <v>ג</v>
      </c>
      <c r="C11" s="269"/>
      <c r="D11" s="269"/>
      <c r="E11" s="270"/>
      <c r="F11" s="336"/>
      <c r="G11" s="269"/>
      <c r="H11" s="269"/>
      <c r="I11" s="269"/>
      <c r="J11" s="270"/>
      <c r="K11" s="336"/>
      <c r="L11" s="332"/>
      <c r="M11" s="266">
        <f t="shared" si="0"/>
        <v>0</v>
      </c>
      <c r="N11" s="263">
        <f t="shared" si="2"/>
        <v>0.41666666666666669</v>
      </c>
      <c r="O11" s="267">
        <f t="shared" si="1"/>
        <v>0</v>
      </c>
      <c r="P11" s="264">
        <f t="shared" si="3"/>
        <v>2.0833333333333332E-2</v>
      </c>
    </row>
    <row r="12" spans="1:16" x14ac:dyDescent="0.2">
      <c r="A12" s="186">
        <v>44447</v>
      </c>
      <c r="B12" s="187" t="str">
        <f>VLOOKUP(WEEKDAY(A12),Table1[#All],2,FALSE)</f>
        <v>ד</v>
      </c>
      <c r="C12" s="188"/>
      <c r="D12" s="188"/>
      <c r="E12" s="189"/>
      <c r="F12" s="335"/>
      <c r="G12" s="188"/>
      <c r="H12" s="188"/>
      <c r="I12" s="188"/>
      <c r="J12" s="189"/>
      <c r="K12" s="335"/>
      <c r="L12" s="331"/>
      <c r="M12" s="266">
        <f t="shared" si="0"/>
        <v>0</v>
      </c>
      <c r="N12" s="263">
        <f t="shared" si="2"/>
        <v>0.41666666666666669</v>
      </c>
      <c r="O12" s="267">
        <f t="shared" si="1"/>
        <v>0</v>
      </c>
      <c r="P12" s="264">
        <f t="shared" si="3"/>
        <v>2.0833333333333332E-2</v>
      </c>
    </row>
    <row r="13" spans="1:16" x14ac:dyDescent="0.2">
      <c r="A13" s="186">
        <v>44448</v>
      </c>
      <c r="B13" s="187" t="str">
        <f>VLOOKUP(WEEKDAY(A13),Table1[#All],2,FALSE)</f>
        <v>ה</v>
      </c>
      <c r="C13" s="269"/>
      <c r="D13" s="269"/>
      <c r="E13" s="189"/>
      <c r="F13" s="335"/>
      <c r="G13" s="188"/>
      <c r="H13" s="188"/>
      <c r="I13" s="188"/>
      <c r="J13" s="189"/>
      <c r="K13" s="335"/>
      <c r="L13" s="331"/>
      <c r="M13" s="266">
        <f t="shared" si="0"/>
        <v>0</v>
      </c>
      <c r="N13" s="263">
        <f t="shared" si="2"/>
        <v>0.41666666666666669</v>
      </c>
      <c r="O13" s="267">
        <f t="shared" si="1"/>
        <v>0</v>
      </c>
      <c r="P13" s="264">
        <f t="shared" si="3"/>
        <v>2.0833333333333332E-2</v>
      </c>
    </row>
    <row r="14" spans="1:16" x14ac:dyDescent="0.2">
      <c r="A14" s="186">
        <v>44449</v>
      </c>
      <c r="B14" s="187" t="str">
        <f>VLOOKUP(WEEKDAY(A14),Table1[#All],2,FALSE)</f>
        <v>ו</v>
      </c>
      <c r="C14" s="188"/>
      <c r="D14" s="188"/>
      <c r="E14" s="189"/>
      <c r="F14" s="335"/>
      <c r="G14" s="188"/>
      <c r="H14" s="188"/>
      <c r="I14" s="188"/>
      <c r="J14" s="189"/>
      <c r="K14" s="335"/>
      <c r="L14" s="331"/>
      <c r="M14" s="266">
        <f t="shared" si="0"/>
        <v>0</v>
      </c>
      <c r="N14" s="263">
        <f t="shared" si="2"/>
        <v>0.41666666666666669</v>
      </c>
      <c r="O14" s="267">
        <f t="shared" si="1"/>
        <v>0</v>
      </c>
      <c r="P14" s="264">
        <f t="shared" si="3"/>
        <v>2.0833333333333332E-2</v>
      </c>
    </row>
    <row r="15" spans="1:16" x14ac:dyDescent="0.2">
      <c r="A15" s="186">
        <v>44450</v>
      </c>
      <c r="B15" s="187" t="str">
        <f>VLOOKUP(WEEKDAY(A15),Table1[#All],2,FALSE)</f>
        <v>ש</v>
      </c>
      <c r="C15" s="269"/>
      <c r="D15" s="269"/>
      <c r="E15" s="270"/>
      <c r="F15" s="336"/>
      <c r="G15" s="269"/>
      <c r="H15" s="269"/>
      <c r="I15" s="269"/>
      <c r="J15" s="270"/>
      <c r="K15" s="336"/>
      <c r="L15" s="332"/>
      <c r="M15" s="266">
        <f t="shared" si="0"/>
        <v>0</v>
      </c>
      <c r="N15" s="263">
        <f t="shared" si="2"/>
        <v>0.41666666666666669</v>
      </c>
      <c r="O15" s="267">
        <f t="shared" si="1"/>
        <v>0</v>
      </c>
      <c r="P15" s="264">
        <f t="shared" si="3"/>
        <v>2.0833333333333332E-2</v>
      </c>
    </row>
    <row r="16" spans="1:16" x14ac:dyDescent="0.2">
      <c r="A16" s="186">
        <v>44451</v>
      </c>
      <c r="B16" s="187" t="str">
        <f>VLOOKUP(WEEKDAY(A16),Table1[#All],2,FALSE)</f>
        <v>א</v>
      </c>
      <c r="C16" s="188"/>
      <c r="D16" s="188"/>
      <c r="E16" s="189"/>
      <c r="F16" s="335"/>
      <c r="G16" s="188"/>
      <c r="H16" s="188"/>
      <c r="I16" s="188"/>
      <c r="J16" s="189"/>
      <c r="K16" s="335"/>
      <c r="L16" s="331"/>
      <c r="M16" s="266">
        <f t="shared" si="0"/>
        <v>0</v>
      </c>
      <c r="N16" s="263">
        <f t="shared" si="2"/>
        <v>0.41666666666666669</v>
      </c>
      <c r="O16" s="267">
        <f t="shared" si="1"/>
        <v>0</v>
      </c>
      <c r="P16" s="264">
        <f t="shared" si="3"/>
        <v>2.0833333333333332E-2</v>
      </c>
    </row>
    <row r="17" spans="1:16" x14ac:dyDescent="0.2">
      <c r="A17" s="186">
        <v>44452</v>
      </c>
      <c r="B17" s="187" t="str">
        <f>VLOOKUP(WEEKDAY(A17),Table1[#All],2,FALSE)</f>
        <v>ב</v>
      </c>
      <c r="C17" s="269"/>
      <c r="D17" s="269"/>
      <c r="E17" s="189"/>
      <c r="F17" s="335"/>
      <c r="G17" s="188"/>
      <c r="H17" s="188"/>
      <c r="I17" s="188"/>
      <c r="J17" s="189"/>
      <c r="K17" s="335"/>
      <c r="L17" s="331"/>
      <c r="M17" s="266">
        <f t="shared" si="0"/>
        <v>0</v>
      </c>
      <c r="N17" s="263">
        <f>N16+M17</f>
        <v>0.41666666666666669</v>
      </c>
      <c r="O17" s="267">
        <f t="shared" si="1"/>
        <v>0</v>
      </c>
      <c r="P17" s="264">
        <f>O17+P16</f>
        <v>2.0833333333333332E-2</v>
      </c>
    </row>
    <row r="18" spans="1:16" x14ac:dyDescent="0.2">
      <c r="A18" s="186">
        <v>44453</v>
      </c>
      <c r="B18" s="187" t="str">
        <f>VLOOKUP(WEEKDAY(A18),Table1[#All],2,FALSE)</f>
        <v>ג</v>
      </c>
      <c r="C18" s="269"/>
      <c r="D18" s="269"/>
      <c r="E18" s="270"/>
      <c r="F18" s="336"/>
      <c r="G18" s="269"/>
      <c r="H18" s="269"/>
      <c r="I18" s="269"/>
      <c r="J18" s="270"/>
      <c r="K18" s="336"/>
      <c r="L18" s="332"/>
      <c r="M18" s="266">
        <f t="shared" si="0"/>
        <v>0</v>
      </c>
      <c r="N18" s="263">
        <f t="shared" si="2"/>
        <v>0.41666666666666669</v>
      </c>
      <c r="O18" s="267">
        <f t="shared" si="1"/>
        <v>0</v>
      </c>
      <c r="P18" s="264">
        <f t="shared" si="3"/>
        <v>2.0833333333333332E-2</v>
      </c>
    </row>
    <row r="19" spans="1:16" x14ac:dyDescent="0.2">
      <c r="A19" s="186">
        <v>44454</v>
      </c>
      <c r="B19" s="187" t="str">
        <f>VLOOKUP(WEEKDAY(A19),Table1[#All],2,FALSE)</f>
        <v>ד</v>
      </c>
      <c r="C19" s="188"/>
      <c r="D19" s="188"/>
      <c r="E19" s="189"/>
      <c r="F19" s="335"/>
      <c r="G19" s="188"/>
      <c r="H19" s="188"/>
      <c r="I19" s="188"/>
      <c r="J19" s="189"/>
      <c r="K19" s="335"/>
      <c r="L19" s="331"/>
      <c r="M19" s="266">
        <f t="shared" si="0"/>
        <v>0</v>
      </c>
      <c r="N19" s="263">
        <f t="shared" si="2"/>
        <v>0.41666666666666669</v>
      </c>
      <c r="O19" s="267">
        <f t="shared" si="1"/>
        <v>0</v>
      </c>
      <c r="P19" s="264">
        <f t="shared" si="3"/>
        <v>2.0833333333333332E-2</v>
      </c>
    </row>
    <row r="20" spans="1:16" x14ac:dyDescent="0.2">
      <c r="A20" s="186">
        <v>44455</v>
      </c>
      <c r="B20" s="187" t="str">
        <f>VLOOKUP(WEEKDAY(A20),Table1[#All],2,FALSE)</f>
        <v>ה</v>
      </c>
      <c r="C20" s="188"/>
      <c r="D20" s="188"/>
      <c r="E20" s="189"/>
      <c r="F20" s="335"/>
      <c r="G20" s="188"/>
      <c r="H20" s="188"/>
      <c r="I20" s="188"/>
      <c r="J20" s="189"/>
      <c r="K20" s="335"/>
      <c r="L20" s="331"/>
      <c r="M20" s="266">
        <f t="shared" si="0"/>
        <v>0</v>
      </c>
      <c r="N20" s="263">
        <f t="shared" si="2"/>
        <v>0.41666666666666669</v>
      </c>
      <c r="O20" s="267">
        <f t="shared" si="1"/>
        <v>0</v>
      </c>
      <c r="P20" s="264">
        <f t="shared" si="3"/>
        <v>2.0833333333333332E-2</v>
      </c>
    </row>
    <row r="21" spans="1:16" x14ac:dyDescent="0.2">
      <c r="A21" s="186">
        <v>44456</v>
      </c>
      <c r="B21" s="187" t="str">
        <f>VLOOKUP(WEEKDAY(A21),Table1[#All],2,FALSE)</f>
        <v>ו</v>
      </c>
      <c r="C21" s="269"/>
      <c r="D21" s="269"/>
      <c r="E21" s="270"/>
      <c r="F21" s="336"/>
      <c r="G21" s="269"/>
      <c r="H21" s="269"/>
      <c r="I21" s="269"/>
      <c r="J21" s="270"/>
      <c r="K21" s="336"/>
      <c r="L21" s="332"/>
      <c r="M21" s="266">
        <f t="shared" si="0"/>
        <v>0</v>
      </c>
      <c r="N21" s="263">
        <f t="shared" si="2"/>
        <v>0.41666666666666669</v>
      </c>
      <c r="O21" s="267">
        <f t="shared" si="1"/>
        <v>0</v>
      </c>
      <c r="P21" s="264">
        <f t="shared" si="3"/>
        <v>2.0833333333333332E-2</v>
      </c>
    </row>
    <row r="22" spans="1:16" x14ac:dyDescent="0.2">
      <c r="A22" s="186">
        <v>44457</v>
      </c>
      <c r="B22" s="187" t="str">
        <f>VLOOKUP(WEEKDAY(A22),Table1[#All],2,FALSE)</f>
        <v>ש</v>
      </c>
      <c r="C22" s="188"/>
      <c r="D22" s="188"/>
      <c r="E22" s="189"/>
      <c r="F22" s="335"/>
      <c r="G22" s="188"/>
      <c r="H22" s="188"/>
      <c r="I22" s="188"/>
      <c r="J22" s="189"/>
      <c r="K22" s="335"/>
      <c r="L22" s="331"/>
      <c r="M22" s="266">
        <f t="shared" si="0"/>
        <v>0</v>
      </c>
      <c r="N22" s="263">
        <f t="shared" si="2"/>
        <v>0.41666666666666669</v>
      </c>
      <c r="O22" s="267">
        <f t="shared" si="1"/>
        <v>0</v>
      </c>
      <c r="P22" s="264">
        <f t="shared" si="3"/>
        <v>2.0833333333333332E-2</v>
      </c>
    </row>
    <row r="23" spans="1:16" x14ac:dyDescent="0.2">
      <c r="A23" s="186">
        <v>44458</v>
      </c>
      <c r="B23" s="187" t="str">
        <f>VLOOKUP(WEEKDAY(A23),Table1[#All],2,FALSE)</f>
        <v>א</v>
      </c>
      <c r="C23" s="188"/>
      <c r="D23" s="188"/>
      <c r="E23" s="189"/>
      <c r="F23" s="335"/>
      <c r="G23" s="188"/>
      <c r="H23" s="188"/>
      <c r="I23" s="188"/>
      <c r="J23" s="189"/>
      <c r="K23" s="335"/>
      <c r="L23" s="331"/>
      <c r="M23" s="266">
        <f t="shared" si="0"/>
        <v>0</v>
      </c>
      <c r="N23" s="263">
        <f t="shared" si="2"/>
        <v>0.41666666666666669</v>
      </c>
      <c r="O23" s="267">
        <f t="shared" si="1"/>
        <v>0</v>
      </c>
      <c r="P23" s="264">
        <f t="shared" si="3"/>
        <v>2.0833333333333332E-2</v>
      </c>
    </row>
    <row r="24" spans="1:16" x14ac:dyDescent="0.2">
      <c r="A24" s="186">
        <v>44459</v>
      </c>
      <c r="B24" s="187" t="str">
        <f>VLOOKUP(WEEKDAY(A24),Table1[#All],2,FALSE)</f>
        <v>ב</v>
      </c>
      <c r="C24" s="269"/>
      <c r="D24" s="269"/>
      <c r="E24" s="270"/>
      <c r="F24" s="336"/>
      <c r="G24" s="269"/>
      <c r="H24" s="269"/>
      <c r="I24" s="269"/>
      <c r="J24" s="270"/>
      <c r="K24" s="336"/>
      <c r="L24" s="332"/>
      <c r="M24" s="266">
        <f t="shared" si="0"/>
        <v>0</v>
      </c>
      <c r="N24" s="263">
        <f>N23+M24</f>
        <v>0.41666666666666669</v>
      </c>
      <c r="O24" s="267">
        <f t="shared" si="1"/>
        <v>0</v>
      </c>
      <c r="P24" s="264">
        <f>O24+P23</f>
        <v>2.0833333333333332E-2</v>
      </c>
    </row>
    <row r="25" spans="1:16" x14ac:dyDescent="0.2">
      <c r="A25" s="186">
        <v>44460</v>
      </c>
      <c r="B25" s="187" t="str">
        <f>VLOOKUP(WEEKDAY(A25),Table1[#All],2,FALSE)</f>
        <v>ג</v>
      </c>
      <c r="C25" s="188"/>
      <c r="D25" s="188"/>
      <c r="E25" s="189"/>
      <c r="F25" s="335"/>
      <c r="G25" s="188"/>
      <c r="H25" s="188"/>
      <c r="I25" s="188"/>
      <c r="J25" s="189"/>
      <c r="K25" s="335"/>
      <c r="L25" s="331"/>
      <c r="M25" s="266">
        <f t="shared" si="0"/>
        <v>0</v>
      </c>
      <c r="N25" s="263">
        <f t="shared" si="2"/>
        <v>0.41666666666666669</v>
      </c>
      <c r="O25" s="267">
        <f t="shared" si="1"/>
        <v>0</v>
      </c>
      <c r="P25" s="264">
        <f t="shared" si="3"/>
        <v>2.0833333333333332E-2</v>
      </c>
    </row>
    <row r="26" spans="1:16" x14ac:dyDescent="0.2">
      <c r="A26" s="186">
        <v>44461</v>
      </c>
      <c r="B26" s="187" t="str">
        <f>VLOOKUP(WEEKDAY(A26),Table1[#All],2,FALSE)</f>
        <v>ד</v>
      </c>
      <c r="C26" s="269"/>
      <c r="D26" s="269"/>
      <c r="E26" s="189"/>
      <c r="F26" s="335"/>
      <c r="G26" s="188"/>
      <c r="H26" s="188"/>
      <c r="I26" s="188"/>
      <c r="J26" s="189"/>
      <c r="K26" s="335"/>
      <c r="L26" s="331"/>
      <c r="M26" s="266">
        <f t="shared" si="0"/>
        <v>0</v>
      </c>
      <c r="N26" s="263">
        <f t="shared" si="2"/>
        <v>0.41666666666666669</v>
      </c>
      <c r="O26" s="267">
        <f t="shared" si="1"/>
        <v>0</v>
      </c>
      <c r="P26" s="264">
        <f t="shared" si="3"/>
        <v>2.0833333333333332E-2</v>
      </c>
    </row>
    <row r="27" spans="1:16" x14ac:dyDescent="0.2">
      <c r="A27" s="186">
        <v>44462</v>
      </c>
      <c r="B27" s="187" t="str">
        <f>VLOOKUP(WEEKDAY(A27),Table1[#All],2,FALSE)</f>
        <v>ה</v>
      </c>
      <c r="C27" s="269"/>
      <c r="D27" s="269"/>
      <c r="E27" s="270"/>
      <c r="F27" s="336"/>
      <c r="G27" s="269"/>
      <c r="H27" s="269"/>
      <c r="I27" s="269"/>
      <c r="J27" s="270"/>
      <c r="K27" s="336"/>
      <c r="L27" s="332"/>
      <c r="M27" s="266">
        <f t="shared" si="0"/>
        <v>0</v>
      </c>
      <c r="N27" s="263">
        <f t="shared" si="2"/>
        <v>0.41666666666666669</v>
      </c>
      <c r="O27" s="267">
        <f t="shared" si="1"/>
        <v>0</v>
      </c>
      <c r="P27" s="264">
        <f t="shared" si="3"/>
        <v>2.0833333333333332E-2</v>
      </c>
    </row>
    <row r="28" spans="1:16" x14ac:dyDescent="0.2">
      <c r="A28" s="186">
        <v>44463</v>
      </c>
      <c r="B28" s="187" t="str">
        <f>VLOOKUP(WEEKDAY(A28),Table1[#All],2,FALSE)</f>
        <v>ו</v>
      </c>
      <c r="C28" s="188"/>
      <c r="D28" s="188"/>
      <c r="E28" s="189"/>
      <c r="F28" s="335"/>
      <c r="G28" s="188"/>
      <c r="H28" s="188"/>
      <c r="I28" s="188"/>
      <c r="J28" s="189"/>
      <c r="K28" s="335"/>
      <c r="L28" s="331"/>
      <c r="M28" s="266">
        <f t="shared" si="0"/>
        <v>0</v>
      </c>
      <c r="N28" s="263">
        <f t="shared" si="2"/>
        <v>0.41666666666666669</v>
      </c>
      <c r="O28" s="267">
        <f t="shared" si="1"/>
        <v>0</v>
      </c>
      <c r="P28" s="264">
        <f t="shared" si="3"/>
        <v>2.0833333333333332E-2</v>
      </c>
    </row>
    <row r="29" spans="1:16" x14ac:dyDescent="0.2">
      <c r="A29" s="186">
        <v>44464</v>
      </c>
      <c r="B29" s="187" t="str">
        <f>VLOOKUP(WEEKDAY(A29),Table1[#All],2,FALSE)</f>
        <v>ש</v>
      </c>
      <c r="C29" s="188"/>
      <c r="D29" s="188"/>
      <c r="E29" s="189"/>
      <c r="F29" s="335"/>
      <c r="G29" s="188"/>
      <c r="H29" s="188"/>
      <c r="I29" s="188"/>
      <c r="J29" s="189"/>
      <c r="K29" s="335"/>
      <c r="L29" s="331"/>
      <c r="M29" s="266">
        <f t="shared" si="0"/>
        <v>0</v>
      </c>
      <c r="N29" s="263">
        <f t="shared" si="2"/>
        <v>0.41666666666666669</v>
      </c>
      <c r="O29" s="267">
        <f t="shared" si="1"/>
        <v>0</v>
      </c>
      <c r="P29" s="264">
        <f t="shared" si="3"/>
        <v>2.0833333333333332E-2</v>
      </c>
    </row>
    <row r="30" spans="1:16" x14ac:dyDescent="0.2">
      <c r="A30" s="186">
        <v>44465</v>
      </c>
      <c r="B30" s="187" t="str">
        <f>VLOOKUP(WEEKDAY(A30),Table1[#All],2,FALSE)</f>
        <v>א</v>
      </c>
      <c r="C30" s="269"/>
      <c r="D30" s="269"/>
      <c r="E30" s="270"/>
      <c r="F30" s="336"/>
      <c r="G30" s="269"/>
      <c r="H30" s="269"/>
      <c r="I30" s="269"/>
      <c r="J30" s="270"/>
      <c r="K30" s="336"/>
      <c r="L30" s="332"/>
      <c r="M30" s="266">
        <f t="shared" si="0"/>
        <v>0</v>
      </c>
      <c r="N30" s="263">
        <f t="shared" si="2"/>
        <v>0.41666666666666669</v>
      </c>
      <c r="O30" s="267">
        <f t="shared" si="1"/>
        <v>0</v>
      </c>
      <c r="P30" s="264">
        <f t="shared" si="3"/>
        <v>2.0833333333333332E-2</v>
      </c>
    </row>
    <row r="31" spans="1:16" x14ac:dyDescent="0.2">
      <c r="A31" s="186">
        <v>44466</v>
      </c>
      <c r="B31" s="187" t="str">
        <f>VLOOKUP(WEEKDAY(A31),Table1[#All],2,FALSE)</f>
        <v>ב</v>
      </c>
      <c r="C31" s="188"/>
      <c r="D31" s="188"/>
      <c r="E31" s="189"/>
      <c r="F31" s="335"/>
      <c r="G31" s="188"/>
      <c r="H31" s="188"/>
      <c r="I31" s="188"/>
      <c r="J31" s="189"/>
      <c r="K31" s="335"/>
      <c r="L31" s="331"/>
      <c r="M31" s="266">
        <f t="shared" si="0"/>
        <v>0</v>
      </c>
      <c r="N31" s="263">
        <f>N30+M31</f>
        <v>0.41666666666666669</v>
      </c>
      <c r="O31" s="267">
        <f t="shared" si="1"/>
        <v>0</v>
      </c>
      <c r="P31" s="264">
        <f>O31+P30</f>
        <v>2.0833333333333332E-2</v>
      </c>
    </row>
    <row r="32" spans="1:16" x14ac:dyDescent="0.2">
      <c r="A32" s="186">
        <v>44467</v>
      </c>
      <c r="B32" s="187" t="str">
        <f>VLOOKUP(WEEKDAY(A32),Table1[#All],2,FALSE)</f>
        <v>ג</v>
      </c>
      <c r="C32" s="188"/>
      <c r="D32" s="188"/>
      <c r="E32" s="189"/>
      <c r="F32" s="335"/>
      <c r="G32" s="188"/>
      <c r="H32" s="188"/>
      <c r="I32" s="188"/>
      <c r="J32" s="189"/>
      <c r="K32" s="335"/>
      <c r="L32" s="331"/>
      <c r="M32" s="266">
        <f t="shared" si="0"/>
        <v>0</v>
      </c>
      <c r="N32" s="263">
        <f t="shared" si="2"/>
        <v>0.41666666666666669</v>
      </c>
      <c r="O32" s="267">
        <f t="shared" si="1"/>
        <v>0</v>
      </c>
      <c r="P32" s="313">
        <f t="shared" si="3"/>
        <v>2.0833333333333332E-2</v>
      </c>
    </row>
    <row r="33" spans="1:16" x14ac:dyDescent="0.2">
      <c r="A33" s="186">
        <v>44468</v>
      </c>
      <c r="B33" s="187" t="str">
        <f>VLOOKUP(WEEKDAY(A33),Table1[#All],2,FALSE)</f>
        <v>ד</v>
      </c>
      <c r="C33" s="188"/>
      <c r="D33" s="188"/>
      <c r="E33" s="189"/>
      <c r="F33" s="335"/>
      <c r="G33" s="188"/>
      <c r="H33" s="188"/>
      <c r="I33" s="188"/>
      <c r="J33" s="189"/>
      <c r="K33" s="335"/>
      <c r="L33" s="331"/>
      <c r="M33" s="266">
        <f t="shared" si="0"/>
        <v>0</v>
      </c>
      <c r="N33" s="263">
        <f t="shared" si="2"/>
        <v>0.41666666666666669</v>
      </c>
      <c r="O33" s="267">
        <f t="shared" si="1"/>
        <v>0</v>
      </c>
      <c r="P33" s="313">
        <f t="shared" si="3"/>
        <v>2.0833333333333332E-2</v>
      </c>
    </row>
    <row r="34" spans="1:16" x14ac:dyDescent="0.2">
      <c r="A34" s="186">
        <v>44469</v>
      </c>
      <c r="B34" s="187" t="str">
        <f>VLOOKUP(WEEKDAY(A34),Table1[#All],2,FALSE)</f>
        <v>ה</v>
      </c>
      <c r="C34" s="188"/>
      <c r="D34" s="188"/>
      <c r="E34" s="189"/>
      <c r="F34" s="335"/>
      <c r="G34" s="188"/>
      <c r="H34" s="188"/>
      <c r="I34" s="188"/>
      <c r="J34" s="189"/>
      <c r="K34" s="335"/>
      <c r="L34" s="331"/>
      <c r="M34" s="266">
        <f t="shared" si="0"/>
        <v>0</v>
      </c>
      <c r="N34" s="263">
        <f t="shared" si="2"/>
        <v>0.41666666666666669</v>
      </c>
      <c r="O34" s="267">
        <f t="shared" si="1"/>
        <v>0</v>
      </c>
      <c r="P34" s="313">
        <f t="shared" si="3"/>
        <v>2.0833333333333332E-2</v>
      </c>
    </row>
    <row r="35" spans="1:16" ht="16" thickBot="1" x14ac:dyDescent="0.25">
      <c r="A35" s="186">
        <v>44470</v>
      </c>
      <c r="B35" s="187" t="str">
        <f>VLOOKUP(WEEKDAY(A35),Table1[#All],2,FALSE)</f>
        <v>ו</v>
      </c>
      <c r="C35" s="188"/>
      <c r="D35" s="188"/>
      <c r="E35" s="189"/>
      <c r="F35" s="335"/>
      <c r="G35" s="188"/>
      <c r="H35" s="188"/>
      <c r="I35" s="188"/>
      <c r="J35" s="189"/>
      <c r="K35" s="335"/>
      <c r="L35" s="331"/>
      <c r="M35" s="266">
        <f t="shared" si="0"/>
        <v>0</v>
      </c>
      <c r="N35" s="263">
        <f t="shared" si="2"/>
        <v>0.41666666666666669</v>
      </c>
      <c r="O35" s="267">
        <f t="shared" si="1"/>
        <v>0</v>
      </c>
      <c r="P35" s="313">
        <f t="shared" si="3"/>
        <v>2.0833333333333332E-2</v>
      </c>
    </row>
    <row r="36" spans="1:16" ht="18" thickTop="1" thickBot="1" x14ac:dyDescent="0.25">
      <c r="A36" s="224" t="s">
        <v>46</v>
      </c>
      <c r="B36" s="225" t="s">
        <v>47</v>
      </c>
      <c r="C36" s="223" t="s">
        <v>48</v>
      </c>
      <c r="D36" s="66" t="s">
        <v>49</v>
      </c>
      <c r="E36" s="1"/>
      <c r="F36" s="6"/>
      <c r="G36" s="6"/>
      <c r="H36" s="6"/>
      <c r="I36" s="6"/>
      <c r="J36" s="1"/>
      <c r="K36" s="6"/>
      <c r="L36" s="6"/>
      <c r="M36" s="337">
        <f>SUM(M8:M35)</f>
        <v>0</v>
      </c>
      <c r="N36" s="337">
        <f>N35</f>
        <v>0.41666666666666669</v>
      </c>
      <c r="O36" s="19"/>
      <c r="P36" s="337">
        <f>P35</f>
        <v>2.0833333333333332E-2</v>
      </c>
    </row>
    <row r="37" spans="1:16" ht="17" thickTop="1" x14ac:dyDescent="0.2">
      <c r="A37" s="226">
        <v>0</v>
      </c>
      <c r="B37" s="227">
        <f>N35</f>
        <v>0.41666666666666669</v>
      </c>
    </row>
    <row r="38" spans="1:16" ht="16" x14ac:dyDescent="0.2">
      <c r="B38" s="227">
        <f>P35</f>
        <v>2.0833333333333332E-2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9A02B8-97D0-411C-8FCF-1618D1216922}">
  <sheetPr codeName="Sheet3"/>
  <dimension ref="A1:P38"/>
  <sheetViews>
    <sheetView rightToLeft="1" topLeftCell="A7" workbookViewId="0">
      <selection activeCell="L29" sqref="L29"/>
    </sheetView>
  </sheetViews>
  <sheetFormatPr baseColWidth="10" defaultColWidth="8.83203125" defaultRowHeight="15" x14ac:dyDescent="0.2"/>
  <cols>
    <col min="1" max="1" width="17" bestFit="1" customWidth="1"/>
    <col min="2" max="2" width="11.5" customWidth="1"/>
    <col min="3" max="4" width="0" hidden="1" customWidth="1"/>
    <col min="5" max="5" width="10.1640625" customWidth="1"/>
    <col min="6" max="6" width="34.5" customWidth="1"/>
    <col min="7" max="9" width="0" hidden="1" customWidth="1"/>
    <col min="10" max="10" width="8.5" bestFit="1" customWidth="1"/>
    <col min="11" max="11" width="36" customWidth="1"/>
    <col min="12" max="12" width="29.5" customWidth="1"/>
    <col min="13" max="13" width="8.83203125" bestFit="1" customWidth="1"/>
    <col min="14" max="14" width="9.83203125" bestFit="1" customWidth="1"/>
    <col min="15" max="15" width="0" hidden="1" customWidth="1"/>
  </cols>
  <sheetData>
    <row r="1" spans="1:16" x14ac:dyDescent="0.2">
      <c r="A1" s="34"/>
      <c r="B1" s="1"/>
      <c r="C1" s="6"/>
      <c r="D1" s="6"/>
      <c r="E1" s="1"/>
      <c r="F1" s="6"/>
      <c r="G1" s="6"/>
      <c r="H1" s="6"/>
      <c r="I1" s="6"/>
      <c r="J1" s="1"/>
      <c r="K1" s="6"/>
      <c r="L1" s="6"/>
      <c r="M1" s="18"/>
      <c r="N1" s="7"/>
      <c r="O1" s="19"/>
      <c r="P1" s="5"/>
    </row>
    <row r="2" spans="1:16" x14ac:dyDescent="0.2">
      <c r="A2" s="34"/>
      <c r="B2" s="1"/>
      <c r="C2" s="6"/>
      <c r="D2" s="6"/>
      <c r="E2" s="11"/>
      <c r="F2" s="328" t="s">
        <v>0</v>
      </c>
      <c r="G2" s="6"/>
      <c r="H2" s="6"/>
      <c r="I2" s="6"/>
      <c r="J2" s="1"/>
      <c r="K2" s="6"/>
      <c r="L2" s="6"/>
      <c r="M2" s="18"/>
      <c r="N2" s="7"/>
      <c r="O2" s="19"/>
      <c r="P2" s="5"/>
    </row>
    <row r="3" spans="1:16" x14ac:dyDescent="0.2">
      <c r="A3" s="34"/>
      <c r="B3" s="1"/>
      <c r="C3" s="6"/>
      <c r="D3" s="6"/>
      <c r="E3" s="11"/>
      <c r="F3" s="328" t="s">
        <v>1</v>
      </c>
      <c r="G3" s="6"/>
      <c r="H3" s="6"/>
      <c r="I3" s="6"/>
      <c r="J3" s="1"/>
      <c r="K3" s="6"/>
      <c r="L3" s="6"/>
      <c r="M3" s="18"/>
      <c r="N3" s="7"/>
      <c r="O3" s="19"/>
      <c r="P3" s="5"/>
    </row>
    <row r="4" spans="1:16" x14ac:dyDescent="0.2">
      <c r="A4" s="34"/>
      <c r="B4" s="1"/>
      <c r="C4" s="6"/>
      <c r="D4" s="6"/>
      <c r="E4" s="11"/>
      <c r="F4" s="63" t="s">
        <v>71</v>
      </c>
      <c r="G4" s="6"/>
      <c r="H4" s="6"/>
      <c r="I4" s="6"/>
      <c r="J4" s="1"/>
      <c r="K4" s="6"/>
      <c r="L4" s="6"/>
      <c r="M4" s="18"/>
      <c r="N4" s="7"/>
      <c r="O4" s="19"/>
      <c r="P4" s="5"/>
    </row>
    <row r="5" spans="1:16" x14ac:dyDescent="0.2">
      <c r="A5" s="34"/>
      <c r="B5" s="1"/>
      <c r="C5" s="6"/>
      <c r="D5" s="6"/>
      <c r="E5" s="1"/>
      <c r="F5" s="6"/>
      <c r="G5" s="6"/>
      <c r="H5" s="6"/>
      <c r="I5" s="6"/>
      <c r="J5" s="1"/>
      <c r="K5" s="6"/>
      <c r="L5" s="6"/>
      <c r="M5" s="18"/>
      <c r="N5" s="7"/>
      <c r="O5" s="19"/>
      <c r="P5" s="5"/>
    </row>
    <row r="6" spans="1:16" ht="29.25" customHeight="1" x14ac:dyDescent="0.2">
      <c r="A6" s="41" t="s">
        <v>3</v>
      </c>
      <c r="B6" s="42" t="s">
        <v>4</v>
      </c>
      <c r="C6" s="42" t="s">
        <v>5</v>
      </c>
      <c r="D6" s="42" t="s">
        <v>6</v>
      </c>
      <c r="E6" s="42" t="s">
        <v>7</v>
      </c>
      <c r="F6" s="42" t="s">
        <v>8</v>
      </c>
      <c r="G6" s="42" t="s">
        <v>9</v>
      </c>
      <c r="H6" s="42" t="s">
        <v>5</v>
      </c>
      <c r="I6" s="42" t="s">
        <v>6</v>
      </c>
      <c r="J6" s="42" t="s">
        <v>10</v>
      </c>
      <c r="K6" s="42" t="s">
        <v>8</v>
      </c>
      <c r="L6" s="42" t="s">
        <v>9</v>
      </c>
      <c r="M6" s="43" t="s">
        <v>11</v>
      </c>
      <c r="N6" s="44" t="s">
        <v>12</v>
      </c>
      <c r="O6" s="19"/>
      <c r="P6" s="5"/>
    </row>
    <row r="7" spans="1:16" ht="64" x14ac:dyDescent="0.2">
      <c r="A7" s="35">
        <v>43647</v>
      </c>
      <c r="B7" s="14" t="str">
        <f>VLOOKUP(WEEKDAY(A7),Table1[#All],2,FALSE)</f>
        <v>ב</v>
      </c>
      <c r="C7" s="13"/>
      <c r="D7" s="13"/>
      <c r="E7" s="16">
        <v>0.31597222222222221</v>
      </c>
      <c r="F7" s="15" t="s">
        <v>72</v>
      </c>
      <c r="G7" s="13"/>
      <c r="H7" s="13"/>
      <c r="I7" s="13"/>
      <c r="J7" s="16">
        <v>0.5444444444444444</v>
      </c>
      <c r="K7" s="15" t="s">
        <v>59</v>
      </c>
      <c r="L7" s="8" t="s">
        <v>73</v>
      </c>
      <c r="M7" s="26">
        <f>J7-E7</f>
        <v>0.22847222222222219</v>
      </c>
      <c r="N7" s="26">
        <f>M7</f>
        <v>0.22847222222222219</v>
      </c>
      <c r="O7" s="19">
        <f>IF(M7&gt;TIME(6,0,0),TIME(0,30,0),0)</f>
        <v>0</v>
      </c>
      <c r="P7" s="5">
        <f>P6+O7</f>
        <v>0</v>
      </c>
    </row>
    <row r="8" spans="1:16" ht="32" x14ac:dyDescent="0.2">
      <c r="A8" s="35">
        <v>43648</v>
      </c>
      <c r="B8" s="14" t="str">
        <f>VLOOKUP(WEEKDAY(A8),Table1[#All],2,FALSE)</f>
        <v>ג</v>
      </c>
      <c r="C8" s="13"/>
      <c r="D8" s="13"/>
      <c r="E8" s="16">
        <v>0.35486111111111113</v>
      </c>
      <c r="F8" s="15" t="s">
        <v>13</v>
      </c>
      <c r="G8" s="13"/>
      <c r="H8" s="13"/>
      <c r="I8" s="13"/>
      <c r="J8" s="16">
        <v>0.6645833333333333</v>
      </c>
      <c r="K8" s="15" t="s">
        <v>74</v>
      </c>
      <c r="L8" s="8" t="s">
        <v>75</v>
      </c>
      <c r="M8" s="26">
        <f>J8-E8</f>
        <v>0.30972222222222218</v>
      </c>
      <c r="N8" s="26">
        <f>M8</f>
        <v>0.30972222222222218</v>
      </c>
      <c r="O8" s="19">
        <f t="shared" ref="O8:O32" si="0">IF(M8&gt;TIME(6,0,0),TIME(0,30,0),0)</f>
        <v>2.0833333333333332E-2</v>
      </c>
      <c r="P8" s="5">
        <f>P7+O8</f>
        <v>2.0833333333333332E-2</v>
      </c>
    </row>
    <row r="9" spans="1:16" x14ac:dyDescent="0.2">
      <c r="A9" s="35">
        <v>43649</v>
      </c>
      <c r="B9" s="14" t="str">
        <f>VLOOKUP(WEEKDAY(A9),Table1[#All],2,FALSE)</f>
        <v>ד</v>
      </c>
      <c r="C9" s="13"/>
      <c r="D9" s="13"/>
      <c r="E9" s="16"/>
      <c r="F9" s="15"/>
      <c r="G9" s="13"/>
      <c r="H9" s="13"/>
      <c r="I9" s="13"/>
      <c r="J9" s="16"/>
      <c r="K9" s="15"/>
      <c r="L9" s="8"/>
      <c r="M9" s="26">
        <f>J9-E9</f>
        <v>0</v>
      </c>
      <c r="N9" s="26">
        <f t="shared" ref="N9:N32" si="1">N8+M9</f>
        <v>0.30972222222222218</v>
      </c>
      <c r="O9" s="19">
        <f t="shared" si="0"/>
        <v>0</v>
      </c>
      <c r="P9" s="5">
        <f t="shared" ref="P9:P32" si="2">P8+O9</f>
        <v>2.0833333333333332E-2</v>
      </c>
    </row>
    <row r="10" spans="1:16" ht="48" x14ac:dyDescent="0.2">
      <c r="A10" s="35">
        <v>43650</v>
      </c>
      <c r="B10" s="14" t="str">
        <f>VLOOKUP(WEEKDAY(A10),Table1[#All],2,FALSE)</f>
        <v>ה</v>
      </c>
      <c r="C10" s="13"/>
      <c r="D10" s="13"/>
      <c r="E10" s="16">
        <v>0.31597222222222221</v>
      </c>
      <c r="F10" s="15" t="s">
        <v>13</v>
      </c>
      <c r="G10" s="13"/>
      <c r="H10" s="13"/>
      <c r="I10" s="13"/>
      <c r="J10" s="16">
        <v>0.73819444444444438</v>
      </c>
      <c r="K10" s="15" t="s">
        <v>42</v>
      </c>
      <c r="L10" s="8" t="s">
        <v>76</v>
      </c>
      <c r="M10" s="26">
        <f>J10-E10</f>
        <v>0.42222222222222217</v>
      </c>
      <c r="N10" s="26">
        <f t="shared" si="1"/>
        <v>0.73194444444444429</v>
      </c>
      <c r="O10" s="19">
        <f t="shared" si="0"/>
        <v>2.0833333333333332E-2</v>
      </c>
      <c r="P10" s="5">
        <f t="shared" si="2"/>
        <v>4.1666666666666664E-2</v>
      </c>
    </row>
    <row r="11" spans="1:16" x14ac:dyDescent="0.2">
      <c r="A11" s="52">
        <v>43651</v>
      </c>
      <c r="B11" s="53" t="str">
        <f>VLOOKUP(WEEKDAY(A11),Table1[#All],2,FALSE)</f>
        <v>ו</v>
      </c>
      <c r="C11" s="54"/>
      <c r="D11" s="54"/>
      <c r="E11" s="55"/>
      <c r="F11" s="56"/>
      <c r="G11" s="54"/>
      <c r="H11" s="54"/>
      <c r="I11" s="54"/>
      <c r="J11" s="55"/>
      <c r="K11" s="56"/>
      <c r="L11" s="58"/>
      <c r="M11" s="26">
        <f>J11-E11</f>
        <v>0</v>
      </c>
      <c r="N11" s="26">
        <f t="shared" si="1"/>
        <v>0.73194444444444429</v>
      </c>
      <c r="O11" s="19">
        <f t="shared" si="0"/>
        <v>0</v>
      </c>
      <c r="P11" s="5">
        <f t="shared" si="2"/>
        <v>4.1666666666666664E-2</v>
      </c>
    </row>
    <row r="12" spans="1:16" x14ac:dyDescent="0.2">
      <c r="A12" s="52">
        <v>43652</v>
      </c>
      <c r="B12" s="53" t="str">
        <f>VLOOKUP(WEEKDAY(A12),Table1[#All],2,FALSE)</f>
        <v>ש</v>
      </c>
      <c r="C12" s="54"/>
      <c r="D12" s="54"/>
      <c r="E12" s="55"/>
      <c r="F12" s="56"/>
      <c r="G12" s="54"/>
      <c r="H12" s="54"/>
      <c r="I12" s="54"/>
      <c r="J12" s="55"/>
      <c r="K12" s="56"/>
      <c r="L12" s="58"/>
      <c r="M12" s="26">
        <f t="shared" ref="M12:M32" si="3">J12-E12</f>
        <v>0</v>
      </c>
      <c r="N12" s="26">
        <f t="shared" si="1"/>
        <v>0.73194444444444429</v>
      </c>
      <c r="O12" s="19">
        <f t="shared" si="0"/>
        <v>0</v>
      </c>
      <c r="P12" s="5">
        <f t="shared" si="2"/>
        <v>4.1666666666666664E-2</v>
      </c>
    </row>
    <row r="13" spans="1:16" ht="32" x14ac:dyDescent="0.2">
      <c r="A13" s="35">
        <v>43653</v>
      </c>
      <c r="B13" s="14" t="str">
        <f>VLOOKUP(WEEKDAY(A13),Table1[#All],2,FALSE)</f>
        <v>א</v>
      </c>
      <c r="C13" s="13"/>
      <c r="D13" s="13"/>
      <c r="E13" s="16">
        <v>0.30138888888888887</v>
      </c>
      <c r="F13" s="15" t="s">
        <v>13</v>
      </c>
      <c r="G13" s="13"/>
      <c r="H13" s="13"/>
      <c r="I13" s="13"/>
      <c r="J13" s="17">
        <v>0.61458333333333337</v>
      </c>
      <c r="K13" s="15"/>
      <c r="L13" s="8" t="s">
        <v>77</v>
      </c>
      <c r="M13" s="26">
        <f t="shared" si="3"/>
        <v>0.3131944444444445</v>
      </c>
      <c r="N13" s="26">
        <f t="shared" si="1"/>
        <v>1.0451388888888888</v>
      </c>
      <c r="O13" s="19">
        <f t="shared" si="0"/>
        <v>2.0833333333333332E-2</v>
      </c>
      <c r="P13" s="5">
        <f t="shared" si="2"/>
        <v>6.25E-2</v>
      </c>
    </row>
    <row r="14" spans="1:16" ht="48" x14ac:dyDescent="0.2">
      <c r="A14" s="35">
        <v>43654</v>
      </c>
      <c r="B14" s="14" t="str">
        <f>VLOOKUP(WEEKDAY(A14),Table1[#All],2,FALSE)</f>
        <v>ב</v>
      </c>
      <c r="C14" s="13"/>
      <c r="D14" s="13"/>
      <c r="E14" s="16">
        <v>0.33124999999999999</v>
      </c>
      <c r="F14" s="15" t="s">
        <v>13</v>
      </c>
      <c r="G14" s="13"/>
      <c r="H14" s="13"/>
      <c r="I14" s="13"/>
      <c r="J14" s="16">
        <v>0.70972222222222225</v>
      </c>
      <c r="K14" s="15" t="s">
        <v>13</v>
      </c>
      <c r="L14" s="8" t="s">
        <v>78</v>
      </c>
      <c r="M14" s="26">
        <f t="shared" si="3"/>
        <v>0.37847222222222227</v>
      </c>
      <c r="N14" s="26">
        <f t="shared" si="1"/>
        <v>1.4236111111111112</v>
      </c>
      <c r="O14" s="19">
        <f t="shared" si="0"/>
        <v>2.0833333333333332E-2</v>
      </c>
      <c r="P14" s="5">
        <f t="shared" si="2"/>
        <v>8.3333333333333329E-2</v>
      </c>
    </row>
    <row r="15" spans="1:16" ht="48" x14ac:dyDescent="0.2">
      <c r="A15" s="35">
        <v>43655</v>
      </c>
      <c r="B15" s="14" t="str">
        <f>VLOOKUP(WEEKDAY(A15),Table1[#All],2,FALSE)</f>
        <v>ג</v>
      </c>
      <c r="C15" s="13"/>
      <c r="D15" s="13"/>
      <c r="E15" s="16">
        <v>0.31319444444444444</v>
      </c>
      <c r="F15" s="15" t="s">
        <v>13</v>
      </c>
      <c r="G15" s="13"/>
      <c r="H15" s="13"/>
      <c r="I15" s="13"/>
      <c r="J15" s="16">
        <v>0.58194444444444449</v>
      </c>
      <c r="K15" s="15" t="s">
        <v>13</v>
      </c>
      <c r="L15" s="8" t="s">
        <v>79</v>
      </c>
      <c r="M15" s="26">
        <f t="shared" si="3"/>
        <v>0.26875000000000004</v>
      </c>
      <c r="N15" s="26">
        <f t="shared" si="1"/>
        <v>1.6923611111111112</v>
      </c>
      <c r="O15" s="19">
        <f t="shared" si="0"/>
        <v>2.0833333333333332E-2</v>
      </c>
      <c r="P15" s="5">
        <f t="shared" si="2"/>
        <v>0.10416666666666666</v>
      </c>
    </row>
    <row r="16" spans="1:16" x14ac:dyDescent="0.2">
      <c r="A16" s="35">
        <v>43656</v>
      </c>
      <c r="B16" s="14" t="str">
        <f>VLOOKUP(WEEKDAY(A16),Table1[#All],2,FALSE)</f>
        <v>ד</v>
      </c>
      <c r="C16" s="13"/>
      <c r="D16" s="13"/>
      <c r="E16" s="16"/>
      <c r="F16" s="15"/>
      <c r="G16" s="13"/>
      <c r="H16" s="13"/>
      <c r="I16" s="13"/>
      <c r="J16" s="16"/>
      <c r="K16" s="15"/>
      <c r="L16" s="8"/>
      <c r="M16" s="26">
        <f t="shared" si="3"/>
        <v>0</v>
      </c>
      <c r="N16" s="26">
        <f t="shared" si="1"/>
        <v>1.6923611111111112</v>
      </c>
      <c r="O16" s="19">
        <f t="shared" si="0"/>
        <v>0</v>
      </c>
      <c r="P16" s="5">
        <f t="shared" si="2"/>
        <v>0.10416666666666666</v>
      </c>
    </row>
    <row r="17" spans="1:16" ht="32" x14ac:dyDescent="0.2">
      <c r="A17" s="35">
        <v>43657</v>
      </c>
      <c r="B17" s="14" t="str">
        <f>VLOOKUP(WEEKDAY(A17),Table1[#All],2,FALSE)</f>
        <v>ה</v>
      </c>
      <c r="C17" s="13"/>
      <c r="D17" s="13"/>
      <c r="E17" s="16">
        <v>0.36041666666666666</v>
      </c>
      <c r="F17" s="62" t="s">
        <v>80</v>
      </c>
      <c r="G17" s="13"/>
      <c r="H17" s="13"/>
      <c r="I17" s="13"/>
      <c r="J17" s="16">
        <v>0.54375000000000007</v>
      </c>
      <c r="K17" s="15" t="s">
        <v>81</v>
      </c>
      <c r="L17" s="8" t="s">
        <v>82</v>
      </c>
      <c r="M17" s="26">
        <f t="shared" si="3"/>
        <v>0.1833333333333334</v>
      </c>
      <c r="N17" s="26">
        <f t="shared" si="1"/>
        <v>1.8756944444444446</v>
      </c>
      <c r="O17" s="19">
        <f t="shared" si="0"/>
        <v>0</v>
      </c>
      <c r="P17" s="5">
        <f t="shared" si="2"/>
        <v>0.10416666666666666</v>
      </c>
    </row>
    <row r="18" spans="1:16" x14ac:dyDescent="0.2">
      <c r="A18" s="52">
        <v>43658</v>
      </c>
      <c r="B18" s="53" t="str">
        <f>VLOOKUP(WEEKDAY(A18),Table1[#All],2,FALSE)</f>
        <v>ו</v>
      </c>
      <c r="C18" s="54"/>
      <c r="D18" s="54"/>
      <c r="E18" s="55"/>
      <c r="F18" s="56"/>
      <c r="G18" s="54"/>
      <c r="H18" s="54"/>
      <c r="I18" s="54"/>
      <c r="J18" s="55"/>
      <c r="K18" s="56"/>
      <c r="L18" s="58"/>
      <c r="M18" s="26">
        <f t="shared" si="3"/>
        <v>0</v>
      </c>
      <c r="N18" s="26">
        <f t="shared" si="1"/>
        <v>1.8756944444444446</v>
      </c>
      <c r="O18" s="19">
        <f t="shared" si="0"/>
        <v>0</v>
      </c>
      <c r="P18" s="5">
        <f t="shared" si="2"/>
        <v>0.10416666666666666</v>
      </c>
    </row>
    <row r="19" spans="1:16" x14ac:dyDescent="0.2">
      <c r="A19" s="52">
        <v>43659</v>
      </c>
      <c r="B19" s="53" t="str">
        <f>VLOOKUP(WEEKDAY(A19),Table1[#All],2,FALSE)</f>
        <v>ש</v>
      </c>
      <c r="C19" s="54"/>
      <c r="D19" s="54"/>
      <c r="E19" s="55"/>
      <c r="F19" s="56"/>
      <c r="G19" s="54"/>
      <c r="H19" s="54"/>
      <c r="I19" s="54"/>
      <c r="J19" s="55"/>
      <c r="K19" s="56"/>
      <c r="L19" s="58"/>
      <c r="M19" s="26">
        <f t="shared" si="3"/>
        <v>0</v>
      </c>
      <c r="N19" s="26">
        <f t="shared" si="1"/>
        <v>1.8756944444444446</v>
      </c>
      <c r="O19" s="19">
        <f t="shared" si="0"/>
        <v>0</v>
      </c>
      <c r="P19" s="5">
        <f t="shared" si="2"/>
        <v>0.10416666666666666</v>
      </c>
    </row>
    <row r="20" spans="1:16" ht="32" x14ac:dyDescent="0.2">
      <c r="A20" s="35">
        <v>43660</v>
      </c>
      <c r="B20" s="14" t="str">
        <f>VLOOKUP(WEEKDAY(A20),Table1[#All],2,FALSE)</f>
        <v>א</v>
      </c>
      <c r="C20" s="13"/>
      <c r="D20" s="13"/>
      <c r="E20" s="16">
        <v>0.43958333333333338</v>
      </c>
      <c r="F20" s="15" t="s">
        <v>13</v>
      </c>
      <c r="G20" s="13"/>
      <c r="H20" s="13"/>
      <c r="I20" s="13"/>
      <c r="J20" s="17">
        <v>0.64583333333333337</v>
      </c>
      <c r="K20" s="12"/>
      <c r="L20" s="8" t="s">
        <v>83</v>
      </c>
      <c r="M20" s="26">
        <f t="shared" si="3"/>
        <v>0.20624999999999999</v>
      </c>
      <c r="N20" s="26">
        <f t="shared" si="1"/>
        <v>2.0819444444444444</v>
      </c>
      <c r="O20" s="19">
        <f t="shared" si="0"/>
        <v>0</v>
      </c>
      <c r="P20" s="5">
        <f t="shared" si="2"/>
        <v>0.10416666666666666</v>
      </c>
    </row>
    <row r="21" spans="1:16" ht="32" x14ac:dyDescent="0.2">
      <c r="A21" s="35">
        <v>43661</v>
      </c>
      <c r="B21" s="14" t="str">
        <f>VLOOKUP(WEEKDAY(A21),Table1[#All],2,FALSE)</f>
        <v>ב</v>
      </c>
      <c r="C21" s="13"/>
      <c r="D21" s="13"/>
      <c r="E21" s="16">
        <v>0.30277777777777776</v>
      </c>
      <c r="F21" s="15" t="s">
        <v>42</v>
      </c>
      <c r="G21" s="13"/>
      <c r="H21" s="13"/>
      <c r="I21" s="13"/>
      <c r="J21" s="16">
        <v>0.64027777777777783</v>
      </c>
      <c r="K21" s="15" t="s">
        <v>84</v>
      </c>
      <c r="L21" s="8" t="s">
        <v>85</v>
      </c>
      <c r="M21" s="26">
        <f t="shared" si="3"/>
        <v>0.33750000000000008</v>
      </c>
      <c r="N21" s="26">
        <f t="shared" si="1"/>
        <v>2.4194444444444443</v>
      </c>
      <c r="O21" s="19">
        <f t="shared" si="0"/>
        <v>2.0833333333333332E-2</v>
      </c>
      <c r="P21" s="5">
        <f t="shared" si="2"/>
        <v>0.12499999999999999</v>
      </c>
    </row>
    <row r="22" spans="1:16" s="59" customFormat="1" ht="32" x14ac:dyDescent="0.2">
      <c r="A22" s="35">
        <v>43662</v>
      </c>
      <c r="B22" s="14" t="str">
        <f>VLOOKUP(WEEKDAY(A22),Table1[#All],2,FALSE)</f>
        <v>ג</v>
      </c>
      <c r="C22" s="13"/>
      <c r="D22" s="13"/>
      <c r="E22" s="16">
        <v>0.29444444444444445</v>
      </c>
      <c r="F22" s="15" t="s">
        <v>13</v>
      </c>
      <c r="G22" s="13"/>
      <c r="H22" s="13"/>
      <c r="I22" s="13"/>
      <c r="J22" s="16" t="s">
        <v>86</v>
      </c>
      <c r="K22" s="15" t="s">
        <v>87</v>
      </c>
      <c r="L22" s="8" t="s">
        <v>88</v>
      </c>
      <c r="M22" s="26">
        <f t="shared" si="3"/>
        <v>0.26250000000000001</v>
      </c>
      <c r="N22" s="26">
        <f t="shared" si="1"/>
        <v>2.6819444444444445</v>
      </c>
      <c r="O22" s="19">
        <f t="shared" si="0"/>
        <v>2.0833333333333332E-2</v>
      </c>
      <c r="P22" s="5">
        <f t="shared" si="2"/>
        <v>0.14583333333333331</v>
      </c>
    </row>
    <row r="23" spans="1:16" x14ac:dyDescent="0.2">
      <c r="A23" s="35">
        <v>43663</v>
      </c>
      <c r="B23" s="14" t="str">
        <f>VLOOKUP(WEEKDAY(A23),Table1[#All],2,FALSE)</f>
        <v>ד</v>
      </c>
      <c r="C23" s="13"/>
      <c r="D23" s="13"/>
      <c r="E23" s="16"/>
      <c r="F23" s="12"/>
      <c r="G23" s="13"/>
      <c r="H23" s="13"/>
      <c r="I23" s="13"/>
      <c r="J23" s="16"/>
      <c r="K23" s="10"/>
      <c r="L23" s="8"/>
      <c r="M23" s="26">
        <f t="shared" si="3"/>
        <v>0</v>
      </c>
      <c r="N23" s="26">
        <f t="shared" si="1"/>
        <v>2.6819444444444445</v>
      </c>
      <c r="O23" s="19">
        <f t="shared" si="0"/>
        <v>0</v>
      </c>
      <c r="P23" s="5">
        <f t="shared" si="2"/>
        <v>0.14583333333333331</v>
      </c>
    </row>
    <row r="24" spans="1:16" x14ac:dyDescent="0.2">
      <c r="A24" s="35">
        <v>43664</v>
      </c>
      <c r="B24" s="14" t="str">
        <f>VLOOKUP(WEEKDAY(A24),Table1[#All],2,FALSE)</f>
        <v>ה</v>
      </c>
      <c r="C24" s="13"/>
      <c r="D24" s="13"/>
      <c r="E24" s="16"/>
      <c r="F24" s="12"/>
      <c r="G24" s="13"/>
      <c r="H24" s="13"/>
      <c r="I24" s="13"/>
      <c r="J24" s="16"/>
      <c r="K24" s="10"/>
      <c r="L24" s="8"/>
      <c r="M24" s="26">
        <f t="shared" si="3"/>
        <v>0</v>
      </c>
      <c r="N24" s="26">
        <f t="shared" si="1"/>
        <v>2.6819444444444445</v>
      </c>
      <c r="O24" s="19">
        <f t="shared" si="0"/>
        <v>0</v>
      </c>
      <c r="P24" s="5">
        <f t="shared" si="2"/>
        <v>0.14583333333333331</v>
      </c>
    </row>
    <row r="25" spans="1:16" x14ac:dyDescent="0.2">
      <c r="A25" s="52">
        <v>43665</v>
      </c>
      <c r="B25" s="53" t="str">
        <f>VLOOKUP(WEEKDAY(A25),Table1[#All],2,FALSE)</f>
        <v>ו</v>
      </c>
      <c r="C25" s="54"/>
      <c r="D25" s="54"/>
      <c r="E25" s="55"/>
      <c r="F25" s="56"/>
      <c r="G25" s="54"/>
      <c r="H25" s="54"/>
      <c r="I25" s="54"/>
      <c r="J25" s="55"/>
      <c r="K25" s="57"/>
      <c r="L25" s="58"/>
      <c r="M25" s="26">
        <f t="shared" si="3"/>
        <v>0</v>
      </c>
      <c r="N25" s="26">
        <f t="shared" si="1"/>
        <v>2.6819444444444445</v>
      </c>
      <c r="O25" s="19">
        <f t="shared" si="0"/>
        <v>0</v>
      </c>
      <c r="P25" s="5">
        <f t="shared" si="2"/>
        <v>0.14583333333333331</v>
      </c>
    </row>
    <row r="26" spans="1:16" x14ac:dyDescent="0.2">
      <c r="A26" s="52">
        <v>43666</v>
      </c>
      <c r="B26" s="53" t="str">
        <f>VLOOKUP(WEEKDAY(A26),Table1[#All],2,FALSE)</f>
        <v>ש</v>
      </c>
      <c r="C26" s="54"/>
      <c r="D26" s="54"/>
      <c r="E26" s="55"/>
      <c r="F26" s="56"/>
      <c r="G26" s="54"/>
      <c r="H26" s="54"/>
      <c r="I26" s="54"/>
      <c r="J26" s="55"/>
      <c r="K26" s="57"/>
      <c r="L26" s="58"/>
      <c r="M26" s="26">
        <f t="shared" si="3"/>
        <v>0</v>
      </c>
      <c r="N26" s="26">
        <f t="shared" si="1"/>
        <v>2.6819444444444445</v>
      </c>
      <c r="O26" s="19">
        <f t="shared" si="0"/>
        <v>0</v>
      </c>
      <c r="P26" s="5">
        <f t="shared" si="2"/>
        <v>0.14583333333333331</v>
      </c>
    </row>
    <row r="27" spans="1:16" ht="32" x14ac:dyDescent="0.2">
      <c r="A27" s="35">
        <v>43667</v>
      </c>
      <c r="B27" s="14" t="str">
        <f>VLOOKUP(WEEKDAY(A27),Table1[#All],2,FALSE)</f>
        <v>א</v>
      </c>
      <c r="C27" s="13"/>
      <c r="D27" s="13"/>
      <c r="E27" s="14" t="s">
        <v>89</v>
      </c>
      <c r="F27" s="15" t="s">
        <v>13</v>
      </c>
      <c r="G27" s="13"/>
      <c r="H27" s="13"/>
      <c r="I27" s="13"/>
      <c r="J27" s="14" t="s">
        <v>90</v>
      </c>
      <c r="K27" s="15" t="s">
        <v>13</v>
      </c>
      <c r="L27" s="8" t="s">
        <v>91</v>
      </c>
      <c r="M27" s="26">
        <f t="shared" si="3"/>
        <v>0.3923611111111111</v>
      </c>
      <c r="N27" s="26">
        <f t="shared" si="1"/>
        <v>3.0743055555555556</v>
      </c>
      <c r="O27" s="19">
        <f t="shared" si="0"/>
        <v>2.0833333333333332E-2</v>
      </c>
      <c r="P27" s="5">
        <f t="shared" si="2"/>
        <v>0.16666666666666666</v>
      </c>
    </row>
    <row r="28" spans="1:16" ht="32" x14ac:dyDescent="0.2">
      <c r="A28" s="35">
        <v>43668</v>
      </c>
      <c r="B28" s="14" t="str">
        <f>VLOOKUP(WEEKDAY(A28),Table1[#All],2,FALSE)</f>
        <v>ב</v>
      </c>
      <c r="C28" s="13"/>
      <c r="D28" s="13"/>
      <c r="E28" s="14" t="s">
        <v>92</v>
      </c>
      <c r="F28" s="15" t="s">
        <v>13</v>
      </c>
      <c r="G28" s="13"/>
      <c r="H28" s="13"/>
      <c r="I28" s="13"/>
      <c r="J28" s="14" t="s">
        <v>93</v>
      </c>
      <c r="K28" s="15" t="s">
        <v>94</v>
      </c>
      <c r="L28" s="8" t="s">
        <v>95</v>
      </c>
      <c r="M28" s="26">
        <f t="shared" si="3"/>
        <v>0.24861111111111106</v>
      </c>
      <c r="N28" s="26">
        <f t="shared" si="1"/>
        <v>3.3229166666666665</v>
      </c>
      <c r="O28" s="19">
        <f t="shared" si="0"/>
        <v>0</v>
      </c>
      <c r="P28" s="5">
        <f t="shared" si="2"/>
        <v>0.16666666666666666</v>
      </c>
    </row>
    <row r="29" spans="1:16" ht="16" x14ac:dyDescent="0.2">
      <c r="A29" s="35">
        <v>43668</v>
      </c>
      <c r="B29" s="14" t="str">
        <f>VLOOKUP(WEEKDAY(A29),Table1[#All],2,FALSE)</f>
        <v>ב</v>
      </c>
      <c r="C29" s="13"/>
      <c r="D29" s="13"/>
      <c r="E29" s="16">
        <v>0.66666666666666663</v>
      </c>
      <c r="F29" s="12"/>
      <c r="G29" s="13"/>
      <c r="H29" s="13"/>
      <c r="I29" s="13"/>
      <c r="J29" s="16">
        <v>0.70833333333333337</v>
      </c>
      <c r="K29" s="10"/>
      <c r="L29" s="8" t="s">
        <v>96</v>
      </c>
      <c r="M29" s="26">
        <f t="shared" si="3"/>
        <v>4.1666666666666741E-2</v>
      </c>
      <c r="N29" s="26">
        <f t="shared" si="1"/>
        <v>3.364583333333333</v>
      </c>
      <c r="O29" s="19">
        <f t="shared" si="0"/>
        <v>0</v>
      </c>
      <c r="P29" s="5">
        <f t="shared" si="2"/>
        <v>0.16666666666666666</v>
      </c>
    </row>
    <row r="30" spans="1:16" x14ac:dyDescent="0.2">
      <c r="A30" s="35">
        <v>43670</v>
      </c>
      <c r="B30" s="14" t="str">
        <f>VLOOKUP(WEEKDAY(A30),Table1[#All],2,FALSE)</f>
        <v>ד</v>
      </c>
      <c r="C30" s="13"/>
      <c r="D30" s="13"/>
      <c r="E30" s="16"/>
      <c r="F30" s="12"/>
      <c r="G30" s="13"/>
      <c r="H30" s="13"/>
      <c r="I30" s="13"/>
      <c r="J30" s="16"/>
      <c r="K30" s="10"/>
      <c r="L30" s="8"/>
      <c r="M30" s="26">
        <f t="shared" si="3"/>
        <v>0</v>
      </c>
      <c r="N30" s="26">
        <f t="shared" si="1"/>
        <v>3.364583333333333</v>
      </c>
      <c r="O30" s="19">
        <f t="shared" si="0"/>
        <v>0</v>
      </c>
      <c r="P30" s="5">
        <f t="shared" si="2"/>
        <v>0.16666666666666666</v>
      </c>
    </row>
    <row r="31" spans="1:16" x14ac:dyDescent="0.2">
      <c r="A31" s="35">
        <v>43671</v>
      </c>
      <c r="B31" s="14" t="str">
        <f>VLOOKUP(WEEKDAY(A31),Table1[#All],2,FALSE)</f>
        <v>ה</v>
      </c>
      <c r="C31" s="13"/>
      <c r="D31" s="13"/>
      <c r="E31" s="16"/>
      <c r="F31" s="12"/>
      <c r="G31" s="13"/>
      <c r="H31" s="13"/>
      <c r="I31" s="13"/>
      <c r="J31" s="16"/>
      <c r="K31" s="10"/>
      <c r="L31" s="8"/>
      <c r="M31" s="26">
        <f t="shared" si="3"/>
        <v>0</v>
      </c>
      <c r="N31" s="26">
        <f t="shared" si="1"/>
        <v>3.364583333333333</v>
      </c>
      <c r="O31" s="19">
        <f t="shared" si="0"/>
        <v>0</v>
      </c>
      <c r="P31" s="5">
        <f t="shared" si="2"/>
        <v>0.16666666666666666</v>
      </c>
    </row>
    <row r="32" spans="1:16" x14ac:dyDescent="0.2">
      <c r="A32" s="52">
        <v>43672</v>
      </c>
      <c r="B32" s="53" t="str">
        <f>VLOOKUP(WEEKDAY(A32),Table1[#All],2,FALSE)</f>
        <v>ו</v>
      </c>
      <c r="C32" s="54"/>
      <c r="D32" s="54"/>
      <c r="E32" s="55"/>
      <c r="F32" s="56"/>
      <c r="G32" s="54"/>
      <c r="H32" s="54"/>
      <c r="I32" s="54"/>
      <c r="J32" s="55"/>
      <c r="K32" s="57"/>
      <c r="L32" s="58"/>
      <c r="M32" s="26">
        <f t="shared" si="3"/>
        <v>0</v>
      </c>
      <c r="N32" s="26">
        <f t="shared" si="1"/>
        <v>3.364583333333333</v>
      </c>
      <c r="O32" s="19">
        <f t="shared" si="0"/>
        <v>0</v>
      </c>
      <c r="P32" s="5">
        <f t="shared" si="2"/>
        <v>0.16666666666666666</v>
      </c>
    </row>
    <row r="33" spans="1:16" x14ac:dyDescent="0.2">
      <c r="A33" s="52">
        <v>43673</v>
      </c>
      <c r="B33" s="53" t="str">
        <f>VLOOKUP(WEEKDAY(A33),Table1[#All],2,FALSE)</f>
        <v>ש</v>
      </c>
      <c r="C33" s="54"/>
      <c r="D33" s="54"/>
      <c r="E33" s="55"/>
      <c r="F33" s="56"/>
      <c r="G33" s="54"/>
      <c r="H33" s="54"/>
      <c r="I33" s="54"/>
      <c r="J33" s="55"/>
      <c r="K33" s="57"/>
      <c r="L33" s="58"/>
      <c r="M33" s="26">
        <f t="shared" ref="M33:M37" si="4">J33-E33</f>
        <v>0</v>
      </c>
      <c r="N33" s="26">
        <f t="shared" ref="N33:N37" si="5">N32+M33</f>
        <v>3.364583333333333</v>
      </c>
      <c r="O33" s="19">
        <f t="shared" ref="O33:O37" si="6">IF(M33&gt;TIME(6,0,0),TIME(0,30,0),0)</f>
        <v>0</v>
      </c>
      <c r="P33" s="5">
        <f t="shared" ref="P33:P37" si="7">P32+O33</f>
        <v>0.16666666666666666</v>
      </c>
    </row>
    <row r="34" spans="1:16" x14ac:dyDescent="0.2">
      <c r="A34" s="35">
        <v>43674</v>
      </c>
      <c r="B34" s="14" t="str">
        <f>VLOOKUP(WEEKDAY(A34),Table1[#All],2,FALSE)</f>
        <v>א</v>
      </c>
      <c r="C34" s="13"/>
      <c r="D34" s="13"/>
      <c r="E34" s="16"/>
      <c r="F34" s="12"/>
      <c r="G34" s="13"/>
      <c r="H34" s="13"/>
      <c r="I34" s="13"/>
      <c r="J34" s="16"/>
      <c r="K34" s="10"/>
      <c r="L34" s="8"/>
      <c r="M34" s="26">
        <f t="shared" si="4"/>
        <v>0</v>
      </c>
      <c r="N34" s="26">
        <f t="shared" si="5"/>
        <v>3.364583333333333</v>
      </c>
      <c r="O34" s="19">
        <f t="shared" si="6"/>
        <v>0</v>
      </c>
      <c r="P34" s="5">
        <f t="shared" si="7"/>
        <v>0.16666666666666666</v>
      </c>
    </row>
    <row r="35" spans="1:16" x14ac:dyDescent="0.2">
      <c r="A35" s="35">
        <v>43675</v>
      </c>
      <c r="B35" s="14" t="str">
        <f>VLOOKUP(WEEKDAY(A35),Table1[#All],2,FALSE)</f>
        <v>ב</v>
      </c>
      <c r="C35" s="13"/>
      <c r="D35" s="13"/>
      <c r="E35" s="16"/>
      <c r="F35" s="12"/>
      <c r="G35" s="13"/>
      <c r="H35" s="13"/>
      <c r="I35" s="13"/>
      <c r="J35" s="16"/>
      <c r="K35" s="10"/>
      <c r="L35" s="8"/>
      <c r="M35" s="26">
        <f t="shared" si="4"/>
        <v>0</v>
      </c>
      <c r="N35" s="26">
        <f t="shared" si="5"/>
        <v>3.364583333333333</v>
      </c>
      <c r="O35" s="19">
        <f t="shared" si="6"/>
        <v>0</v>
      </c>
      <c r="P35" s="5">
        <f t="shared" si="7"/>
        <v>0.16666666666666666</v>
      </c>
    </row>
    <row r="36" spans="1:16" x14ac:dyDescent="0.2">
      <c r="A36" s="35">
        <v>43676</v>
      </c>
      <c r="B36" s="14" t="str">
        <f>VLOOKUP(WEEKDAY(A36),Table1[#All],2,FALSE)</f>
        <v>ג</v>
      </c>
      <c r="C36" s="13"/>
      <c r="D36" s="13"/>
      <c r="E36" s="16"/>
      <c r="F36" s="12"/>
      <c r="G36" s="13"/>
      <c r="H36" s="13"/>
      <c r="I36" s="13"/>
      <c r="J36" s="16"/>
      <c r="K36" s="10"/>
      <c r="L36" s="8"/>
      <c r="M36" s="26">
        <f t="shared" si="4"/>
        <v>0</v>
      </c>
      <c r="N36" s="26">
        <f t="shared" si="5"/>
        <v>3.364583333333333</v>
      </c>
      <c r="O36" s="19">
        <f t="shared" si="6"/>
        <v>0</v>
      </c>
      <c r="P36" s="5">
        <f t="shared" si="7"/>
        <v>0.16666666666666666</v>
      </c>
    </row>
    <row r="37" spans="1:16" x14ac:dyDescent="0.2">
      <c r="A37" s="35">
        <v>43677</v>
      </c>
      <c r="B37" s="14" t="str">
        <f>VLOOKUP(WEEKDAY(A37),Table1[#All],2,FALSE)</f>
        <v>ד</v>
      </c>
      <c r="C37" s="13"/>
      <c r="D37" s="13"/>
      <c r="E37" s="16"/>
      <c r="F37" s="12"/>
      <c r="G37" s="13"/>
      <c r="H37" s="13"/>
      <c r="I37" s="13"/>
      <c r="J37" s="16"/>
      <c r="K37" s="10"/>
      <c r="L37" s="8"/>
      <c r="M37" s="26">
        <f t="shared" si="4"/>
        <v>0</v>
      </c>
      <c r="N37" s="26">
        <f t="shared" si="5"/>
        <v>3.364583333333333</v>
      </c>
      <c r="O37" s="19">
        <f t="shared" si="6"/>
        <v>0</v>
      </c>
      <c r="P37" s="5">
        <f t="shared" si="7"/>
        <v>0.16666666666666666</v>
      </c>
    </row>
    <row r="38" spans="1:16" ht="32" x14ac:dyDescent="0.2">
      <c r="A38" s="37" t="s">
        <v>46</v>
      </c>
      <c r="B38" s="2" t="s">
        <v>47</v>
      </c>
      <c r="C38" s="9" t="s">
        <v>48</v>
      </c>
      <c r="D38" s="9" t="s">
        <v>49</v>
      </c>
      <c r="E38" s="1"/>
      <c r="F38" s="6"/>
      <c r="G38" s="6"/>
      <c r="H38" s="6"/>
      <c r="I38" s="6"/>
      <c r="J38" s="1"/>
      <c r="K38" s="6"/>
      <c r="L38" s="6"/>
      <c r="M38" s="18"/>
      <c r="N38" s="5">
        <f>N26-P26</f>
        <v>2.536111111111111</v>
      </c>
      <c r="O38" s="19"/>
      <c r="P38" s="5"/>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EF2F57-6493-46D6-8FEB-E6E7F0C2D2AA}">
  <sheetPr codeName="Sheet22"/>
  <dimension ref="A1:R17"/>
  <sheetViews>
    <sheetView rightToLeft="1" workbookViewId="0">
      <selection activeCell="O3" sqref="O3"/>
    </sheetView>
  </sheetViews>
  <sheetFormatPr baseColWidth="10" defaultColWidth="8.83203125" defaultRowHeight="15" x14ac:dyDescent="0.2"/>
  <cols>
    <col min="1" max="1" width="11.1640625" customWidth="1"/>
    <col min="15" max="15" width="5.1640625" bestFit="1" customWidth="1"/>
    <col min="16" max="16" width="8.83203125" style="325" customWidth="1"/>
  </cols>
  <sheetData>
    <row r="1" spans="1:18" x14ac:dyDescent="0.2">
      <c r="A1" s="24" t="s">
        <v>699</v>
      </c>
      <c r="B1" s="24" t="s">
        <v>700</v>
      </c>
      <c r="M1" s="125"/>
      <c r="N1" s="25" t="s">
        <v>776</v>
      </c>
      <c r="O1" s="25" t="s">
        <v>777</v>
      </c>
      <c r="P1" s="339" t="s">
        <v>778</v>
      </c>
      <c r="Q1" s="25" t="s">
        <v>779</v>
      </c>
      <c r="R1" s="25" t="s">
        <v>780</v>
      </c>
    </row>
    <row r="2" spans="1:18" ht="16" x14ac:dyDescent="0.2">
      <c r="A2" s="25">
        <v>1</v>
      </c>
      <c r="B2" s="24" t="s">
        <v>701</v>
      </c>
      <c r="M2" s="301">
        <f>SUM(P11:P12)</f>
        <v>2.1076388888888893</v>
      </c>
      <c r="N2" s="301">
        <f>SUM(P2:P10)</f>
        <v>5.7499999999999956</v>
      </c>
      <c r="O2" s="125">
        <v>8</v>
      </c>
      <c r="P2" s="267">
        <v>0</v>
      </c>
      <c r="Q2" s="227">
        <v>4.7750000000000004</v>
      </c>
      <c r="R2" s="227">
        <v>6.25</v>
      </c>
    </row>
    <row r="3" spans="1:18" ht="16" x14ac:dyDescent="0.2">
      <c r="A3" s="25">
        <v>2</v>
      </c>
      <c r="B3" s="24" t="s">
        <v>137</v>
      </c>
      <c r="M3" s="125"/>
      <c r="N3" s="340">
        <f>N2-M2</f>
        <v>3.6423611111111063</v>
      </c>
      <c r="O3" s="125">
        <v>9</v>
      </c>
      <c r="P3" s="267">
        <f t="shared" ref="P3:P6" si="0">R3-Q3</f>
        <v>0.12361111111111001</v>
      </c>
      <c r="Q3" s="227">
        <v>6.12638888888889</v>
      </c>
      <c r="R3" s="227">
        <v>6.25</v>
      </c>
    </row>
    <row r="4" spans="1:18" ht="16" x14ac:dyDescent="0.2">
      <c r="A4" s="25">
        <v>3</v>
      </c>
      <c r="B4" s="24" t="s">
        <v>702</v>
      </c>
      <c r="M4" s="125"/>
      <c r="N4" s="125"/>
      <c r="O4" s="125">
        <v>10</v>
      </c>
      <c r="P4" s="267">
        <f t="shared" si="0"/>
        <v>0.52638888888888768</v>
      </c>
      <c r="Q4" s="227">
        <v>5.7236111111111123</v>
      </c>
      <c r="R4" s="227">
        <v>6.25</v>
      </c>
    </row>
    <row r="5" spans="1:18" ht="16" x14ac:dyDescent="0.2">
      <c r="A5" s="25">
        <v>4</v>
      </c>
      <c r="B5" s="24" t="s">
        <v>703</v>
      </c>
      <c r="M5" s="125"/>
      <c r="N5" s="125"/>
      <c r="O5" s="125">
        <v>11</v>
      </c>
      <c r="P5" s="267">
        <f t="shared" si="0"/>
        <v>0.20277777777777928</v>
      </c>
      <c r="Q5" s="227">
        <v>6.0472222222222207</v>
      </c>
      <c r="R5" s="227">
        <v>6.25</v>
      </c>
    </row>
    <row r="6" spans="1:18" ht="16" x14ac:dyDescent="0.2">
      <c r="A6" s="25">
        <v>5</v>
      </c>
      <c r="B6" s="24" t="s">
        <v>169</v>
      </c>
      <c r="M6" s="125"/>
      <c r="N6" s="125"/>
      <c r="O6" s="125">
        <v>12</v>
      </c>
      <c r="P6" s="267">
        <f t="shared" si="0"/>
        <v>1.3895833333333334</v>
      </c>
      <c r="Q6" s="227">
        <v>4.8604166666666666</v>
      </c>
      <c r="R6" s="227">
        <v>6.25</v>
      </c>
    </row>
    <row r="7" spans="1:18" ht="16" x14ac:dyDescent="0.2">
      <c r="A7" s="25">
        <v>6</v>
      </c>
      <c r="B7" s="24" t="s">
        <v>704</v>
      </c>
      <c r="M7" s="125"/>
      <c r="N7" s="125"/>
      <c r="O7" s="125">
        <v>1</v>
      </c>
      <c r="P7" s="267">
        <f>R7-Q7</f>
        <v>0.5756944444444434</v>
      </c>
      <c r="Q7" s="227">
        <v>5.6743055555555566</v>
      </c>
      <c r="R7" s="227">
        <v>6.25</v>
      </c>
    </row>
    <row r="8" spans="1:18" ht="16" x14ac:dyDescent="0.2">
      <c r="A8" s="25">
        <v>7</v>
      </c>
      <c r="B8" s="24" t="s">
        <v>705</v>
      </c>
      <c r="M8" s="125"/>
      <c r="N8" s="125"/>
      <c r="O8" s="125">
        <v>2</v>
      </c>
      <c r="P8" s="267">
        <f t="shared" ref="P8:P10" si="1">R8-Q8</f>
        <v>0.8277777777777775</v>
      </c>
      <c r="Q8" s="227">
        <v>5.4222222222222225</v>
      </c>
      <c r="R8" s="227">
        <v>6.25</v>
      </c>
    </row>
    <row r="9" spans="1:18" ht="16" x14ac:dyDescent="0.2">
      <c r="M9" s="125"/>
      <c r="N9" s="125"/>
      <c r="O9" s="125">
        <v>3</v>
      </c>
      <c r="P9" s="267">
        <f t="shared" si="1"/>
        <v>1.0034722222222214</v>
      </c>
      <c r="Q9" s="227">
        <v>5.2465277777777786</v>
      </c>
      <c r="R9" s="227">
        <v>6.25</v>
      </c>
    </row>
    <row r="10" spans="1:18" ht="16" x14ac:dyDescent="0.2">
      <c r="M10" s="125"/>
      <c r="N10" s="125"/>
      <c r="O10" s="125">
        <v>4</v>
      </c>
      <c r="P10" s="267">
        <f t="shared" si="1"/>
        <v>1.1006944444444429</v>
      </c>
      <c r="Q10" s="227">
        <v>5.1493055555555571</v>
      </c>
      <c r="R10" s="227">
        <v>6.25</v>
      </c>
    </row>
    <row r="11" spans="1:18" ht="16" x14ac:dyDescent="0.2">
      <c r="M11" s="125"/>
      <c r="N11" s="125"/>
      <c r="O11" s="125">
        <v>5</v>
      </c>
      <c r="P11" s="267">
        <f>Q11-R11</f>
        <v>0.46041666666666714</v>
      </c>
      <c r="Q11" s="227">
        <v>6.7104166666666671</v>
      </c>
      <c r="R11" s="227">
        <v>6.25</v>
      </c>
    </row>
    <row r="12" spans="1:18" ht="16" x14ac:dyDescent="0.2">
      <c r="M12" s="125"/>
      <c r="N12" s="125"/>
      <c r="O12" s="125">
        <v>6</v>
      </c>
      <c r="P12" s="267">
        <f>Q12-R12</f>
        <v>1.6472222222222221</v>
      </c>
      <c r="Q12" s="227">
        <v>7.8972222222222221</v>
      </c>
      <c r="R12" s="227">
        <v>6.25</v>
      </c>
    </row>
    <row r="13" spans="1:18" ht="16" x14ac:dyDescent="0.2">
      <c r="M13" s="125"/>
      <c r="N13" s="125"/>
      <c r="O13" s="125"/>
      <c r="P13" s="267"/>
      <c r="Q13" s="227"/>
      <c r="R13" s="227">
        <v>6.25</v>
      </c>
    </row>
    <row r="14" spans="1:18" ht="16" x14ac:dyDescent="0.2">
      <c r="M14" s="125"/>
      <c r="N14" s="125"/>
      <c r="O14" s="125"/>
      <c r="P14" s="267"/>
      <c r="Q14" s="227"/>
      <c r="R14" s="227">
        <v>6.25</v>
      </c>
    </row>
    <row r="15" spans="1:18" ht="16" x14ac:dyDescent="0.2">
      <c r="M15" s="125"/>
      <c r="N15" s="125"/>
      <c r="O15" s="125"/>
      <c r="P15" s="267"/>
      <c r="Q15" s="227"/>
      <c r="R15" s="227">
        <v>6.25</v>
      </c>
    </row>
    <row r="16" spans="1:18" ht="16" x14ac:dyDescent="0.2">
      <c r="M16" s="125"/>
      <c r="N16" s="125"/>
      <c r="O16" s="125"/>
      <c r="P16" s="267"/>
      <c r="Q16" s="227"/>
      <c r="R16" s="227">
        <v>6.25</v>
      </c>
    </row>
    <row r="17" spans="13:18" ht="16" x14ac:dyDescent="0.2">
      <c r="M17" s="125"/>
      <c r="N17" s="125"/>
      <c r="O17" s="125"/>
      <c r="P17" s="267"/>
      <c r="Q17" s="227"/>
      <c r="R17" s="227">
        <v>6.25</v>
      </c>
    </row>
  </sheetData>
  <pageMargins left="0.7" right="0.7" top="0.75" bottom="0.75" header="0.3" footer="0.3"/>
  <pageSetup paperSize="9" orientation="portrait" horizontalDpi="0" verticalDpi="0"/>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44A22D-76F2-4020-9FEC-C76E781B5A52}">
  <sheetPr codeName="Sheet4"/>
  <dimension ref="A1:P33"/>
  <sheetViews>
    <sheetView showGridLines="0" rightToLeft="1" zoomScaleNormal="100" workbookViewId="0">
      <selection activeCell="B82" sqref="B82"/>
    </sheetView>
  </sheetViews>
  <sheetFormatPr baseColWidth="10" defaultColWidth="9.1640625" defaultRowHeight="15" x14ac:dyDescent="0.2"/>
  <cols>
    <col min="1" max="1" width="17" style="59" bestFit="1" customWidth="1"/>
    <col min="2" max="2" width="11.5" style="59" customWidth="1"/>
    <col min="3" max="4" width="0" style="59" hidden="1" customWidth="1"/>
    <col min="5" max="5" width="10.1640625" style="59" customWidth="1"/>
    <col min="6" max="6" width="34.5" style="59" customWidth="1"/>
    <col min="7" max="9" width="0" style="59" hidden="1" customWidth="1"/>
    <col min="10" max="10" width="8.5" style="59" bestFit="1" customWidth="1"/>
    <col min="11" max="11" width="36" style="59" customWidth="1"/>
    <col min="12" max="12" width="29.5" style="59" customWidth="1"/>
    <col min="13" max="13" width="8.83203125" style="59" bestFit="1" customWidth="1"/>
    <col min="14" max="14" width="9.83203125" style="59" bestFit="1" customWidth="1"/>
    <col min="15" max="15" width="0" style="59" hidden="1" customWidth="1"/>
    <col min="16" max="16384" width="9.1640625" style="59"/>
  </cols>
  <sheetData>
    <row r="1" spans="1:16" x14ac:dyDescent="0.2">
      <c r="A1" s="34"/>
      <c r="B1" s="1"/>
      <c r="C1" s="6"/>
      <c r="D1" s="6"/>
      <c r="E1" s="1"/>
      <c r="F1" s="6"/>
      <c r="G1" s="6"/>
      <c r="H1" s="6"/>
      <c r="I1" s="6"/>
      <c r="J1" s="1"/>
      <c r="K1" s="6"/>
      <c r="L1" s="6"/>
      <c r="M1" s="18"/>
      <c r="N1" s="7"/>
      <c r="O1" s="19"/>
      <c r="P1" s="5"/>
    </row>
    <row r="2" spans="1:16" x14ac:dyDescent="0.2">
      <c r="A2" s="34"/>
      <c r="B2" s="1"/>
      <c r="C2" s="6"/>
      <c r="D2" s="6"/>
      <c r="E2" s="11"/>
      <c r="F2" s="328" t="s">
        <v>0</v>
      </c>
      <c r="G2" s="6"/>
      <c r="H2" s="6"/>
      <c r="I2" s="6"/>
      <c r="J2" s="1"/>
      <c r="K2" s="6"/>
      <c r="L2" s="6"/>
      <c r="M2" s="18"/>
      <c r="N2" s="7"/>
      <c r="O2" s="19"/>
      <c r="P2" s="5"/>
    </row>
    <row r="3" spans="1:16" x14ac:dyDescent="0.2">
      <c r="A3" s="34"/>
      <c r="B3" s="1"/>
      <c r="C3" s="6"/>
      <c r="D3" s="6"/>
      <c r="E3" s="11"/>
      <c r="F3" s="328" t="s">
        <v>1</v>
      </c>
      <c r="G3" s="6"/>
      <c r="H3" s="6"/>
      <c r="I3" s="6"/>
      <c r="J3" s="1"/>
      <c r="K3" s="6"/>
      <c r="L3" s="6"/>
      <c r="M3" s="18"/>
      <c r="N3" s="7"/>
      <c r="O3" s="19"/>
      <c r="P3" s="5"/>
    </row>
    <row r="4" spans="1:16" x14ac:dyDescent="0.2">
      <c r="A4" s="34"/>
      <c r="B4" s="1"/>
      <c r="C4" s="6"/>
      <c r="D4" s="6"/>
      <c r="E4" s="11"/>
      <c r="F4" s="63" t="s">
        <v>97</v>
      </c>
      <c r="G4" s="6"/>
      <c r="H4" s="6"/>
      <c r="I4" s="6"/>
      <c r="J4" s="1"/>
      <c r="K4" s="6"/>
      <c r="L4" s="6"/>
      <c r="M4" s="18"/>
      <c r="N4" s="7"/>
      <c r="O4" s="19"/>
      <c r="P4" s="5"/>
    </row>
    <row r="5" spans="1:16" x14ac:dyDescent="0.2">
      <c r="A5" s="34"/>
      <c r="B5" s="1"/>
      <c r="C5" s="6"/>
      <c r="D5" s="6"/>
      <c r="E5" s="1"/>
      <c r="F5" s="6"/>
      <c r="G5" s="6"/>
      <c r="H5" s="6"/>
      <c r="I5" s="6"/>
      <c r="J5" s="1"/>
      <c r="K5" s="6"/>
      <c r="L5" s="6"/>
      <c r="M5" s="18"/>
      <c r="N5" s="7"/>
      <c r="O5" s="19"/>
      <c r="P5" s="5"/>
    </row>
    <row r="6" spans="1:16" ht="29.25" customHeight="1" x14ac:dyDescent="0.2">
      <c r="A6" s="41" t="s">
        <v>3</v>
      </c>
      <c r="B6" s="42" t="s">
        <v>4</v>
      </c>
      <c r="C6" s="42" t="s">
        <v>5</v>
      </c>
      <c r="D6" s="42" t="s">
        <v>6</v>
      </c>
      <c r="E6" s="42" t="s">
        <v>7</v>
      </c>
      <c r="F6" s="42" t="s">
        <v>8</v>
      </c>
      <c r="G6" s="42" t="s">
        <v>9</v>
      </c>
      <c r="H6" s="42" t="s">
        <v>5</v>
      </c>
      <c r="I6" s="42" t="s">
        <v>6</v>
      </c>
      <c r="J6" s="42" t="s">
        <v>10</v>
      </c>
      <c r="K6" s="42" t="s">
        <v>8</v>
      </c>
      <c r="L6" s="42" t="s">
        <v>9</v>
      </c>
      <c r="M6" s="43" t="s">
        <v>11</v>
      </c>
      <c r="N6" s="44" t="s">
        <v>12</v>
      </c>
      <c r="O6" s="19"/>
      <c r="P6" s="5"/>
    </row>
    <row r="7" spans="1:16" x14ac:dyDescent="0.2">
      <c r="A7" s="93">
        <v>43678</v>
      </c>
      <c r="B7" s="94" t="str">
        <f>VLOOKUP(WEEKDAY(A7),Table1[#All],2,FALSE)</f>
        <v>ה</v>
      </c>
      <c r="C7" s="95"/>
      <c r="D7" s="95"/>
      <c r="E7" s="96"/>
      <c r="F7" s="97"/>
      <c r="G7" s="95"/>
      <c r="H7" s="95"/>
      <c r="I7" s="95"/>
      <c r="J7" s="96"/>
      <c r="K7" s="95"/>
      <c r="L7" s="98"/>
      <c r="M7" s="99">
        <f>J7-E7</f>
        <v>0</v>
      </c>
      <c r="N7" s="99">
        <f>M7</f>
        <v>0</v>
      </c>
      <c r="O7" s="74">
        <f>IF(M7&gt;TIME(6,0,0),TIME(0,30,0),0)</f>
        <v>0</v>
      </c>
      <c r="P7" s="75">
        <f>P6+O7</f>
        <v>0</v>
      </c>
    </row>
    <row r="8" spans="1:16" x14ac:dyDescent="0.2">
      <c r="A8" s="76">
        <v>43679</v>
      </c>
      <c r="B8" s="77" t="str">
        <f>VLOOKUP(WEEKDAY(A8),Table1[#All],2,FALSE)</f>
        <v>ו</v>
      </c>
      <c r="C8" s="78"/>
      <c r="D8" s="78"/>
      <c r="E8" s="79"/>
      <c r="F8" s="80"/>
      <c r="G8" s="78"/>
      <c r="H8" s="78"/>
      <c r="I8" s="78"/>
      <c r="J8" s="79"/>
      <c r="K8" s="81"/>
      <c r="L8" s="82"/>
      <c r="M8" s="73">
        <f>J8-E8</f>
        <v>0</v>
      </c>
      <c r="N8" s="73">
        <f>M8</f>
        <v>0</v>
      </c>
      <c r="O8" s="74">
        <f t="shared" ref="O8" si="0">IF(M8&gt;TIME(6,0,0),TIME(0,30,0),0)</f>
        <v>0</v>
      </c>
      <c r="P8" s="75">
        <f>P7+O8</f>
        <v>0</v>
      </c>
    </row>
    <row r="9" spans="1:16" ht="32" x14ac:dyDescent="0.2">
      <c r="A9" s="67">
        <v>43681</v>
      </c>
      <c r="B9" s="68" t="str">
        <f>VLOOKUP(WEEKDAY(A9),Table1[#All],2,FALSE)</f>
        <v>א</v>
      </c>
      <c r="C9" s="69"/>
      <c r="D9" s="69"/>
      <c r="E9" s="70">
        <v>0.33749999999999997</v>
      </c>
      <c r="F9" s="83" t="s">
        <v>13</v>
      </c>
      <c r="G9" s="69"/>
      <c r="H9" s="69"/>
      <c r="I9" s="69"/>
      <c r="J9" s="68" t="s">
        <v>98</v>
      </c>
      <c r="K9" s="84" t="s">
        <v>67</v>
      </c>
      <c r="L9" s="72" t="s">
        <v>99</v>
      </c>
      <c r="M9" s="73">
        <f>J9-E9</f>
        <v>0.33888888888888896</v>
      </c>
      <c r="N9" s="73">
        <f t="shared" ref="N9:N32" si="1">M9</f>
        <v>0.33888888888888896</v>
      </c>
      <c r="O9" s="74">
        <f t="shared" ref="O9:O32" si="2">IF(M9&gt;TIME(6,0,0),TIME(0,30,0),0)</f>
        <v>2.0833333333333332E-2</v>
      </c>
      <c r="P9" s="75">
        <f t="shared" ref="P9:P32" si="3">P8+O9</f>
        <v>2.0833333333333332E-2</v>
      </c>
    </row>
    <row r="10" spans="1:16" ht="32" x14ac:dyDescent="0.2">
      <c r="A10" s="67">
        <v>43682</v>
      </c>
      <c r="B10" s="68" t="str">
        <f>VLOOKUP(WEEKDAY(A10),Table1[#All],2,FALSE)</f>
        <v>ב</v>
      </c>
      <c r="C10" s="69"/>
      <c r="D10" s="69"/>
      <c r="E10" s="68" t="s">
        <v>100</v>
      </c>
      <c r="F10" s="83" t="s">
        <v>17</v>
      </c>
      <c r="G10" s="69"/>
      <c r="H10" s="69"/>
      <c r="I10" s="69"/>
      <c r="J10" s="68" t="s">
        <v>101</v>
      </c>
      <c r="K10" s="85" t="s">
        <v>39</v>
      </c>
      <c r="L10" s="72" t="s">
        <v>102</v>
      </c>
      <c r="M10" s="73">
        <f>J10-E10</f>
        <v>0.16180555555555559</v>
      </c>
      <c r="N10" s="73">
        <f t="shared" si="1"/>
        <v>0.16180555555555559</v>
      </c>
      <c r="O10" s="74">
        <f t="shared" si="2"/>
        <v>0</v>
      </c>
      <c r="P10" s="75">
        <f t="shared" si="3"/>
        <v>2.0833333333333332E-2</v>
      </c>
    </row>
    <row r="11" spans="1:16" ht="32" x14ac:dyDescent="0.2">
      <c r="A11" s="67">
        <v>43683</v>
      </c>
      <c r="B11" s="68" t="str">
        <f>VLOOKUP(WEEKDAY(A11),Table1[#All],2,FALSE)</f>
        <v>ג</v>
      </c>
      <c r="C11" s="69"/>
      <c r="D11" s="69"/>
      <c r="E11" s="68" t="s">
        <v>103</v>
      </c>
      <c r="F11" s="83" t="s">
        <v>13</v>
      </c>
      <c r="G11" s="69"/>
      <c r="H11" s="69"/>
      <c r="I11" s="69"/>
      <c r="J11" s="86">
        <v>0.74305555555555547</v>
      </c>
      <c r="K11" s="87" t="s">
        <v>104</v>
      </c>
      <c r="L11" s="72" t="s">
        <v>105</v>
      </c>
      <c r="M11" s="73">
        <f t="shared" ref="M11:M32" si="4">J11-E11</f>
        <v>0.3791666666666666</v>
      </c>
      <c r="N11" s="73">
        <f t="shared" si="1"/>
        <v>0.3791666666666666</v>
      </c>
      <c r="O11" s="74">
        <f t="shared" si="2"/>
        <v>2.0833333333333332E-2</v>
      </c>
      <c r="P11" s="75">
        <f t="shared" si="3"/>
        <v>4.1666666666666664E-2</v>
      </c>
    </row>
    <row r="12" spans="1:16" x14ac:dyDescent="0.2">
      <c r="A12" s="67">
        <v>43684</v>
      </c>
      <c r="B12" s="68" t="str">
        <f>VLOOKUP(WEEKDAY(A12),Table1[#All],2,FALSE)</f>
        <v>ד</v>
      </c>
      <c r="C12" s="69"/>
      <c r="D12" s="69"/>
      <c r="E12" s="68"/>
      <c r="F12" s="83"/>
      <c r="G12" s="69"/>
      <c r="H12" s="69"/>
      <c r="I12" s="69"/>
      <c r="J12" s="68"/>
      <c r="K12" s="85"/>
      <c r="L12" s="72"/>
      <c r="M12" s="73">
        <f t="shared" si="4"/>
        <v>0</v>
      </c>
      <c r="N12" s="73">
        <f t="shared" si="1"/>
        <v>0</v>
      </c>
      <c r="O12" s="74">
        <f t="shared" si="2"/>
        <v>0</v>
      </c>
      <c r="P12" s="75">
        <f t="shared" si="3"/>
        <v>4.1666666666666664E-2</v>
      </c>
    </row>
    <row r="13" spans="1:16" ht="64" x14ac:dyDescent="0.2">
      <c r="A13" s="67">
        <v>43685</v>
      </c>
      <c r="B13" s="68" t="str">
        <f>VLOOKUP(WEEKDAY(A13),Table1[#All],2,FALSE)</f>
        <v>ה</v>
      </c>
      <c r="C13" s="69"/>
      <c r="D13" s="69"/>
      <c r="E13" s="68" t="s">
        <v>106</v>
      </c>
      <c r="F13" s="83" t="s">
        <v>13</v>
      </c>
      <c r="G13" s="69"/>
      <c r="H13" s="69"/>
      <c r="I13" s="69"/>
      <c r="J13" s="86">
        <v>0.60763888888888895</v>
      </c>
      <c r="K13" s="88" t="s">
        <v>107</v>
      </c>
      <c r="L13" s="72" t="s">
        <v>108</v>
      </c>
      <c r="M13" s="73">
        <f t="shared" si="4"/>
        <v>0.24652777777777785</v>
      </c>
      <c r="N13" s="73">
        <f t="shared" si="1"/>
        <v>0.24652777777777785</v>
      </c>
      <c r="O13" s="74">
        <f t="shared" si="2"/>
        <v>0</v>
      </c>
      <c r="P13" s="75">
        <f t="shared" si="3"/>
        <v>4.1666666666666664E-2</v>
      </c>
    </row>
    <row r="14" spans="1:16" x14ac:dyDescent="0.2">
      <c r="A14" s="76">
        <v>43686</v>
      </c>
      <c r="B14" s="77" t="str">
        <f>VLOOKUP(WEEKDAY(A14),Table1[#All],2,FALSE)</f>
        <v>ו</v>
      </c>
      <c r="C14" s="78"/>
      <c r="D14" s="78"/>
      <c r="E14" s="79"/>
      <c r="F14" s="89"/>
      <c r="G14" s="78"/>
      <c r="H14" s="78"/>
      <c r="I14" s="78"/>
      <c r="J14" s="79"/>
      <c r="K14" s="81"/>
      <c r="L14" s="82"/>
      <c r="M14" s="73">
        <f t="shared" si="4"/>
        <v>0</v>
      </c>
      <c r="N14" s="73">
        <f t="shared" si="1"/>
        <v>0</v>
      </c>
      <c r="O14" s="74">
        <f t="shared" si="2"/>
        <v>0</v>
      </c>
      <c r="P14" s="75">
        <f t="shared" si="3"/>
        <v>4.1666666666666664E-2</v>
      </c>
    </row>
    <row r="15" spans="1:16" ht="48" x14ac:dyDescent="0.2">
      <c r="A15" s="67">
        <v>43688</v>
      </c>
      <c r="B15" s="68" t="str">
        <f>VLOOKUP(WEEKDAY(A15),Table1[#All],2,FALSE)</f>
        <v>א</v>
      </c>
      <c r="C15" s="69"/>
      <c r="D15" s="69"/>
      <c r="E15" s="70">
        <v>0.3215277777777778</v>
      </c>
      <c r="F15" s="90" t="s">
        <v>39</v>
      </c>
      <c r="G15" s="69"/>
      <c r="H15" s="69"/>
      <c r="I15" s="69"/>
      <c r="J15" s="70">
        <v>0.61249999999999993</v>
      </c>
      <c r="K15" s="90" t="s">
        <v>109</v>
      </c>
      <c r="L15" s="72" t="s">
        <v>110</v>
      </c>
      <c r="M15" s="73">
        <f t="shared" si="4"/>
        <v>0.29097222222222213</v>
      </c>
      <c r="N15" s="73">
        <f t="shared" si="1"/>
        <v>0.29097222222222213</v>
      </c>
      <c r="O15" s="74">
        <f t="shared" si="2"/>
        <v>2.0833333333333332E-2</v>
      </c>
      <c r="P15" s="75">
        <f t="shared" si="3"/>
        <v>6.25E-2</v>
      </c>
    </row>
    <row r="16" spans="1:16" ht="32" x14ac:dyDescent="0.2">
      <c r="A16" s="67">
        <v>43689</v>
      </c>
      <c r="B16" s="68" t="str">
        <f>VLOOKUP(WEEKDAY(A16),Table1[#All],2,FALSE)</f>
        <v>ב</v>
      </c>
      <c r="C16" s="69"/>
      <c r="D16" s="69"/>
      <c r="E16" s="70">
        <v>0.32013888888888892</v>
      </c>
      <c r="F16" s="90" t="s">
        <v>13</v>
      </c>
      <c r="G16" s="69"/>
      <c r="H16" s="69"/>
      <c r="I16" s="69"/>
      <c r="J16" s="70">
        <v>0.64444444444444449</v>
      </c>
      <c r="K16" s="90" t="s">
        <v>111</v>
      </c>
      <c r="L16" s="72" t="s">
        <v>112</v>
      </c>
      <c r="M16" s="73">
        <f t="shared" si="4"/>
        <v>0.32430555555555557</v>
      </c>
      <c r="N16" s="73">
        <f t="shared" si="1"/>
        <v>0.32430555555555557</v>
      </c>
      <c r="O16" s="74">
        <f t="shared" si="2"/>
        <v>2.0833333333333332E-2</v>
      </c>
      <c r="P16" s="75">
        <f t="shared" si="3"/>
        <v>8.3333333333333329E-2</v>
      </c>
    </row>
    <row r="17" spans="1:16" ht="32" x14ac:dyDescent="0.2">
      <c r="A17" s="67">
        <v>43690</v>
      </c>
      <c r="B17" s="68" t="str">
        <f>VLOOKUP(WEEKDAY(A17),Table1[#All],2,FALSE)</f>
        <v>ג</v>
      </c>
      <c r="C17" s="69"/>
      <c r="D17" s="69"/>
      <c r="E17" s="70">
        <v>0.30972222222222223</v>
      </c>
      <c r="F17" s="90" t="s">
        <v>13</v>
      </c>
      <c r="G17" s="69"/>
      <c r="H17" s="69"/>
      <c r="I17" s="69"/>
      <c r="J17" s="70">
        <v>0.63263888888888886</v>
      </c>
      <c r="K17" s="90" t="s">
        <v>74</v>
      </c>
      <c r="L17" s="72" t="s">
        <v>113</v>
      </c>
      <c r="M17" s="73">
        <f t="shared" si="4"/>
        <v>0.32291666666666663</v>
      </c>
      <c r="N17" s="73">
        <f t="shared" si="1"/>
        <v>0.32291666666666663</v>
      </c>
      <c r="O17" s="74">
        <f t="shared" si="2"/>
        <v>2.0833333333333332E-2</v>
      </c>
      <c r="P17" s="75">
        <f t="shared" si="3"/>
        <v>0.10416666666666666</v>
      </c>
    </row>
    <row r="18" spans="1:16" x14ac:dyDescent="0.2">
      <c r="A18" s="67">
        <v>43691</v>
      </c>
      <c r="B18" s="68" t="str">
        <f>VLOOKUP(WEEKDAY(A18),Table1[#All],2,FALSE)</f>
        <v>ד</v>
      </c>
      <c r="C18" s="69"/>
      <c r="D18" s="69"/>
      <c r="E18" s="70"/>
      <c r="F18" s="90"/>
      <c r="G18" s="69"/>
      <c r="H18" s="69"/>
      <c r="I18" s="69"/>
      <c r="J18" s="70"/>
      <c r="K18" s="90"/>
      <c r="L18" s="72"/>
      <c r="M18" s="73">
        <f t="shared" si="4"/>
        <v>0</v>
      </c>
      <c r="N18" s="73">
        <f t="shared" si="1"/>
        <v>0</v>
      </c>
      <c r="O18" s="74">
        <f t="shared" si="2"/>
        <v>0</v>
      </c>
      <c r="P18" s="75">
        <f t="shared" si="3"/>
        <v>0.10416666666666666</v>
      </c>
    </row>
    <row r="19" spans="1:16" ht="32" x14ac:dyDescent="0.2">
      <c r="A19" s="67">
        <v>43692</v>
      </c>
      <c r="B19" s="68" t="str">
        <f>VLOOKUP(WEEKDAY(A19),Table1[#All],2,FALSE)</f>
        <v>ה</v>
      </c>
      <c r="C19" s="69"/>
      <c r="D19" s="69"/>
      <c r="E19" s="86">
        <v>0.3263888888888889</v>
      </c>
      <c r="F19" s="91" t="s">
        <v>114</v>
      </c>
      <c r="G19" s="69"/>
      <c r="H19" s="69"/>
      <c r="I19" s="69"/>
      <c r="J19" s="70">
        <v>0.57291666666666663</v>
      </c>
      <c r="K19" s="90" t="s">
        <v>59</v>
      </c>
      <c r="L19" s="72" t="s">
        <v>115</v>
      </c>
      <c r="M19" s="73">
        <f t="shared" si="4"/>
        <v>0.24652777777777773</v>
      </c>
      <c r="N19" s="73">
        <f t="shared" si="1"/>
        <v>0.24652777777777773</v>
      </c>
      <c r="O19" s="74">
        <f t="shared" si="2"/>
        <v>0</v>
      </c>
      <c r="P19" s="75">
        <f t="shared" si="3"/>
        <v>0.10416666666666666</v>
      </c>
    </row>
    <row r="20" spans="1:16" x14ac:dyDescent="0.2">
      <c r="A20" s="76">
        <v>43693</v>
      </c>
      <c r="B20" s="77" t="str">
        <f>VLOOKUP(WEEKDAY(A20),Table1[#All],2,FALSE)</f>
        <v>ו</v>
      </c>
      <c r="C20" s="78"/>
      <c r="D20" s="78"/>
      <c r="E20" s="79"/>
      <c r="F20" s="89"/>
      <c r="G20" s="78"/>
      <c r="H20" s="78"/>
      <c r="I20" s="78"/>
      <c r="J20" s="79"/>
      <c r="K20" s="81"/>
      <c r="L20" s="82"/>
      <c r="M20" s="73">
        <f t="shared" si="4"/>
        <v>0</v>
      </c>
      <c r="N20" s="73">
        <f t="shared" si="1"/>
        <v>0</v>
      </c>
      <c r="O20" s="74">
        <f t="shared" si="2"/>
        <v>0</v>
      </c>
      <c r="P20" s="75">
        <f t="shared" si="3"/>
        <v>0.10416666666666666</v>
      </c>
    </row>
    <row r="21" spans="1:16" ht="32" x14ac:dyDescent="0.2">
      <c r="A21" s="67">
        <v>43695</v>
      </c>
      <c r="B21" s="68" t="str">
        <f>VLOOKUP(WEEKDAY(A21),Table1[#All],2,FALSE)</f>
        <v>א</v>
      </c>
      <c r="C21" s="69"/>
      <c r="D21" s="69"/>
      <c r="E21" s="70">
        <v>0.32708333333333334</v>
      </c>
      <c r="F21" s="90" t="s">
        <v>13</v>
      </c>
      <c r="G21" s="69"/>
      <c r="H21" s="69"/>
      <c r="I21" s="69"/>
      <c r="J21" s="70">
        <v>0.73125000000000007</v>
      </c>
      <c r="K21" s="90" t="s">
        <v>116</v>
      </c>
      <c r="L21" s="72" t="s">
        <v>117</v>
      </c>
      <c r="M21" s="73">
        <f t="shared" si="4"/>
        <v>0.40416666666666673</v>
      </c>
      <c r="N21" s="73">
        <f t="shared" si="1"/>
        <v>0.40416666666666673</v>
      </c>
      <c r="O21" s="74">
        <f t="shared" si="2"/>
        <v>2.0833333333333332E-2</v>
      </c>
      <c r="P21" s="75">
        <f t="shared" si="3"/>
        <v>0.12499999999999999</v>
      </c>
    </row>
    <row r="22" spans="1:16" ht="48" x14ac:dyDescent="0.2">
      <c r="A22" s="67">
        <v>43696</v>
      </c>
      <c r="B22" s="68" t="str">
        <f>VLOOKUP(WEEKDAY(A22),Table1[#All],2,FALSE)</f>
        <v>ב</v>
      </c>
      <c r="C22" s="69"/>
      <c r="D22" s="69"/>
      <c r="E22" s="70">
        <v>0.37291666666666662</v>
      </c>
      <c r="F22" s="90" t="s">
        <v>13</v>
      </c>
      <c r="G22" s="69"/>
      <c r="H22" s="69"/>
      <c r="I22" s="69"/>
      <c r="J22" s="86">
        <v>0.7104166666666667</v>
      </c>
      <c r="K22" s="90"/>
      <c r="L22" s="72" t="s">
        <v>118</v>
      </c>
      <c r="M22" s="73">
        <f t="shared" si="4"/>
        <v>0.33750000000000008</v>
      </c>
      <c r="N22" s="73">
        <f t="shared" si="1"/>
        <v>0.33750000000000008</v>
      </c>
      <c r="O22" s="74">
        <f t="shared" si="2"/>
        <v>2.0833333333333332E-2</v>
      </c>
      <c r="P22" s="75">
        <f t="shared" si="3"/>
        <v>0.14583333333333331</v>
      </c>
    </row>
    <row r="23" spans="1:16" ht="64" x14ac:dyDescent="0.2">
      <c r="A23" s="67">
        <v>43697</v>
      </c>
      <c r="B23" s="68" t="str">
        <f>VLOOKUP(WEEKDAY(A23),Table1[#All],2,FALSE)</f>
        <v>ג</v>
      </c>
      <c r="C23" s="69"/>
      <c r="D23" s="69"/>
      <c r="E23" s="70">
        <v>0.33124999999999999</v>
      </c>
      <c r="F23" s="90" t="s">
        <v>13</v>
      </c>
      <c r="G23" s="69"/>
      <c r="H23" s="69"/>
      <c r="I23" s="69"/>
      <c r="J23" s="70">
        <v>0.65486111111111112</v>
      </c>
      <c r="K23" s="90" t="s">
        <v>109</v>
      </c>
      <c r="L23" s="72" t="s">
        <v>119</v>
      </c>
      <c r="M23" s="73">
        <f t="shared" si="4"/>
        <v>0.32361111111111113</v>
      </c>
      <c r="N23" s="73">
        <f t="shared" si="1"/>
        <v>0.32361111111111113</v>
      </c>
      <c r="O23" s="74">
        <f t="shared" si="2"/>
        <v>2.0833333333333332E-2</v>
      </c>
      <c r="P23" s="75">
        <f t="shared" si="3"/>
        <v>0.16666666666666666</v>
      </c>
    </row>
    <row r="24" spans="1:16" ht="48" x14ac:dyDescent="0.2">
      <c r="A24" s="67">
        <v>43698</v>
      </c>
      <c r="B24" s="68" t="str">
        <f>VLOOKUP(WEEKDAY(A24),Table1[#All],2,FALSE)</f>
        <v>ד</v>
      </c>
      <c r="C24" s="69"/>
      <c r="D24" s="69"/>
      <c r="E24" s="70">
        <v>0.30138888888888887</v>
      </c>
      <c r="F24" s="90" t="s">
        <v>116</v>
      </c>
      <c r="G24" s="69"/>
      <c r="H24" s="69"/>
      <c r="I24" s="69"/>
      <c r="J24" s="70">
        <v>0.67222222222222217</v>
      </c>
      <c r="K24" s="90" t="s">
        <v>116</v>
      </c>
      <c r="L24" s="72" t="s">
        <v>120</v>
      </c>
      <c r="M24" s="73">
        <f t="shared" si="4"/>
        <v>0.37083333333333329</v>
      </c>
      <c r="N24" s="73">
        <f t="shared" si="1"/>
        <v>0.37083333333333329</v>
      </c>
      <c r="O24" s="74">
        <f t="shared" si="2"/>
        <v>2.0833333333333332E-2</v>
      </c>
      <c r="P24" s="75">
        <f t="shared" si="3"/>
        <v>0.1875</v>
      </c>
    </row>
    <row r="25" spans="1:16" ht="48" x14ac:dyDescent="0.2">
      <c r="A25" s="67">
        <v>43699</v>
      </c>
      <c r="B25" s="68" t="str">
        <f>VLOOKUP(WEEKDAY(A25),Table1[#All],2,FALSE)</f>
        <v>ה</v>
      </c>
      <c r="C25" s="69"/>
      <c r="D25" s="69"/>
      <c r="E25" s="70">
        <v>0.3444444444444445</v>
      </c>
      <c r="F25" s="90" t="s">
        <v>13</v>
      </c>
      <c r="G25" s="69"/>
      <c r="H25" s="69"/>
      <c r="I25" s="69"/>
      <c r="J25" s="70">
        <v>0.61527777777777781</v>
      </c>
      <c r="K25" s="90" t="s">
        <v>39</v>
      </c>
      <c r="L25" s="72" t="s">
        <v>120</v>
      </c>
      <c r="M25" s="73">
        <f t="shared" si="4"/>
        <v>0.27083333333333331</v>
      </c>
      <c r="N25" s="73">
        <f t="shared" si="1"/>
        <v>0.27083333333333331</v>
      </c>
      <c r="O25" s="74">
        <f t="shared" si="2"/>
        <v>2.0833333333333332E-2</v>
      </c>
      <c r="P25" s="75">
        <f t="shared" si="3"/>
        <v>0.20833333333333334</v>
      </c>
    </row>
    <row r="26" spans="1:16" x14ac:dyDescent="0.2">
      <c r="A26" s="76">
        <v>43700</v>
      </c>
      <c r="B26" s="77" t="str">
        <f>VLOOKUP(WEEKDAY(A26),Table1[#All],2,FALSE)</f>
        <v>ו</v>
      </c>
      <c r="C26" s="78"/>
      <c r="D26" s="78"/>
      <c r="E26" s="79"/>
      <c r="F26" s="89"/>
      <c r="G26" s="78"/>
      <c r="H26" s="78"/>
      <c r="I26" s="78"/>
      <c r="J26" s="79"/>
      <c r="K26" s="81"/>
      <c r="L26" s="82"/>
      <c r="M26" s="73">
        <f t="shared" si="4"/>
        <v>0</v>
      </c>
      <c r="N26" s="73">
        <f t="shared" si="1"/>
        <v>0</v>
      </c>
      <c r="O26" s="74">
        <f t="shared" si="2"/>
        <v>0</v>
      </c>
      <c r="P26" s="75">
        <f t="shared" si="3"/>
        <v>0.20833333333333334</v>
      </c>
    </row>
    <row r="27" spans="1:16" ht="32" x14ac:dyDescent="0.2">
      <c r="A27" s="67">
        <v>43702</v>
      </c>
      <c r="B27" s="68" t="str">
        <f>VLOOKUP(WEEKDAY(A27),Table1[#All],2,FALSE)</f>
        <v>א</v>
      </c>
      <c r="C27" s="69"/>
      <c r="D27" s="69"/>
      <c r="E27" s="70">
        <v>0.3833333333333333</v>
      </c>
      <c r="F27" s="90" t="s">
        <v>121</v>
      </c>
      <c r="G27" s="69"/>
      <c r="H27" s="69"/>
      <c r="I27" s="69"/>
      <c r="J27" s="70">
        <v>0.51458333333333328</v>
      </c>
      <c r="K27" s="90" t="s">
        <v>39</v>
      </c>
      <c r="L27" s="72" t="s">
        <v>122</v>
      </c>
      <c r="M27" s="73">
        <f t="shared" si="4"/>
        <v>0.13124999999999998</v>
      </c>
      <c r="N27" s="73">
        <f t="shared" si="1"/>
        <v>0.13124999999999998</v>
      </c>
      <c r="O27" s="74">
        <f t="shared" si="2"/>
        <v>0</v>
      </c>
      <c r="P27" s="75">
        <f t="shared" si="3"/>
        <v>0.20833333333333334</v>
      </c>
    </row>
    <row r="28" spans="1:16" ht="32" x14ac:dyDescent="0.2">
      <c r="A28" s="67">
        <v>43703</v>
      </c>
      <c r="B28" s="68" t="str">
        <f>VLOOKUP(WEEKDAY(A28),Table1[#All],2,FALSE)</f>
        <v>ב</v>
      </c>
      <c r="C28" s="69"/>
      <c r="D28" s="69"/>
      <c r="E28" s="70">
        <v>0.30624999999999997</v>
      </c>
      <c r="F28" s="90" t="s">
        <v>13</v>
      </c>
      <c r="G28" s="69"/>
      <c r="H28" s="69"/>
      <c r="I28" s="69"/>
      <c r="J28" s="70">
        <v>0.53888888888888886</v>
      </c>
      <c r="K28" s="90" t="s">
        <v>59</v>
      </c>
      <c r="L28" s="72" t="s">
        <v>123</v>
      </c>
      <c r="M28" s="73">
        <f t="shared" si="4"/>
        <v>0.2326388888888889</v>
      </c>
      <c r="N28" s="73">
        <f t="shared" si="1"/>
        <v>0.2326388888888889</v>
      </c>
      <c r="O28" s="74">
        <f t="shared" si="2"/>
        <v>0</v>
      </c>
      <c r="P28" s="75">
        <f t="shared" si="3"/>
        <v>0.20833333333333334</v>
      </c>
    </row>
    <row r="29" spans="1:16" ht="32" x14ac:dyDescent="0.2">
      <c r="A29" s="67">
        <v>43704</v>
      </c>
      <c r="B29" s="68" t="str">
        <f>VLOOKUP(WEEKDAY(A29),Table1[#All],2,FALSE)</f>
        <v>ג</v>
      </c>
      <c r="C29" s="69"/>
      <c r="D29" s="69"/>
      <c r="E29" s="70">
        <v>0.30555555555555552</v>
      </c>
      <c r="F29" s="90" t="s">
        <v>39</v>
      </c>
      <c r="G29" s="69"/>
      <c r="H29" s="69"/>
      <c r="I29" s="69"/>
      <c r="J29" s="70">
        <v>0.57916666666666672</v>
      </c>
      <c r="K29" s="90" t="s">
        <v>39</v>
      </c>
      <c r="L29" s="72" t="s">
        <v>124</v>
      </c>
      <c r="M29" s="73">
        <f t="shared" si="4"/>
        <v>0.27361111111111119</v>
      </c>
      <c r="N29" s="73">
        <f t="shared" si="1"/>
        <v>0.27361111111111119</v>
      </c>
      <c r="O29" s="74">
        <f t="shared" si="2"/>
        <v>2.0833333333333332E-2</v>
      </c>
      <c r="P29" s="75">
        <f t="shared" si="3"/>
        <v>0.22916666666666669</v>
      </c>
    </row>
    <row r="30" spans="1:16" ht="16" x14ac:dyDescent="0.2">
      <c r="A30" s="67">
        <v>43705</v>
      </c>
      <c r="B30" s="68" t="str">
        <f>VLOOKUP(WEEKDAY(A30),Table1[#All],2,FALSE)</f>
        <v>ד</v>
      </c>
      <c r="C30" s="69"/>
      <c r="D30" s="69"/>
      <c r="E30" s="70">
        <v>0.3520833333333333</v>
      </c>
      <c r="F30" s="90" t="s">
        <v>109</v>
      </c>
      <c r="G30" s="69"/>
      <c r="H30" s="69"/>
      <c r="I30" s="69"/>
      <c r="J30" s="70">
        <v>0.6958333333333333</v>
      </c>
      <c r="K30" s="90" t="s">
        <v>59</v>
      </c>
      <c r="L30" s="72" t="s">
        <v>125</v>
      </c>
      <c r="M30" s="73">
        <f t="shared" si="4"/>
        <v>0.34375</v>
      </c>
      <c r="N30" s="73">
        <f t="shared" si="1"/>
        <v>0.34375</v>
      </c>
      <c r="O30" s="74">
        <f t="shared" si="2"/>
        <v>2.0833333333333332E-2</v>
      </c>
      <c r="P30" s="75">
        <f t="shared" si="3"/>
        <v>0.25</v>
      </c>
    </row>
    <row r="31" spans="1:16" ht="48" x14ac:dyDescent="0.2">
      <c r="A31" s="67">
        <v>43706</v>
      </c>
      <c r="B31" s="68" t="str">
        <f>VLOOKUP(WEEKDAY(A31),Table1[#All],2,FALSE)</f>
        <v>ה</v>
      </c>
      <c r="C31" s="69"/>
      <c r="D31" s="69"/>
      <c r="E31" s="70">
        <v>0.31736111111111115</v>
      </c>
      <c r="F31" s="90" t="s">
        <v>126</v>
      </c>
      <c r="G31" s="69"/>
      <c r="H31" s="69"/>
      <c r="I31" s="69"/>
      <c r="J31" s="70">
        <v>0.60486111111111118</v>
      </c>
      <c r="K31" s="90" t="s">
        <v>13</v>
      </c>
      <c r="L31" s="72" t="s">
        <v>127</v>
      </c>
      <c r="M31" s="73">
        <f t="shared" si="4"/>
        <v>0.28750000000000003</v>
      </c>
      <c r="N31" s="73">
        <f t="shared" si="1"/>
        <v>0.28750000000000003</v>
      </c>
      <c r="O31" s="74">
        <f t="shared" si="2"/>
        <v>2.0833333333333332E-2</v>
      </c>
      <c r="P31" s="75">
        <f t="shared" si="3"/>
        <v>0.27083333333333331</v>
      </c>
    </row>
    <row r="32" spans="1:16" x14ac:dyDescent="0.2">
      <c r="A32" s="76">
        <v>43707</v>
      </c>
      <c r="B32" s="77" t="str">
        <f>VLOOKUP(WEEKDAY(A32),Table1[#All],2,FALSE)</f>
        <v>ו</v>
      </c>
      <c r="C32" s="78"/>
      <c r="D32" s="78"/>
      <c r="E32" s="79"/>
      <c r="F32" s="89"/>
      <c r="G32" s="78"/>
      <c r="H32" s="78"/>
      <c r="I32" s="78"/>
      <c r="J32" s="79"/>
      <c r="K32" s="81"/>
      <c r="L32" s="82"/>
      <c r="M32" s="73">
        <f t="shared" si="4"/>
        <v>0</v>
      </c>
      <c r="N32" s="73">
        <f t="shared" si="1"/>
        <v>0</v>
      </c>
      <c r="O32" s="74">
        <f t="shared" si="2"/>
        <v>0</v>
      </c>
      <c r="P32" s="75">
        <f t="shared" si="3"/>
        <v>0.27083333333333331</v>
      </c>
    </row>
    <row r="33" spans="1:16" ht="32" x14ac:dyDescent="0.2">
      <c r="A33" s="64" t="s">
        <v>46</v>
      </c>
      <c r="B33" s="65" t="s">
        <v>47</v>
      </c>
      <c r="C33" s="66" t="s">
        <v>48</v>
      </c>
      <c r="D33" s="66" t="s">
        <v>49</v>
      </c>
      <c r="E33" s="5">
        <f>N33</f>
        <v>5.0159722222222225</v>
      </c>
      <c r="F33" s="6"/>
      <c r="G33" s="6"/>
      <c r="H33" s="6"/>
      <c r="I33" s="6"/>
      <c r="J33" s="1"/>
      <c r="K33" s="6"/>
      <c r="L33" s="6"/>
      <c r="M33" s="18"/>
      <c r="N33" s="5">
        <f>SUM(N7:N31)-P32</f>
        <v>5.0159722222222225</v>
      </c>
      <c r="O33" s="19"/>
      <c r="P33" s="5"/>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0F1708-1AD7-4E91-9291-37061A2D35BC}">
  <sheetPr codeName="Sheet5"/>
  <dimension ref="A1:P34"/>
  <sheetViews>
    <sheetView showGridLines="0" rightToLeft="1" workbookViewId="0">
      <selection activeCell="P8" sqref="P8"/>
    </sheetView>
  </sheetViews>
  <sheetFormatPr baseColWidth="10" defaultColWidth="9.1640625" defaultRowHeight="15" x14ac:dyDescent="0.2"/>
  <cols>
    <col min="1" max="1" width="17" style="59" bestFit="1" customWidth="1"/>
    <col min="2" max="2" width="11.5" style="59" customWidth="1"/>
    <col min="3" max="4" width="0" style="59" hidden="1" customWidth="1"/>
    <col min="5" max="5" width="10.1640625" style="59" customWidth="1"/>
    <col min="6" max="6" width="34.5" style="59" customWidth="1"/>
    <col min="7" max="9" width="0" style="59" hidden="1" customWidth="1"/>
    <col min="10" max="10" width="8.5" style="59" bestFit="1" customWidth="1"/>
    <col min="11" max="11" width="36" style="59" customWidth="1"/>
    <col min="12" max="12" width="29.5" style="59" customWidth="1"/>
    <col min="13" max="13" width="5.5" style="59" bestFit="1" customWidth="1"/>
    <col min="14" max="14" width="9.83203125" style="59" bestFit="1" customWidth="1"/>
    <col min="15" max="15" width="0" style="59" hidden="1" customWidth="1"/>
    <col min="16" max="16384" width="9.1640625" style="59"/>
  </cols>
  <sheetData>
    <row r="1" spans="1:16" x14ac:dyDescent="0.2">
      <c r="A1" s="34"/>
      <c r="B1" s="1"/>
      <c r="C1" s="6"/>
      <c r="D1" s="6"/>
      <c r="E1" s="1"/>
      <c r="F1" s="6"/>
      <c r="G1" s="6"/>
      <c r="H1" s="6"/>
      <c r="I1" s="6"/>
      <c r="J1" s="1"/>
      <c r="K1" s="6"/>
      <c r="L1" s="6"/>
      <c r="M1" s="18"/>
      <c r="N1" s="7"/>
      <c r="O1" s="19"/>
      <c r="P1" s="5"/>
    </row>
    <row r="2" spans="1:16" x14ac:dyDescent="0.2">
      <c r="A2" s="34"/>
      <c r="B2" s="1"/>
      <c r="C2" s="6"/>
      <c r="D2" s="6"/>
      <c r="E2" s="11"/>
      <c r="F2" s="328" t="s">
        <v>0</v>
      </c>
      <c r="G2" s="6"/>
      <c r="H2" s="6"/>
      <c r="I2" s="6"/>
      <c r="J2" s="1"/>
      <c r="K2" s="6"/>
      <c r="L2" s="6"/>
      <c r="M2" s="18"/>
      <c r="N2" s="7"/>
      <c r="O2" s="19"/>
      <c r="P2" s="5"/>
    </row>
    <row r="3" spans="1:16" x14ac:dyDescent="0.2">
      <c r="A3" s="34"/>
      <c r="B3" s="1"/>
      <c r="C3" s="6"/>
      <c r="D3" s="6"/>
      <c r="E3" s="11"/>
      <c r="F3" s="328" t="s">
        <v>1</v>
      </c>
      <c r="G3" s="6"/>
      <c r="H3" s="6"/>
      <c r="I3" s="6"/>
      <c r="J3" s="1"/>
      <c r="K3" s="6"/>
      <c r="L3" s="6"/>
      <c r="M3" s="18"/>
      <c r="N3" s="7"/>
      <c r="O3" s="19"/>
      <c r="P3" s="5"/>
    </row>
    <row r="4" spans="1:16" x14ac:dyDescent="0.2">
      <c r="A4" s="34"/>
      <c r="B4" s="1"/>
      <c r="C4" s="6"/>
      <c r="D4" s="6"/>
      <c r="E4" s="11"/>
      <c r="F4" s="63" t="s">
        <v>128</v>
      </c>
      <c r="G4" s="6"/>
      <c r="H4" s="6"/>
      <c r="I4" s="6"/>
      <c r="J4" s="1"/>
      <c r="K4" s="6"/>
      <c r="L4" s="6"/>
      <c r="M4" s="18"/>
      <c r="N4" s="7"/>
      <c r="O4" s="19"/>
      <c r="P4" s="5"/>
    </row>
    <row r="5" spans="1:16" x14ac:dyDescent="0.2">
      <c r="A5" s="34"/>
      <c r="B5" s="1"/>
      <c r="C5" s="6"/>
      <c r="D5" s="6"/>
      <c r="E5" s="1"/>
      <c r="F5" s="6"/>
      <c r="G5" s="6"/>
      <c r="H5" s="6"/>
      <c r="I5" s="6"/>
      <c r="J5" s="1"/>
      <c r="K5" s="6"/>
      <c r="L5" s="6"/>
      <c r="M5" s="18"/>
      <c r="N5" s="7"/>
      <c r="O5" s="19"/>
      <c r="P5" s="5"/>
    </row>
    <row r="6" spans="1:16" ht="29.25" customHeight="1" x14ac:dyDescent="0.2">
      <c r="A6" s="41" t="s">
        <v>3</v>
      </c>
      <c r="B6" s="42" t="s">
        <v>4</v>
      </c>
      <c r="C6" s="42" t="s">
        <v>5</v>
      </c>
      <c r="D6" s="42" t="s">
        <v>6</v>
      </c>
      <c r="E6" s="42" t="s">
        <v>7</v>
      </c>
      <c r="F6" s="42" t="s">
        <v>8</v>
      </c>
      <c r="G6" s="42" t="s">
        <v>9</v>
      </c>
      <c r="H6" s="42" t="s">
        <v>5</v>
      </c>
      <c r="I6" s="42" t="s">
        <v>6</v>
      </c>
      <c r="J6" s="42" t="s">
        <v>10</v>
      </c>
      <c r="K6" s="42" t="s">
        <v>8</v>
      </c>
      <c r="L6" s="42" t="s">
        <v>9</v>
      </c>
      <c r="M6" s="43" t="s">
        <v>11</v>
      </c>
      <c r="N6" s="44" t="s">
        <v>12</v>
      </c>
      <c r="O6" s="19"/>
      <c r="P6" s="5"/>
    </row>
    <row r="7" spans="1:16" ht="48" x14ac:dyDescent="0.2">
      <c r="A7" s="93">
        <v>43709</v>
      </c>
      <c r="B7" s="94" t="str">
        <f>VLOOKUP(WEEKDAY(A7),Table1[#All],2,FALSE)</f>
        <v>א</v>
      </c>
      <c r="C7" s="95"/>
      <c r="D7" s="95"/>
      <c r="E7" s="96">
        <v>0.31597222222222221</v>
      </c>
      <c r="F7" s="109" t="s">
        <v>116</v>
      </c>
      <c r="G7" s="95"/>
      <c r="H7" s="95"/>
      <c r="I7" s="95"/>
      <c r="J7" s="96">
        <v>0.6777777777777777</v>
      </c>
      <c r="K7" s="62" t="s">
        <v>67</v>
      </c>
      <c r="L7" s="98" t="s">
        <v>129</v>
      </c>
      <c r="M7" s="99">
        <f>J7-E7</f>
        <v>0.36180555555555549</v>
      </c>
      <c r="N7" s="99">
        <f>M7</f>
        <v>0.36180555555555549</v>
      </c>
      <c r="O7" s="74">
        <f>IF(M7&gt;TIME(6,0,0),TIME(0,30,0),0)</f>
        <v>2.0833333333333332E-2</v>
      </c>
      <c r="P7" s="75">
        <f>P6+O7</f>
        <v>2.0833333333333332E-2</v>
      </c>
    </row>
    <row r="8" spans="1:16" ht="32" x14ac:dyDescent="0.2">
      <c r="A8" s="67">
        <v>43710</v>
      </c>
      <c r="B8" s="68" t="str">
        <f>VLOOKUP(WEEKDAY(A8),Table1[#All],2,FALSE)</f>
        <v>ב</v>
      </c>
      <c r="C8" s="69"/>
      <c r="D8" s="69"/>
      <c r="E8" s="70">
        <v>0.30277777777777776</v>
      </c>
      <c r="F8" s="109" t="s">
        <v>13</v>
      </c>
      <c r="G8" s="69"/>
      <c r="H8" s="69"/>
      <c r="I8" s="69"/>
      <c r="J8" s="70">
        <v>0.71805555555555556</v>
      </c>
      <c r="K8" s="62" t="s">
        <v>67</v>
      </c>
      <c r="L8" s="72" t="s">
        <v>130</v>
      </c>
      <c r="M8" s="73">
        <f>J8-E8</f>
        <v>0.4152777777777778</v>
      </c>
      <c r="N8" s="73">
        <f>N7+M8</f>
        <v>0.77708333333333335</v>
      </c>
      <c r="O8" s="74">
        <f t="shared" ref="O8:O12" si="0">IF(M8&gt;TIME(6,0,0),TIME(0,30,0),0)</f>
        <v>2.0833333333333332E-2</v>
      </c>
      <c r="P8" s="75">
        <f>P7+O8</f>
        <v>4.1666666666666664E-2</v>
      </c>
    </row>
    <row r="9" spans="1:16" ht="48" x14ac:dyDescent="0.2">
      <c r="A9" s="67">
        <v>43711</v>
      </c>
      <c r="B9" s="68" t="str">
        <f>VLOOKUP(WEEKDAY(A9),Table1[#All],2,FALSE)</f>
        <v>ג</v>
      </c>
      <c r="C9" s="69"/>
      <c r="D9" s="69"/>
      <c r="E9" s="70">
        <v>0.29791666666666666</v>
      </c>
      <c r="F9" s="109" t="s">
        <v>13</v>
      </c>
      <c r="G9" s="69"/>
      <c r="H9" s="69"/>
      <c r="I9" s="69"/>
      <c r="J9" s="86">
        <v>0.67361111111111116</v>
      </c>
      <c r="K9" s="62"/>
      <c r="L9" s="72" t="s">
        <v>131</v>
      </c>
      <c r="M9" s="73">
        <f>J9-E9</f>
        <v>0.3756944444444445</v>
      </c>
      <c r="N9" s="73">
        <f t="shared" ref="N9:N12" si="1">N8+M9</f>
        <v>1.1527777777777779</v>
      </c>
      <c r="O9" s="74">
        <f t="shared" si="0"/>
        <v>2.0833333333333332E-2</v>
      </c>
      <c r="P9" s="75">
        <f t="shared" ref="P9:P12" si="2">P8+O9</f>
        <v>6.25E-2</v>
      </c>
    </row>
    <row r="10" spans="1:16" x14ac:dyDescent="0.2">
      <c r="A10" s="67">
        <v>43712</v>
      </c>
      <c r="B10" s="68" t="str">
        <f>VLOOKUP(WEEKDAY(A10),Table1[#All],2,FALSE)</f>
        <v>ד</v>
      </c>
      <c r="C10" s="69"/>
      <c r="D10" s="69"/>
      <c r="E10" s="70"/>
      <c r="F10" s="109"/>
      <c r="G10" s="69"/>
      <c r="H10" s="69"/>
      <c r="I10" s="69"/>
      <c r="J10" s="70"/>
      <c r="K10" s="62"/>
      <c r="L10" s="72"/>
      <c r="M10" s="73">
        <f>J10-E10</f>
        <v>0</v>
      </c>
      <c r="N10" s="73">
        <f t="shared" si="1"/>
        <v>1.1527777777777779</v>
      </c>
      <c r="O10" s="74">
        <f t="shared" si="0"/>
        <v>0</v>
      </c>
      <c r="P10" s="75">
        <f t="shared" si="2"/>
        <v>6.25E-2</v>
      </c>
    </row>
    <row r="11" spans="1:16" ht="16" x14ac:dyDescent="0.2">
      <c r="A11" s="67">
        <v>43713</v>
      </c>
      <c r="B11" s="68" t="str">
        <f>VLOOKUP(WEEKDAY(A11),Table1[#All],2,FALSE)</f>
        <v>ה</v>
      </c>
      <c r="C11" s="69"/>
      <c r="D11" s="69"/>
      <c r="E11" s="70">
        <v>0.39305555555555555</v>
      </c>
      <c r="F11" s="109" t="s">
        <v>13</v>
      </c>
      <c r="G11" s="69"/>
      <c r="H11" s="69"/>
      <c r="I11" s="69"/>
      <c r="J11" s="70">
        <v>0.62013888888888891</v>
      </c>
      <c r="K11" s="62" t="s">
        <v>132</v>
      </c>
      <c r="L11" s="72" t="s">
        <v>133</v>
      </c>
      <c r="M11" s="73">
        <f>J11-E11</f>
        <v>0.22708333333333336</v>
      </c>
      <c r="N11" s="73">
        <f t="shared" si="1"/>
        <v>1.3798611111111112</v>
      </c>
      <c r="O11" s="74">
        <f t="shared" si="0"/>
        <v>0</v>
      </c>
      <c r="P11" s="75">
        <f t="shared" si="2"/>
        <v>6.25E-2</v>
      </c>
    </row>
    <row r="12" spans="1:16" x14ac:dyDescent="0.2">
      <c r="A12" s="76">
        <v>43714</v>
      </c>
      <c r="B12" s="77" t="str">
        <f>VLOOKUP(WEEKDAY(A12),Table1[#All],2,FALSE)</f>
        <v>ו</v>
      </c>
      <c r="C12" s="78"/>
      <c r="D12" s="78"/>
      <c r="E12" s="79"/>
      <c r="F12" s="107"/>
      <c r="G12" s="78"/>
      <c r="H12" s="78"/>
      <c r="I12" s="78"/>
      <c r="J12" s="79"/>
      <c r="K12" s="110"/>
      <c r="L12" s="82"/>
      <c r="M12" s="73">
        <f t="shared" ref="M12:M33" si="3">J12-E12</f>
        <v>0</v>
      </c>
      <c r="N12" s="73">
        <f t="shared" si="1"/>
        <v>1.3798611111111112</v>
      </c>
      <c r="O12" s="74">
        <f t="shared" si="0"/>
        <v>0</v>
      </c>
      <c r="P12" s="75">
        <f t="shared" si="2"/>
        <v>6.25E-2</v>
      </c>
    </row>
    <row r="13" spans="1:16" ht="64" x14ac:dyDescent="0.2">
      <c r="A13" s="67">
        <v>43716</v>
      </c>
      <c r="B13" s="68" t="str">
        <f>VLOOKUP(WEEKDAY(A13),Table1[#All],2,FALSE)</f>
        <v>א</v>
      </c>
      <c r="C13" s="69"/>
      <c r="D13" s="69"/>
      <c r="E13" s="70">
        <v>0.34791666666666665</v>
      </c>
      <c r="F13" s="109" t="s">
        <v>27</v>
      </c>
      <c r="G13" s="69"/>
      <c r="H13" s="69"/>
      <c r="I13" s="69"/>
      <c r="J13" s="70">
        <v>0.66875000000000007</v>
      </c>
      <c r="K13" s="62" t="s">
        <v>134</v>
      </c>
      <c r="L13" s="72" t="s">
        <v>135</v>
      </c>
      <c r="M13" s="73">
        <f t="shared" si="3"/>
        <v>0.32083333333333341</v>
      </c>
      <c r="N13" s="73">
        <f t="shared" ref="N13:N14" si="4">N12+M13</f>
        <v>1.7006944444444447</v>
      </c>
      <c r="O13" s="74">
        <f t="shared" ref="O13:O14" si="5">IF(M13&gt;TIME(6,0,0),TIME(0,30,0),0)</f>
        <v>2.0833333333333332E-2</v>
      </c>
      <c r="P13" s="75">
        <f t="shared" ref="P13:P14" si="6">P12+O13</f>
        <v>8.3333333333333329E-2</v>
      </c>
    </row>
    <row r="14" spans="1:16" ht="48" x14ac:dyDescent="0.2">
      <c r="A14" s="67">
        <v>43717</v>
      </c>
      <c r="B14" s="68" t="str">
        <f>VLOOKUP(WEEKDAY(A14),Table1[#All],2,FALSE)</f>
        <v>ב</v>
      </c>
      <c r="C14" s="69"/>
      <c r="D14" s="69"/>
      <c r="E14" s="70">
        <v>0.29791666666666666</v>
      </c>
      <c r="F14" s="109" t="s">
        <v>13</v>
      </c>
      <c r="G14" s="69"/>
      <c r="H14" s="69"/>
      <c r="I14" s="69"/>
      <c r="J14" s="70">
        <v>0.4993055555555555</v>
      </c>
      <c r="K14" s="62" t="s">
        <v>13</v>
      </c>
      <c r="L14" s="72" t="s">
        <v>136</v>
      </c>
      <c r="M14" s="73">
        <f t="shared" si="3"/>
        <v>0.20138888888888884</v>
      </c>
      <c r="N14" s="73">
        <f t="shared" si="4"/>
        <v>1.9020833333333336</v>
      </c>
      <c r="O14" s="74">
        <f t="shared" si="5"/>
        <v>0</v>
      </c>
      <c r="P14" s="75">
        <f t="shared" si="6"/>
        <v>8.3333333333333329E-2</v>
      </c>
    </row>
    <row r="15" spans="1:16" ht="16" x14ac:dyDescent="0.2">
      <c r="A15" s="67">
        <v>43717</v>
      </c>
      <c r="B15" s="68" t="s">
        <v>137</v>
      </c>
      <c r="C15" s="69"/>
      <c r="D15" s="69"/>
      <c r="E15" s="70">
        <v>0.4993055555555555</v>
      </c>
      <c r="F15" s="109" t="s">
        <v>138</v>
      </c>
      <c r="G15" s="69"/>
      <c r="H15" s="69"/>
      <c r="I15" s="69"/>
      <c r="J15" s="70">
        <v>0.54166666666666663</v>
      </c>
      <c r="K15" s="62" t="s">
        <v>13</v>
      </c>
      <c r="L15" s="72" t="s">
        <v>139</v>
      </c>
      <c r="M15" s="73">
        <f t="shared" si="3"/>
        <v>4.2361111111111127E-2</v>
      </c>
      <c r="N15" s="73">
        <f t="shared" ref="N15:N33" si="7">N14+M15</f>
        <v>1.9444444444444446</v>
      </c>
      <c r="O15" s="74">
        <f t="shared" ref="O15:O33" si="8">IF(M15&gt;TIME(6,0,0),TIME(0,30,0),0)</f>
        <v>0</v>
      </c>
      <c r="P15" s="75">
        <f t="shared" ref="P15:P33" si="9">P14+O15</f>
        <v>8.3333333333333329E-2</v>
      </c>
    </row>
    <row r="16" spans="1:16" ht="48" x14ac:dyDescent="0.2">
      <c r="A16" s="67">
        <v>43718</v>
      </c>
      <c r="B16" s="68" t="str">
        <f>VLOOKUP(WEEKDAY(A16),Table1[#All],2,FALSE)</f>
        <v>ג</v>
      </c>
      <c r="C16" s="69"/>
      <c r="D16" s="69"/>
      <c r="E16" s="70">
        <v>0.28819444444444448</v>
      </c>
      <c r="F16" s="109"/>
      <c r="G16" s="69"/>
      <c r="H16" s="69"/>
      <c r="I16" s="69"/>
      <c r="J16" s="70">
        <v>0.7729166666666667</v>
      </c>
      <c r="K16" s="62"/>
      <c r="L16" s="72" t="s">
        <v>140</v>
      </c>
      <c r="M16" s="73">
        <f t="shared" si="3"/>
        <v>0.48472222222222222</v>
      </c>
      <c r="N16" s="73">
        <f t="shared" si="7"/>
        <v>2.4291666666666667</v>
      </c>
      <c r="O16" s="74">
        <f t="shared" si="8"/>
        <v>2.0833333333333332E-2</v>
      </c>
      <c r="P16" s="75">
        <f t="shared" si="9"/>
        <v>0.10416666666666666</v>
      </c>
    </row>
    <row r="17" spans="1:16" ht="16" x14ac:dyDescent="0.2">
      <c r="A17" s="67">
        <v>43719</v>
      </c>
      <c r="B17" s="68" t="str">
        <f>VLOOKUP(WEEKDAY(A17),Table1[#All],2,FALSE)</f>
        <v>ד</v>
      </c>
      <c r="C17" s="69"/>
      <c r="D17" s="69"/>
      <c r="E17" s="70"/>
      <c r="F17" s="109" t="s">
        <v>13</v>
      </c>
      <c r="G17" s="69"/>
      <c r="H17" s="69"/>
      <c r="I17" s="69"/>
      <c r="J17" s="70"/>
      <c r="K17" s="62" t="s">
        <v>67</v>
      </c>
      <c r="L17" s="72"/>
      <c r="M17" s="73">
        <f t="shared" si="3"/>
        <v>0</v>
      </c>
      <c r="N17" s="73">
        <f t="shared" si="7"/>
        <v>2.4291666666666667</v>
      </c>
      <c r="O17" s="74">
        <f t="shared" si="8"/>
        <v>0</v>
      </c>
      <c r="P17" s="75">
        <f t="shared" si="9"/>
        <v>0.10416666666666666</v>
      </c>
    </row>
    <row r="18" spans="1:16" ht="32" x14ac:dyDescent="0.2">
      <c r="A18" s="67">
        <v>43720</v>
      </c>
      <c r="B18" s="68" t="str">
        <f>VLOOKUP(WEEKDAY(A18),Table1[#All],2,FALSE)</f>
        <v>ה</v>
      </c>
      <c r="C18" s="69"/>
      <c r="D18" s="69"/>
      <c r="E18" s="70">
        <v>0.34097222222222223</v>
      </c>
      <c r="F18" s="108"/>
      <c r="G18" s="69"/>
      <c r="H18" s="69"/>
      <c r="I18" s="69"/>
      <c r="J18" s="70">
        <v>0.48125000000000001</v>
      </c>
      <c r="K18" s="111"/>
      <c r="L18" s="72" t="s">
        <v>141</v>
      </c>
      <c r="M18" s="73">
        <f t="shared" si="3"/>
        <v>0.14027777777777778</v>
      </c>
      <c r="N18" s="73">
        <f t="shared" si="7"/>
        <v>2.5694444444444446</v>
      </c>
      <c r="O18" s="74">
        <f t="shared" si="8"/>
        <v>0</v>
      </c>
      <c r="P18" s="75">
        <f t="shared" si="9"/>
        <v>0.10416666666666666</v>
      </c>
    </row>
    <row r="19" spans="1:16" x14ac:dyDescent="0.2">
      <c r="A19" s="76">
        <v>43721</v>
      </c>
      <c r="B19" s="77" t="str">
        <f>VLOOKUP(WEEKDAY(A19),Table1[#All],2,FALSE)</f>
        <v>ו</v>
      </c>
      <c r="C19" s="78"/>
      <c r="D19" s="78"/>
      <c r="E19" s="79"/>
      <c r="F19" s="107"/>
      <c r="G19" s="78"/>
      <c r="H19" s="78"/>
      <c r="I19" s="78"/>
      <c r="J19" s="79"/>
      <c r="K19" s="110"/>
      <c r="L19" s="82"/>
      <c r="M19" s="73">
        <f t="shared" si="3"/>
        <v>0</v>
      </c>
      <c r="N19" s="73">
        <f t="shared" si="7"/>
        <v>2.5694444444444446</v>
      </c>
      <c r="O19" s="74">
        <f t="shared" si="8"/>
        <v>0</v>
      </c>
      <c r="P19" s="75">
        <f t="shared" si="9"/>
        <v>0.10416666666666666</v>
      </c>
    </row>
    <row r="20" spans="1:16" ht="32" x14ac:dyDescent="0.2">
      <c r="A20" s="67">
        <v>43723</v>
      </c>
      <c r="B20" s="68" t="str">
        <f>VLOOKUP(WEEKDAY(A20),Table1[#All],2,FALSE)</f>
        <v>א</v>
      </c>
      <c r="C20" s="69"/>
      <c r="D20" s="69"/>
      <c r="E20" s="70">
        <v>0.33888888888888885</v>
      </c>
      <c r="F20" s="109" t="s">
        <v>13</v>
      </c>
      <c r="G20" s="69"/>
      <c r="H20" s="69"/>
      <c r="I20" s="69"/>
      <c r="J20" s="70">
        <v>0.59791666666666665</v>
      </c>
      <c r="K20" s="62" t="s">
        <v>109</v>
      </c>
      <c r="L20" s="72" t="s">
        <v>142</v>
      </c>
      <c r="M20" s="73">
        <f t="shared" si="3"/>
        <v>0.2590277777777778</v>
      </c>
      <c r="N20" s="73">
        <f t="shared" si="7"/>
        <v>2.8284722222222225</v>
      </c>
      <c r="O20" s="74">
        <f t="shared" si="8"/>
        <v>2.0833333333333332E-2</v>
      </c>
      <c r="P20" s="75">
        <f t="shared" si="9"/>
        <v>0.12499999999999999</v>
      </c>
    </row>
    <row r="21" spans="1:16" ht="32" x14ac:dyDescent="0.2">
      <c r="A21" s="67">
        <v>43724</v>
      </c>
      <c r="B21" s="68" t="str">
        <f>VLOOKUP(WEEKDAY(A21),Table1[#All],2,FALSE)</f>
        <v>ב</v>
      </c>
      <c r="C21" s="69"/>
      <c r="D21" s="69"/>
      <c r="E21" s="70">
        <v>0.32500000000000001</v>
      </c>
      <c r="F21" s="109" t="s">
        <v>13</v>
      </c>
      <c r="G21" s="69"/>
      <c r="H21" s="69"/>
      <c r="I21" s="69"/>
      <c r="J21" s="70">
        <v>0.57847222222222217</v>
      </c>
      <c r="K21" s="62" t="s">
        <v>39</v>
      </c>
      <c r="L21" s="72" t="s">
        <v>143</v>
      </c>
      <c r="M21" s="73">
        <f t="shared" si="3"/>
        <v>0.25347222222222215</v>
      </c>
      <c r="N21" s="73">
        <f t="shared" si="7"/>
        <v>3.0819444444444448</v>
      </c>
      <c r="O21" s="74">
        <f t="shared" si="8"/>
        <v>2.0833333333333332E-2</v>
      </c>
      <c r="P21" s="75">
        <f t="shared" si="9"/>
        <v>0.14583333333333331</v>
      </c>
    </row>
    <row r="22" spans="1:16" x14ac:dyDescent="0.2">
      <c r="A22" s="67">
        <v>43725</v>
      </c>
      <c r="B22" s="68" t="str">
        <f>VLOOKUP(WEEKDAY(A22),Table1[#All],2,FALSE)</f>
        <v>ג</v>
      </c>
      <c r="C22" s="69"/>
      <c r="D22" s="69"/>
      <c r="E22" s="70"/>
      <c r="F22" s="109"/>
      <c r="G22" s="69"/>
      <c r="H22" s="69"/>
      <c r="I22" s="69"/>
      <c r="J22" s="70"/>
      <c r="K22" s="62"/>
      <c r="L22" s="72"/>
      <c r="M22" s="73">
        <f t="shared" si="3"/>
        <v>0</v>
      </c>
      <c r="N22" s="73">
        <f t="shared" si="7"/>
        <v>3.0819444444444448</v>
      </c>
      <c r="O22" s="74">
        <f t="shared" si="8"/>
        <v>0</v>
      </c>
      <c r="P22" s="75">
        <f t="shared" si="9"/>
        <v>0.14583333333333331</v>
      </c>
    </row>
    <row r="23" spans="1:16" x14ac:dyDescent="0.2">
      <c r="A23" s="67">
        <v>43726</v>
      </c>
      <c r="B23" s="68" t="str">
        <f>VLOOKUP(WEEKDAY(A23),Table1[#All],2,FALSE)</f>
        <v>ד</v>
      </c>
      <c r="C23" s="69"/>
      <c r="D23" s="69"/>
      <c r="E23" s="70"/>
      <c r="F23" s="109"/>
      <c r="G23" s="69"/>
      <c r="H23" s="69"/>
      <c r="I23" s="69"/>
      <c r="J23" s="70"/>
      <c r="K23" s="62"/>
      <c r="L23" s="72"/>
      <c r="M23" s="73">
        <f t="shared" si="3"/>
        <v>0</v>
      </c>
      <c r="N23" s="73">
        <f t="shared" si="7"/>
        <v>3.0819444444444448</v>
      </c>
      <c r="O23" s="74">
        <f t="shared" si="8"/>
        <v>0</v>
      </c>
      <c r="P23" s="75">
        <f t="shared" si="9"/>
        <v>0.14583333333333331</v>
      </c>
    </row>
    <row r="24" spans="1:16" ht="32" x14ac:dyDescent="0.2">
      <c r="A24" s="67">
        <v>43727</v>
      </c>
      <c r="B24" s="68" t="str">
        <f>VLOOKUP(WEEKDAY(A24),Table1[#All],2,FALSE)</f>
        <v>ה</v>
      </c>
      <c r="C24" s="69"/>
      <c r="D24" s="69"/>
      <c r="E24" s="70">
        <v>0.31944444444444448</v>
      </c>
      <c r="F24" s="109" t="s">
        <v>13</v>
      </c>
      <c r="G24" s="69"/>
      <c r="H24" s="69"/>
      <c r="I24" s="69"/>
      <c r="J24" s="86">
        <v>0.625</v>
      </c>
      <c r="K24" s="62"/>
      <c r="L24" s="72" t="s">
        <v>144</v>
      </c>
      <c r="M24" s="73">
        <f t="shared" si="3"/>
        <v>0.30555555555555552</v>
      </c>
      <c r="N24" s="73">
        <f t="shared" si="7"/>
        <v>3.3875000000000002</v>
      </c>
      <c r="O24" s="74">
        <f t="shared" si="8"/>
        <v>2.0833333333333332E-2</v>
      </c>
      <c r="P24" s="75">
        <f t="shared" si="9"/>
        <v>0.16666666666666666</v>
      </c>
    </row>
    <row r="25" spans="1:16" x14ac:dyDescent="0.2">
      <c r="A25" s="76">
        <v>43728</v>
      </c>
      <c r="B25" s="77" t="str">
        <f>VLOOKUP(WEEKDAY(A25),Table1[#All],2,FALSE)</f>
        <v>ו</v>
      </c>
      <c r="C25" s="78"/>
      <c r="D25" s="78"/>
      <c r="E25" s="79"/>
      <c r="F25" s="107"/>
      <c r="G25" s="78"/>
      <c r="H25" s="78"/>
      <c r="I25" s="78"/>
      <c r="J25" s="79"/>
      <c r="K25" s="110"/>
      <c r="L25" s="82"/>
      <c r="M25" s="73">
        <f t="shared" si="3"/>
        <v>0</v>
      </c>
      <c r="N25" s="73">
        <f t="shared" si="7"/>
        <v>3.3875000000000002</v>
      </c>
      <c r="O25" s="74">
        <f t="shared" si="8"/>
        <v>0</v>
      </c>
      <c r="P25" s="75">
        <f t="shared" si="9"/>
        <v>0.16666666666666666</v>
      </c>
    </row>
    <row r="26" spans="1:16" ht="48" x14ac:dyDescent="0.2">
      <c r="A26" s="67">
        <v>43730</v>
      </c>
      <c r="B26" s="68" t="str">
        <f>VLOOKUP(WEEKDAY(A26),Table1[#All],2,FALSE)</f>
        <v>א</v>
      </c>
      <c r="C26" s="69"/>
      <c r="D26" s="69"/>
      <c r="E26" s="70">
        <v>0.35694444444444445</v>
      </c>
      <c r="F26" s="109" t="s">
        <v>109</v>
      </c>
      <c r="G26" s="69"/>
      <c r="H26" s="69"/>
      <c r="I26" s="69"/>
      <c r="J26" s="70">
        <v>0.65972222222222221</v>
      </c>
      <c r="K26" s="62" t="s">
        <v>109</v>
      </c>
      <c r="L26" s="72" t="s">
        <v>145</v>
      </c>
      <c r="M26" s="73">
        <f t="shared" si="3"/>
        <v>0.30277777777777776</v>
      </c>
      <c r="N26" s="73">
        <f t="shared" si="7"/>
        <v>3.6902777777777778</v>
      </c>
      <c r="O26" s="74">
        <f t="shared" si="8"/>
        <v>2.0833333333333332E-2</v>
      </c>
      <c r="P26" s="75">
        <f t="shared" si="9"/>
        <v>0.1875</v>
      </c>
    </row>
    <row r="27" spans="1:16" ht="32" x14ac:dyDescent="0.2">
      <c r="A27" s="67">
        <v>43731</v>
      </c>
      <c r="B27" s="68" t="str">
        <f>VLOOKUP(WEEKDAY(A27),Table1[#All],2,FALSE)</f>
        <v>ב</v>
      </c>
      <c r="C27" s="69"/>
      <c r="D27" s="69"/>
      <c r="E27" s="70">
        <v>0.32847222222222222</v>
      </c>
      <c r="F27" s="109" t="s">
        <v>13</v>
      </c>
      <c r="G27" s="69"/>
      <c r="H27" s="69"/>
      <c r="I27" s="69"/>
      <c r="J27" s="70">
        <v>0.45555555555555555</v>
      </c>
      <c r="K27" s="62" t="s">
        <v>132</v>
      </c>
      <c r="L27" s="72" t="s">
        <v>146</v>
      </c>
      <c r="M27" s="73">
        <f t="shared" si="3"/>
        <v>0.12708333333333333</v>
      </c>
      <c r="N27" s="73">
        <f t="shared" si="7"/>
        <v>3.817361111111111</v>
      </c>
      <c r="O27" s="74">
        <f t="shared" si="8"/>
        <v>0</v>
      </c>
      <c r="P27" s="75">
        <f t="shared" si="9"/>
        <v>0.1875</v>
      </c>
    </row>
    <row r="28" spans="1:16" ht="32" x14ac:dyDescent="0.2">
      <c r="A28" s="67">
        <v>43732</v>
      </c>
      <c r="B28" s="68" t="str">
        <f>VLOOKUP(WEEKDAY(A28),Table1[#All],2,FALSE)</f>
        <v>ג</v>
      </c>
      <c r="C28" s="69"/>
      <c r="D28" s="69"/>
      <c r="E28" s="70">
        <v>0.3125</v>
      </c>
      <c r="F28" s="109" t="s">
        <v>59</v>
      </c>
      <c r="G28" s="69"/>
      <c r="H28" s="69"/>
      <c r="I28" s="69"/>
      <c r="J28" s="70">
        <v>0.63402777777777775</v>
      </c>
      <c r="K28" s="62" t="s">
        <v>132</v>
      </c>
      <c r="L28" s="72" t="s">
        <v>147</v>
      </c>
      <c r="M28" s="73">
        <f t="shared" si="3"/>
        <v>0.32152777777777775</v>
      </c>
      <c r="N28" s="73">
        <f t="shared" si="7"/>
        <v>4.1388888888888884</v>
      </c>
      <c r="O28" s="74">
        <f t="shared" si="8"/>
        <v>2.0833333333333332E-2</v>
      </c>
      <c r="P28" s="75">
        <f t="shared" si="9"/>
        <v>0.20833333333333334</v>
      </c>
    </row>
    <row r="29" spans="1:16" ht="48" x14ac:dyDescent="0.2">
      <c r="A29" s="67">
        <v>43733</v>
      </c>
      <c r="B29" s="68" t="str">
        <f>VLOOKUP(WEEKDAY(A29),Table1[#All],2,FALSE)</f>
        <v>ד</v>
      </c>
      <c r="C29" s="69"/>
      <c r="D29" s="69"/>
      <c r="E29" s="70">
        <v>0.30416666666666664</v>
      </c>
      <c r="F29" s="109" t="s">
        <v>36</v>
      </c>
      <c r="G29" s="69"/>
      <c r="H29" s="69"/>
      <c r="I29" s="69"/>
      <c r="J29" s="86">
        <v>0.64583333333333337</v>
      </c>
      <c r="K29" s="62"/>
      <c r="L29" s="72" t="s">
        <v>148</v>
      </c>
      <c r="M29" s="73">
        <f t="shared" si="3"/>
        <v>0.34166666666666673</v>
      </c>
      <c r="N29" s="73">
        <f t="shared" si="7"/>
        <v>4.4805555555555552</v>
      </c>
      <c r="O29" s="74">
        <f t="shared" si="8"/>
        <v>2.0833333333333332E-2</v>
      </c>
      <c r="P29" s="75">
        <f t="shared" si="9"/>
        <v>0.22916666666666669</v>
      </c>
    </row>
    <row r="30" spans="1:16" ht="48" x14ac:dyDescent="0.2">
      <c r="A30" s="67">
        <v>43734</v>
      </c>
      <c r="B30" s="68" t="str">
        <f>VLOOKUP(WEEKDAY(A30),Table1[#All],2,FALSE)</f>
        <v>ה</v>
      </c>
      <c r="C30" s="69"/>
      <c r="D30" s="69"/>
      <c r="E30" s="70">
        <v>0.32291666666666669</v>
      </c>
      <c r="F30" s="109" t="s">
        <v>20</v>
      </c>
      <c r="G30" s="69"/>
      <c r="H30" s="69"/>
      <c r="I30" s="69"/>
      <c r="J30" s="70">
        <v>0.4909722222222222</v>
      </c>
      <c r="K30" s="62" t="s">
        <v>132</v>
      </c>
      <c r="L30" s="72" t="s">
        <v>149</v>
      </c>
      <c r="M30" s="73">
        <f t="shared" si="3"/>
        <v>0.16805555555555551</v>
      </c>
      <c r="N30" s="73">
        <f t="shared" si="7"/>
        <v>4.6486111111111104</v>
      </c>
      <c r="O30" s="74">
        <f t="shared" si="8"/>
        <v>0</v>
      </c>
      <c r="P30" s="75">
        <f t="shared" si="9"/>
        <v>0.22916666666666669</v>
      </c>
    </row>
    <row r="31" spans="1:16" x14ac:dyDescent="0.2">
      <c r="A31" s="76">
        <v>43735</v>
      </c>
      <c r="B31" s="77" t="str">
        <f>VLOOKUP(WEEKDAY(A31),Table1[#All],2,FALSE)</f>
        <v>ו</v>
      </c>
      <c r="C31" s="78"/>
      <c r="D31" s="78"/>
      <c r="E31" s="79"/>
      <c r="F31" s="89"/>
      <c r="G31" s="78"/>
      <c r="H31" s="78"/>
      <c r="I31" s="78"/>
      <c r="J31" s="79"/>
      <c r="K31" s="81"/>
      <c r="L31" s="82"/>
      <c r="M31" s="73">
        <f t="shared" si="3"/>
        <v>0</v>
      </c>
      <c r="N31" s="73">
        <f t="shared" si="7"/>
        <v>4.6486111111111104</v>
      </c>
      <c r="O31" s="74">
        <f t="shared" si="8"/>
        <v>0</v>
      </c>
      <c r="P31" s="75">
        <f t="shared" si="9"/>
        <v>0.22916666666666669</v>
      </c>
    </row>
    <row r="32" spans="1:16" x14ac:dyDescent="0.2">
      <c r="A32" s="67">
        <v>43737</v>
      </c>
      <c r="B32" s="68" t="str">
        <f>VLOOKUP(WEEKDAY(A32),Table1[#All],2,FALSE)</f>
        <v>א</v>
      </c>
      <c r="C32" s="69"/>
      <c r="D32" s="69"/>
      <c r="E32" s="70"/>
      <c r="F32" s="90"/>
      <c r="G32" s="69"/>
      <c r="H32" s="69"/>
      <c r="I32" s="69"/>
      <c r="J32" s="70"/>
      <c r="K32" s="92"/>
      <c r="L32" s="72"/>
      <c r="M32" s="73">
        <f t="shared" si="3"/>
        <v>0</v>
      </c>
      <c r="N32" s="73">
        <f t="shared" si="7"/>
        <v>4.6486111111111104</v>
      </c>
      <c r="O32" s="74">
        <f t="shared" si="8"/>
        <v>0</v>
      </c>
      <c r="P32" s="75">
        <f t="shared" si="9"/>
        <v>0.22916666666666669</v>
      </c>
    </row>
    <row r="33" spans="1:16" x14ac:dyDescent="0.2">
      <c r="A33" s="67">
        <v>43738</v>
      </c>
      <c r="B33" s="68" t="str">
        <f>VLOOKUP(WEEKDAY(A33),Table1[#All],2,FALSE)</f>
        <v>ב</v>
      </c>
      <c r="C33" s="69"/>
      <c r="D33" s="69"/>
      <c r="E33" s="70"/>
      <c r="F33" s="90"/>
      <c r="G33" s="69"/>
      <c r="H33" s="69"/>
      <c r="I33" s="69"/>
      <c r="J33" s="70"/>
      <c r="K33" s="92"/>
      <c r="L33" s="72"/>
      <c r="M33" s="73">
        <f t="shared" si="3"/>
        <v>0</v>
      </c>
      <c r="N33" s="73">
        <f t="shared" si="7"/>
        <v>4.6486111111111104</v>
      </c>
      <c r="O33" s="74">
        <f t="shared" si="8"/>
        <v>0</v>
      </c>
      <c r="P33" s="75">
        <f t="shared" si="9"/>
        <v>0.22916666666666669</v>
      </c>
    </row>
    <row r="34" spans="1:16" ht="32" x14ac:dyDescent="0.2">
      <c r="A34" s="64" t="s">
        <v>46</v>
      </c>
      <c r="B34" s="65" t="s">
        <v>47</v>
      </c>
      <c r="C34" s="66" t="s">
        <v>48</v>
      </c>
      <c r="D34" s="66" t="s">
        <v>49</v>
      </c>
      <c r="E34" s="5">
        <f>N34</f>
        <v>4.4194444444444434</v>
      </c>
      <c r="F34" s="6"/>
      <c r="G34" s="6"/>
      <c r="H34" s="6"/>
      <c r="I34" s="6"/>
      <c r="J34" s="1"/>
      <c r="K34" s="6"/>
      <c r="L34" s="6"/>
      <c r="M34" s="18"/>
      <c r="N34" s="5">
        <f>N33-P33</f>
        <v>4.4194444444444434</v>
      </c>
      <c r="O34" s="19"/>
      <c r="P34" s="5"/>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A3B5E7-7950-4F4C-92EF-0AD3AB5504AF}">
  <sheetPr codeName="Sheet6"/>
  <dimension ref="A1:P34"/>
  <sheetViews>
    <sheetView showGridLines="0" rightToLeft="1" zoomScaleNormal="100" workbookViewId="0">
      <selection activeCell="P11" sqref="P11"/>
    </sheetView>
  </sheetViews>
  <sheetFormatPr baseColWidth="10" defaultColWidth="9.1640625" defaultRowHeight="15" x14ac:dyDescent="0.2"/>
  <cols>
    <col min="1" max="1" width="17" style="59" bestFit="1" customWidth="1"/>
    <col min="2" max="2" width="11.5" style="59" customWidth="1"/>
    <col min="3" max="4" width="0" style="59" hidden="1" customWidth="1"/>
    <col min="5" max="5" width="10.1640625" style="59" customWidth="1"/>
    <col min="6" max="6" width="34.5" style="59" customWidth="1"/>
    <col min="7" max="9" width="0" style="59" hidden="1" customWidth="1"/>
    <col min="10" max="10" width="8.5" style="59" bestFit="1" customWidth="1"/>
    <col min="11" max="11" width="36" style="59" customWidth="1"/>
    <col min="12" max="12" width="29.5" style="59" customWidth="1"/>
    <col min="13" max="13" width="8.83203125" style="59" bestFit="1" customWidth="1"/>
    <col min="14" max="14" width="9.83203125" style="59" bestFit="1" customWidth="1"/>
    <col min="15" max="15" width="0" style="59" hidden="1" customWidth="1"/>
    <col min="16" max="16384" width="9.1640625" style="59"/>
  </cols>
  <sheetData>
    <row r="1" spans="1:16" x14ac:dyDescent="0.2">
      <c r="A1" s="34"/>
      <c r="B1" s="1"/>
      <c r="C1" s="6"/>
      <c r="D1" s="6"/>
      <c r="E1" s="1"/>
      <c r="F1" s="6"/>
      <c r="G1" s="6"/>
      <c r="H1" s="6"/>
      <c r="I1" s="6"/>
      <c r="J1" s="1"/>
      <c r="K1" s="6"/>
      <c r="L1" s="6"/>
      <c r="M1" s="18"/>
      <c r="N1" s="7"/>
      <c r="O1" s="19"/>
      <c r="P1" s="5"/>
    </row>
    <row r="2" spans="1:16" x14ac:dyDescent="0.2">
      <c r="A2" s="34"/>
      <c r="B2" s="1"/>
      <c r="C2" s="6"/>
      <c r="D2" s="6"/>
      <c r="E2" s="11"/>
      <c r="F2" s="328" t="s">
        <v>0</v>
      </c>
      <c r="G2" s="6"/>
      <c r="H2" s="6"/>
      <c r="I2" s="6"/>
      <c r="J2" s="1"/>
      <c r="K2" s="6"/>
      <c r="L2" s="6"/>
      <c r="M2" s="18"/>
      <c r="N2" s="7"/>
      <c r="O2" s="19"/>
      <c r="P2" s="5"/>
    </row>
    <row r="3" spans="1:16" x14ac:dyDescent="0.2">
      <c r="A3" s="34"/>
      <c r="B3" s="1"/>
      <c r="C3" s="6"/>
      <c r="D3" s="6"/>
      <c r="E3" s="11"/>
      <c r="F3" s="328" t="s">
        <v>1</v>
      </c>
      <c r="G3" s="6"/>
      <c r="H3" s="6"/>
      <c r="I3" s="6"/>
      <c r="J3" s="1"/>
      <c r="K3" s="6"/>
      <c r="L3" s="6"/>
      <c r="M3" s="18"/>
      <c r="N3" s="7"/>
      <c r="O3" s="19"/>
      <c r="P3" s="5"/>
    </row>
    <row r="4" spans="1:16" x14ac:dyDescent="0.2">
      <c r="A4" s="34"/>
      <c r="B4" s="1"/>
      <c r="C4" s="6"/>
      <c r="D4" s="6"/>
      <c r="E4" s="11"/>
      <c r="F4" s="63" t="s">
        <v>150</v>
      </c>
      <c r="G4" s="6"/>
      <c r="H4" s="6"/>
      <c r="I4" s="6"/>
      <c r="J4" s="1"/>
      <c r="K4" s="6"/>
      <c r="L4" s="6"/>
      <c r="M4" s="18"/>
      <c r="N4" s="7"/>
      <c r="O4" s="19"/>
      <c r="P4" s="5"/>
    </row>
    <row r="5" spans="1:16" x14ac:dyDescent="0.2">
      <c r="A5" s="34"/>
      <c r="B5" s="1"/>
      <c r="C5" s="6"/>
      <c r="D5" s="6"/>
      <c r="E5" s="1"/>
      <c r="F5" s="6"/>
      <c r="G5" s="6"/>
      <c r="H5" s="6"/>
      <c r="I5" s="6"/>
      <c r="J5" s="1"/>
      <c r="K5" s="6"/>
      <c r="L5" s="6"/>
      <c r="M5" s="18"/>
      <c r="N5" s="7"/>
      <c r="O5" s="19"/>
      <c r="P5" s="5"/>
    </row>
    <row r="6" spans="1:16" ht="29.25" customHeight="1" x14ac:dyDescent="0.2">
      <c r="A6" s="41" t="s">
        <v>3</v>
      </c>
      <c r="B6" s="42" t="s">
        <v>4</v>
      </c>
      <c r="C6" s="42" t="s">
        <v>5</v>
      </c>
      <c r="D6" s="42" t="s">
        <v>6</v>
      </c>
      <c r="E6" s="42" t="s">
        <v>7</v>
      </c>
      <c r="F6" s="42" t="s">
        <v>8</v>
      </c>
      <c r="G6" s="42" t="s">
        <v>9</v>
      </c>
      <c r="H6" s="42" t="s">
        <v>5</v>
      </c>
      <c r="I6" s="42" t="s">
        <v>6</v>
      </c>
      <c r="J6" s="42" t="s">
        <v>10</v>
      </c>
      <c r="K6" s="42" t="s">
        <v>8</v>
      </c>
      <c r="L6" s="42" t="s">
        <v>9</v>
      </c>
      <c r="M6" s="43" t="s">
        <v>11</v>
      </c>
      <c r="N6" s="44" t="s">
        <v>12</v>
      </c>
      <c r="O6" s="19"/>
      <c r="P6" s="5"/>
    </row>
    <row r="7" spans="1:16" x14ac:dyDescent="0.2">
      <c r="A7" s="93">
        <v>43739</v>
      </c>
      <c r="B7" s="94" t="str">
        <f>VLOOKUP(WEEKDAY(A7),Table1[#All],2,FALSE)</f>
        <v>ג</v>
      </c>
      <c r="C7" s="95"/>
      <c r="D7" s="95"/>
      <c r="E7" s="96"/>
      <c r="F7" s="97"/>
      <c r="G7" s="95"/>
      <c r="H7" s="95"/>
      <c r="I7" s="95"/>
      <c r="J7" s="96"/>
      <c r="K7" s="95"/>
      <c r="L7" s="98"/>
      <c r="M7" s="99">
        <f>J7-E7</f>
        <v>0</v>
      </c>
      <c r="N7" s="99">
        <f>M7</f>
        <v>0</v>
      </c>
      <c r="O7" s="74">
        <f>IF(M7&gt;TIME(6,0,0),TIME(0,30,0),0)</f>
        <v>0</v>
      </c>
      <c r="P7" s="75">
        <f>P6+O7</f>
        <v>0</v>
      </c>
    </row>
    <row r="8" spans="1:16" x14ac:dyDescent="0.2">
      <c r="A8" s="67">
        <v>43740</v>
      </c>
      <c r="B8" s="68" t="str">
        <f>VLOOKUP(WEEKDAY(A8),Table1[#All],2,FALSE)</f>
        <v>ד</v>
      </c>
      <c r="C8" s="69"/>
      <c r="D8" s="69"/>
      <c r="E8" s="70"/>
      <c r="F8" s="71"/>
      <c r="G8" s="69"/>
      <c r="H8" s="69"/>
      <c r="I8" s="69"/>
      <c r="J8" s="70"/>
      <c r="K8" s="92"/>
      <c r="L8" s="72"/>
      <c r="M8" s="73">
        <f>J8-E8</f>
        <v>0</v>
      </c>
      <c r="N8" s="73">
        <f>M8</f>
        <v>0</v>
      </c>
      <c r="O8" s="74">
        <f t="shared" ref="O8:O10" si="0">IF(M8&gt;TIME(6,0,0),TIME(0,30,0),0)</f>
        <v>0</v>
      </c>
      <c r="P8" s="75">
        <f>P7+O8</f>
        <v>0</v>
      </c>
    </row>
    <row r="9" spans="1:16" ht="32" x14ac:dyDescent="0.2">
      <c r="A9" s="67">
        <v>43741</v>
      </c>
      <c r="B9" s="68" t="str">
        <f>VLOOKUP(WEEKDAY(A9),Table1[#All],2,FALSE)</f>
        <v>ה</v>
      </c>
      <c r="C9" s="69"/>
      <c r="D9" s="69"/>
      <c r="E9" s="70">
        <v>0.30138888888888887</v>
      </c>
      <c r="F9" s="71" t="s">
        <v>13</v>
      </c>
      <c r="G9" s="69"/>
      <c r="H9" s="69"/>
      <c r="I9" s="69"/>
      <c r="J9" s="70">
        <v>0.5493055555555556</v>
      </c>
      <c r="K9" s="92" t="s">
        <v>132</v>
      </c>
      <c r="L9" s="72" t="s">
        <v>151</v>
      </c>
      <c r="M9" s="73">
        <f>J9-E9</f>
        <v>0.24791666666666673</v>
      </c>
      <c r="N9" s="73">
        <f t="shared" ref="N9:N10" si="1">N8+M9</f>
        <v>0.24791666666666673</v>
      </c>
      <c r="O9" s="74">
        <f t="shared" si="0"/>
        <v>0</v>
      </c>
      <c r="P9" s="75">
        <f t="shared" ref="P9:P10" si="2">P8+O9</f>
        <v>0</v>
      </c>
    </row>
    <row r="10" spans="1:16" x14ac:dyDescent="0.2">
      <c r="A10" s="100">
        <v>43742</v>
      </c>
      <c r="B10" s="101" t="str">
        <f>VLOOKUP(WEEKDAY(A10),Table1[#All],2,FALSE)</f>
        <v>ו</v>
      </c>
      <c r="C10" s="102"/>
      <c r="D10" s="102"/>
      <c r="E10" s="103"/>
      <c r="F10" s="104"/>
      <c r="G10" s="102"/>
      <c r="H10" s="102"/>
      <c r="I10" s="102"/>
      <c r="J10" s="103"/>
      <c r="K10" s="105"/>
      <c r="L10" s="106"/>
      <c r="M10" s="73">
        <f>J10-E10</f>
        <v>0</v>
      </c>
      <c r="N10" s="73">
        <f t="shared" si="1"/>
        <v>0.24791666666666673</v>
      </c>
      <c r="O10" s="74">
        <f t="shared" si="0"/>
        <v>0</v>
      </c>
      <c r="P10" s="75">
        <f t="shared" si="2"/>
        <v>0</v>
      </c>
    </row>
    <row r="11" spans="1:16" ht="32" x14ac:dyDescent="0.2">
      <c r="A11" s="67">
        <v>43744</v>
      </c>
      <c r="B11" s="68" t="str">
        <f>VLOOKUP(WEEKDAY(A11),Table1[#All],2,FALSE)</f>
        <v>א</v>
      </c>
      <c r="C11" s="78"/>
      <c r="D11" s="78"/>
      <c r="E11" s="70">
        <v>0.3743055555555555</v>
      </c>
      <c r="F11" s="90" t="s">
        <v>13</v>
      </c>
      <c r="G11" s="69"/>
      <c r="H11" s="69"/>
      <c r="I11" s="69"/>
      <c r="J11" s="70">
        <v>0.63194444444444442</v>
      </c>
      <c r="K11" s="90" t="s">
        <v>44</v>
      </c>
      <c r="L11" s="72" t="s">
        <v>152</v>
      </c>
      <c r="M11" s="73">
        <f t="shared" ref="M11:M32" si="3">J11-E11</f>
        <v>0.25763888888888892</v>
      </c>
      <c r="N11" s="73">
        <f t="shared" ref="N11:N32" si="4">N10+M11</f>
        <v>0.50555555555555565</v>
      </c>
      <c r="O11" s="74">
        <f t="shared" ref="O11:O32" si="5">IF(M11&gt;TIME(6,0,0),TIME(0,30,0),0)</f>
        <v>2.0833333333333332E-2</v>
      </c>
      <c r="P11" s="75">
        <f t="shared" ref="P11:P32" si="6">P10+O11</f>
        <v>2.0833333333333332E-2</v>
      </c>
    </row>
    <row r="12" spans="1:16" ht="32" x14ac:dyDescent="0.2">
      <c r="A12" s="67">
        <v>43745</v>
      </c>
      <c r="B12" s="68" t="str">
        <f>VLOOKUP(WEEKDAY(A12),Table1[#All],2,FALSE)</f>
        <v>ב</v>
      </c>
      <c r="C12" s="78"/>
      <c r="D12" s="78"/>
      <c r="E12" s="70">
        <v>0.33402777777777781</v>
      </c>
      <c r="F12" s="90" t="s">
        <v>13</v>
      </c>
      <c r="G12" s="69"/>
      <c r="H12" s="69"/>
      <c r="I12" s="69"/>
      <c r="J12" s="86">
        <v>0.63541666666666663</v>
      </c>
      <c r="K12" s="92"/>
      <c r="L12" s="72" t="s">
        <v>153</v>
      </c>
      <c r="M12" s="73">
        <f t="shared" si="3"/>
        <v>0.30138888888888882</v>
      </c>
      <c r="N12" s="73">
        <f t="shared" si="4"/>
        <v>0.80694444444444446</v>
      </c>
      <c r="O12" s="74">
        <f t="shared" si="5"/>
        <v>2.0833333333333332E-2</v>
      </c>
      <c r="P12" s="75">
        <f t="shared" si="6"/>
        <v>4.1666666666666664E-2</v>
      </c>
    </row>
    <row r="13" spans="1:16" x14ac:dyDescent="0.2">
      <c r="A13" s="67">
        <v>43746</v>
      </c>
      <c r="B13" s="68" t="str">
        <f>VLOOKUP(WEEKDAY(A13),Table1[#All],2,FALSE)</f>
        <v>ג</v>
      </c>
      <c r="C13" s="69"/>
      <c r="D13" s="69"/>
      <c r="E13" s="70"/>
      <c r="F13" s="90"/>
      <c r="G13" s="69"/>
      <c r="H13" s="69"/>
      <c r="I13" s="69"/>
      <c r="J13" s="70"/>
      <c r="K13" s="92"/>
      <c r="L13" s="72"/>
      <c r="M13" s="73">
        <f t="shared" si="3"/>
        <v>0</v>
      </c>
      <c r="N13" s="73">
        <f t="shared" si="4"/>
        <v>0.80694444444444446</v>
      </c>
      <c r="O13" s="74">
        <f t="shared" si="5"/>
        <v>0</v>
      </c>
      <c r="P13" s="75">
        <f t="shared" si="6"/>
        <v>4.1666666666666664E-2</v>
      </c>
    </row>
    <row r="14" spans="1:16" x14ac:dyDescent="0.2">
      <c r="A14" s="67">
        <v>43747</v>
      </c>
      <c r="B14" s="68" t="str">
        <f>VLOOKUP(WEEKDAY(A14),Table1[#All],2,FALSE)</f>
        <v>ד</v>
      </c>
      <c r="C14" s="69"/>
      <c r="D14" s="69"/>
      <c r="E14" s="70"/>
      <c r="F14" s="90"/>
      <c r="G14" s="69"/>
      <c r="H14" s="69"/>
      <c r="I14" s="69"/>
      <c r="J14" s="70"/>
      <c r="K14" s="92"/>
      <c r="L14" s="72"/>
      <c r="M14" s="73">
        <f t="shared" si="3"/>
        <v>0</v>
      </c>
      <c r="N14" s="73">
        <f t="shared" si="4"/>
        <v>0.80694444444444446</v>
      </c>
      <c r="O14" s="74">
        <f t="shared" si="5"/>
        <v>0</v>
      </c>
      <c r="P14" s="75">
        <f t="shared" si="6"/>
        <v>4.1666666666666664E-2</v>
      </c>
    </row>
    <row r="15" spans="1:16" ht="32" x14ac:dyDescent="0.2">
      <c r="A15" s="67">
        <v>43748</v>
      </c>
      <c r="B15" s="68" t="str">
        <f>VLOOKUP(WEEKDAY(A15),Table1[#All],2,FALSE)</f>
        <v>ה</v>
      </c>
      <c r="C15" s="69"/>
      <c r="D15" s="69"/>
      <c r="E15" s="70">
        <v>0.30486111111111108</v>
      </c>
      <c r="F15" s="90" t="s">
        <v>87</v>
      </c>
      <c r="G15" s="69"/>
      <c r="H15" s="69"/>
      <c r="I15" s="69"/>
      <c r="J15" s="70">
        <v>0.43194444444444446</v>
      </c>
      <c r="K15" s="90" t="s">
        <v>67</v>
      </c>
      <c r="L15" s="72" t="s">
        <v>154</v>
      </c>
      <c r="M15" s="73">
        <f t="shared" si="3"/>
        <v>0.12708333333333338</v>
      </c>
      <c r="N15" s="73">
        <f t="shared" si="4"/>
        <v>0.9340277777777779</v>
      </c>
      <c r="O15" s="74">
        <f t="shared" si="5"/>
        <v>0</v>
      </c>
      <c r="P15" s="75">
        <f t="shared" si="6"/>
        <v>4.1666666666666664E-2</v>
      </c>
    </row>
    <row r="16" spans="1:16" x14ac:dyDescent="0.2">
      <c r="A16" s="100">
        <v>43749</v>
      </c>
      <c r="B16" s="101" t="str">
        <f>VLOOKUP(WEEKDAY(A16),Table1[#All],2,FALSE)</f>
        <v>ו</v>
      </c>
      <c r="C16" s="102"/>
      <c r="D16" s="102"/>
      <c r="E16" s="103"/>
      <c r="F16" s="104"/>
      <c r="G16" s="102"/>
      <c r="H16" s="102"/>
      <c r="I16" s="102"/>
      <c r="J16" s="103"/>
      <c r="K16" s="105"/>
      <c r="L16" s="106"/>
      <c r="M16" s="73">
        <f t="shared" si="3"/>
        <v>0</v>
      </c>
      <c r="N16" s="73">
        <f t="shared" si="4"/>
        <v>0.9340277777777779</v>
      </c>
      <c r="O16" s="74">
        <f t="shared" si="5"/>
        <v>0</v>
      </c>
      <c r="P16" s="75">
        <f t="shared" si="6"/>
        <v>4.1666666666666664E-2</v>
      </c>
    </row>
    <row r="17" spans="1:16" x14ac:dyDescent="0.2">
      <c r="A17" s="67">
        <v>43751</v>
      </c>
      <c r="B17" s="68" t="str">
        <f>VLOOKUP(WEEKDAY(A17),Table1[#All],2,FALSE)</f>
        <v>א</v>
      </c>
      <c r="C17" s="78"/>
      <c r="D17" s="78"/>
      <c r="E17" s="70"/>
      <c r="F17" s="90"/>
      <c r="G17" s="69"/>
      <c r="H17" s="69"/>
      <c r="I17" s="69"/>
      <c r="J17" s="70"/>
      <c r="K17" s="92"/>
      <c r="L17" s="72"/>
      <c r="M17" s="73">
        <f t="shared" si="3"/>
        <v>0</v>
      </c>
      <c r="N17" s="73">
        <f t="shared" si="4"/>
        <v>0.9340277777777779</v>
      </c>
      <c r="O17" s="74">
        <f t="shared" si="5"/>
        <v>0</v>
      </c>
      <c r="P17" s="75">
        <f t="shared" si="6"/>
        <v>4.1666666666666664E-2</v>
      </c>
    </row>
    <row r="18" spans="1:16" x14ac:dyDescent="0.2">
      <c r="A18" s="67">
        <v>43752</v>
      </c>
      <c r="B18" s="68" t="str">
        <f>VLOOKUP(WEEKDAY(A18),Table1[#All],2,FALSE)</f>
        <v>ב</v>
      </c>
      <c r="C18" s="78"/>
      <c r="D18" s="78"/>
      <c r="E18" s="70"/>
      <c r="F18" s="90"/>
      <c r="G18" s="69"/>
      <c r="H18" s="69"/>
      <c r="I18" s="69"/>
      <c r="J18" s="70"/>
      <c r="K18" s="92"/>
      <c r="L18" s="72"/>
      <c r="M18" s="73">
        <f t="shared" si="3"/>
        <v>0</v>
      </c>
      <c r="N18" s="73">
        <f t="shared" si="4"/>
        <v>0.9340277777777779</v>
      </c>
      <c r="O18" s="74">
        <f t="shared" si="5"/>
        <v>0</v>
      </c>
      <c r="P18" s="75">
        <f t="shared" si="6"/>
        <v>4.1666666666666664E-2</v>
      </c>
    </row>
    <row r="19" spans="1:16" x14ac:dyDescent="0.2">
      <c r="A19" s="67">
        <v>43753</v>
      </c>
      <c r="B19" s="68" t="str">
        <f>VLOOKUP(WEEKDAY(A19),Table1[#All],2,FALSE)</f>
        <v>ג</v>
      </c>
      <c r="C19" s="69"/>
      <c r="D19" s="69"/>
      <c r="E19" s="70"/>
      <c r="F19" s="90"/>
      <c r="G19" s="69"/>
      <c r="H19" s="69"/>
      <c r="I19" s="69"/>
      <c r="J19" s="70"/>
      <c r="K19" s="92"/>
      <c r="L19" s="72"/>
      <c r="M19" s="73">
        <f t="shared" si="3"/>
        <v>0</v>
      </c>
      <c r="N19" s="73">
        <f t="shared" si="4"/>
        <v>0.9340277777777779</v>
      </c>
      <c r="O19" s="74">
        <f t="shared" si="5"/>
        <v>0</v>
      </c>
      <c r="P19" s="75">
        <f t="shared" si="6"/>
        <v>4.1666666666666664E-2</v>
      </c>
    </row>
    <row r="20" spans="1:16" x14ac:dyDescent="0.2">
      <c r="A20" s="67">
        <v>43754</v>
      </c>
      <c r="B20" s="68" t="str">
        <f>VLOOKUP(WEEKDAY(A20),Table1[#All],2,FALSE)</f>
        <v>ד</v>
      </c>
      <c r="C20" s="69"/>
      <c r="D20" s="69"/>
      <c r="E20" s="70"/>
      <c r="F20" s="90"/>
      <c r="G20" s="69"/>
      <c r="H20" s="69"/>
      <c r="I20" s="69"/>
      <c r="J20" s="70"/>
      <c r="K20" s="92"/>
      <c r="L20" s="72"/>
      <c r="M20" s="73">
        <f t="shared" si="3"/>
        <v>0</v>
      </c>
      <c r="N20" s="73">
        <f t="shared" si="4"/>
        <v>0.9340277777777779</v>
      </c>
      <c r="O20" s="74">
        <f t="shared" si="5"/>
        <v>0</v>
      </c>
      <c r="P20" s="75">
        <f t="shared" si="6"/>
        <v>4.1666666666666664E-2</v>
      </c>
    </row>
    <row r="21" spans="1:16" x14ac:dyDescent="0.2">
      <c r="A21" s="67">
        <v>43755</v>
      </c>
      <c r="B21" s="68" t="str">
        <f>VLOOKUP(WEEKDAY(A21),Table1[#All],2,FALSE)</f>
        <v>ה</v>
      </c>
      <c r="C21" s="69"/>
      <c r="D21" s="69"/>
      <c r="E21" s="70"/>
      <c r="F21" s="90"/>
      <c r="G21" s="69"/>
      <c r="H21" s="69"/>
      <c r="I21" s="69"/>
      <c r="J21" s="70"/>
      <c r="K21" s="92"/>
      <c r="L21" s="72"/>
      <c r="M21" s="73">
        <f t="shared" si="3"/>
        <v>0</v>
      </c>
      <c r="N21" s="73">
        <f t="shared" si="4"/>
        <v>0.9340277777777779</v>
      </c>
      <c r="O21" s="74">
        <f t="shared" si="5"/>
        <v>0</v>
      </c>
      <c r="P21" s="75">
        <f t="shared" si="6"/>
        <v>4.1666666666666664E-2</v>
      </c>
    </row>
    <row r="22" spans="1:16" x14ac:dyDescent="0.2">
      <c r="A22" s="100">
        <v>43756</v>
      </c>
      <c r="B22" s="101" t="str">
        <f>VLOOKUP(WEEKDAY(A22),Table1[#All],2,FALSE)</f>
        <v>ו</v>
      </c>
      <c r="C22" s="102"/>
      <c r="D22" s="102"/>
      <c r="E22" s="103"/>
      <c r="F22" s="104"/>
      <c r="G22" s="102"/>
      <c r="H22" s="102"/>
      <c r="I22" s="102"/>
      <c r="J22" s="103"/>
      <c r="K22" s="105"/>
      <c r="L22" s="106"/>
      <c r="M22" s="73">
        <f t="shared" si="3"/>
        <v>0</v>
      </c>
      <c r="N22" s="73">
        <f t="shared" si="4"/>
        <v>0.9340277777777779</v>
      </c>
      <c r="O22" s="74">
        <f t="shared" si="5"/>
        <v>0</v>
      </c>
      <c r="P22" s="75">
        <f t="shared" si="6"/>
        <v>4.1666666666666664E-2</v>
      </c>
    </row>
    <row r="23" spans="1:16" x14ac:dyDescent="0.2">
      <c r="A23" s="67">
        <v>43758</v>
      </c>
      <c r="B23" s="68" t="str">
        <f>VLOOKUP(WEEKDAY(A23),Table1[#All],2,FALSE)</f>
        <v>א</v>
      </c>
      <c r="C23" s="78"/>
      <c r="D23" s="78"/>
      <c r="E23" s="70"/>
      <c r="F23" s="90"/>
      <c r="G23" s="69"/>
      <c r="H23" s="69"/>
      <c r="I23" s="69"/>
      <c r="J23" s="70"/>
      <c r="K23" s="92"/>
      <c r="L23" s="72"/>
      <c r="M23" s="73">
        <f t="shared" si="3"/>
        <v>0</v>
      </c>
      <c r="N23" s="73">
        <f t="shared" si="4"/>
        <v>0.9340277777777779</v>
      </c>
      <c r="O23" s="74">
        <f t="shared" si="5"/>
        <v>0</v>
      </c>
      <c r="P23" s="75">
        <f t="shared" si="6"/>
        <v>4.1666666666666664E-2</v>
      </c>
    </row>
    <row r="24" spans="1:16" x14ac:dyDescent="0.2">
      <c r="A24" s="67">
        <v>43759</v>
      </c>
      <c r="B24" s="68" t="str">
        <f>VLOOKUP(WEEKDAY(A24),Table1[#All],2,FALSE)</f>
        <v>ב</v>
      </c>
      <c r="C24" s="78"/>
      <c r="D24" s="78"/>
      <c r="E24" s="70"/>
      <c r="F24" s="90"/>
      <c r="G24" s="69"/>
      <c r="H24" s="69"/>
      <c r="I24" s="69"/>
      <c r="J24" s="70"/>
      <c r="K24" s="92"/>
      <c r="L24" s="72"/>
      <c r="M24" s="73">
        <f t="shared" si="3"/>
        <v>0</v>
      </c>
      <c r="N24" s="73">
        <f t="shared" si="4"/>
        <v>0.9340277777777779</v>
      </c>
      <c r="O24" s="74">
        <f t="shared" si="5"/>
        <v>0</v>
      </c>
      <c r="P24" s="75">
        <f t="shared" si="6"/>
        <v>4.1666666666666664E-2</v>
      </c>
    </row>
    <row r="25" spans="1:16" ht="48" x14ac:dyDescent="0.2">
      <c r="A25" s="67">
        <v>43760</v>
      </c>
      <c r="B25" s="68" t="str">
        <f>VLOOKUP(WEEKDAY(A25),Table1[#All],2,FALSE)</f>
        <v>ג</v>
      </c>
      <c r="C25" s="69"/>
      <c r="D25" s="69"/>
      <c r="E25" s="70">
        <v>0.29236111111111113</v>
      </c>
      <c r="F25" s="90" t="s">
        <v>13</v>
      </c>
      <c r="G25" s="69"/>
      <c r="H25" s="69"/>
      <c r="I25" s="69"/>
      <c r="J25" s="70">
        <v>0.6479166666666667</v>
      </c>
      <c r="K25" s="90" t="s">
        <v>109</v>
      </c>
      <c r="L25" s="72" t="s">
        <v>155</v>
      </c>
      <c r="M25" s="73">
        <f t="shared" si="3"/>
        <v>0.35555555555555557</v>
      </c>
      <c r="N25" s="73">
        <f t="shared" si="4"/>
        <v>1.2895833333333335</v>
      </c>
      <c r="O25" s="74">
        <f t="shared" si="5"/>
        <v>2.0833333333333332E-2</v>
      </c>
      <c r="P25" s="75">
        <f t="shared" si="6"/>
        <v>6.25E-2</v>
      </c>
    </row>
    <row r="26" spans="1:16" x14ac:dyDescent="0.2">
      <c r="A26" s="67">
        <v>43761</v>
      </c>
      <c r="B26" s="68" t="str">
        <f>VLOOKUP(WEEKDAY(A26),Table1[#All],2,FALSE)</f>
        <v>ד</v>
      </c>
      <c r="C26" s="69"/>
      <c r="D26" s="69"/>
      <c r="E26" s="70"/>
      <c r="F26" s="90"/>
      <c r="G26" s="69"/>
      <c r="H26" s="69"/>
      <c r="I26" s="69"/>
      <c r="J26" s="70"/>
      <c r="K26" s="92"/>
      <c r="L26" s="72"/>
      <c r="M26" s="73">
        <f t="shared" si="3"/>
        <v>0</v>
      </c>
      <c r="N26" s="73">
        <f t="shared" si="4"/>
        <v>1.2895833333333335</v>
      </c>
      <c r="O26" s="74">
        <f t="shared" si="5"/>
        <v>0</v>
      </c>
      <c r="P26" s="75">
        <f t="shared" si="6"/>
        <v>6.25E-2</v>
      </c>
    </row>
    <row r="27" spans="1:16" ht="48" x14ac:dyDescent="0.2">
      <c r="A27" s="67">
        <v>43762</v>
      </c>
      <c r="B27" s="68" t="str">
        <f>VLOOKUP(WEEKDAY(A27),Table1[#All],2,FALSE)</f>
        <v>ה</v>
      </c>
      <c r="C27" s="69"/>
      <c r="D27" s="69"/>
      <c r="E27" s="70">
        <v>0.28333333333333333</v>
      </c>
      <c r="F27" s="90" t="s">
        <v>13</v>
      </c>
      <c r="G27" s="69"/>
      <c r="H27" s="69"/>
      <c r="I27" s="69"/>
      <c r="J27" s="86">
        <v>0.64583333333333337</v>
      </c>
      <c r="K27" s="92"/>
      <c r="L27" s="72" t="s">
        <v>156</v>
      </c>
      <c r="M27" s="73">
        <f t="shared" si="3"/>
        <v>0.36250000000000004</v>
      </c>
      <c r="N27" s="73">
        <f t="shared" si="4"/>
        <v>1.6520833333333336</v>
      </c>
      <c r="O27" s="74">
        <f t="shared" si="5"/>
        <v>2.0833333333333332E-2</v>
      </c>
      <c r="P27" s="75">
        <f t="shared" si="6"/>
        <v>8.3333333333333329E-2</v>
      </c>
    </row>
    <row r="28" spans="1:16" x14ac:dyDescent="0.2">
      <c r="A28" s="100">
        <v>43763</v>
      </c>
      <c r="B28" s="101" t="str">
        <f>VLOOKUP(WEEKDAY(A28),Table1[#All],2,FALSE)</f>
        <v>ו</v>
      </c>
      <c r="C28" s="102"/>
      <c r="D28" s="102"/>
      <c r="E28" s="103"/>
      <c r="F28" s="104"/>
      <c r="G28" s="102"/>
      <c r="H28" s="102"/>
      <c r="I28" s="102"/>
      <c r="J28" s="103"/>
      <c r="K28" s="105"/>
      <c r="L28" s="106"/>
      <c r="M28" s="73">
        <f t="shared" si="3"/>
        <v>0</v>
      </c>
      <c r="N28" s="73">
        <f t="shared" si="4"/>
        <v>1.6520833333333336</v>
      </c>
      <c r="O28" s="74">
        <f t="shared" si="5"/>
        <v>0</v>
      </c>
      <c r="P28" s="75">
        <f t="shared" si="6"/>
        <v>8.3333333333333329E-2</v>
      </c>
    </row>
    <row r="29" spans="1:16" ht="32" x14ac:dyDescent="0.2">
      <c r="A29" s="67">
        <v>43765</v>
      </c>
      <c r="B29" s="68" t="str">
        <f>VLOOKUP(WEEKDAY(A29),Table1[#All],2,FALSE)</f>
        <v>א</v>
      </c>
      <c r="C29" s="78"/>
      <c r="D29" s="78"/>
      <c r="E29" s="70">
        <v>0.34861111111111115</v>
      </c>
      <c r="F29" s="90" t="s">
        <v>17</v>
      </c>
      <c r="G29" s="69"/>
      <c r="H29" s="69"/>
      <c r="I29" s="69"/>
      <c r="J29" s="70">
        <v>0.76111111111111107</v>
      </c>
      <c r="K29" s="90" t="s">
        <v>42</v>
      </c>
      <c r="L29" s="72" t="s">
        <v>157</v>
      </c>
      <c r="M29" s="73">
        <f t="shared" si="3"/>
        <v>0.41249999999999992</v>
      </c>
      <c r="N29" s="73">
        <f t="shared" si="4"/>
        <v>2.0645833333333337</v>
      </c>
      <c r="O29" s="74">
        <f t="shared" si="5"/>
        <v>2.0833333333333332E-2</v>
      </c>
      <c r="P29" s="75">
        <f t="shared" si="6"/>
        <v>0.10416666666666666</v>
      </c>
    </row>
    <row r="30" spans="1:16" ht="32" x14ac:dyDescent="0.2">
      <c r="A30" s="67">
        <v>43766</v>
      </c>
      <c r="B30" s="68" t="str">
        <f>VLOOKUP(WEEKDAY(A30),Table1[#All],2,FALSE)</f>
        <v>ב</v>
      </c>
      <c r="C30" s="78"/>
      <c r="D30" s="78"/>
      <c r="E30" s="70">
        <v>0.28819444444444448</v>
      </c>
      <c r="F30" s="90" t="s">
        <v>13</v>
      </c>
      <c r="G30" s="69"/>
      <c r="H30" s="69"/>
      <c r="I30" s="69"/>
      <c r="J30" s="70">
        <v>0.59861111111111109</v>
      </c>
      <c r="K30" s="90" t="s">
        <v>20</v>
      </c>
      <c r="L30" s="72" t="s">
        <v>158</v>
      </c>
      <c r="M30" s="73">
        <f t="shared" si="3"/>
        <v>0.31041666666666662</v>
      </c>
      <c r="N30" s="73">
        <f t="shared" si="4"/>
        <v>2.3750000000000004</v>
      </c>
      <c r="O30" s="74">
        <f t="shared" si="5"/>
        <v>2.0833333333333332E-2</v>
      </c>
      <c r="P30" s="75">
        <f t="shared" si="6"/>
        <v>0.12499999999999999</v>
      </c>
    </row>
    <row r="31" spans="1:16" ht="16" x14ac:dyDescent="0.2">
      <c r="A31" s="112">
        <v>43766</v>
      </c>
      <c r="B31" s="113" t="str">
        <f>VLOOKUP(WEEKDAY(A31),Table1[#All],2,FALSE)</f>
        <v>ב</v>
      </c>
      <c r="C31" s="114"/>
      <c r="D31" s="114"/>
      <c r="E31" s="86">
        <v>0.64583333333333337</v>
      </c>
      <c r="F31" s="91"/>
      <c r="G31" s="114"/>
      <c r="H31" s="114"/>
      <c r="I31" s="114"/>
      <c r="J31" s="86">
        <v>0.6875</v>
      </c>
      <c r="K31" s="115"/>
      <c r="L31" s="116" t="s">
        <v>159</v>
      </c>
      <c r="M31" s="73">
        <f t="shared" si="3"/>
        <v>4.166666666666663E-2</v>
      </c>
      <c r="N31" s="73">
        <f t="shared" si="4"/>
        <v>2.416666666666667</v>
      </c>
      <c r="O31" s="74">
        <f t="shared" si="5"/>
        <v>0</v>
      </c>
      <c r="P31" s="75">
        <f t="shared" si="6"/>
        <v>0.12499999999999999</v>
      </c>
    </row>
    <row r="32" spans="1:16" x14ac:dyDescent="0.2">
      <c r="A32" s="67">
        <v>43768</v>
      </c>
      <c r="B32" s="68" t="str">
        <f>VLOOKUP(WEEKDAY(A32),Table1[#All],2,FALSE)</f>
        <v>ד</v>
      </c>
      <c r="C32" s="69"/>
      <c r="D32" s="69"/>
      <c r="E32" s="70"/>
      <c r="F32" s="90"/>
      <c r="G32" s="69"/>
      <c r="H32" s="69"/>
      <c r="I32" s="69"/>
      <c r="J32" s="70"/>
      <c r="K32" s="92"/>
      <c r="L32" s="72"/>
      <c r="M32" s="73">
        <f t="shared" si="3"/>
        <v>0</v>
      </c>
      <c r="N32" s="73">
        <f t="shared" si="4"/>
        <v>2.416666666666667</v>
      </c>
      <c r="O32" s="74">
        <f t="shared" si="5"/>
        <v>0</v>
      </c>
      <c r="P32" s="75">
        <f t="shared" si="6"/>
        <v>0.12499999999999999</v>
      </c>
    </row>
    <row r="33" spans="1:16" x14ac:dyDescent="0.2">
      <c r="A33" s="67">
        <v>43769</v>
      </c>
      <c r="B33" s="68" t="str">
        <f>VLOOKUP(WEEKDAY(A33),Table1[#All],2,FALSE)</f>
        <v>ה</v>
      </c>
      <c r="C33" s="69"/>
      <c r="D33" s="69"/>
      <c r="E33" s="70"/>
      <c r="F33" s="90"/>
      <c r="G33" s="69"/>
      <c r="H33" s="69"/>
      <c r="I33" s="69"/>
      <c r="J33" s="70"/>
      <c r="K33" s="92"/>
      <c r="L33" s="72"/>
      <c r="M33" s="73">
        <f t="shared" ref="M33" si="7">J33-E33</f>
        <v>0</v>
      </c>
      <c r="N33" s="73">
        <f t="shared" ref="N33" si="8">N32+M33</f>
        <v>2.416666666666667</v>
      </c>
      <c r="O33" s="74">
        <f t="shared" ref="O33" si="9">IF(M33&gt;TIME(6,0,0),TIME(0,30,0),0)</f>
        <v>0</v>
      </c>
      <c r="P33" s="75">
        <f t="shared" ref="P33" si="10">P32+O33</f>
        <v>0.12499999999999999</v>
      </c>
    </row>
    <row r="34" spans="1:16" ht="32" x14ac:dyDescent="0.2">
      <c r="A34" s="64" t="s">
        <v>46</v>
      </c>
      <c r="B34" s="65" t="s">
        <v>47</v>
      </c>
      <c r="C34" s="66" t="s">
        <v>48</v>
      </c>
      <c r="D34" s="66" t="s">
        <v>49</v>
      </c>
      <c r="E34" s="1"/>
      <c r="F34" s="6"/>
      <c r="G34" s="6"/>
      <c r="H34" s="6"/>
      <c r="I34" s="6"/>
      <c r="J34" s="1"/>
      <c r="K34" s="6"/>
      <c r="L34" s="6"/>
      <c r="M34" s="18"/>
      <c r="N34" s="5">
        <f>N33-P33</f>
        <v>2.291666666666667</v>
      </c>
      <c r="O34" s="19"/>
      <c r="P34" s="5"/>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DE9254-9AE6-4890-8785-6457A89EE15A}">
  <sheetPr codeName="Sheet7"/>
  <dimension ref="A1:P39"/>
  <sheetViews>
    <sheetView rightToLeft="1" workbookViewId="0">
      <selection activeCell="P9" sqref="P9"/>
    </sheetView>
  </sheetViews>
  <sheetFormatPr baseColWidth="10" defaultColWidth="8.83203125" defaultRowHeight="15" x14ac:dyDescent="0.2"/>
  <cols>
    <col min="1" max="1" width="17" bestFit="1" customWidth="1"/>
    <col min="2" max="2" width="11.5" customWidth="1"/>
    <col min="3" max="4" width="0" hidden="1" customWidth="1"/>
    <col min="5" max="5" width="10.1640625" customWidth="1"/>
    <col min="6" max="6" width="34.5" customWidth="1"/>
    <col min="7" max="9" width="0" hidden="1" customWidth="1"/>
    <col min="11" max="11" width="36" customWidth="1"/>
    <col min="12" max="12" width="29.5" customWidth="1"/>
    <col min="13" max="13" width="8.83203125" bestFit="1" customWidth="1"/>
    <col min="14" max="14" width="9.83203125" bestFit="1" customWidth="1"/>
    <col min="15" max="15" width="0" hidden="1" customWidth="1"/>
  </cols>
  <sheetData>
    <row r="1" spans="1:16" x14ac:dyDescent="0.2">
      <c r="A1" s="34"/>
      <c r="B1" s="1"/>
      <c r="C1" s="6"/>
      <c r="D1" s="6"/>
      <c r="E1" s="1"/>
      <c r="F1" s="6"/>
      <c r="G1" s="6"/>
      <c r="H1" s="6"/>
      <c r="I1" s="6"/>
      <c r="J1" s="1"/>
      <c r="K1" s="6"/>
      <c r="L1" s="6"/>
      <c r="M1" s="18"/>
      <c r="N1" s="7"/>
      <c r="O1" s="19"/>
      <c r="P1" s="5"/>
    </row>
    <row r="2" spans="1:16" x14ac:dyDescent="0.2">
      <c r="A2" s="34"/>
      <c r="B2" s="1"/>
      <c r="C2" s="6"/>
      <c r="D2" s="6"/>
      <c r="E2" s="11"/>
      <c r="F2" s="328" t="s">
        <v>0</v>
      </c>
      <c r="G2" s="6"/>
      <c r="H2" s="6"/>
      <c r="I2" s="6"/>
      <c r="J2" s="1"/>
      <c r="K2" s="6"/>
      <c r="L2" s="6"/>
      <c r="M2" s="18"/>
      <c r="N2" s="7"/>
      <c r="O2" s="19"/>
      <c r="P2" s="5"/>
    </row>
    <row r="3" spans="1:16" x14ac:dyDescent="0.2">
      <c r="A3" s="34"/>
      <c r="B3" s="1"/>
      <c r="C3" s="6"/>
      <c r="D3" s="6"/>
      <c r="E3" s="11"/>
      <c r="F3" s="328" t="s">
        <v>1</v>
      </c>
      <c r="G3" s="6"/>
      <c r="H3" s="6"/>
      <c r="I3" s="6"/>
      <c r="J3" s="1"/>
      <c r="K3" s="6"/>
      <c r="L3" s="6"/>
      <c r="M3" s="18"/>
      <c r="N3" s="7"/>
      <c r="O3" s="19"/>
      <c r="P3" s="5"/>
    </row>
    <row r="4" spans="1:16" x14ac:dyDescent="0.2">
      <c r="A4" s="34"/>
      <c r="B4" s="1"/>
      <c r="C4" s="6"/>
      <c r="D4" s="6"/>
      <c r="E4" s="11"/>
      <c r="F4" s="63" t="s">
        <v>160</v>
      </c>
      <c r="G4" s="6"/>
      <c r="H4" s="6"/>
      <c r="I4" s="6"/>
      <c r="J4" s="1"/>
      <c r="K4" s="6"/>
      <c r="L4" s="6"/>
      <c r="M4" s="18"/>
      <c r="N4" s="7"/>
      <c r="O4" s="19"/>
      <c r="P4" s="5"/>
    </row>
    <row r="5" spans="1:16" x14ac:dyDescent="0.2">
      <c r="A5" s="34"/>
      <c r="B5" s="1"/>
      <c r="C5" s="6"/>
      <c r="D5" s="6"/>
      <c r="E5" s="1"/>
      <c r="F5" s="6"/>
      <c r="G5" s="6"/>
      <c r="H5" s="6"/>
      <c r="I5" s="6"/>
      <c r="J5" s="1"/>
      <c r="K5" s="6"/>
      <c r="L5" s="6"/>
      <c r="M5" s="18"/>
      <c r="N5" s="7"/>
      <c r="O5" s="19"/>
      <c r="P5" s="5"/>
    </row>
    <row r="6" spans="1:16" ht="32" x14ac:dyDescent="0.2">
      <c r="A6" s="41" t="s">
        <v>3</v>
      </c>
      <c r="B6" s="42" t="s">
        <v>4</v>
      </c>
      <c r="C6" s="42" t="s">
        <v>5</v>
      </c>
      <c r="D6" s="42" t="s">
        <v>6</v>
      </c>
      <c r="E6" s="42" t="s">
        <v>7</v>
      </c>
      <c r="F6" s="42" t="s">
        <v>8</v>
      </c>
      <c r="G6" s="42" t="s">
        <v>9</v>
      </c>
      <c r="H6" s="42" t="s">
        <v>5</v>
      </c>
      <c r="I6" s="42" t="s">
        <v>6</v>
      </c>
      <c r="J6" s="42" t="s">
        <v>10</v>
      </c>
      <c r="K6" s="42" t="s">
        <v>8</v>
      </c>
      <c r="L6" s="42" t="s">
        <v>9</v>
      </c>
      <c r="M6" s="43" t="s">
        <v>11</v>
      </c>
      <c r="N6" s="44" t="s">
        <v>12</v>
      </c>
      <c r="O6" s="19"/>
      <c r="P6" s="44" t="s">
        <v>161</v>
      </c>
    </row>
    <row r="7" spans="1:16" x14ac:dyDescent="0.2">
      <c r="A7" s="134">
        <v>43770</v>
      </c>
      <c r="B7" s="135" t="str">
        <f>VLOOKUP(WEEKDAY(A7),Table1[#All],2,FALSE)</f>
        <v>ו</v>
      </c>
      <c r="C7" s="136"/>
      <c r="D7" s="136"/>
      <c r="E7" s="137"/>
      <c r="F7" s="138"/>
      <c r="G7" s="136"/>
      <c r="H7" s="136"/>
      <c r="I7" s="136"/>
      <c r="J7" s="137"/>
      <c r="K7" s="136"/>
      <c r="L7" s="139"/>
      <c r="M7" s="99">
        <f>J7-E7</f>
        <v>0</v>
      </c>
      <c r="N7" s="99">
        <f>M7</f>
        <v>0</v>
      </c>
      <c r="O7" s="74">
        <f>IF(M7&gt;TIME(6,0,0),TIME(0,30,0),0)</f>
        <v>0</v>
      </c>
      <c r="P7" s="75">
        <f>N7</f>
        <v>0</v>
      </c>
    </row>
    <row r="8" spans="1:16" x14ac:dyDescent="0.2">
      <c r="A8" s="140">
        <v>43771</v>
      </c>
      <c r="B8" s="141" t="str">
        <f>VLOOKUP(WEEKDAY(A8),Table1[#All],2,FALSE)</f>
        <v>ש</v>
      </c>
      <c r="C8" s="142"/>
      <c r="D8" s="142"/>
      <c r="E8" s="143"/>
      <c r="F8" s="144"/>
      <c r="G8" s="142"/>
      <c r="H8" s="142"/>
      <c r="I8" s="142"/>
      <c r="J8" s="143"/>
      <c r="K8" s="145"/>
      <c r="L8" s="146"/>
      <c r="M8" s="73">
        <f>J8-E8</f>
        <v>0</v>
      </c>
      <c r="N8" s="73">
        <f>M8</f>
        <v>0</v>
      </c>
      <c r="O8" s="74">
        <f t="shared" ref="O8:O24" si="0">IF(M8&gt;TIME(6,0,0),TIME(0,30,0),0)</f>
        <v>0</v>
      </c>
      <c r="P8" s="75">
        <f>P7+O8</f>
        <v>0</v>
      </c>
    </row>
    <row r="9" spans="1:16" x14ac:dyDescent="0.2">
      <c r="A9" s="93">
        <v>43772</v>
      </c>
      <c r="B9" s="94" t="str">
        <f>VLOOKUP(WEEKDAY(A9),Table1[#All],2,FALSE)</f>
        <v>א</v>
      </c>
      <c r="C9" s="95"/>
      <c r="D9" s="95"/>
      <c r="E9" s="96"/>
      <c r="F9" s="97"/>
      <c r="G9" s="95"/>
      <c r="H9" s="95"/>
      <c r="I9" s="95"/>
      <c r="J9" s="96"/>
      <c r="K9" s="133"/>
      <c r="L9" s="98"/>
      <c r="M9" s="73">
        <f>J9-E9</f>
        <v>0</v>
      </c>
      <c r="N9" s="73">
        <f t="shared" ref="N9:N24" si="1">N8+M9</f>
        <v>0</v>
      </c>
      <c r="O9" s="74">
        <f t="shared" si="0"/>
        <v>0</v>
      </c>
      <c r="P9" s="75">
        <f t="shared" ref="P9:P24" si="2">P8+O9</f>
        <v>0</v>
      </c>
    </row>
    <row r="10" spans="1:16" x14ac:dyDescent="0.2">
      <c r="A10" s="93">
        <v>43773</v>
      </c>
      <c r="B10" s="94" t="str">
        <f>VLOOKUP(WEEKDAY(A10),Table1[#All],2,FALSE)</f>
        <v>ב</v>
      </c>
      <c r="C10" s="102"/>
      <c r="D10" s="102"/>
      <c r="E10" s="70"/>
      <c r="F10" s="90"/>
      <c r="G10" s="69"/>
      <c r="H10" s="69"/>
      <c r="I10" s="69"/>
      <c r="J10" s="70"/>
      <c r="K10" s="92"/>
      <c r="L10" s="72"/>
      <c r="M10" s="73">
        <f>J10-E10</f>
        <v>0</v>
      </c>
      <c r="N10" s="73">
        <f t="shared" si="1"/>
        <v>0</v>
      </c>
      <c r="O10" s="74">
        <f t="shared" si="0"/>
        <v>0</v>
      </c>
      <c r="P10" s="75">
        <f t="shared" si="2"/>
        <v>0</v>
      </c>
    </row>
    <row r="11" spans="1:16" x14ac:dyDescent="0.2">
      <c r="A11" s="93">
        <v>43774</v>
      </c>
      <c r="B11" s="94" t="str">
        <f>VLOOKUP(WEEKDAY(A11),Table1[#All],2,FALSE)</f>
        <v>ג</v>
      </c>
      <c r="C11" s="78"/>
      <c r="D11" s="78"/>
      <c r="E11" s="70"/>
      <c r="F11" s="90"/>
      <c r="G11" s="69"/>
      <c r="H11" s="69"/>
      <c r="I11" s="69"/>
      <c r="J11" s="70"/>
      <c r="K11" s="90"/>
      <c r="L11" s="72"/>
      <c r="M11" s="73">
        <f t="shared" ref="M11:M24" si="3">J11-E11</f>
        <v>0</v>
      </c>
      <c r="N11" s="73">
        <f t="shared" si="1"/>
        <v>0</v>
      </c>
      <c r="O11" s="74">
        <f t="shared" si="0"/>
        <v>0</v>
      </c>
      <c r="P11" s="75">
        <f t="shared" si="2"/>
        <v>0</v>
      </c>
    </row>
    <row r="12" spans="1:16" x14ac:dyDescent="0.2">
      <c r="A12" s="93">
        <v>43775</v>
      </c>
      <c r="B12" s="94" t="str">
        <f>VLOOKUP(WEEKDAY(A12),Table1[#All],2,FALSE)</f>
        <v>ד</v>
      </c>
      <c r="C12" s="78"/>
      <c r="D12" s="78"/>
      <c r="E12" s="70"/>
      <c r="F12" s="90"/>
      <c r="G12" s="69"/>
      <c r="H12" s="69"/>
      <c r="I12" s="69"/>
      <c r="J12" s="70"/>
      <c r="K12" s="92"/>
      <c r="L12" s="72"/>
      <c r="M12" s="73">
        <f t="shared" si="3"/>
        <v>0</v>
      </c>
      <c r="N12" s="73">
        <f t="shared" si="1"/>
        <v>0</v>
      </c>
      <c r="O12" s="74">
        <f t="shared" si="0"/>
        <v>0</v>
      </c>
      <c r="P12" s="75">
        <f t="shared" si="2"/>
        <v>0</v>
      </c>
    </row>
    <row r="13" spans="1:16" x14ac:dyDescent="0.2">
      <c r="A13" s="93">
        <v>43776</v>
      </c>
      <c r="B13" s="94" t="str">
        <f>VLOOKUP(WEEKDAY(A13),Table1[#All],2,FALSE)</f>
        <v>ה</v>
      </c>
      <c r="C13" s="69"/>
      <c r="D13" s="69"/>
      <c r="E13" s="70"/>
      <c r="F13" s="90"/>
      <c r="G13" s="69"/>
      <c r="H13" s="69"/>
      <c r="I13" s="69"/>
      <c r="J13" s="70"/>
      <c r="K13" s="92"/>
      <c r="L13" s="72"/>
      <c r="M13" s="73">
        <f t="shared" si="3"/>
        <v>0</v>
      </c>
      <c r="N13" s="73">
        <f t="shared" si="1"/>
        <v>0</v>
      </c>
      <c r="O13" s="74">
        <f t="shared" si="0"/>
        <v>0</v>
      </c>
      <c r="P13" s="75">
        <f t="shared" si="2"/>
        <v>0</v>
      </c>
    </row>
    <row r="14" spans="1:16" x14ac:dyDescent="0.2">
      <c r="A14" s="117">
        <v>43777</v>
      </c>
      <c r="B14" s="118" t="str">
        <f>VLOOKUP(WEEKDAY(A14),Table1[#All],2,FALSE)</f>
        <v>ו</v>
      </c>
      <c r="C14" s="119"/>
      <c r="D14" s="119"/>
      <c r="E14" s="120"/>
      <c r="F14" s="123"/>
      <c r="G14" s="119"/>
      <c r="H14" s="119"/>
      <c r="I14" s="119"/>
      <c r="J14" s="120"/>
      <c r="K14" s="121"/>
      <c r="L14" s="122"/>
      <c r="M14" s="73">
        <f t="shared" si="3"/>
        <v>0</v>
      </c>
      <c r="N14" s="73">
        <f t="shared" si="1"/>
        <v>0</v>
      </c>
      <c r="O14" s="74">
        <f t="shared" si="0"/>
        <v>0</v>
      </c>
      <c r="P14" s="75">
        <f t="shared" si="2"/>
        <v>0</v>
      </c>
    </row>
    <row r="15" spans="1:16" x14ac:dyDescent="0.2">
      <c r="A15" s="117">
        <v>43778</v>
      </c>
      <c r="B15" s="118" t="str">
        <f>VLOOKUP(WEEKDAY(A15),Table1[#All],2,FALSE)</f>
        <v>ש</v>
      </c>
      <c r="C15" s="119"/>
      <c r="D15" s="119"/>
      <c r="E15" s="120"/>
      <c r="F15" s="123"/>
      <c r="G15" s="119"/>
      <c r="H15" s="119"/>
      <c r="I15" s="119"/>
      <c r="J15" s="120"/>
      <c r="K15" s="123"/>
      <c r="L15" s="122"/>
      <c r="M15" s="73">
        <f t="shared" si="3"/>
        <v>0</v>
      </c>
      <c r="N15" s="73">
        <f t="shared" si="1"/>
        <v>0</v>
      </c>
      <c r="O15" s="74">
        <f t="shared" si="0"/>
        <v>0</v>
      </c>
      <c r="P15" s="75">
        <f t="shared" si="2"/>
        <v>0</v>
      </c>
    </row>
    <row r="16" spans="1:16" x14ac:dyDescent="0.2">
      <c r="A16" s="93">
        <v>43779</v>
      </c>
      <c r="B16" s="94" t="str">
        <f>VLOOKUP(WEEKDAY(A16),Table1[#All],2,FALSE)</f>
        <v>א</v>
      </c>
      <c r="C16" s="102"/>
      <c r="D16" s="102"/>
      <c r="E16" s="70"/>
      <c r="F16" s="90"/>
      <c r="G16" s="69"/>
      <c r="H16" s="69"/>
      <c r="I16" s="69"/>
      <c r="J16" s="70"/>
      <c r="K16" s="92"/>
      <c r="L16" s="72"/>
      <c r="M16" s="73">
        <f t="shared" si="3"/>
        <v>0</v>
      </c>
      <c r="N16" s="73">
        <f t="shared" si="1"/>
        <v>0</v>
      </c>
      <c r="O16" s="74">
        <f t="shared" si="0"/>
        <v>0</v>
      </c>
      <c r="P16" s="75">
        <f t="shared" si="2"/>
        <v>0</v>
      </c>
    </row>
    <row r="17" spans="1:16" x14ac:dyDescent="0.2">
      <c r="A17" s="93">
        <v>43780</v>
      </c>
      <c r="B17" s="94" t="str">
        <f>VLOOKUP(WEEKDAY(A17),Table1[#All],2,FALSE)</f>
        <v>ב</v>
      </c>
      <c r="C17" s="78"/>
      <c r="D17" s="78"/>
      <c r="E17" s="70"/>
      <c r="F17" s="90"/>
      <c r="G17" s="69"/>
      <c r="H17" s="69"/>
      <c r="I17" s="69"/>
      <c r="J17" s="70"/>
      <c r="K17" s="92"/>
      <c r="L17" s="72"/>
      <c r="M17" s="73">
        <f t="shared" si="3"/>
        <v>0</v>
      </c>
      <c r="N17" s="73">
        <f t="shared" si="1"/>
        <v>0</v>
      </c>
      <c r="O17" s="74">
        <f t="shared" si="0"/>
        <v>0</v>
      </c>
      <c r="P17" s="75">
        <f t="shared" si="2"/>
        <v>0</v>
      </c>
    </row>
    <row r="18" spans="1:16" x14ac:dyDescent="0.2">
      <c r="A18" s="93">
        <v>43781</v>
      </c>
      <c r="B18" s="94" t="str">
        <f>VLOOKUP(WEEKDAY(A18),Table1[#All],2,FALSE)</f>
        <v>ג</v>
      </c>
      <c r="C18" s="78"/>
      <c r="D18" s="78"/>
      <c r="E18" s="70"/>
      <c r="F18" s="90"/>
      <c r="G18" s="69"/>
      <c r="H18" s="69"/>
      <c r="I18" s="69"/>
      <c r="J18" s="70"/>
      <c r="K18" s="92"/>
      <c r="L18" s="72"/>
      <c r="M18" s="73">
        <f t="shared" si="3"/>
        <v>0</v>
      </c>
      <c r="N18" s="73">
        <f t="shared" si="1"/>
        <v>0</v>
      </c>
      <c r="O18" s="74">
        <f t="shared" si="0"/>
        <v>0</v>
      </c>
      <c r="P18" s="75">
        <f t="shared" si="2"/>
        <v>0</v>
      </c>
    </row>
    <row r="19" spans="1:16" x14ac:dyDescent="0.2">
      <c r="A19" s="93">
        <v>43782</v>
      </c>
      <c r="B19" s="94" t="str">
        <f>VLOOKUP(WEEKDAY(A19),Table1[#All],2,FALSE)</f>
        <v>ד</v>
      </c>
      <c r="C19" s="69"/>
      <c r="D19" s="69"/>
      <c r="E19" s="70"/>
      <c r="F19" s="90"/>
      <c r="G19" s="69"/>
      <c r="H19" s="69"/>
      <c r="I19" s="69"/>
      <c r="J19" s="70"/>
      <c r="K19" s="92"/>
      <c r="L19" s="72"/>
      <c r="M19" s="73">
        <f t="shared" si="3"/>
        <v>0</v>
      </c>
      <c r="N19" s="73">
        <f t="shared" si="1"/>
        <v>0</v>
      </c>
      <c r="O19" s="74">
        <f t="shared" si="0"/>
        <v>0</v>
      </c>
      <c r="P19" s="75">
        <f t="shared" si="2"/>
        <v>0</v>
      </c>
    </row>
    <row r="20" spans="1:16" x14ac:dyDescent="0.2">
      <c r="A20" s="93">
        <v>43783</v>
      </c>
      <c r="B20" s="94" t="str">
        <f>VLOOKUP(WEEKDAY(A20),Table1[#All],2,FALSE)</f>
        <v>ה</v>
      </c>
      <c r="C20" s="69"/>
      <c r="D20" s="69"/>
      <c r="E20" s="70"/>
      <c r="F20" s="90"/>
      <c r="G20" s="69"/>
      <c r="H20" s="69"/>
      <c r="I20" s="69"/>
      <c r="J20" s="70"/>
      <c r="K20" s="92"/>
      <c r="L20" s="72"/>
      <c r="M20" s="73">
        <f t="shared" si="3"/>
        <v>0</v>
      </c>
      <c r="N20" s="73">
        <f t="shared" si="1"/>
        <v>0</v>
      </c>
      <c r="O20" s="74">
        <f t="shared" si="0"/>
        <v>0</v>
      </c>
      <c r="P20" s="75">
        <f t="shared" si="2"/>
        <v>0</v>
      </c>
    </row>
    <row r="21" spans="1:16" x14ac:dyDescent="0.2">
      <c r="A21" s="117">
        <v>43784</v>
      </c>
      <c r="B21" s="118" t="str">
        <f>VLOOKUP(WEEKDAY(A21),Table1[#All],2,FALSE)</f>
        <v>ו</v>
      </c>
      <c r="C21" s="119"/>
      <c r="D21" s="119"/>
      <c r="E21" s="120"/>
      <c r="F21" s="123"/>
      <c r="G21" s="119"/>
      <c r="H21" s="119"/>
      <c r="I21" s="119"/>
      <c r="J21" s="120"/>
      <c r="K21" s="121"/>
      <c r="L21" s="122"/>
      <c r="M21" s="73">
        <f t="shared" si="3"/>
        <v>0</v>
      </c>
      <c r="N21" s="73">
        <f t="shared" si="1"/>
        <v>0</v>
      </c>
      <c r="O21" s="74">
        <f t="shared" si="0"/>
        <v>0</v>
      </c>
      <c r="P21" s="75">
        <f t="shared" si="2"/>
        <v>0</v>
      </c>
    </row>
    <row r="22" spans="1:16" x14ac:dyDescent="0.2">
      <c r="A22" s="117">
        <v>43785</v>
      </c>
      <c r="B22" s="118" t="str">
        <f>VLOOKUP(WEEKDAY(A22),Table1[#All],2,FALSE)</f>
        <v>ש</v>
      </c>
      <c r="C22" s="119"/>
      <c r="D22" s="119"/>
      <c r="E22" s="120"/>
      <c r="F22" s="123"/>
      <c r="G22" s="119"/>
      <c r="H22" s="119"/>
      <c r="I22" s="119"/>
      <c r="J22" s="120"/>
      <c r="K22" s="121"/>
      <c r="L22" s="122"/>
      <c r="M22" s="73">
        <f t="shared" si="3"/>
        <v>0</v>
      </c>
      <c r="N22" s="73">
        <f t="shared" si="1"/>
        <v>0</v>
      </c>
      <c r="O22" s="74">
        <f t="shared" si="0"/>
        <v>0</v>
      </c>
      <c r="P22" s="75">
        <f t="shared" si="2"/>
        <v>0</v>
      </c>
    </row>
    <row r="23" spans="1:16" x14ac:dyDescent="0.2">
      <c r="A23" s="93">
        <v>43786</v>
      </c>
      <c r="B23" s="94" t="str">
        <f>VLOOKUP(WEEKDAY(A23),Table1[#All],2,FALSE)</f>
        <v>א</v>
      </c>
      <c r="C23" s="78"/>
      <c r="D23" s="78"/>
      <c r="E23" s="70"/>
      <c r="F23" s="90"/>
      <c r="G23" s="69"/>
      <c r="H23" s="69"/>
      <c r="I23" s="69"/>
      <c r="J23" s="70"/>
      <c r="K23" s="92"/>
      <c r="L23" s="72"/>
      <c r="M23" s="73">
        <f t="shared" si="3"/>
        <v>0</v>
      </c>
      <c r="N23" s="73">
        <f t="shared" si="1"/>
        <v>0</v>
      </c>
      <c r="O23" s="74">
        <f t="shared" si="0"/>
        <v>0</v>
      </c>
      <c r="P23" s="75">
        <f t="shared" si="2"/>
        <v>0</v>
      </c>
    </row>
    <row r="24" spans="1:16" ht="32" x14ac:dyDescent="0.2">
      <c r="A24" s="93">
        <v>43787</v>
      </c>
      <c r="B24" s="94" t="str">
        <f>VLOOKUP(WEEKDAY(A24),Table1[#All],2,FALSE)</f>
        <v>ב</v>
      </c>
      <c r="C24" s="78"/>
      <c r="D24" s="78"/>
      <c r="E24" s="70" t="s">
        <v>162</v>
      </c>
      <c r="F24" s="90" t="s">
        <v>17</v>
      </c>
      <c r="G24" s="69"/>
      <c r="H24" s="69"/>
      <c r="I24" s="69"/>
      <c r="J24" s="70" t="s">
        <v>163</v>
      </c>
      <c r="K24" s="92" t="s">
        <v>132</v>
      </c>
      <c r="L24" s="72" t="s">
        <v>164</v>
      </c>
      <c r="M24" s="73">
        <f t="shared" si="3"/>
        <v>0.33680555555555552</v>
      </c>
      <c r="N24" s="73">
        <f t="shared" si="1"/>
        <v>0.33680555555555552</v>
      </c>
      <c r="O24" s="74">
        <f t="shared" si="0"/>
        <v>2.0833333333333332E-2</v>
      </c>
      <c r="P24" s="75">
        <f t="shared" si="2"/>
        <v>2.0833333333333332E-2</v>
      </c>
    </row>
    <row r="25" spans="1:16" s="125" customFormat="1" ht="32" x14ac:dyDescent="0.2">
      <c r="A25" s="124">
        <v>43787</v>
      </c>
      <c r="B25" s="126" t="str">
        <f>VLOOKUP(WEEKDAY(A25),Table1[#All],2,FALSE)</f>
        <v>ב</v>
      </c>
      <c r="C25" s="127"/>
      <c r="D25" s="127"/>
      <c r="E25" s="128">
        <v>0.63194444444444442</v>
      </c>
      <c r="F25" s="129"/>
      <c r="G25" s="127"/>
      <c r="H25" s="127"/>
      <c r="I25" s="127"/>
      <c r="J25" s="128">
        <v>0.6875</v>
      </c>
      <c r="K25" s="130"/>
      <c r="L25" s="131" t="s">
        <v>165</v>
      </c>
      <c r="M25" s="73">
        <f t="shared" ref="M25:M28" si="4">J25-E25</f>
        <v>5.555555555555558E-2</v>
      </c>
      <c r="N25" s="73">
        <f t="shared" ref="N25:N28" si="5">N24+M25</f>
        <v>0.3923611111111111</v>
      </c>
      <c r="O25" s="74">
        <f t="shared" ref="O25:O28" si="6">IF(M25&gt;TIME(6,0,0),TIME(0,30,0),0)</f>
        <v>0</v>
      </c>
      <c r="P25" s="75">
        <f t="shared" ref="P25:P28" si="7">P24+O25</f>
        <v>2.0833333333333332E-2</v>
      </c>
    </row>
    <row r="26" spans="1:16" ht="48" x14ac:dyDescent="0.2">
      <c r="A26" s="93">
        <v>43788</v>
      </c>
      <c r="B26" s="94" t="str">
        <f>VLOOKUP(WEEKDAY(A26),Table1[#All],2,FALSE)</f>
        <v>ג</v>
      </c>
      <c r="C26" s="69"/>
      <c r="D26" s="69"/>
      <c r="E26" s="70" t="s">
        <v>166</v>
      </c>
      <c r="F26" s="90" t="s">
        <v>39</v>
      </c>
      <c r="G26" s="69"/>
      <c r="H26" s="69"/>
      <c r="I26" s="69"/>
      <c r="J26" s="70" t="s">
        <v>167</v>
      </c>
      <c r="K26" s="90" t="s">
        <v>132</v>
      </c>
      <c r="L26" s="72" t="s">
        <v>168</v>
      </c>
      <c r="M26" s="73">
        <f t="shared" si="4"/>
        <v>0.38472222222222224</v>
      </c>
      <c r="N26" s="73">
        <f t="shared" si="5"/>
        <v>0.77708333333333335</v>
      </c>
      <c r="O26" s="74">
        <f t="shared" si="6"/>
        <v>2.0833333333333332E-2</v>
      </c>
      <c r="P26" s="75">
        <f t="shared" si="7"/>
        <v>4.1666666666666664E-2</v>
      </c>
    </row>
    <row r="27" spans="1:16" ht="16" x14ac:dyDescent="0.2">
      <c r="A27" s="124">
        <v>43790</v>
      </c>
      <c r="B27" s="126" t="s">
        <v>169</v>
      </c>
      <c r="C27" s="127"/>
      <c r="D27" s="127"/>
      <c r="E27" s="128">
        <v>0.3125</v>
      </c>
      <c r="F27" s="129"/>
      <c r="G27" s="127"/>
      <c r="H27" s="127"/>
      <c r="I27" s="127"/>
      <c r="J27" s="128">
        <v>0.34791666666666665</v>
      </c>
      <c r="K27" s="130"/>
      <c r="L27" s="131" t="s">
        <v>170</v>
      </c>
      <c r="M27" s="73">
        <f t="shared" si="4"/>
        <v>3.5416666666666652E-2</v>
      </c>
      <c r="N27" s="73">
        <f t="shared" si="5"/>
        <v>0.8125</v>
      </c>
      <c r="O27" s="74">
        <f t="shared" si="6"/>
        <v>0</v>
      </c>
      <c r="P27" s="75">
        <f t="shared" si="7"/>
        <v>4.1666666666666664E-2</v>
      </c>
    </row>
    <row r="28" spans="1:16" ht="32" x14ac:dyDescent="0.2">
      <c r="A28" s="93">
        <v>43790</v>
      </c>
      <c r="B28" s="94" t="str">
        <f>VLOOKUP(WEEKDAY(A28),Table1[#All],2,FALSE)</f>
        <v>ה</v>
      </c>
      <c r="C28" s="69"/>
      <c r="D28" s="69"/>
      <c r="E28" s="70" t="s">
        <v>171</v>
      </c>
      <c r="F28" s="90" t="s">
        <v>132</v>
      </c>
      <c r="G28" s="69"/>
      <c r="H28" s="69"/>
      <c r="I28" s="69"/>
      <c r="J28" s="70" t="s">
        <v>172</v>
      </c>
      <c r="K28" s="92" t="s">
        <v>173</v>
      </c>
      <c r="L28" s="72" t="s">
        <v>174</v>
      </c>
      <c r="M28" s="73">
        <f t="shared" si="4"/>
        <v>0.31319444444444444</v>
      </c>
      <c r="N28" s="73">
        <f t="shared" si="5"/>
        <v>1.1256944444444446</v>
      </c>
      <c r="O28" s="74">
        <f t="shared" si="6"/>
        <v>2.0833333333333332E-2</v>
      </c>
      <c r="P28" s="75">
        <f t="shared" si="7"/>
        <v>6.25E-2</v>
      </c>
    </row>
    <row r="29" spans="1:16" x14ac:dyDescent="0.2">
      <c r="A29" s="117">
        <v>43791</v>
      </c>
      <c r="B29" s="118" t="str">
        <f>VLOOKUP(WEEKDAY(A29),Table1[#All],2,FALSE)</f>
        <v>ו</v>
      </c>
      <c r="C29" s="119"/>
      <c r="D29" s="119"/>
      <c r="E29" s="120"/>
      <c r="F29" s="123"/>
      <c r="G29" s="119"/>
      <c r="H29" s="119"/>
      <c r="I29" s="119"/>
      <c r="J29" s="120"/>
      <c r="K29" s="121"/>
      <c r="L29" s="122"/>
      <c r="M29" s="73">
        <f t="shared" ref="M29:M35" si="8">J29-E29</f>
        <v>0</v>
      </c>
      <c r="N29" s="73">
        <f t="shared" ref="N29:N35" si="9">N28+M29</f>
        <v>1.1256944444444446</v>
      </c>
      <c r="O29" s="74">
        <f t="shared" ref="O29:O35" si="10">IF(M29&gt;TIME(6,0,0),TIME(0,30,0),0)</f>
        <v>0</v>
      </c>
      <c r="P29" s="75">
        <f t="shared" ref="P29:P35" si="11">P28+O29</f>
        <v>6.25E-2</v>
      </c>
    </row>
    <row r="30" spans="1:16" x14ac:dyDescent="0.2">
      <c r="A30" s="117">
        <v>43792</v>
      </c>
      <c r="B30" s="118" t="str">
        <f>VLOOKUP(WEEKDAY(A30),Table1[#All],2,FALSE)</f>
        <v>ש</v>
      </c>
      <c r="C30" s="119"/>
      <c r="D30" s="119"/>
      <c r="E30" s="120"/>
      <c r="F30" s="123"/>
      <c r="G30" s="119"/>
      <c r="H30" s="119"/>
      <c r="I30" s="119"/>
      <c r="J30" s="120"/>
      <c r="K30" s="123"/>
      <c r="L30" s="122"/>
      <c r="M30" s="73">
        <f t="shared" si="8"/>
        <v>0</v>
      </c>
      <c r="N30" s="73">
        <f t="shared" si="9"/>
        <v>1.1256944444444446</v>
      </c>
      <c r="O30" s="74">
        <f t="shared" si="10"/>
        <v>0</v>
      </c>
      <c r="P30" s="75">
        <f t="shared" si="11"/>
        <v>6.25E-2</v>
      </c>
    </row>
    <row r="31" spans="1:16" ht="64" x14ac:dyDescent="0.2">
      <c r="A31" s="93">
        <v>43793</v>
      </c>
      <c r="B31" s="94" t="str">
        <f>VLOOKUP(WEEKDAY(A31),Table1[#All],2,FALSE)</f>
        <v>א</v>
      </c>
      <c r="C31" s="78"/>
      <c r="D31" s="78"/>
      <c r="E31" s="70" t="s">
        <v>175</v>
      </c>
      <c r="F31" s="90" t="s">
        <v>17</v>
      </c>
      <c r="G31" s="69"/>
      <c r="H31" s="69"/>
      <c r="I31" s="69"/>
      <c r="J31" s="70" t="s">
        <v>176</v>
      </c>
      <c r="K31" s="90" t="s">
        <v>177</v>
      </c>
      <c r="L31" s="72" t="s">
        <v>178</v>
      </c>
      <c r="M31" s="73">
        <f t="shared" si="8"/>
        <v>0.36041666666666666</v>
      </c>
      <c r="N31" s="73">
        <f t="shared" si="9"/>
        <v>1.4861111111111112</v>
      </c>
      <c r="O31" s="74">
        <f t="shared" si="10"/>
        <v>2.0833333333333332E-2</v>
      </c>
      <c r="P31" s="75">
        <f t="shared" si="11"/>
        <v>8.3333333333333329E-2</v>
      </c>
    </row>
    <row r="32" spans="1:16" ht="32" x14ac:dyDescent="0.2">
      <c r="A32" s="93">
        <v>43794</v>
      </c>
      <c r="B32" s="94" t="str">
        <f>VLOOKUP(WEEKDAY(A32),Table1[#All],2,FALSE)</f>
        <v>ב</v>
      </c>
      <c r="C32" s="69"/>
      <c r="D32" s="69"/>
      <c r="E32" s="70" t="s">
        <v>179</v>
      </c>
      <c r="F32" s="90" t="s">
        <v>13</v>
      </c>
      <c r="G32" s="69"/>
      <c r="H32" s="69"/>
      <c r="I32" s="69"/>
      <c r="J32" s="70" t="s">
        <v>180</v>
      </c>
      <c r="K32" s="92" t="s">
        <v>132</v>
      </c>
      <c r="L32" s="72" t="s">
        <v>181</v>
      </c>
      <c r="M32" s="73">
        <f t="shared" si="8"/>
        <v>0.25972222222222219</v>
      </c>
      <c r="N32" s="73">
        <f t="shared" si="9"/>
        <v>1.7458333333333333</v>
      </c>
      <c r="O32" s="74">
        <f t="shared" si="10"/>
        <v>2.0833333333333332E-2</v>
      </c>
      <c r="P32" s="75">
        <f t="shared" si="11"/>
        <v>0.10416666666666666</v>
      </c>
    </row>
    <row r="33" spans="1:16" ht="32" x14ac:dyDescent="0.2">
      <c r="A33" s="93">
        <v>43795</v>
      </c>
      <c r="B33" s="94" t="str">
        <f>VLOOKUP(WEEKDAY(A33),Table1[#All],2,FALSE)</f>
        <v>ג</v>
      </c>
      <c r="C33" s="69"/>
      <c r="D33" s="69"/>
      <c r="E33" s="70" t="s">
        <v>182</v>
      </c>
      <c r="F33" s="90" t="s">
        <v>59</v>
      </c>
      <c r="G33" s="69"/>
      <c r="H33" s="69"/>
      <c r="I33" s="69"/>
      <c r="J33" s="70" t="s">
        <v>167</v>
      </c>
      <c r="K33" s="92" t="s">
        <v>67</v>
      </c>
      <c r="L33" s="72" t="s">
        <v>183</v>
      </c>
      <c r="M33" s="73">
        <f t="shared" si="8"/>
        <v>0.37013888888888891</v>
      </c>
      <c r="N33" s="73">
        <f t="shared" si="9"/>
        <v>2.1159722222222221</v>
      </c>
      <c r="O33" s="74">
        <f t="shared" si="10"/>
        <v>2.0833333333333332E-2</v>
      </c>
      <c r="P33" s="75">
        <f t="shared" si="11"/>
        <v>0.12499999999999999</v>
      </c>
    </row>
    <row r="34" spans="1:16" s="59" customFormat="1" x14ac:dyDescent="0.2">
      <c r="A34" s="93">
        <v>43796</v>
      </c>
      <c r="B34" s="94" t="str">
        <f>VLOOKUP(WEEKDAY(A34),Table1[#All],2,FALSE)</f>
        <v>ד</v>
      </c>
      <c r="C34" s="69"/>
      <c r="D34" s="69"/>
      <c r="E34" s="70"/>
      <c r="F34" s="90"/>
      <c r="G34" s="69"/>
      <c r="H34" s="69"/>
      <c r="I34" s="69"/>
      <c r="J34" s="70"/>
      <c r="K34" s="92"/>
      <c r="L34" s="72"/>
      <c r="M34" s="73">
        <f t="shared" si="8"/>
        <v>0</v>
      </c>
      <c r="N34" s="73">
        <f t="shared" si="9"/>
        <v>2.1159722222222221</v>
      </c>
      <c r="O34" s="74">
        <f t="shared" si="10"/>
        <v>0</v>
      </c>
      <c r="P34" s="75">
        <f t="shared" si="11"/>
        <v>0.12499999999999999</v>
      </c>
    </row>
    <row r="35" spans="1:16" ht="48" x14ac:dyDescent="0.2">
      <c r="A35" s="93">
        <v>43797</v>
      </c>
      <c r="B35" s="94" t="str">
        <f>VLOOKUP(WEEKDAY(A35),Table1[#All],2,FALSE)</f>
        <v>ה</v>
      </c>
      <c r="C35" s="69"/>
      <c r="D35" s="69"/>
      <c r="E35" s="70">
        <v>0.32083333333333336</v>
      </c>
      <c r="F35" s="90"/>
      <c r="G35" s="69"/>
      <c r="H35" s="69"/>
      <c r="I35" s="69"/>
      <c r="J35" s="70">
        <v>0.65763888888888888</v>
      </c>
      <c r="K35" s="92" t="s">
        <v>67</v>
      </c>
      <c r="L35" s="72" t="s">
        <v>184</v>
      </c>
      <c r="M35" s="73">
        <f t="shared" si="8"/>
        <v>0.33680555555555552</v>
      </c>
      <c r="N35" s="73">
        <f t="shared" si="9"/>
        <v>2.4527777777777775</v>
      </c>
      <c r="O35" s="74">
        <f t="shared" si="10"/>
        <v>2.0833333333333332E-2</v>
      </c>
      <c r="P35" s="75">
        <f t="shared" si="11"/>
        <v>0.14583333333333331</v>
      </c>
    </row>
    <row r="36" spans="1:16" s="125" customFormat="1" x14ac:dyDescent="0.2">
      <c r="A36" s="117">
        <v>43798</v>
      </c>
      <c r="B36" s="118" t="str">
        <f>VLOOKUP(WEEKDAY(A36),Table1[#All],2,FALSE)</f>
        <v>ו</v>
      </c>
      <c r="C36" s="119"/>
      <c r="D36" s="119"/>
      <c r="E36" s="120"/>
      <c r="F36" s="123"/>
      <c r="G36" s="119"/>
      <c r="H36" s="119"/>
      <c r="I36" s="119"/>
      <c r="J36" s="120"/>
      <c r="K36" s="121"/>
      <c r="L36" s="122"/>
      <c r="M36" s="73">
        <f t="shared" ref="M36:M38" si="12">J36-E36</f>
        <v>0</v>
      </c>
      <c r="N36" s="73">
        <f t="shared" ref="N36:N38" si="13">N35+M36</f>
        <v>2.4527777777777775</v>
      </c>
      <c r="O36" s="74">
        <f t="shared" ref="O36:O38" si="14">IF(M36&gt;TIME(6,0,0),TIME(0,30,0),0)</f>
        <v>0</v>
      </c>
      <c r="P36" s="75">
        <f t="shared" ref="P36:P38" si="15">P35+O36</f>
        <v>0.14583333333333331</v>
      </c>
    </row>
    <row r="37" spans="1:16" s="125" customFormat="1" x14ac:dyDescent="0.2">
      <c r="A37" s="117">
        <v>43799</v>
      </c>
      <c r="B37" s="118" t="str">
        <f>VLOOKUP(WEEKDAY(A37),Table1[#All],2,FALSE)</f>
        <v>ש</v>
      </c>
      <c r="C37" s="119"/>
      <c r="D37" s="119"/>
      <c r="E37" s="120"/>
      <c r="F37" s="123"/>
      <c r="G37" s="119"/>
      <c r="H37" s="119"/>
      <c r="I37" s="119"/>
      <c r="J37" s="120"/>
      <c r="K37" s="121"/>
      <c r="L37" s="122"/>
      <c r="M37" s="73">
        <f t="shared" si="12"/>
        <v>0</v>
      </c>
      <c r="N37" s="73">
        <f t="shared" si="13"/>
        <v>2.4527777777777775</v>
      </c>
      <c r="O37" s="74">
        <f t="shared" si="14"/>
        <v>0</v>
      </c>
      <c r="P37" s="75">
        <f t="shared" si="15"/>
        <v>0.14583333333333331</v>
      </c>
    </row>
    <row r="38" spans="1:16" s="125" customFormat="1" x14ac:dyDescent="0.2">
      <c r="A38" s="93"/>
      <c r="B38" s="94"/>
      <c r="C38" s="69"/>
      <c r="D38" s="69"/>
      <c r="E38" s="70"/>
      <c r="F38" s="90"/>
      <c r="G38" s="69"/>
      <c r="H38" s="69"/>
      <c r="I38" s="69"/>
      <c r="J38" s="70"/>
      <c r="K38" s="92"/>
      <c r="L38" s="72"/>
      <c r="M38" s="73">
        <f t="shared" si="12"/>
        <v>0</v>
      </c>
      <c r="N38" s="73">
        <f t="shared" si="13"/>
        <v>2.4527777777777775</v>
      </c>
      <c r="O38" s="74">
        <f t="shared" si="14"/>
        <v>0</v>
      </c>
      <c r="P38" s="75">
        <f t="shared" si="15"/>
        <v>0.14583333333333331</v>
      </c>
    </row>
    <row r="39" spans="1:16" ht="32" x14ac:dyDescent="0.2">
      <c r="A39" s="64" t="s">
        <v>46</v>
      </c>
      <c r="B39" s="65" t="s">
        <v>47</v>
      </c>
      <c r="C39" s="66" t="s">
        <v>48</v>
      </c>
      <c r="D39" s="66" t="s">
        <v>49</v>
      </c>
      <c r="E39" s="1"/>
      <c r="F39" s="6"/>
      <c r="G39" s="6"/>
      <c r="H39" s="6"/>
      <c r="I39" s="6"/>
      <c r="J39" s="1"/>
      <c r="K39" s="6"/>
      <c r="L39" s="6"/>
      <c r="M39" s="18"/>
      <c r="N39" s="132">
        <f>N35-P35</f>
        <v>2.306944444444444</v>
      </c>
      <c r="O39" s="19"/>
      <c r="P39" s="5"/>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A0922A-5C74-4BEE-B445-A636F3904B80}">
  <sheetPr codeName="Sheet8"/>
  <dimension ref="A1:P42"/>
  <sheetViews>
    <sheetView rightToLeft="1" topLeftCell="A29" zoomScale="85" zoomScaleNormal="85" workbookViewId="0">
      <selection activeCell="A40" sqref="A40"/>
    </sheetView>
  </sheetViews>
  <sheetFormatPr baseColWidth="10" defaultColWidth="8.83203125" defaultRowHeight="15" x14ac:dyDescent="0.2"/>
  <cols>
    <col min="1" max="1" width="17" bestFit="1" customWidth="1"/>
    <col min="2" max="2" width="11.5" customWidth="1"/>
    <col min="3" max="4" width="0" hidden="1" customWidth="1"/>
    <col min="5" max="5" width="10.1640625" customWidth="1"/>
    <col min="6" max="6" width="34.5" customWidth="1"/>
    <col min="7" max="9" width="0" hidden="1" customWidth="1"/>
    <col min="11" max="11" width="36" customWidth="1"/>
    <col min="12" max="12" width="29.5" customWidth="1"/>
    <col min="13" max="13" width="7.5" customWidth="1"/>
    <col min="14" max="14" width="7.1640625" customWidth="1"/>
    <col min="15" max="15" width="4.5" hidden="1" customWidth="1"/>
  </cols>
  <sheetData>
    <row r="1" spans="1:16" x14ac:dyDescent="0.2">
      <c r="A1" s="34"/>
      <c r="B1" s="1"/>
      <c r="C1" s="6"/>
      <c r="D1" s="6"/>
      <c r="E1" s="1"/>
      <c r="F1" s="6"/>
      <c r="G1" s="6"/>
      <c r="H1" s="6"/>
      <c r="I1" s="6"/>
      <c r="J1" s="1"/>
      <c r="K1" s="6"/>
      <c r="L1" s="6"/>
      <c r="M1" s="18"/>
      <c r="N1" s="7"/>
      <c r="O1" s="19"/>
      <c r="P1" s="5"/>
    </row>
    <row r="2" spans="1:16" x14ac:dyDescent="0.2">
      <c r="A2" s="34"/>
      <c r="B2" s="1"/>
      <c r="C2" s="6"/>
      <c r="D2" s="6"/>
      <c r="E2" s="11"/>
      <c r="F2" s="328" t="s">
        <v>0</v>
      </c>
      <c r="G2" s="6"/>
      <c r="H2" s="6"/>
      <c r="I2" s="6"/>
      <c r="J2" s="1"/>
      <c r="K2" s="6"/>
      <c r="L2" s="6"/>
      <c r="M2" s="18"/>
      <c r="N2" s="7"/>
      <c r="O2" s="19"/>
      <c r="P2" s="5"/>
    </row>
    <row r="3" spans="1:16" x14ac:dyDescent="0.2">
      <c r="A3" s="34"/>
      <c r="B3" s="1"/>
      <c r="C3" s="6"/>
      <c r="D3" s="6"/>
      <c r="E3" s="11"/>
      <c r="F3" s="328" t="s">
        <v>1</v>
      </c>
      <c r="G3" s="6"/>
      <c r="H3" s="6"/>
      <c r="I3" s="6"/>
      <c r="J3" s="1"/>
      <c r="K3" s="6"/>
      <c r="L3" s="6"/>
      <c r="M3" s="18"/>
      <c r="N3" s="7"/>
      <c r="O3" s="19"/>
      <c r="P3" s="5"/>
    </row>
    <row r="4" spans="1:16" x14ac:dyDescent="0.2">
      <c r="A4" s="34"/>
      <c r="B4" s="1"/>
      <c r="C4" s="6"/>
      <c r="D4" s="6"/>
      <c r="E4" s="11"/>
      <c r="F4" s="63" t="s">
        <v>160</v>
      </c>
      <c r="G4" s="6"/>
      <c r="H4" s="6"/>
      <c r="I4" s="6"/>
      <c r="J4" s="1"/>
      <c r="K4" s="6"/>
      <c r="L4" s="6"/>
      <c r="M4" s="18"/>
      <c r="N4" s="7"/>
      <c r="O4" s="19"/>
      <c r="P4" s="5"/>
    </row>
    <row r="5" spans="1:16" x14ac:dyDescent="0.2">
      <c r="A5" s="34"/>
      <c r="B5" s="1"/>
      <c r="C5" s="6"/>
      <c r="D5" s="6"/>
      <c r="E5" s="1"/>
      <c r="F5" s="6"/>
      <c r="G5" s="6"/>
      <c r="H5" s="6"/>
      <c r="I5" s="6"/>
      <c r="J5" s="1"/>
      <c r="K5" s="6"/>
      <c r="L5" s="6"/>
      <c r="M5" s="18"/>
      <c r="N5" s="7"/>
      <c r="O5" s="19"/>
      <c r="P5" s="5"/>
    </row>
    <row r="6" spans="1:16" ht="32" x14ac:dyDescent="0.2">
      <c r="A6" s="42" t="s">
        <v>3</v>
      </c>
      <c r="B6" s="42" t="s">
        <v>4</v>
      </c>
      <c r="C6" s="42" t="s">
        <v>5</v>
      </c>
      <c r="D6" s="42" t="s">
        <v>6</v>
      </c>
      <c r="E6" s="42" t="s">
        <v>7</v>
      </c>
      <c r="F6" s="42" t="s">
        <v>8</v>
      </c>
      <c r="G6" s="42" t="s">
        <v>9</v>
      </c>
      <c r="H6" s="42" t="s">
        <v>5</v>
      </c>
      <c r="I6" s="42" t="s">
        <v>6</v>
      </c>
      <c r="J6" s="42" t="s">
        <v>10</v>
      </c>
      <c r="K6" s="42" t="s">
        <v>8</v>
      </c>
      <c r="L6" s="42" t="s">
        <v>9</v>
      </c>
      <c r="M6" s="43" t="s">
        <v>11</v>
      </c>
      <c r="N6" s="44" t="s">
        <v>12</v>
      </c>
      <c r="O6" s="19"/>
      <c r="P6" s="44" t="s">
        <v>161</v>
      </c>
    </row>
    <row r="7" spans="1:16" ht="48" x14ac:dyDescent="0.2">
      <c r="A7" s="149">
        <v>43800</v>
      </c>
      <c r="B7" s="150" t="str">
        <f>VLOOKUP(WEEKDAY(A7),Table1[#All],2,FALSE)</f>
        <v>א</v>
      </c>
      <c r="C7" s="158"/>
      <c r="D7" s="159"/>
      <c r="E7" s="165">
        <v>0.3444444444444445</v>
      </c>
      <c r="F7" s="90" t="s">
        <v>13</v>
      </c>
      <c r="G7" s="166"/>
      <c r="H7" s="166"/>
      <c r="I7" s="166"/>
      <c r="J7" s="165">
        <v>0.71180555555555547</v>
      </c>
      <c r="K7" s="90" t="s">
        <v>67</v>
      </c>
      <c r="L7" s="167" t="s">
        <v>185</v>
      </c>
      <c r="M7" s="99">
        <f t="shared" ref="M7:M41" si="0">J7-E7</f>
        <v>0.36736111111111097</v>
      </c>
      <c r="N7" s="99">
        <f>M7</f>
        <v>0.36736111111111097</v>
      </c>
      <c r="O7" s="74">
        <f>IF(M7&gt;TIME(6,0,0),TIME(0,30,0),0)</f>
        <v>2.0833333333333332E-2</v>
      </c>
      <c r="P7" s="75">
        <v>2.0833333333333332E-2</v>
      </c>
    </row>
    <row r="8" spans="1:16" ht="16" x14ac:dyDescent="0.2">
      <c r="A8" s="149">
        <v>43801</v>
      </c>
      <c r="B8" s="150" t="str">
        <f>VLOOKUP(WEEKDAY(A8),Table1[#All],2,FALSE)</f>
        <v>ב</v>
      </c>
      <c r="C8" s="160"/>
      <c r="D8" s="161"/>
      <c r="E8" s="152">
        <v>0.29097222222222224</v>
      </c>
      <c r="F8" s="90" t="s">
        <v>27</v>
      </c>
      <c r="G8" s="151"/>
      <c r="H8" s="151"/>
      <c r="I8" s="151"/>
      <c r="J8" s="152">
        <v>0.63541666666666663</v>
      </c>
      <c r="K8" s="90" t="s">
        <v>20</v>
      </c>
      <c r="L8" s="154" t="s">
        <v>186</v>
      </c>
      <c r="M8" s="164">
        <f t="shared" si="0"/>
        <v>0.34444444444444439</v>
      </c>
      <c r="N8" s="73">
        <f>M8+N7</f>
        <v>0.71180555555555536</v>
      </c>
      <c r="O8" s="74">
        <f t="shared" ref="O8:O10" si="1">IF(M8&gt;TIME(6,0,0),TIME(0,30,0),0)</f>
        <v>2.0833333333333332E-2</v>
      </c>
      <c r="P8" s="75">
        <f>P7+O8</f>
        <v>4.1666666666666664E-2</v>
      </c>
    </row>
    <row r="9" spans="1:16" ht="48" x14ac:dyDescent="0.2">
      <c r="A9" s="149">
        <v>43802</v>
      </c>
      <c r="B9" s="150" t="str">
        <f>VLOOKUP(WEEKDAY(A9),Table1[#All],2,FALSE)</f>
        <v>ג</v>
      </c>
      <c r="C9" s="155"/>
      <c r="D9" s="162"/>
      <c r="E9" s="152">
        <v>0.32083333333333336</v>
      </c>
      <c r="F9" s="90" t="s">
        <v>13</v>
      </c>
      <c r="G9" s="151"/>
      <c r="H9" s="151"/>
      <c r="I9" s="151"/>
      <c r="J9" s="180">
        <v>0.71875</v>
      </c>
      <c r="K9" s="153"/>
      <c r="L9" s="154" t="s">
        <v>187</v>
      </c>
      <c r="M9" s="164">
        <f t="shared" si="0"/>
        <v>0.39791666666666664</v>
      </c>
      <c r="N9" s="73">
        <f t="shared" ref="N9:N10" si="2">M9+N8</f>
        <v>1.1097222222222221</v>
      </c>
      <c r="O9" s="74">
        <f t="shared" si="1"/>
        <v>2.0833333333333332E-2</v>
      </c>
      <c r="P9" s="75">
        <f t="shared" ref="P9:P10" si="3">P8+O9</f>
        <v>6.25E-2</v>
      </c>
    </row>
    <row r="10" spans="1:16" ht="80" x14ac:dyDescent="0.2">
      <c r="A10" s="149">
        <v>43803</v>
      </c>
      <c r="B10" s="150" t="str">
        <f>VLOOKUP(WEEKDAY(A10),Table1[#All],2,FALSE)</f>
        <v>ד</v>
      </c>
      <c r="C10" s="156"/>
      <c r="D10" s="163"/>
      <c r="E10" s="152">
        <v>0.30972222222222223</v>
      </c>
      <c r="F10" s="90" t="s">
        <v>13</v>
      </c>
      <c r="G10" s="151"/>
      <c r="H10" s="151"/>
      <c r="I10" s="151"/>
      <c r="J10" s="152">
        <v>0.72152777777777777</v>
      </c>
      <c r="K10" s="90" t="s">
        <v>188</v>
      </c>
      <c r="L10" s="154" t="s">
        <v>189</v>
      </c>
      <c r="M10" s="164">
        <f t="shared" si="0"/>
        <v>0.41180555555555554</v>
      </c>
      <c r="N10" s="73">
        <f t="shared" si="2"/>
        <v>1.5215277777777776</v>
      </c>
      <c r="O10" s="74">
        <f t="shared" si="1"/>
        <v>2.0833333333333332E-2</v>
      </c>
      <c r="P10" s="75">
        <f t="shared" si="3"/>
        <v>8.3333333333333329E-2</v>
      </c>
    </row>
    <row r="11" spans="1:16" s="125" customFormat="1" ht="32" x14ac:dyDescent="0.2">
      <c r="A11" s="173">
        <v>43803</v>
      </c>
      <c r="B11" s="174" t="str">
        <f>VLOOKUP(WEEKDAY(A11),Table1[#All],2,FALSE)</f>
        <v>ד</v>
      </c>
      <c r="C11" s="175"/>
      <c r="D11" s="181"/>
      <c r="E11" s="180">
        <v>0.75</v>
      </c>
      <c r="F11" s="90"/>
      <c r="G11" s="182"/>
      <c r="H11" s="182"/>
      <c r="I11" s="182"/>
      <c r="J11" s="180">
        <v>0.80208333333333337</v>
      </c>
      <c r="K11" s="183"/>
      <c r="L11" s="184" t="s">
        <v>190</v>
      </c>
      <c r="M11" s="164">
        <f t="shared" si="0"/>
        <v>5.208333333333337E-2</v>
      </c>
      <c r="N11" s="73">
        <f t="shared" ref="N11:N24" si="4">M11+N10</f>
        <v>1.5736111111111111</v>
      </c>
      <c r="O11" s="74">
        <f t="shared" ref="O11:O24" si="5">IF(M11&gt;TIME(6,0,0),TIME(0,30,0),0)</f>
        <v>0</v>
      </c>
      <c r="P11" s="75">
        <f t="shared" ref="P11:P24" si="6">P10+O11</f>
        <v>8.3333333333333329E-2</v>
      </c>
    </row>
    <row r="12" spans="1:16" ht="48" x14ac:dyDescent="0.2">
      <c r="A12" s="149">
        <v>43804</v>
      </c>
      <c r="B12" s="150" t="str">
        <f>VLOOKUP(WEEKDAY(A12),Table1[#All],2,FALSE)</f>
        <v>ה</v>
      </c>
      <c r="C12" s="156"/>
      <c r="D12" s="163"/>
      <c r="E12" s="152">
        <v>0.31319444444444444</v>
      </c>
      <c r="F12" s="90" t="s">
        <v>17</v>
      </c>
      <c r="G12" s="151"/>
      <c r="H12" s="151"/>
      <c r="I12" s="151"/>
      <c r="J12" s="152">
        <v>0.68194444444444446</v>
      </c>
      <c r="K12" s="90" t="s">
        <v>109</v>
      </c>
      <c r="L12" s="154" t="s">
        <v>191</v>
      </c>
      <c r="M12" s="164">
        <f t="shared" si="0"/>
        <v>0.36875000000000002</v>
      </c>
      <c r="N12" s="73">
        <f t="shared" si="4"/>
        <v>1.942361111111111</v>
      </c>
      <c r="O12" s="74">
        <f t="shared" si="5"/>
        <v>2.0833333333333332E-2</v>
      </c>
      <c r="P12" s="75">
        <f t="shared" si="6"/>
        <v>0.10416666666666666</v>
      </c>
    </row>
    <row r="13" spans="1:16" x14ac:dyDescent="0.2">
      <c r="A13" s="147">
        <v>43805</v>
      </c>
      <c r="B13" s="148" t="str">
        <f>VLOOKUP(WEEKDAY(A13),Table1[#All],2,FALSE)</f>
        <v>ו</v>
      </c>
      <c r="C13" s="157"/>
      <c r="D13" s="119"/>
      <c r="E13" s="168"/>
      <c r="F13" s="169"/>
      <c r="G13" s="170"/>
      <c r="H13" s="170"/>
      <c r="I13" s="170"/>
      <c r="J13" s="168"/>
      <c r="K13" s="171"/>
      <c r="L13" s="172"/>
      <c r="M13" s="73">
        <f t="shared" si="0"/>
        <v>0</v>
      </c>
      <c r="N13" s="73">
        <f t="shared" si="4"/>
        <v>1.942361111111111</v>
      </c>
      <c r="O13" s="74">
        <f t="shared" si="5"/>
        <v>0</v>
      </c>
      <c r="P13" s="75">
        <f t="shared" si="6"/>
        <v>0.10416666666666666</v>
      </c>
    </row>
    <row r="14" spans="1:16" x14ac:dyDescent="0.2">
      <c r="A14" s="147">
        <v>43806</v>
      </c>
      <c r="B14" s="148" t="str">
        <f>VLOOKUP(WEEKDAY(A14),Table1[#All],2,FALSE)</f>
        <v>ש</v>
      </c>
      <c r="C14" s="157"/>
      <c r="D14" s="119"/>
      <c r="E14" s="120"/>
      <c r="F14" s="123"/>
      <c r="G14" s="119"/>
      <c r="H14" s="119"/>
      <c r="I14" s="119"/>
      <c r="J14" s="120"/>
      <c r="K14" s="121"/>
      <c r="L14" s="122"/>
      <c r="M14" s="73">
        <f t="shared" si="0"/>
        <v>0</v>
      </c>
      <c r="N14" s="73">
        <f t="shared" si="4"/>
        <v>1.942361111111111</v>
      </c>
      <c r="O14" s="74">
        <f t="shared" si="5"/>
        <v>0</v>
      </c>
      <c r="P14" s="75">
        <f t="shared" si="6"/>
        <v>0.10416666666666666</v>
      </c>
    </row>
    <row r="15" spans="1:16" ht="48" x14ac:dyDescent="0.2">
      <c r="A15" s="149">
        <v>43807</v>
      </c>
      <c r="B15" s="150" t="str">
        <f>VLOOKUP(WEEKDAY(A15),Table1[#All],2,FALSE)</f>
        <v>א</v>
      </c>
      <c r="C15" s="156"/>
      <c r="D15" s="69"/>
      <c r="E15" s="70">
        <v>0.34930555555555554</v>
      </c>
      <c r="F15" s="90" t="s">
        <v>192</v>
      </c>
      <c r="G15" s="69"/>
      <c r="H15" s="69"/>
      <c r="I15" s="69"/>
      <c r="J15" s="70">
        <v>0.71805555555555556</v>
      </c>
      <c r="K15" s="90" t="s">
        <v>132</v>
      </c>
      <c r="L15" s="72" t="s">
        <v>193</v>
      </c>
      <c r="M15" s="73">
        <f t="shared" si="0"/>
        <v>0.36875000000000002</v>
      </c>
      <c r="N15" s="73">
        <f t="shared" si="4"/>
        <v>2.3111111111111109</v>
      </c>
      <c r="O15" s="74">
        <f t="shared" si="5"/>
        <v>2.0833333333333332E-2</v>
      </c>
      <c r="P15" s="75">
        <f t="shared" si="6"/>
        <v>0.12499999999999999</v>
      </c>
    </row>
    <row r="16" spans="1:16" ht="16" x14ac:dyDescent="0.2">
      <c r="A16" s="149">
        <v>43808</v>
      </c>
      <c r="B16" s="150" t="str">
        <f>VLOOKUP(WEEKDAY(A16),Table1[#All],2,FALSE)</f>
        <v>ב</v>
      </c>
      <c r="C16" s="156"/>
      <c r="D16" s="69"/>
      <c r="E16" s="180">
        <v>0.28472222222222221</v>
      </c>
      <c r="F16" s="90"/>
      <c r="G16" s="69"/>
      <c r="H16" s="69"/>
      <c r="I16" s="69"/>
      <c r="J16" s="70">
        <v>0.67083333333333339</v>
      </c>
      <c r="K16" s="90" t="s">
        <v>132</v>
      </c>
      <c r="L16" s="72" t="s">
        <v>194</v>
      </c>
      <c r="M16" s="73">
        <f t="shared" si="0"/>
        <v>0.38611111111111118</v>
      </c>
      <c r="N16" s="73">
        <f t="shared" si="4"/>
        <v>2.697222222222222</v>
      </c>
      <c r="O16" s="74">
        <f t="shared" si="5"/>
        <v>2.0833333333333332E-2</v>
      </c>
      <c r="P16" s="75">
        <f t="shared" si="6"/>
        <v>0.14583333333333331</v>
      </c>
    </row>
    <row r="17" spans="1:16" ht="32" x14ac:dyDescent="0.2">
      <c r="A17" s="149">
        <v>43809</v>
      </c>
      <c r="B17" s="150" t="str">
        <f>VLOOKUP(WEEKDAY(A17),Table1[#All],2,FALSE)</f>
        <v>ג</v>
      </c>
      <c r="C17" s="156"/>
      <c r="D17" s="69"/>
      <c r="E17" s="70">
        <v>0.31319444444444444</v>
      </c>
      <c r="F17" s="90" t="s">
        <v>13</v>
      </c>
      <c r="G17" s="69"/>
      <c r="H17" s="69"/>
      <c r="I17" s="69"/>
      <c r="J17" s="70">
        <v>0.51388888888888895</v>
      </c>
      <c r="K17" s="90" t="s">
        <v>36</v>
      </c>
      <c r="L17" s="72" t="s">
        <v>195</v>
      </c>
      <c r="M17" s="73">
        <f t="shared" si="0"/>
        <v>0.20069444444444451</v>
      </c>
      <c r="N17" s="73">
        <f t="shared" si="4"/>
        <v>2.8979166666666663</v>
      </c>
      <c r="O17" s="74">
        <f t="shared" si="5"/>
        <v>0</v>
      </c>
      <c r="P17" s="75">
        <f t="shared" si="6"/>
        <v>0.14583333333333331</v>
      </c>
    </row>
    <row r="18" spans="1:16" ht="32" x14ac:dyDescent="0.2">
      <c r="A18" s="149">
        <v>43810</v>
      </c>
      <c r="B18" s="150" t="str">
        <f>VLOOKUP(WEEKDAY(A18),Table1[#All],2,FALSE)</f>
        <v>ד</v>
      </c>
      <c r="C18" s="156"/>
      <c r="D18" s="69"/>
      <c r="E18" s="70">
        <v>0.34027777777777773</v>
      </c>
      <c r="F18" s="90" t="s">
        <v>13</v>
      </c>
      <c r="G18" s="69"/>
      <c r="H18" s="69"/>
      <c r="I18" s="69"/>
      <c r="J18" s="70">
        <v>0.55902777777777779</v>
      </c>
      <c r="K18" s="90" t="s">
        <v>42</v>
      </c>
      <c r="L18" s="72" t="s">
        <v>196</v>
      </c>
      <c r="M18" s="73">
        <f t="shared" si="0"/>
        <v>0.21875000000000006</v>
      </c>
      <c r="N18" s="73">
        <f t="shared" si="4"/>
        <v>3.1166666666666663</v>
      </c>
      <c r="O18" s="74">
        <f t="shared" si="5"/>
        <v>0</v>
      </c>
      <c r="P18" s="75">
        <f t="shared" si="6"/>
        <v>0.14583333333333331</v>
      </c>
    </row>
    <row r="19" spans="1:16" ht="32" x14ac:dyDescent="0.2">
      <c r="A19" s="149">
        <v>43811</v>
      </c>
      <c r="B19" s="150" t="str">
        <f>VLOOKUP(WEEKDAY(A19),Table1[#All],2,FALSE)</f>
        <v>ה</v>
      </c>
      <c r="C19" s="156"/>
      <c r="D19" s="69"/>
      <c r="E19" s="70">
        <v>0.33124999999999999</v>
      </c>
      <c r="F19" s="90" t="s">
        <v>17</v>
      </c>
      <c r="G19" s="69"/>
      <c r="H19" s="69"/>
      <c r="I19" s="69"/>
      <c r="J19" s="70">
        <v>0.64097222222222217</v>
      </c>
      <c r="K19" s="90" t="s">
        <v>197</v>
      </c>
      <c r="L19" s="72" t="s">
        <v>198</v>
      </c>
      <c r="M19" s="73">
        <f t="shared" si="0"/>
        <v>0.30972222222222218</v>
      </c>
      <c r="N19" s="73">
        <f t="shared" si="4"/>
        <v>3.4263888888888885</v>
      </c>
      <c r="O19" s="74">
        <f t="shared" si="5"/>
        <v>2.0833333333333332E-2</v>
      </c>
      <c r="P19" s="75">
        <f t="shared" si="6"/>
        <v>0.16666666666666666</v>
      </c>
    </row>
    <row r="20" spans="1:16" x14ac:dyDescent="0.2">
      <c r="A20" s="147">
        <v>43812</v>
      </c>
      <c r="B20" s="148" t="str">
        <f>VLOOKUP(WEEKDAY(A20),Table1[#All],2,FALSE)</f>
        <v>ו</v>
      </c>
      <c r="C20" s="157"/>
      <c r="D20" s="119"/>
      <c r="E20" s="120"/>
      <c r="F20" s="123"/>
      <c r="G20" s="119"/>
      <c r="H20" s="119"/>
      <c r="I20" s="119"/>
      <c r="J20" s="120"/>
      <c r="K20" s="121"/>
      <c r="L20" s="122"/>
      <c r="M20" s="73">
        <f t="shared" si="0"/>
        <v>0</v>
      </c>
      <c r="N20" s="73">
        <f t="shared" si="4"/>
        <v>3.4263888888888885</v>
      </c>
      <c r="O20" s="74">
        <f t="shared" si="5"/>
        <v>0</v>
      </c>
      <c r="P20" s="75">
        <f t="shared" si="6"/>
        <v>0.16666666666666666</v>
      </c>
    </row>
    <row r="21" spans="1:16" x14ac:dyDescent="0.2">
      <c r="A21" s="147">
        <v>43813</v>
      </c>
      <c r="B21" s="148" t="str">
        <f>VLOOKUP(WEEKDAY(A21),Table1[#All],2,FALSE)</f>
        <v>ש</v>
      </c>
      <c r="C21" s="157"/>
      <c r="D21" s="119"/>
      <c r="E21" s="120"/>
      <c r="F21" s="123"/>
      <c r="G21" s="119"/>
      <c r="H21" s="119"/>
      <c r="I21" s="119"/>
      <c r="J21" s="120"/>
      <c r="K21" s="121"/>
      <c r="L21" s="122"/>
      <c r="M21" s="73">
        <f t="shared" si="0"/>
        <v>0</v>
      </c>
      <c r="N21" s="73">
        <f t="shared" si="4"/>
        <v>3.4263888888888885</v>
      </c>
      <c r="O21" s="74">
        <f t="shared" si="5"/>
        <v>0</v>
      </c>
      <c r="P21" s="75">
        <f t="shared" si="6"/>
        <v>0.16666666666666666</v>
      </c>
    </row>
    <row r="22" spans="1:16" ht="48" x14ac:dyDescent="0.2">
      <c r="A22" s="149">
        <v>43814</v>
      </c>
      <c r="B22" s="150" t="str">
        <f>VLOOKUP(WEEKDAY(A22),Table1[#All],2,FALSE)</f>
        <v>א</v>
      </c>
      <c r="C22" s="156"/>
      <c r="D22" s="69"/>
      <c r="E22" s="70">
        <v>0.35347222222222219</v>
      </c>
      <c r="F22" s="90" t="s">
        <v>13</v>
      </c>
      <c r="G22" s="69"/>
      <c r="H22" s="69"/>
      <c r="I22" s="69"/>
      <c r="J22" s="70">
        <v>0.7368055555555556</v>
      </c>
      <c r="K22" s="90" t="s">
        <v>20</v>
      </c>
      <c r="L22" s="72" t="s">
        <v>199</v>
      </c>
      <c r="M22" s="73">
        <f t="shared" si="0"/>
        <v>0.38333333333333341</v>
      </c>
      <c r="N22" s="73">
        <f t="shared" si="4"/>
        <v>3.8097222222222218</v>
      </c>
      <c r="O22" s="74">
        <f t="shared" si="5"/>
        <v>2.0833333333333332E-2</v>
      </c>
      <c r="P22" s="75">
        <f t="shared" si="6"/>
        <v>0.1875</v>
      </c>
    </row>
    <row r="23" spans="1:16" ht="48" x14ac:dyDescent="0.2">
      <c r="A23" s="149">
        <v>43815</v>
      </c>
      <c r="B23" s="150" t="str">
        <f>VLOOKUP(WEEKDAY(A23),Table1[#All],2,FALSE)</f>
        <v>ב</v>
      </c>
      <c r="C23" s="156"/>
      <c r="D23" s="69"/>
      <c r="E23" s="70">
        <v>0.34652777777777777</v>
      </c>
      <c r="F23" s="90" t="s">
        <v>13</v>
      </c>
      <c r="G23" s="69"/>
      <c r="H23" s="69"/>
      <c r="I23" s="69"/>
      <c r="J23" s="70">
        <v>0.66319444444444442</v>
      </c>
      <c r="K23" s="90" t="s">
        <v>20</v>
      </c>
      <c r="L23" s="72" t="s">
        <v>200</v>
      </c>
      <c r="M23" s="73">
        <f t="shared" si="0"/>
        <v>0.31666666666666665</v>
      </c>
      <c r="N23" s="73">
        <f t="shared" si="4"/>
        <v>4.1263888888888882</v>
      </c>
      <c r="O23" s="74">
        <f t="shared" si="5"/>
        <v>2.0833333333333332E-2</v>
      </c>
      <c r="P23" s="75">
        <f t="shared" si="6"/>
        <v>0.20833333333333334</v>
      </c>
    </row>
    <row r="24" spans="1:16" ht="48" x14ac:dyDescent="0.2">
      <c r="A24" s="149">
        <v>43816</v>
      </c>
      <c r="B24" s="150" t="str">
        <f>VLOOKUP(WEEKDAY(A24),Table1[#All],2,FALSE)</f>
        <v>ג</v>
      </c>
      <c r="C24" s="156"/>
      <c r="D24" s="69"/>
      <c r="E24" s="70">
        <v>0.29305555555555557</v>
      </c>
      <c r="F24" s="90" t="s">
        <v>13</v>
      </c>
      <c r="G24" s="69"/>
      <c r="H24" s="69"/>
      <c r="I24" s="69"/>
      <c r="J24" s="70">
        <v>0.58124999999999993</v>
      </c>
      <c r="K24" s="90" t="s">
        <v>67</v>
      </c>
      <c r="L24" s="72" t="s">
        <v>201</v>
      </c>
      <c r="M24" s="73">
        <f t="shared" si="0"/>
        <v>0.28819444444444436</v>
      </c>
      <c r="N24" s="73">
        <f t="shared" si="4"/>
        <v>4.4145833333333329</v>
      </c>
      <c r="O24" s="74">
        <f t="shared" si="5"/>
        <v>2.0833333333333332E-2</v>
      </c>
      <c r="P24" s="75">
        <f t="shared" si="6"/>
        <v>0.22916666666666669</v>
      </c>
    </row>
    <row r="25" spans="1:16" ht="16" x14ac:dyDescent="0.2">
      <c r="A25" s="173">
        <v>43816</v>
      </c>
      <c r="B25" s="174" t="str">
        <f>VLOOKUP(WEEKDAY(A25),Table1[#All],2,FALSE)</f>
        <v>ג</v>
      </c>
      <c r="C25" s="175"/>
      <c r="D25" s="176"/>
      <c r="E25" s="177">
        <v>0.59375</v>
      </c>
      <c r="F25" s="178"/>
      <c r="G25" s="176"/>
      <c r="H25" s="176"/>
      <c r="I25" s="176"/>
      <c r="J25" s="177">
        <v>0.66666666666666663</v>
      </c>
      <c r="K25" s="185"/>
      <c r="L25" s="179" t="s">
        <v>202</v>
      </c>
      <c r="M25" s="73">
        <f t="shared" si="0"/>
        <v>7.291666666666663E-2</v>
      </c>
      <c r="N25" s="73">
        <f t="shared" ref="N25:N32" si="7">M25+N24</f>
        <v>4.4874999999999998</v>
      </c>
      <c r="O25" s="74">
        <f t="shared" ref="O25:O32" si="8">IF(M25&gt;TIME(6,0,0),TIME(0,30,0),0)</f>
        <v>0</v>
      </c>
      <c r="P25" s="75">
        <f t="shared" ref="P25:P32" si="9">P24+O25</f>
        <v>0.22916666666666669</v>
      </c>
    </row>
    <row r="26" spans="1:16" ht="64" x14ac:dyDescent="0.2">
      <c r="A26" s="149">
        <v>43817</v>
      </c>
      <c r="B26" s="150" t="str">
        <f>VLOOKUP(WEEKDAY(A26),Table1[#All],2,FALSE)</f>
        <v>ד</v>
      </c>
      <c r="C26" s="156"/>
      <c r="D26" s="69"/>
      <c r="E26" s="70">
        <v>0.31180555555555556</v>
      </c>
      <c r="F26" s="90" t="s">
        <v>13</v>
      </c>
      <c r="G26" s="69"/>
      <c r="H26" s="69"/>
      <c r="I26" s="69"/>
      <c r="J26" s="70">
        <v>0.7597222222222223</v>
      </c>
      <c r="K26" s="90" t="s">
        <v>39</v>
      </c>
      <c r="L26" s="72" t="s">
        <v>203</v>
      </c>
      <c r="M26" s="73">
        <f t="shared" si="0"/>
        <v>0.44791666666666674</v>
      </c>
      <c r="N26" s="73">
        <f t="shared" si="7"/>
        <v>4.9354166666666668</v>
      </c>
      <c r="O26" s="74">
        <f t="shared" si="8"/>
        <v>2.0833333333333332E-2</v>
      </c>
      <c r="P26" s="75">
        <f t="shared" si="9"/>
        <v>0.25</v>
      </c>
    </row>
    <row r="27" spans="1:16" ht="32" x14ac:dyDescent="0.2">
      <c r="A27" s="149">
        <v>43818</v>
      </c>
      <c r="B27" s="150" t="str">
        <f>VLOOKUP(WEEKDAY(A27),Table1[#All],2,FALSE)</f>
        <v>ה</v>
      </c>
      <c r="C27" s="156"/>
      <c r="D27" s="69"/>
      <c r="E27" s="70">
        <v>0.25833333333333336</v>
      </c>
      <c r="F27" s="90" t="s">
        <v>14</v>
      </c>
      <c r="G27" s="69"/>
      <c r="H27" s="69"/>
      <c r="I27" s="69"/>
      <c r="J27" s="70">
        <v>0.59166666666666667</v>
      </c>
      <c r="K27" s="90" t="s">
        <v>67</v>
      </c>
      <c r="L27" s="72" t="s">
        <v>204</v>
      </c>
      <c r="M27" s="73">
        <f t="shared" si="0"/>
        <v>0.33333333333333331</v>
      </c>
      <c r="N27" s="73">
        <f t="shared" si="7"/>
        <v>5.2687499999999998</v>
      </c>
      <c r="O27" s="74">
        <f t="shared" si="8"/>
        <v>2.0833333333333332E-2</v>
      </c>
      <c r="P27" s="75">
        <f t="shared" si="9"/>
        <v>0.27083333333333331</v>
      </c>
    </row>
    <row r="28" spans="1:16" x14ac:dyDescent="0.2">
      <c r="A28" s="147">
        <v>43819</v>
      </c>
      <c r="B28" s="148" t="str">
        <f>VLOOKUP(WEEKDAY(A28),Table1[#All],2,FALSE)</f>
        <v>ו</v>
      </c>
      <c r="C28" s="157"/>
      <c r="D28" s="119"/>
      <c r="E28" s="120"/>
      <c r="F28" s="123"/>
      <c r="G28" s="119"/>
      <c r="H28" s="119"/>
      <c r="I28" s="119"/>
      <c r="J28" s="120"/>
      <c r="K28" s="123"/>
      <c r="L28" s="122"/>
      <c r="M28" s="73">
        <f t="shared" si="0"/>
        <v>0</v>
      </c>
      <c r="N28" s="73">
        <f t="shared" si="7"/>
        <v>5.2687499999999998</v>
      </c>
      <c r="O28" s="74">
        <f t="shared" si="8"/>
        <v>0</v>
      </c>
      <c r="P28" s="75">
        <f t="shared" si="9"/>
        <v>0.27083333333333331</v>
      </c>
    </row>
    <row r="29" spans="1:16" x14ac:dyDescent="0.2">
      <c r="A29" s="147">
        <v>43820</v>
      </c>
      <c r="B29" s="148" t="str">
        <f>VLOOKUP(WEEKDAY(A29),Table1[#All],2,FALSE)</f>
        <v>ש</v>
      </c>
      <c r="C29" s="157"/>
      <c r="D29" s="119"/>
      <c r="E29" s="120"/>
      <c r="F29" s="123"/>
      <c r="G29" s="119"/>
      <c r="H29" s="119"/>
      <c r="I29" s="119"/>
      <c r="J29" s="120"/>
      <c r="K29" s="121"/>
      <c r="L29" s="122"/>
      <c r="M29" s="73">
        <f t="shared" si="0"/>
        <v>0</v>
      </c>
      <c r="N29" s="73">
        <f t="shared" si="7"/>
        <v>5.2687499999999998</v>
      </c>
      <c r="O29" s="74">
        <f t="shared" si="8"/>
        <v>0</v>
      </c>
      <c r="P29" s="75">
        <f t="shared" si="9"/>
        <v>0.27083333333333331</v>
      </c>
    </row>
    <row r="30" spans="1:16" ht="48" x14ac:dyDescent="0.2">
      <c r="A30" s="149">
        <v>43821</v>
      </c>
      <c r="B30" s="150" t="str">
        <f>VLOOKUP(WEEKDAY(A30),Table1[#All],2,FALSE)</f>
        <v>א</v>
      </c>
      <c r="C30" s="156"/>
      <c r="D30" s="69"/>
      <c r="E30" s="70">
        <v>0.32222222222222224</v>
      </c>
      <c r="F30" s="90" t="s">
        <v>13</v>
      </c>
      <c r="G30" s="69"/>
      <c r="H30" s="69"/>
      <c r="I30" s="69"/>
      <c r="J30" s="70">
        <v>0.64513888888888882</v>
      </c>
      <c r="K30" s="90" t="s">
        <v>132</v>
      </c>
      <c r="L30" s="72" t="s">
        <v>205</v>
      </c>
      <c r="M30" s="73">
        <f t="shared" si="0"/>
        <v>0.32291666666666657</v>
      </c>
      <c r="N30" s="73">
        <f t="shared" si="7"/>
        <v>5.5916666666666668</v>
      </c>
      <c r="O30" s="74">
        <f t="shared" si="8"/>
        <v>2.0833333333333332E-2</v>
      </c>
      <c r="P30" s="75">
        <f t="shared" si="9"/>
        <v>0.29166666666666663</v>
      </c>
    </row>
    <row r="31" spans="1:16" ht="48" x14ac:dyDescent="0.2">
      <c r="A31" s="149">
        <v>43822</v>
      </c>
      <c r="B31" s="150" t="str">
        <f>VLOOKUP(WEEKDAY(A31),Table1[#All],2,FALSE)</f>
        <v>ב</v>
      </c>
      <c r="C31" s="156"/>
      <c r="D31" s="69"/>
      <c r="E31" s="70">
        <v>0.24861111111111112</v>
      </c>
      <c r="F31" s="90" t="s">
        <v>192</v>
      </c>
      <c r="G31" s="69"/>
      <c r="H31" s="69"/>
      <c r="I31" s="69"/>
      <c r="J31" s="70">
        <v>0.59791666666666665</v>
      </c>
      <c r="K31" s="90" t="s">
        <v>13</v>
      </c>
      <c r="L31" s="72" t="s">
        <v>206</v>
      </c>
      <c r="M31" s="73">
        <f t="shared" si="0"/>
        <v>0.34930555555555554</v>
      </c>
      <c r="N31" s="73">
        <f t="shared" si="7"/>
        <v>5.9409722222222223</v>
      </c>
      <c r="O31" s="74">
        <f t="shared" si="8"/>
        <v>2.0833333333333332E-2</v>
      </c>
      <c r="P31" s="75">
        <f t="shared" si="9"/>
        <v>0.31249999999999994</v>
      </c>
    </row>
    <row r="32" spans="1:16" ht="64" x14ac:dyDescent="0.2">
      <c r="A32" s="149">
        <v>43823</v>
      </c>
      <c r="B32" s="150" t="str">
        <f>VLOOKUP(WEEKDAY(A32),Table1[#All],2,FALSE)</f>
        <v>ג</v>
      </c>
      <c r="C32" s="156"/>
      <c r="D32" s="69"/>
      <c r="E32" s="70">
        <v>0.32708333333333334</v>
      </c>
      <c r="F32" s="90" t="s">
        <v>13</v>
      </c>
      <c r="G32" s="69"/>
      <c r="H32" s="69"/>
      <c r="I32" s="69"/>
      <c r="J32" s="70">
        <v>0.61805555555555558</v>
      </c>
      <c r="K32" s="90" t="s">
        <v>42</v>
      </c>
      <c r="L32" s="72" t="s">
        <v>207</v>
      </c>
      <c r="M32" s="73">
        <f t="shared" si="0"/>
        <v>0.29097222222222224</v>
      </c>
      <c r="N32" s="73">
        <f t="shared" si="7"/>
        <v>6.2319444444444443</v>
      </c>
      <c r="O32" s="74">
        <f t="shared" si="8"/>
        <v>2.0833333333333332E-2</v>
      </c>
      <c r="P32" s="75">
        <f t="shared" si="9"/>
        <v>0.33333333333333326</v>
      </c>
    </row>
    <row r="33" spans="1:16" s="125" customFormat="1" ht="32" x14ac:dyDescent="0.2">
      <c r="A33" s="173">
        <v>43823</v>
      </c>
      <c r="B33" s="174" t="str">
        <f>VLOOKUP(WEEKDAY(A33),Table1[#All],2,FALSE)</f>
        <v>ג</v>
      </c>
      <c r="C33" s="175"/>
      <c r="D33" s="176"/>
      <c r="E33" s="177">
        <v>0.64583333333333337</v>
      </c>
      <c r="F33" s="178"/>
      <c r="G33" s="176"/>
      <c r="H33" s="176"/>
      <c r="I33" s="176"/>
      <c r="J33" s="177">
        <v>0.72916666666666663</v>
      </c>
      <c r="K33" s="178"/>
      <c r="L33" s="179" t="s">
        <v>208</v>
      </c>
      <c r="M33" s="73">
        <f t="shared" si="0"/>
        <v>8.3333333333333259E-2</v>
      </c>
      <c r="N33" s="73">
        <f t="shared" ref="N33" si="10">M33+N32</f>
        <v>6.3152777777777773</v>
      </c>
      <c r="O33" s="74">
        <f t="shared" ref="O33" si="11">IF(M33&gt;TIME(6,0,0),TIME(0,30,0),0)</f>
        <v>0</v>
      </c>
      <c r="P33" s="75">
        <f t="shared" ref="P33" si="12">P32+O33</f>
        <v>0.33333333333333326</v>
      </c>
    </row>
    <row r="34" spans="1:16" x14ac:dyDescent="0.2">
      <c r="A34" s="149">
        <v>43824</v>
      </c>
      <c r="B34" s="150" t="str">
        <f>VLOOKUP(WEEKDAY(A34),Table1[#All],2,FALSE)</f>
        <v>ד</v>
      </c>
      <c r="C34" s="156"/>
      <c r="D34" s="69"/>
      <c r="E34" s="70"/>
      <c r="F34" s="90"/>
      <c r="G34" s="69"/>
      <c r="H34" s="69"/>
      <c r="I34" s="69"/>
      <c r="J34" s="70"/>
      <c r="K34" s="90"/>
      <c r="L34" s="72"/>
      <c r="M34" s="73">
        <f t="shared" si="0"/>
        <v>0</v>
      </c>
      <c r="N34" s="73">
        <f t="shared" ref="N34:N41" si="13">M34+N33</f>
        <v>6.3152777777777773</v>
      </c>
      <c r="O34" s="74">
        <f t="shared" ref="O34:O41" si="14">IF(M34&gt;TIME(6,0,0),TIME(0,30,0),0)</f>
        <v>0</v>
      </c>
      <c r="P34" s="75">
        <f t="shared" ref="P34:P41" si="15">P33+O34</f>
        <v>0.33333333333333326</v>
      </c>
    </row>
    <row r="35" spans="1:16" ht="32" x14ac:dyDescent="0.2">
      <c r="A35" s="149">
        <v>43825</v>
      </c>
      <c r="B35" s="150" t="str">
        <f>VLOOKUP(WEEKDAY(A35),Table1[#All],2,FALSE)</f>
        <v>ה</v>
      </c>
      <c r="C35" s="156"/>
      <c r="D35" s="69"/>
      <c r="E35" s="70">
        <v>0.30138888888888887</v>
      </c>
      <c r="F35" s="90" t="s">
        <v>13</v>
      </c>
      <c r="G35" s="69"/>
      <c r="H35" s="69"/>
      <c r="I35" s="69"/>
      <c r="J35" s="70">
        <v>0.53194444444444444</v>
      </c>
      <c r="K35" s="90" t="s">
        <v>13</v>
      </c>
      <c r="L35" s="72" t="s">
        <v>209</v>
      </c>
      <c r="M35" s="73">
        <f t="shared" si="0"/>
        <v>0.23055555555555557</v>
      </c>
      <c r="N35" s="73">
        <f t="shared" si="13"/>
        <v>6.5458333333333325</v>
      </c>
      <c r="O35" s="74">
        <f t="shared" si="14"/>
        <v>0</v>
      </c>
      <c r="P35" s="75">
        <f t="shared" si="15"/>
        <v>0.33333333333333326</v>
      </c>
    </row>
    <row r="36" spans="1:16" x14ac:dyDescent="0.2">
      <c r="A36" s="147">
        <v>43826</v>
      </c>
      <c r="B36" s="148" t="str">
        <f>VLOOKUP(WEEKDAY(A36),Table1[#All],2,FALSE)</f>
        <v>ו</v>
      </c>
      <c r="C36" s="157"/>
      <c r="D36" s="119"/>
      <c r="E36" s="120"/>
      <c r="F36" s="123"/>
      <c r="G36" s="119"/>
      <c r="H36" s="119"/>
      <c r="I36" s="119"/>
      <c r="J36" s="120"/>
      <c r="K36" s="121"/>
      <c r="L36" s="122"/>
      <c r="M36" s="73">
        <f t="shared" si="0"/>
        <v>0</v>
      </c>
      <c r="N36" s="73">
        <f t="shared" si="13"/>
        <v>6.5458333333333325</v>
      </c>
      <c r="O36" s="74">
        <f t="shared" si="14"/>
        <v>0</v>
      </c>
      <c r="P36" s="75">
        <f t="shared" si="15"/>
        <v>0.33333333333333326</v>
      </c>
    </row>
    <row r="37" spans="1:16" x14ac:dyDescent="0.2">
      <c r="A37" s="147">
        <v>43827</v>
      </c>
      <c r="B37" s="148" t="str">
        <f>VLOOKUP(WEEKDAY(A37),Table1[#All],2,FALSE)</f>
        <v>ש</v>
      </c>
      <c r="C37" s="157"/>
      <c r="D37" s="119"/>
      <c r="E37" s="120"/>
      <c r="F37" s="123"/>
      <c r="G37" s="119"/>
      <c r="H37" s="119"/>
      <c r="I37" s="119"/>
      <c r="J37" s="120"/>
      <c r="K37" s="121"/>
      <c r="L37" s="122"/>
      <c r="M37" s="73">
        <f t="shared" si="0"/>
        <v>0</v>
      </c>
      <c r="N37" s="73">
        <f t="shared" si="13"/>
        <v>6.5458333333333325</v>
      </c>
      <c r="O37" s="74">
        <f t="shared" si="14"/>
        <v>0</v>
      </c>
      <c r="P37" s="75">
        <f t="shared" si="15"/>
        <v>0.33333333333333326</v>
      </c>
    </row>
    <row r="38" spans="1:16" ht="32" x14ac:dyDescent="0.2">
      <c r="A38" s="149">
        <v>43828</v>
      </c>
      <c r="B38" s="150" t="str">
        <f>VLOOKUP(WEEKDAY(A38),Table1[#All],2,FALSE)</f>
        <v>א</v>
      </c>
      <c r="C38" s="156"/>
      <c r="D38" s="69"/>
      <c r="E38" s="70">
        <v>0.30763888888888891</v>
      </c>
      <c r="F38" s="90" t="s">
        <v>13</v>
      </c>
      <c r="G38" s="69"/>
      <c r="H38" s="69"/>
      <c r="I38" s="69"/>
      <c r="J38" s="70">
        <v>0.71111111111111114</v>
      </c>
      <c r="K38" s="90" t="s">
        <v>132</v>
      </c>
      <c r="L38" s="72" t="s">
        <v>210</v>
      </c>
      <c r="M38" s="73">
        <f t="shared" si="0"/>
        <v>0.40347222222222223</v>
      </c>
      <c r="N38" s="73">
        <f t="shared" si="13"/>
        <v>6.9493055555555543</v>
      </c>
      <c r="O38" s="74">
        <f t="shared" si="14"/>
        <v>2.0833333333333332E-2</v>
      </c>
      <c r="P38" s="75">
        <f t="shared" si="15"/>
        <v>0.35416666666666657</v>
      </c>
    </row>
    <row r="39" spans="1:16" ht="48" x14ac:dyDescent="0.2">
      <c r="A39" s="149">
        <v>43829</v>
      </c>
      <c r="B39" s="150" t="str">
        <f>VLOOKUP(WEEKDAY(A39),Table1[#All],2,FALSE)</f>
        <v>ב</v>
      </c>
      <c r="C39" s="156"/>
      <c r="D39" s="69"/>
      <c r="E39" s="70">
        <v>0.3527777777777778</v>
      </c>
      <c r="F39" s="90" t="s">
        <v>27</v>
      </c>
      <c r="G39" s="69"/>
      <c r="H39" s="69"/>
      <c r="I39" s="69"/>
      <c r="J39" s="70">
        <v>0.6743055555555556</v>
      </c>
      <c r="K39" s="90" t="s">
        <v>132</v>
      </c>
      <c r="L39" s="72" t="s">
        <v>211</v>
      </c>
      <c r="M39" s="73">
        <f t="shared" si="0"/>
        <v>0.3215277777777778</v>
      </c>
      <c r="N39" s="73">
        <f t="shared" si="13"/>
        <v>7.2708333333333321</v>
      </c>
      <c r="O39" s="74">
        <f t="shared" si="14"/>
        <v>2.0833333333333332E-2</v>
      </c>
      <c r="P39" s="75">
        <f t="shared" si="15"/>
        <v>0.37499999999999989</v>
      </c>
    </row>
    <row r="40" spans="1:16" ht="64" x14ac:dyDescent="0.2">
      <c r="A40" s="149">
        <v>43830</v>
      </c>
      <c r="B40" s="150" t="str">
        <f>VLOOKUP(WEEKDAY(A40),Table1[#All],2,FALSE)</f>
        <v>ג</v>
      </c>
      <c r="C40" s="156"/>
      <c r="D40" s="69"/>
      <c r="E40" s="70">
        <v>0.27847222222222223</v>
      </c>
      <c r="F40" s="90" t="s">
        <v>13</v>
      </c>
      <c r="G40" s="69"/>
      <c r="H40" s="69"/>
      <c r="I40" s="69"/>
      <c r="J40" s="177">
        <v>0.71527777777777779</v>
      </c>
      <c r="K40" s="92"/>
      <c r="L40" s="72" t="s">
        <v>212</v>
      </c>
      <c r="M40" s="73">
        <f t="shared" si="0"/>
        <v>0.43680555555555556</v>
      </c>
      <c r="N40" s="73">
        <f t="shared" si="13"/>
        <v>7.707638888888888</v>
      </c>
      <c r="O40" s="74">
        <f t="shared" si="14"/>
        <v>2.0833333333333332E-2</v>
      </c>
      <c r="P40" s="75">
        <f t="shared" si="15"/>
        <v>0.3958333333333332</v>
      </c>
    </row>
    <row r="41" spans="1:16" x14ac:dyDescent="0.2">
      <c r="A41" s="93"/>
      <c r="B41" s="94"/>
      <c r="C41" s="69"/>
      <c r="D41" s="69"/>
      <c r="E41" s="70"/>
      <c r="F41" s="90"/>
      <c r="G41" s="69"/>
      <c r="H41" s="69"/>
      <c r="I41" s="69"/>
      <c r="J41" s="70"/>
      <c r="K41" s="92"/>
      <c r="L41" s="72"/>
      <c r="M41" s="73">
        <f t="shared" si="0"/>
        <v>0</v>
      </c>
      <c r="N41" s="73">
        <f t="shared" si="13"/>
        <v>7.707638888888888</v>
      </c>
      <c r="O41" s="74">
        <f t="shared" si="14"/>
        <v>0</v>
      </c>
      <c r="P41" s="75">
        <f t="shared" si="15"/>
        <v>0.3958333333333332</v>
      </c>
    </row>
    <row r="42" spans="1:16" ht="32" x14ac:dyDescent="0.2">
      <c r="A42" s="64" t="s">
        <v>46</v>
      </c>
      <c r="B42" s="65" t="s">
        <v>47</v>
      </c>
      <c r="C42" s="66" t="s">
        <v>48</v>
      </c>
      <c r="D42" s="66" t="s">
        <v>49</v>
      </c>
      <c r="E42" s="1"/>
      <c r="F42" s="6"/>
      <c r="G42" s="6"/>
      <c r="H42" s="6"/>
      <c r="I42" s="6"/>
      <c r="J42" s="1"/>
      <c r="K42" s="6"/>
      <c r="L42" s="6"/>
      <c r="M42" s="18"/>
      <c r="N42" s="132">
        <f>N41-P41</f>
        <v>7.311805555555555</v>
      </c>
      <c r="O42" s="19"/>
      <c r="P42" s="5"/>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1657B8-9F21-4FB9-9BBF-8E4528A01DC9}">
  <sheetPr codeName="Sheet9"/>
  <dimension ref="A1:P38"/>
  <sheetViews>
    <sheetView showGridLines="0" rightToLeft="1" defaultGridColor="0" topLeftCell="A12" colorId="9" zoomScale="90" zoomScaleNormal="90" workbookViewId="0">
      <selection activeCell="A2" sqref="A2:P38"/>
    </sheetView>
  </sheetViews>
  <sheetFormatPr baseColWidth="10" defaultColWidth="8.83203125" defaultRowHeight="15" x14ac:dyDescent="0.2"/>
  <cols>
    <col min="1" max="1" width="17" bestFit="1" customWidth="1"/>
    <col min="2" max="2" width="11.5" customWidth="1"/>
    <col min="3" max="4" width="0" hidden="1" customWidth="1"/>
    <col min="5" max="5" width="10.1640625" customWidth="1"/>
    <col min="6" max="6" width="34.5" customWidth="1"/>
    <col min="7" max="9" width="0" hidden="1" customWidth="1"/>
    <col min="11" max="11" width="36" customWidth="1"/>
    <col min="12" max="12" width="29.5" customWidth="1"/>
    <col min="13" max="14" width="10" customWidth="1"/>
    <col min="15" max="15" width="10" hidden="1" customWidth="1"/>
    <col min="16" max="16" width="10" customWidth="1"/>
  </cols>
  <sheetData>
    <row r="1" spans="1:16" x14ac:dyDescent="0.2">
      <c r="A1" s="34"/>
      <c r="B1" s="1"/>
      <c r="C1" s="6"/>
      <c r="D1" s="6"/>
      <c r="E1" s="1"/>
      <c r="F1" s="6"/>
      <c r="G1" s="125"/>
      <c r="H1" s="125"/>
      <c r="I1" s="125"/>
      <c r="J1" s="125"/>
      <c r="K1" s="125"/>
      <c r="L1" s="125"/>
      <c r="M1" s="125"/>
      <c r="N1" s="125"/>
      <c r="O1" s="125"/>
      <c r="P1" s="125"/>
    </row>
    <row r="2" spans="1:16" x14ac:dyDescent="0.2">
      <c r="A2" s="34"/>
      <c r="B2" s="1"/>
      <c r="C2" s="6"/>
      <c r="D2" s="6"/>
      <c r="E2" s="11"/>
      <c r="F2" s="328" t="s">
        <v>0</v>
      </c>
      <c r="G2" s="125"/>
      <c r="H2" s="125"/>
      <c r="I2" s="125"/>
      <c r="J2" s="125"/>
      <c r="K2" s="125"/>
      <c r="L2" s="125"/>
      <c r="M2" s="125"/>
      <c r="N2" s="125"/>
      <c r="O2" s="125"/>
      <c r="P2" s="125"/>
    </row>
    <row r="3" spans="1:16" x14ac:dyDescent="0.2">
      <c r="A3" s="34"/>
      <c r="B3" s="1"/>
      <c r="C3" s="6"/>
      <c r="D3" s="6"/>
      <c r="E3" s="11"/>
      <c r="F3" s="328" t="s">
        <v>1</v>
      </c>
      <c r="G3" s="125"/>
      <c r="H3" s="125"/>
      <c r="I3" s="125"/>
      <c r="J3" s="125"/>
      <c r="K3" s="125"/>
      <c r="L3" s="125"/>
      <c r="M3" s="125"/>
      <c r="N3" s="125"/>
      <c r="O3" s="125"/>
      <c r="P3" s="125"/>
    </row>
    <row r="4" spans="1:16" x14ac:dyDescent="0.2">
      <c r="A4" s="34"/>
      <c r="B4" s="1"/>
      <c r="C4" s="6"/>
      <c r="D4" s="6"/>
      <c r="E4" s="11"/>
      <c r="F4" s="63" t="s">
        <v>213</v>
      </c>
      <c r="G4" s="125"/>
      <c r="H4" s="125"/>
      <c r="I4" s="125"/>
      <c r="J4" s="125"/>
      <c r="K4" s="125"/>
      <c r="L4" s="125"/>
      <c r="M4" s="125"/>
      <c r="N4" s="125"/>
      <c r="O4" s="125"/>
      <c r="P4" s="125"/>
    </row>
    <row r="5" spans="1:16" ht="34" x14ac:dyDescent="0.2">
      <c r="A5" s="228" t="s">
        <v>3</v>
      </c>
      <c r="B5" s="229" t="s">
        <v>4</v>
      </c>
      <c r="C5" s="229" t="s">
        <v>5</v>
      </c>
      <c r="D5" s="229" t="s">
        <v>6</v>
      </c>
      <c r="E5" s="229" t="s">
        <v>7</v>
      </c>
      <c r="F5" s="229" t="s">
        <v>8</v>
      </c>
      <c r="G5" s="229" t="s">
        <v>9</v>
      </c>
      <c r="H5" s="229" t="s">
        <v>214</v>
      </c>
      <c r="I5" s="229" t="s">
        <v>215</v>
      </c>
      <c r="J5" s="229" t="s">
        <v>10</v>
      </c>
      <c r="K5" s="229" t="s">
        <v>216</v>
      </c>
      <c r="L5" s="229" t="s">
        <v>217</v>
      </c>
      <c r="M5" s="229" t="s">
        <v>11</v>
      </c>
      <c r="N5" s="230" t="s">
        <v>12</v>
      </c>
      <c r="O5" s="231" t="s">
        <v>218</v>
      </c>
      <c r="P5" s="232" t="s">
        <v>161</v>
      </c>
    </row>
    <row r="6" spans="1:16" ht="44.25" customHeight="1" x14ac:dyDescent="0.2">
      <c r="A6" s="186">
        <v>43831</v>
      </c>
      <c r="B6" s="187" t="str">
        <f>VLOOKUP(WEEKDAY(A6),Table1[#All],2,FALSE)</f>
        <v>ד</v>
      </c>
      <c r="C6" s="188"/>
      <c r="D6" s="188"/>
      <c r="E6" s="189">
        <v>0.27499999999999997</v>
      </c>
      <c r="F6" s="190" t="s">
        <v>39</v>
      </c>
      <c r="G6" s="188"/>
      <c r="H6" s="188"/>
      <c r="I6" s="188"/>
      <c r="J6" s="189">
        <v>0.6777777777777777</v>
      </c>
      <c r="K6" s="190" t="s">
        <v>132</v>
      </c>
      <c r="L6" s="191" t="s">
        <v>219</v>
      </c>
      <c r="M6" s="192">
        <f t="shared" ref="M6:M36" si="0">J6-E6</f>
        <v>0.40277777777777773</v>
      </c>
      <c r="N6" s="192">
        <f>M6</f>
        <v>0.40277777777777773</v>
      </c>
      <c r="O6" s="193">
        <f>IF(M6&gt;TIME(6,0,0),TIME(0,30,0),0)</f>
        <v>2.0833333333333332E-2</v>
      </c>
      <c r="P6" s="194">
        <v>2.0833333333333332E-2</v>
      </c>
    </row>
    <row r="7" spans="1:16" ht="44.25" customHeight="1" x14ac:dyDescent="0.2">
      <c r="A7" s="195">
        <v>43832</v>
      </c>
      <c r="B7" s="196" t="str">
        <f>VLOOKUP(WEEKDAY(A7),Table1[#All],2,FALSE)</f>
        <v>ה</v>
      </c>
      <c r="C7" s="197"/>
      <c r="D7" s="197"/>
      <c r="E7" s="198">
        <v>0.28125</v>
      </c>
      <c r="F7" s="199" t="s">
        <v>42</v>
      </c>
      <c r="G7" s="197"/>
      <c r="H7" s="197"/>
      <c r="I7" s="197"/>
      <c r="J7" s="198">
        <v>0.6020833333333333</v>
      </c>
      <c r="K7" s="199" t="s">
        <v>20</v>
      </c>
      <c r="L7" s="200" t="s">
        <v>220</v>
      </c>
      <c r="M7" s="201">
        <f t="shared" si="0"/>
        <v>0.3208333333333333</v>
      </c>
      <c r="N7" s="201">
        <f>M7+N6</f>
        <v>0.72361111111111098</v>
      </c>
      <c r="O7" s="202">
        <f t="shared" ref="O7:O36" si="1">IF(M7&gt;TIME(6,0,0),TIME(0,30,0),0)</f>
        <v>2.0833333333333332E-2</v>
      </c>
      <c r="P7" s="203">
        <f>P6+O7</f>
        <v>4.1666666666666664E-2</v>
      </c>
    </row>
    <row r="8" spans="1:16" x14ac:dyDescent="0.2">
      <c r="A8" s="209">
        <v>43833</v>
      </c>
      <c r="B8" s="210" t="str">
        <f>VLOOKUP(WEEKDAY(A8),Table1[#All],2,FALSE)</f>
        <v>ו</v>
      </c>
      <c r="C8" s="211"/>
      <c r="D8" s="211"/>
      <c r="E8" s="212"/>
      <c r="F8" s="213"/>
      <c r="G8" s="211"/>
      <c r="H8" s="211"/>
      <c r="I8" s="211"/>
      <c r="J8" s="212"/>
      <c r="K8" s="214"/>
      <c r="L8" s="215"/>
      <c r="M8" s="201">
        <f t="shared" si="0"/>
        <v>0</v>
      </c>
      <c r="N8" s="201">
        <f t="shared" ref="N8:N36" si="2">M8+N7</f>
        <v>0.72361111111111098</v>
      </c>
      <c r="O8" s="202">
        <f t="shared" si="1"/>
        <v>0</v>
      </c>
      <c r="P8" s="203">
        <f t="shared" ref="P8:P36" si="3">P7+O8</f>
        <v>4.1666666666666664E-2</v>
      </c>
    </row>
    <row r="9" spans="1:16" x14ac:dyDescent="0.2">
      <c r="A9" s="209">
        <v>43834</v>
      </c>
      <c r="B9" s="210" t="str">
        <f>VLOOKUP(WEEKDAY(A9),Table1[#All],2,FALSE)</f>
        <v>ש</v>
      </c>
      <c r="C9" s="211"/>
      <c r="D9" s="211"/>
      <c r="E9" s="212"/>
      <c r="F9" s="213"/>
      <c r="G9" s="211"/>
      <c r="H9" s="211"/>
      <c r="I9" s="211"/>
      <c r="J9" s="212"/>
      <c r="K9" s="213"/>
      <c r="L9" s="215"/>
      <c r="M9" s="201">
        <f t="shared" si="0"/>
        <v>0</v>
      </c>
      <c r="N9" s="201">
        <f t="shared" si="2"/>
        <v>0.72361111111111098</v>
      </c>
      <c r="O9" s="202">
        <f t="shared" si="1"/>
        <v>0</v>
      </c>
      <c r="P9" s="203">
        <f t="shared" si="3"/>
        <v>4.1666666666666664E-2</v>
      </c>
    </row>
    <row r="10" spans="1:16" ht="32" x14ac:dyDescent="0.2">
      <c r="A10" s="195">
        <v>43835</v>
      </c>
      <c r="B10" s="196" t="str">
        <f>VLOOKUP(WEEKDAY(A10),Table1[#All],2,FALSE)</f>
        <v>א</v>
      </c>
      <c r="C10" s="204"/>
      <c r="D10" s="204"/>
      <c r="E10" s="198">
        <v>0.32291666666666669</v>
      </c>
      <c r="F10" s="199" t="s">
        <v>13</v>
      </c>
      <c r="G10" s="197"/>
      <c r="H10" s="197"/>
      <c r="I10" s="197"/>
      <c r="J10" s="198">
        <v>0.57222222222222219</v>
      </c>
      <c r="K10" s="199" t="s">
        <v>25</v>
      </c>
      <c r="L10" s="200" t="s">
        <v>221</v>
      </c>
      <c r="M10" s="201">
        <f t="shared" si="0"/>
        <v>0.2493055555555555</v>
      </c>
      <c r="N10" s="201">
        <f t="shared" si="2"/>
        <v>0.97291666666666643</v>
      </c>
      <c r="O10" s="202">
        <f t="shared" si="1"/>
        <v>0</v>
      </c>
      <c r="P10" s="203">
        <f t="shared" si="3"/>
        <v>4.1666666666666664E-2</v>
      </c>
    </row>
    <row r="11" spans="1:16" ht="32" x14ac:dyDescent="0.2">
      <c r="A11" s="195">
        <v>43836</v>
      </c>
      <c r="B11" s="196" t="str">
        <f>VLOOKUP(WEEKDAY(A11),Table1[#All],2,FALSE)</f>
        <v>ב</v>
      </c>
      <c r="C11" s="197"/>
      <c r="D11" s="197"/>
      <c r="E11" s="198">
        <v>0.32500000000000001</v>
      </c>
      <c r="F11" s="199" t="s">
        <v>17</v>
      </c>
      <c r="G11" s="197"/>
      <c r="H11" s="197"/>
      <c r="I11" s="197"/>
      <c r="J11" s="198">
        <v>0.74652777777777779</v>
      </c>
      <c r="K11" s="199" t="s">
        <v>132</v>
      </c>
      <c r="L11" s="200" t="s">
        <v>221</v>
      </c>
      <c r="M11" s="201">
        <f t="shared" si="0"/>
        <v>0.42152777777777778</v>
      </c>
      <c r="N11" s="201">
        <f t="shared" si="2"/>
        <v>1.3944444444444442</v>
      </c>
      <c r="O11" s="202">
        <f t="shared" si="1"/>
        <v>2.0833333333333332E-2</v>
      </c>
      <c r="P11" s="203">
        <f t="shared" si="3"/>
        <v>6.25E-2</v>
      </c>
    </row>
    <row r="12" spans="1:16" ht="32" x14ac:dyDescent="0.2">
      <c r="A12" s="195">
        <v>43837</v>
      </c>
      <c r="B12" s="196" t="str">
        <f>VLOOKUP(WEEKDAY(A12),Table1[#All],2,FALSE)</f>
        <v>ג</v>
      </c>
      <c r="C12" s="205"/>
      <c r="D12" s="205"/>
      <c r="E12" s="198">
        <v>0.29722222222222222</v>
      </c>
      <c r="F12" s="199" t="s">
        <v>13</v>
      </c>
      <c r="G12" s="197"/>
      <c r="H12" s="197"/>
      <c r="I12" s="197"/>
      <c r="J12" s="198">
        <v>0.61319444444444449</v>
      </c>
      <c r="K12" s="199" t="s">
        <v>109</v>
      </c>
      <c r="L12" s="200" t="s">
        <v>222</v>
      </c>
      <c r="M12" s="201">
        <f t="shared" si="0"/>
        <v>0.31597222222222227</v>
      </c>
      <c r="N12" s="201">
        <f t="shared" si="2"/>
        <v>1.7104166666666665</v>
      </c>
      <c r="O12" s="202">
        <f t="shared" si="1"/>
        <v>2.0833333333333332E-2</v>
      </c>
      <c r="P12" s="203">
        <f t="shared" si="3"/>
        <v>8.3333333333333329E-2</v>
      </c>
    </row>
    <row r="13" spans="1:16" ht="32" x14ac:dyDescent="0.2">
      <c r="A13" s="195">
        <v>43838</v>
      </c>
      <c r="B13" s="196" t="str">
        <f>VLOOKUP(WEEKDAY(A13),Table1[#All],2,FALSE)</f>
        <v>ד</v>
      </c>
      <c r="C13" s="205"/>
      <c r="D13" s="205"/>
      <c r="E13" s="198">
        <v>0.28819444444444448</v>
      </c>
      <c r="F13" s="199" t="s">
        <v>13</v>
      </c>
      <c r="G13" s="197"/>
      <c r="H13" s="197"/>
      <c r="I13" s="197"/>
      <c r="J13" s="198">
        <v>0.53263888888888888</v>
      </c>
      <c r="K13" s="199" t="s">
        <v>132</v>
      </c>
      <c r="L13" s="200" t="s">
        <v>223</v>
      </c>
      <c r="M13" s="201">
        <f t="shared" si="0"/>
        <v>0.24444444444444441</v>
      </c>
      <c r="N13" s="201">
        <f t="shared" si="2"/>
        <v>1.9548611111111109</v>
      </c>
      <c r="O13" s="202">
        <f t="shared" si="1"/>
        <v>0</v>
      </c>
      <c r="P13" s="203">
        <f t="shared" si="3"/>
        <v>8.3333333333333329E-2</v>
      </c>
    </row>
    <row r="14" spans="1:16" ht="32" x14ac:dyDescent="0.2">
      <c r="A14" s="195">
        <v>43839</v>
      </c>
      <c r="B14" s="196" t="str">
        <f>VLOOKUP(WEEKDAY(A14),Table1[#All],2,FALSE)</f>
        <v>ה</v>
      </c>
      <c r="C14" s="197"/>
      <c r="D14" s="197"/>
      <c r="E14" s="198">
        <v>0.27291666666666664</v>
      </c>
      <c r="F14" s="199" t="s">
        <v>13</v>
      </c>
      <c r="G14" s="197"/>
      <c r="H14" s="197"/>
      <c r="I14" s="197"/>
      <c r="J14" s="198">
        <v>0.62986111111111109</v>
      </c>
      <c r="K14" s="199" t="s">
        <v>20</v>
      </c>
      <c r="L14" s="200" t="s">
        <v>224</v>
      </c>
      <c r="M14" s="201">
        <f t="shared" si="0"/>
        <v>0.35694444444444445</v>
      </c>
      <c r="N14" s="201">
        <f t="shared" si="2"/>
        <v>2.3118055555555554</v>
      </c>
      <c r="O14" s="202">
        <f t="shared" si="1"/>
        <v>2.0833333333333332E-2</v>
      </c>
      <c r="P14" s="203">
        <f t="shared" si="3"/>
        <v>0.10416666666666666</v>
      </c>
    </row>
    <row r="15" spans="1:16" x14ac:dyDescent="0.2">
      <c r="A15" s="209">
        <v>43840</v>
      </c>
      <c r="B15" s="210" t="str">
        <f>VLOOKUP(WEEKDAY(A15),Table1[#All],2,FALSE)</f>
        <v>ו</v>
      </c>
      <c r="C15" s="211"/>
      <c r="D15" s="211"/>
      <c r="E15" s="212"/>
      <c r="F15" s="213"/>
      <c r="G15" s="211"/>
      <c r="H15" s="211"/>
      <c r="I15" s="211"/>
      <c r="J15" s="212"/>
      <c r="K15" s="213"/>
      <c r="L15" s="215"/>
      <c r="M15" s="201">
        <f t="shared" si="0"/>
        <v>0</v>
      </c>
      <c r="N15" s="201">
        <f t="shared" si="2"/>
        <v>2.3118055555555554</v>
      </c>
      <c r="O15" s="202">
        <f t="shared" si="1"/>
        <v>0</v>
      </c>
      <c r="P15" s="203">
        <f t="shared" si="3"/>
        <v>0.10416666666666666</v>
      </c>
    </row>
    <row r="16" spans="1:16" x14ac:dyDescent="0.2">
      <c r="A16" s="209">
        <v>43841</v>
      </c>
      <c r="B16" s="210" t="str">
        <f>VLOOKUP(WEEKDAY(A16),Table1[#All],2,FALSE)</f>
        <v>ש</v>
      </c>
      <c r="C16" s="211"/>
      <c r="D16" s="211"/>
      <c r="E16" s="212"/>
      <c r="F16" s="213"/>
      <c r="G16" s="211"/>
      <c r="H16" s="211"/>
      <c r="I16" s="211"/>
      <c r="J16" s="212"/>
      <c r="K16" s="213"/>
      <c r="L16" s="215"/>
      <c r="M16" s="201">
        <f t="shared" si="0"/>
        <v>0</v>
      </c>
      <c r="N16" s="201">
        <f t="shared" si="2"/>
        <v>2.3118055555555554</v>
      </c>
      <c r="O16" s="202">
        <f t="shared" si="1"/>
        <v>0</v>
      </c>
      <c r="P16" s="203">
        <f t="shared" si="3"/>
        <v>0.10416666666666666</v>
      </c>
    </row>
    <row r="17" spans="1:16" ht="32" x14ac:dyDescent="0.2">
      <c r="A17" s="195">
        <v>43842</v>
      </c>
      <c r="B17" s="196" t="str">
        <f>VLOOKUP(WEEKDAY(A17),Table1[#All],2,FALSE)</f>
        <v>א</v>
      </c>
      <c r="C17" s="197"/>
      <c r="D17" s="197"/>
      <c r="E17" s="198" t="s">
        <v>225</v>
      </c>
      <c r="F17" s="199" t="s">
        <v>132</v>
      </c>
      <c r="G17" s="197"/>
      <c r="H17" s="197"/>
      <c r="I17" s="197"/>
      <c r="J17" s="198" t="s">
        <v>226</v>
      </c>
      <c r="K17" s="199" t="s">
        <v>132</v>
      </c>
      <c r="L17" s="200" t="s">
        <v>227</v>
      </c>
      <c r="M17" s="201">
        <f t="shared" si="0"/>
        <v>0.15138888888888891</v>
      </c>
      <c r="N17" s="201">
        <f t="shared" si="2"/>
        <v>2.4631944444444445</v>
      </c>
      <c r="O17" s="202">
        <f t="shared" si="1"/>
        <v>0</v>
      </c>
      <c r="P17" s="203">
        <f t="shared" si="3"/>
        <v>0.10416666666666666</v>
      </c>
    </row>
    <row r="18" spans="1:16" ht="48" x14ac:dyDescent="0.2">
      <c r="A18" s="195">
        <v>43843</v>
      </c>
      <c r="B18" s="196" t="str">
        <f>VLOOKUP(WEEKDAY(A18),Table1[#All],2,FALSE)</f>
        <v>ב</v>
      </c>
      <c r="C18" s="197"/>
      <c r="D18" s="197"/>
      <c r="E18" s="198" t="s">
        <v>228</v>
      </c>
      <c r="F18" s="199" t="s">
        <v>13</v>
      </c>
      <c r="G18" s="197"/>
      <c r="H18" s="197"/>
      <c r="I18" s="197"/>
      <c r="J18" s="198" t="s">
        <v>229</v>
      </c>
      <c r="K18" s="199" t="s">
        <v>39</v>
      </c>
      <c r="L18" s="200" t="s">
        <v>230</v>
      </c>
      <c r="M18" s="201">
        <f t="shared" si="0"/>
        <v>0.47638888888888881</v>
      </c>
      <c r="N18" s="201">
        <f t="shared" si="2"/>
        <v>2.9395833333333332</v>
      </c>
      <c r="O18" s="202">
        <f t="shared" si="1"/>
        <v>2.0833333333333332E-2</v>
      </c>
      <c r="P18" s="203">
        <f t="shared" si="3"/>
        <v>0.12499999999999999</v>
      </c>
    </row>
    <row r="19" spans="1:16" ht="32" x14ac:dyDescent="0.2">
      <c r="A19" s="195">
        <v>43844</v>
      </c>
      <c r="B19" s="196" t="str">
        <f>VLOOKUP(WEEKDAY(A19),Table1[#All],2,FALSE)</f>
        <v>ג</v>
      </c>
      <c r="C19" s="205"/>
      <c r="D19" s="205"/>
      <c r="E19" s="198" t="s">
        <v>231</v>
      </c>
      <c r="F19" s="199" t="s">
        <v>232</v>
      </c>
      <c r="G19" s="197"/>
      <c r="H19" s="197"/>
      <c r="I19" s="197"/>
      <c r="J19" s="198" t="s">
        <v>233</v>
      </c>
      <c r="K19" s="199" t="s">
        <v>109</v>
      </c>
      <c r="L19" s="200" t="s">
        <v>234</v>
      </c>
      <c r="M19" s="201">
        <f t="shared" si="0"/>
        <v>0.26388888888888884</v>
      </c>
      <c r="N19" s="201">
        <f t="shared" si="2"/>
        <v>3.2034722222222221</v>
      </c>
      <c r="O19" s="202">
        <f t="shared" si="1"/>
        <v>2.0833333333333332E-2</v>
      </c>
      <c r="P19" s="203">
        <f t="shared" si="3"/>
        <v>0.14583333333333331</v>
      </c>
    </row>
    <row r="20" spans="1:16" ht="48" x14ac:dyDescent="0.2">
      <c r="A20" s="195">
        <v>43845</v>
      </c>
      <c r="B20" s="196" t="str">
        <f>VLOOKUP(WEEKDAY(A20),Table1[#All],2,FALSE)</f>
        <v>ד</v>
      </c>
      <c r="C20" s="205"/>
      <c r="D20" s="205"/>
      <c r="E20" s="198" t="s">
        <v>235</v>
      </c>
      <c r="F20" s="199" t="s">
        <v>13</v>
      </c>
      <c r="G20" s="197"/>
      <c r="H20" s="197"/>
      <c r="I20" s="197"/>
      <c r="J20" s="198" t="s">
        <v>236</v>
      </c>
      <c r="K20" s="199" t="s">
        <v>132</v>
      </c>
      <c r="L20" s="200" t="s">
        <v>237</v>
      </c>
      <c r="M20" s="201">
        <f t="shared" si="0"/>
        <v>0.47847222222222224</v>
      </c>
      <c r="N20" s="201">
        <f t="shared" si="2"/>
        <v>3.6819444444444445</v>
      </c>
      <c r="O20" s="202">
        <f t="shared" si="1"/>
        <v>2.0833333333333332E-2</v>
      </c>
      <c r="P20" s="203">
        <f t="shared" si="3"/>
        <v>0.16666666666666666</v>
      </c>
    </row>
    <row r="21" spans="1:16" x14ac:dyDescent="0.2">
      <c r="A21" s="209">
        <v>43846</v>
      </c>
      <c r="B21" s="210" t="str">
        <f>VLOOKUP(WEEKDAY(A21),Table1[#All],2,FALSE)</f>
        <v>ה</v>
      </c>
      <c r="C21" s="211"/>
      <c r="D21" s="211"/>
      <c r="E21" s="212"/>
      <c r="F21" s="212"/>
      <c r="G21" s="212"/>
      <c r="H21" s="212"/>
      <c r="I21" s="212"/>
      <c r="J21" s="212"/>
      <c r="K21" s="212"/>
      <c r="L21" s="212"/>
      <c r="M21" s="201">
        <f t="shared" si="0"/>
        <v>0</v>
      </c>
      <c r="N21" s="201">
        <f t="shared" si="2"/>
        <v>3.6819444444444445</v>
      </c>
      <c r="O21" s="202">
        <f t="shared" si="1"/>
        <v>0</v>
      </c>
      <c r="P21" s="203">
        <f t="shared" si="3"/>
        <v>0.16666666666666666</v>
      </c>
    </row>
    <row r="22" spans="1:16" x14ac:dyDescent="0.2">
      <c r="A22" s="209">
        <v>43847</v>
      </c>
      <c r="B22" s="210" t="str">
        <f>VLOOKUP(WEEKDAY(A22),Table1[#All],2,FALSE)</f>
        <v>ו</v>
      </c>
      <c r="C22" s="211"/>
      <c r="D22" s="211"/>
      <c r="E22" s="212"/>
      <c r="F22" s="213"/>
      <c r="G22" s="211"/>
      <c r="H22" s="211"/>
      <c r="I22" s="211"/>
      <c r="J22" s="212"/>
      <c r="K22" s="213"/>
      <c r="L22" s="215"/>
      <c r="M22" s="201">
        <f t="shared" si="0"/>
        <v>0</v>
      </c>
      <c r="N22" s="201">
        <f t="shared" si="2"/>
        <v>3.6819444444444445</v>
      </c>
      <c r="O22" s="202">
        <f t="shared" si="1"/>
        <v>0</v>
      </c>
      <c r="P22" s="203">
        <f t="shared" si="3"/>
        <v>0.16666666666666666</v>
      </c>
    </row>
    <row r="23" spans="1:16" x14ac:dyDescent="0.2">
      <c r="A23" s="209">
        <v>43848</v>
      </c>
      <c r="B23" s="210" t="str">
        <f>VLOOKUP(WEEKDAY(A23),Table1[#All],2,FALSE)</f>
        <v>ש</v>
      </c>
      <c r="C23" s="211"/>
      <c r="D23" s="211"/>
      <c r="E23" s="212"/>
      <c r="F23" s="213"/>
      <c r="G23" s="211"/>
      <c r="H23" s="211"/>
      <c r="I23" s="211"/>
      <c r="J23" s="212"/>
      <c r="K23" s="213"/>
      <c r="L23" s="215"/>
      <c r="M23" s="201">
        <f t="shared" si="0"/>
        <v>0</v>
      </c>
      <c r="N23" s="201">
        <f t="shared" si="2"/>
        <v>3.6819444444444445</v>
      </c>
      <c r="O23" s="202">
        <f t="shared" si="1"/>
        <v>0</v>
      </c>
      <c r="P23" s="203">
        <f t="shared" si="3"/>
        <v>0.16666666666666666</v>
      </c>
    </row>
    <row r="24" spans="1:16" ht="48" x14ac:dyDescent="0.2">
      <c r="A24" s="195">
        <v>43849</v>
      </c>
      <c r="B24" s="196" t="str">
        <f>VLOOKUP(WEEKDAY(A24),Table1[#All],2,FALSE)</f>
        <v>א</v>
      </c>
      <c r="C24" s="204"/>
      <c r="D24" s="204"/>
      <c r="E24" s="198" t="s">
        <v>238</v>
      </c>
      <c r="F24" s="199" t="s">
        <v>20</v>
      </c>
      <c r="G24" s="197"/>
      <c r="H24" s="197"/>
      <c r="I24" s="197"/>
      <c r="J24" s="233">
        <v>0.60416666666666663</v>
      </c>
      <c r="K24" s="199"/>
      <c r="L24" s="200" t="s">
        <v>239</v>
      </c>
      <c r="M24" s="201">
        <f t="shared" si="0"/>
        <v>0.29652777777777772</v>
      </c>
      <c r="N24" s="201">
        <f t="shared" si="2"/>
        <v>3.978472222222222</v>
      </c>
      <c r="O24" s="202">
        <f t="shared" si="1"/>
        <v>2.0833333333333332E-2</v>
      </c>
      <c r="P24" s="203">
        <f t="shared" si="3"/>
        <v>0.1875</v>
      </c>
    </row>
    <row r="25" spans="1:16" ht="48" x14ac:dyDescent="0.2">
      <c r="A25" s="195">
        <v>43850</v>
      </c>
      <c r="B25" s="196" t="str">
        <f>VLOOKUP(WEEKDAY(A25),Table1[#All],2,FALSE)</f>
        <v>ב</v>
      </c>
      <c r="C25" s="197"/>
      <c r="D25" s="197"/>
      <c r="E25" s="198" t="s">
        <v>240</v>
      </c>
      <c r="F25" s="199" t="s">
        <v>17</v>
      </c>
      <c r="G25" s="197"/>
      <c r="H25" s="197"/>
      <c r="I25" s="197"/>
      <c r="J25" s="198" t="s">
        <v>241</v>
      </c>
      <c r="K25" s="199" t="s">
        <v>132</v>
      </c>
      <c r="L25" s="200" t="s">
        <v>242</v>
      </c>
      <c r="M25" s="201">
        <f t="shared" si="0"/>
        <v>0.32361111111111118</v>
      </c>
      <c r="N25" s="201">
        <f t="shared" si="2"/>
        <v>4.302083333333333</v>
      </c>
      <c r="O25" s="202">
        <f t="shared" si="1"/>
        <v>2.0833333333333332E-2</v>
      </c>
      <c r="P25" s="203">
        <f t="shared" si="3"/>
        <v>0.20833333333333334</v>
      </c>
    </row>
    <row r="26" spans="1:16" ht="64" x14ac:dyDescent="0.2">
      <c r="A26" s="195">
        <v>43851</v>
      </c>
      <c r="B26" s="196" t="str">
        <f>VLOOKUP(WEEKDAY(A26),Table1[#All],2,FALSE)</f>
        <v>ג</v>
      </c>
      <c r="C26" s="197"/>
      <c r="D26" s="197"/>
      <c r="E26" s="198" t="s">
        <v>243</v>
      </c>
      <c r="F26" s="199" t="s">
        <v>13</v>
      </c>
      <c r="G26" s="197"/>
      <c r="H26" s="197"/>
      <c r="I26" s="197"/>
      <c r="J26" s="198" t="s">
        <v>244</v>
      </c>
      <c r="K26" s="199" t="s">
        <v>132</v>
      </c>
      <c r="L26" s="200" t="s">
        <v>245</v>
      </c>
      <c r="M26" s="201">
        <f t="shared" si="0"/>
        <v>0.35625000000000007</v>
      </c>
      <c r="N26" s="201">
        <f t="shared" si="2"/>
        <v>4.6583333333333332</v>
      </c>
      <c r="O26" s="202">
        <f t="shared" si="1"/>
        <v>2.0833333333333332E-2</v>
      </c>
      <c r="P26" s="203">
        <f t="shared" si="3"/>
        <v>0.22916666666666669</v>
      </c>
    </row>
    <row r="27" spans="1:16" ht="64" x14ac:dyDescent="0.2">
      <c r="A27" s="195">
        <v>43852</v>
      </c>
      <c r="B27" s="196" t="str">
        <f>VLOOKUP(WEEKDAY(A27),Table1[#All],2,FALSE)</f>
        <v>ד</v>
      </c>
      <c r="C27" s="205"/>
      <c r="D27" s="205"/>
      <c r="E27" s="198" t="s">
        <v>246</v>
      </c>
      <c r="F27" s="199" t="s">
        <v>25</v>
      </c>
      <c r="G27" s="197"/>
      <c r="H27" s="197"/>
      <c r="I27" s="197"/>
      <c r="J27" s="198" t="s">
        <v>247</v>
      </c>
      <c r="K27" s="199" t="s">
        <v>20</v>
      </c>
      <c r="L27" s="200" t="s">
        <v>248</v>
      </c>
      <c r="M27" s="201">
        <f t="shared" si="0"/>
        <v>0.52152777777777781</v>
      </c>
      <c r="N27" s="201">
        <f t="shared" si="2"/>
        <v>5.1798611111111112</v>
      </c>
      <c r="O27" s="202">
        <f t="shared" si="1"/>
        <v>2.0833333333333332E-2</v>
      </c>
      <c r="P27" s="203">
        <f t="shared" si="3"/>
        <v>0.25</v>
      </c>
    </row>
    <row r="28" spans="1:16" x14ac:dyDescent="0.2">
      <c r="A28" s="209">
        <v>43853</v>
      </c>
      <c r="B28" s="210" t="str">
        <f>VLOOKUP(WEEKDAY(A28),Table1[#All],2,FALSE)</f>
        <v>ה</v>
      </c>
      <c r="C28" s="211"/>
      <c r="D28" s="211"/>
      <c r="E28" s="212"/>
      <c r="F28" s="212"/>
      <c r="G28" s="212"/>
      <c r="H28" s="212"/>
      <c r="I28" s="212"/>
      <c r="J28" s="212"/>
      <c r="K28" s="212"/>
      <c r="L28" s="212"/>
      <c r="M28" s="201">
        <f t="shared" si="0"/>
        <v>0</v>
      </c>
      <c r="N28" s="201">
        <f t="shared" si="2"/>
        <v>5.1798611111111112</v>
      </c>
      <c r="O28" s="202">
        <f t="shared" si="1"/>
        <v>0</v>
      </c>
      <c r="P28" s="203">
        <f t="shared" si="3"/>
        <v>0.25</v>
      </c>
    </row>
    <row r="29" spans="1:16" x14ac:dyDescent="0.2">
      <c r="A29" s="209">
        <v>43854</v>
      </c>
      <c r="B29" s="210" t="str">
        <f>VLOOKUP(WEEKDAY(A29),Table1[#All],2,FALSE)</f>
        <v>ו</v>
      </c>
      <c r="C29" s="211"/>
      <c r="D29" s="211"/>
      <c r="E29" s="212"/>
      <c r="F29" s="212"/>
      <c r="G29" s="211"/>
      <c r="H29" s="211"/>
      <c r="I29" s="211"/>
      <c r="J29" s="212"/>
      <c r="K29" s="213"/>
      <c r="L29" s="215"/>
      <c r="M29" s="201">
        <f t="shared" si="0"/>
        <v>0</v>
      </c>
      <c r="N29" s="201">
        <f t="shared" si="2"/>
        <v>5.1798611111111112</v>
      </c>
      <c r="O29" s="202">
        <f t="shared" si="1"/>
        <v>0</v>
      </c>
      <c r="P29" s="203">
        <f t="shared" si="3"/>
        <v>0.25</v>
      </c>
    </row>
    <row r="30" spans="1:16" x14ac:dyDescent="0.2">
      <c r="A30" s="209">
        <v>43855</v>
      </c>
      <c r="B30" s="210" t="str">
        <f>VLOOKUP(WEEKDAY(A30),Table1[#All],2,FALSE)</f>
        <v>ש</v>
      </c>
      <c r="C30" s="211"/>
      <c r="D30" s="211"/>
      <c r="E30" s="212"/>
      <c r="F30" s="212"/>
      <c r="G30" s="211"/>
      <c r="H30" s="211"/>
      <c r="I30" s="211"/>
      <c r="J30" s="212"/>
      <c r="K30" s="213"/>
      <c r="L30" s="215"/>
      <c r="M30" s="201">
        <f t="shared" si="0"/>
        <v>0</v>
      </c>
      <c r="N30" s="201">
        <f t="shared" si="2"/>
        <v>5.1798611111111112</v>
      </c>
      <c r="O30" s="202">
        <f t="shared" si="1"/>
        <v>0</v>
      </c>
      <c r="P30" s="203">
        <f t="shared" si="3"/>
        <v>0.25</v>
      </c>
    </row>
    <row r="31" spans="1:16" ht="64" x14ac:dyDescent="0.2">
      <c r="A31" s="195">
        <v>43856</v>
      </c>
      <c r="B31" s="196" t="str">
        <f>VLOOKUP(WEEKDAY(A31),Table1[#All],2,FALSE)</f>
        <v>א</v>
      </c>
      <c r="C31" s="197"/>
      <c r="D31" s="197"/>
      <c r="E31" s="198" t="s">
        <v>249</v>
      </c>
      <c r="F31" s="199" t="s">
        <v>25</v>
      </c>
      <c r="G31" s="197"/>
      <c r="H31" s="197"/>
      <c r="I31" s="197"/>
      <c r="J31" s="233">
        <v>0.74305555555555547</v>
      </c>
      <c r="K31" s="199"/>
      <c r="L31" s="200" t="s">
        <v>250</v>
      </c>
      <c r="M31" s="201">
        <f t="shared" si="0"/>
        <v>0.45138888888888878</v>
      </c>
      <c r="N31" s="201">
        <f t="shared" si="2"/>
        <v>5.6312499999999996</v>
      </c>
      <c r="O31" s="202">
        <f t="shared" si="1"/>
        <v>2.0833333333333332E-2</v>
      </c>
      <c r="P31" s="203">
        <f t="shared" si="3"/>
        <v>0.27083333333333331</v>
      </c>
    </row>
    <row r="32" spans="1:16" ht="32" x14ac:dyDescent="0.2">
      <c r="A32" s="195">
        <v>43857</v>
      </c>
      <c r="B32" s="196" t="str">
        <f>VLOOKUP(WEEKDAY(A32),Table1[#All],2,FALSE)</f>
        <v>ב</v>
      </c>
      <c r="C32" s="204"/>
      <c r="D32" s="204"/>
      <c r="E32" s="198" t="s">
        <v>92</v>
      </c>
      <c r="F32" s="199" t="s">
        <v>17</v>
      </c>
      <c r="G32" s="197"/>
      <c r="H32" s="197"/>
      <c r="I32" s="197"/>
      <c r="J32" s="198" t="s">
        <v>251</v>
      </c>
      <c r="K32" s="199" t="s">
        <v>252</v>
      </c>
      <c r="L32" s="200" t="s">
        <v>253</v>
      </c>
      <c r="M32" s="201">
        <f t="shared" si="0"/>
        <v>0.43125000000000008</v>
      </c>
      <c r="N32" s="201">
        <f t="shared" si="2"/>
        <v>6.0625</v>
      </c>
      <c r="O32" s="202">
        <f t="shared" si="1"/>
        <v>2.0833333333333332E-2</v>
      </c>
      <c r="P32" s="203">
        <f t="shared" si="3"/>
        <v>0.29166666666666663</v>
      </c>
    </row>
    <row r="33" spans="1:16" ht="32" x14ac:dyDescent="0.2">
      <c r="A33" s="195">
        <v>43858</v>
      </c>
      <c r="B33" s="196" t="str">
        <f>VLOOKUP(WEEKDAY(A33),Table1[#All],2,FALSE)</f>
        <v>ג</v>
      </c>
      <c r="C33" s="197"/>
      <c r="D33" s="197"/>
      <c r="E33" s="198" t="s">
        <v>89</v>
      </c>
      <c r="F33" s="199" t="s">
        <v>13</v>
      </c>
      <c r="G33" s="197"/>
      <c r="H33" s="197"/>
      <c r="I33" s="197"/>
      <c r="J33" s="198" t="s">
        <v>254</v>
      </c>
      <c r="K33" s="199" t="s">
        <v>255</v>
      </c>
      <c r="L33" s="200" t="s">
        <v>256</v>
      </c>
      <c r="M33" s="201">
        <f t="shared" si="0"/>
        <v>0.36527777777777776</v>
      </c>
      <c r="N33" s="201">
        <f t="shared" si="2"/>
        <v>6.427777777777778</v>
      </c>
      <c r="O33" s="202">
        <f t="shared" si="1"/>
        <v>2.0833333333333332E-2</v>
      </c>
      <c r="P33" s="203">
        <f t="shared" si="3"/>
        <v>0.31249999999999994</v>
      </c>
    </row>
    <row r="34" spans="1:16" x14ac:dyDescent="0.2">
      <c r="A34" s="209">
        <v>43859</v>
      </c>
      <c r="B34" s="210" t="str">
        <f>VLOOKUP(WEEKDAY(A34),Table1[#All],2,FALSE)</f>
        <v>ד</v>
      </c>
      <c r="C34" s="211"/>
      <c r="D34" s="211"/>
      <c r="E34" s="212"/>
      <c r="F34" s="212"/>
      <c r="G34" s="212"/>
      <c r="H34" s="212"/>
      <c r="I34" s="212"/>
      <c r="J34" s="212"/>
      <c r="K34" s="212"/>
      <c r="L34" s="212"/>
      <c r="M34" s="201">
        <f t="shared" si="0"/>
        <v>0</v>
      </c>
      <c r="N34" s="201">
        <f t="shared" si="2"/>
        <v>6.427777777777778</v>
      </c>
      <c r="O34" s="202">
        <f t="shared" si="1"/>
        <v>0</v>
      </c>
      <c r="P34" s="203">
        <f t="shared" si="3"/>
        <v>0.31249999999999994</v>
      </c>
    </row>
    <row r="35" spans="1:16" ht="32" x14ac:dyDescent="0.2">
      <c r="A35" s="195">
        <v>43860</v>
      </c>
      <c r="B35" s="196" t="str">
        <f>VLOOKUP(WEEKDAY(A35),Table1[#All],2,FALSE)</f>
        <v>ה</v>
      </c>
      <c r="C35" s="205"/>
      <c r="D35" s="205"/>
      <c r="E35" s="198" t="s">
        <v>257</v>
      </c>
      <c r="F35" s="199" t="s">
        <v>42</v>
      </c>
      <c r="G35" s="197"/>
      <c r="H35" s="197"/>
      <c r="I35" s="197"/>
      <c r="J35" s="198">
        <v>0.61597222222222225</v>
      </c>
      <c r="K35" s="199" t="s">
        <v>42</v>
      </c>
      <c r="L35" s="200" t="s">
        <v>258</v>
      </c>
      <c r="M35" s="201">
        <f t="shared" si="0"/>
        <v>0.33125000000000004</v>
      </c>
      <c r="N35" s="201">
        <f t="shared" si="2"/>
        <v>6.7590277777777779</v>
      </c>
      <c r="O35" s="202">
        <f t="shared" si="1"/>
        <v>2.0833333333333332E-2</v>
      </c>
      <c r="P35" s="203">
        <f t="shared" si="3"/>
        <v>0.33333333333333326</v>
      </c>
    </row>
    <row r="36" spans="1:16" x14ac:dyDescent="0.2">
      <c r="A36" s="216">
        <v>43861</v>
      </c>
      <c r="B36" s="217" t="str">
        <f>VLOOKUP(WEEKDAY(A36),Table1[#All],2,FALSE)</f>
        <v>ו</v>
      </c>
      <c r="C36" s="218"/>
      <c r="D36" s="218"/>
      <c r="E36" s="219"/>
      <c r="F36" s="220"/>
      <c r="G36" s="218"/>
      <c r="H36" s="218"/>
      <c r="I36" s="218"/>
      <c r="J36" s="219"/>
      <c r="K36" s="221"/>
      <c r="L36" s="222"/>
      <c r="M36" s="206">
        <f t="shared" si="0"/>
        <v>0</v>
      </c>
      <c r="N36" s="206">
        <f t="shared" si="2"/>
        <v>6.7590277777777779</v>
      </c>
      <c r="O36" s="207">
        <f t="shared" si="1"/>
        <v>0</v>
      </c>
      <c r="P36" s="208">
        <f t="shared" si="3"/>
        <v>0.33333333333333326</v>
      </c>
    </row>
    <row r="37" spans="1:16" ht="32" x14ac:dyDescent="0.2">
      <c r="A37" s="224" t="s">
        <v>46</v>
      </c>
      <c r="B37" s="225" t="s">
        <v>259</v>
      </c>
      <c r="C37" s="223" t="s">
        <v>48</v>
      </c>
      <c r="D37" s="66" t="s">
        <v>49</v>
      </c>
      <c r="E37" s="1"/>
      <c r="F37" s="6"/>
      <c r="G37" s="6"/>
      <c r="H37" s="6"/>
      <c r="I37" s="6"/>
      <c r="J37" s="1"/>
      <c r="K37" s="6"/>
      <c r="L37" s="6"/>
      <c r="M37" s="1"/>
      <c r="N37" s="125"/>
      <c r="O37" s="19"/>
      <c r="P37" s="5"/>
    </row>
    <row r="38" spans="1:16" ht="16" x14ac:dyDescent="0.2">
      <c r="A38" s="226">
        <f>COUNTA(Table2[כניסה])</f>
        <v>19</v>
      </c>
      <c r="B38" s="227">
        <f>N36-P36</f>
        <v>6.4256944444444448</v>
      </c>
      <c r="C38" s="125"/>
      <c r="D38" s="125"/>
      <c r="E38" s="125"/>
      <c r="F38" s="125"/>
      <c r="G38" s="125"/>
      <c r="H38" s="125"/>
      <c r="I38" s="125"/>
      <c r="J38" s="125"/>
      <c r="K38" s="125"/>
      <c r="L38" s="125"/>
      <c r="M38" s="125"/>
      <c r="N38" s="125"/>
      <c r="O38" s="125"/>
      <c r="P38" s="125"/>
    </row>
  </sheetData>
  <pageMargins left="0.7" right="0.7" top="0.75" bottom="0.75" header="0.3" footer="0.3"/>
  <pageSetup paperSize="9" orientation="portrait" verticalDpi="598"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02A10CDE0DF03E47814A1E3A727C185E" ma:contentTypeVersion="13" ma:contentTypeDescription="Create a new document." ma:contentTypeScope="" ma:versionID="fb6290cfc624779e3c72dfbb773ec206">
  <xsd:schema xmlns:xsd="http://www.w3.org/2001/XMLSchema" xmlns:xs="http://www.w3.org/2001/XMLSchema" xmlns:p="http://schemas.microsoft.com/office/2006/metadata/properties" xmlns:ns3="a0891062-d0f0-4248-ada5-7e5237d9fe3f" xmlns:ns4="51972309-ab85-475e-a140-e265fef61859" targetNamespace="http://schemas.microsoft.com/office/2006/metadata/properties" ma:root="true" ma:fieldsID="5c9a3635d4435754d92f712e20935c40" ns3:_="" ns4:_="">
    <xsd:import namespace="a0891062-d0f0-4248-ada5-7e5237d9fe3f"/>
    <xsd:import namespace="51972309-ab85-475e-a140-e265fef61859"/>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3:MediaServiceLocation" minOccurs="0"/>
                <xsd:element ref="ns4:SharedWithUsers" minOccurs="0"/>
                <xsd:element ref="ns4:SharedWithDetails" minOccurs="0"/>
                <xsd:element ref="ns4:SharingHintHash"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0891062-d0f0-4248-ada5-7e5237d9fe3f"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51972309-ab85-475e-a140-e265fef61859"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SharingHintHash" ma:index="18"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AFA819D-BB43-44CE-A7CD-0546FB851FE7}">
  <ds:schemaRefs>
    <ds:schemaRef ds:uri="http://purl.org/dc/elements/1.1/"/>
    <ds:schemaRef ds:uri="http://schemas.openxmlformats.org/package/2006/metadata/core-properties"/>
    <ds:schemaRef ds:uri="http://schemas.microsoft.com/office/2006/documentManagement/types"/>
    <ds:schemaRef ds:uri="http://purl.org/dc/terms/"/>
    <ds:schemaRef ds:uri="http://schemas.microsoft.com/office/2006/metadata/properties"/>
    <ds:schemaRef ds:uri="http://schemas.microsoft.com/office/infopath/2007/PartnerControls"/>
    <ds:schemaRef ds:uri="a0891062-d0f0-4248-ada5-7e5237d9fe3f"/>
    <ds:schemaRef ds:uri="51972309-ab85-475e-a140-e265fef61859"/>
    <ds:schemaRef ds:uri="http://www.w3.org/XML/1998/namespace"/>
    <ds:schemaRef ds:uri="http://purl.org/dc/dcmitype/"/>
  </ds:schemaRefs>
</ds:datastoreItem>
</file>

<file path=customXml/itemProps2.xml><?xml version="1.0" encoding="utf-8"?>
<ds:datastoreItem xmlns:ds="http://schemas.openxmlformats.org/officeDocument/2006/customXml" ds:itemID="{8D5329FA-CAD3-4386-9BCC-BA13122400AA}">
  <ds:schemaRefs>
    <ds:schemaRef ds:uri="http://schemas.microsoft.com/sharepoint/v3/contenttype/forms"/>
  </ds:schemaRefs>
</ds:datastoreItem>
</file>

<file path=customXml/itemProps3.xml><?xml version="1.0" encoding="utf-8"?>
<ds:datastoreItem xmlns:ds="http://schemas.openxmlformats.org/officeDocument/2006/customXml" ds:itemID="{331C1291-1ED2-421D-9BAF-9F2FDDC8D54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0891062-d0f0-4248-ada5-7e5237d9fe3f"/>
    <ds:schemaRef ds:uri="51972309-ab85-475e-a140-e265fef6185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30</vt:i4>
      </vt:variant>
    </vt:vector>
  </HeadingPairs>
  <TitlesOfParts>
    <vt:vector size="30" baseType="lpstr">
      <vt:lpstr>מאי 2019</vt:lpstr>
      <vt:lpstr>יוני 2019</vt:lpstr>
      <vt:lpstr>יולי 2019</vt:lpstr>
      <vt:lpstr>אוגוסט 2019</vt:lpstr>
      <vt:lpstr>ספטמבר 2019</vt:lpstr>
      <vt:lpstr>אוקטובר 2019</vt:lpstr>
      <vt:lpstr>נובמבר 2019</vt:lpstr>
      <vt:lpstr>דצמבר 2019</vt:lpstr>
      <vt:lpstr>ינואר 2020</vt:lpstr>
      <vt:lpstr>פברואר 2020</vt:lpstr>
      <vt:lpstr>מרץ 2020</vt:lpstr>
      <vt:lpstr>אפריל 2020</vt:lpstr>
      <vt:lpstr>מאי 2020</vt:lpstr>
      <vt:lpstr>יוני 2020</vt:lpstr>
      <vt:lpstr>יולי 2020</vt:lpstr>
      <vt:lpstr>אוגוסט 2020</vt:lpstr>
      <vt:lpstr>סטפטמבר 2020</vt:lpstr>
      <vt:lpstr>אוקטובר 2020</vt:lpstr>
      <vt:lpstr>נובמבר 2020</vt:lpstr>
      <vt:lpstr>December 2020</vt:lpstr>
      <vt:lpstr>Jan 2021</vt:lpstr>
      <vt:lpstr>Feb 2021</vt:lpstr>
      <vt:lpstr>Mar 2021</vt:lpstr>
      <vt:lpstr>Apr 2021</vt:lpstr>
      <vt:lpstr>May 2021</vt:lpstr>
      <vt:lpstr>Jun 2021</vt:lpstr>
      <vt:lpstr>Jul 2021</vt:lpstr>
      <vt:lpstr>Aug 2021</vt:lpstr>
      <vt:lpstr>Sep 2021</vt:lpstr>
      <vt:lpstr>Tables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Eithan  S  Katz</dc:creator>
  <cp:keywords/>
  <dc:description/>
  <cp:lastModifiedBy>Microsoft Office User</cp:lastModifiedBy>
  <cp:revision/>
  <dcterms:created xsi:type="dcterms:W3CDTF">2019-02-27T05:34:30Z</dcterms:created>
  <dcterms:modified xsi:type="dcterms:W3CDTF">2021-07-23T15:37:43Z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0x01010002A10CDE0DF03E47814A1E3A727C185E</vt:lpwstr>
  </property>
</Properties>
</file>