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en Otieno\Desktop\newwork\"/>
    </mc:Choice>
  </mc:AlternateContent>
  <xr:revisionPtr revIDLastSave="0" documentId="13_ncr:1_{DC8E5290-108F-4D7B-9B02-CECCA2E87203}" xr6:coauthVersionLast="36" xr6:coauthVersionMax="47" xr10:uidLastSave="{00000000-0000-0000-0000-000000000000}"/>
  <bookViews>
    <workbookView xWindow="0" yWindow="0" windowWidth="20490" windowHeight="7425" firstSheet="1" activeTab="3" xr2:uid="{AF8AD734-990A-4DBA-B337-F7463A59AA03}"/>
  </bookViews>
  <sheets>
    <sheet name="furnance_data" sheetId="1" r:id="rId1"/>
    <sheet name="3-Month Moving Average" sheetId="2" r:id="rId2"/>
    <sheet name="Weighted Moving Average" sheetId="3" r:id="rId3"/>
    <sheet name="Exponential Smooth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4" l="1"/>
  <c r="I37" i="4" s="1"/>
  <c r="G37" i="2"/>
  <c r="G37" i="3"/>
  <c r="H36" i="3"/>
  <c r="G36" i="3"/>
  <c r="H35" i="3"/>
  <c r="G35" i="3"/>
  <c r="G35" i="2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5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H8" i="2"/>
  <c r="H12" i="2"/>
  <c r="H16" i="2"/>
  <c r="H20" i="2"/>
  <c r="H24" i="2"/>
  <c r="H28" i="2"/>
  <c r="H32" i="2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J20" i="4" s="1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F5" i="4"/>
  <c r="I5" i="4" s="1"/>
  <c r="F6" i="4"/>
  <c r="I6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13" i="4"/>
  <c r="I13" i="4" s="1"/>
  <c r="F14" i="4"/>
  <c r="I14" i="4" s="1"/>
  <c r="F15" i="4"/>
  <c r="I15" i="4" s="1"/>
  <c r="F16" i="4"/>
  <c r="I16" i="4" s="1"/>
  <c r="F17" i="4"/>
  <c r="I17" i="4" s="1"/>
  <c r="F18" i="4"/>
  <c r="I18" i="4" s="1"/>
  <c r="F19" i="4"/>
  <c r="I19" i="4" s="1"/>
  <c r="F20" i="4"/>
  <c r="I20" i="4" s="1"/>
  <c r="F21" i="4"/>
  <c r="I21" i="4" s="1"/>
  <c r="F22" i="4"/>
  <c r="I22" i="4" s="1"/>
  <c r="F23" i="4"/>
  <c r="I23" i="4" s="1"/>
  <c r="F24" i="4"/>
  <c r="I24" i="4" s="1"/>
  <c r="F25" i="4"/>
  <c r="I25" i="4" s="1"/>
  <c r="F26" i="4"/>
  <c r="I26" i="4" s="1"/>
  <c r="F27" i="4"/>
  <c r="I27" i="4" s="1"/>
  <c r="F28" i="4"/>
  <c r="I28" i="4" s="1"/>
  <c r="F29" i="4"/>
  <c r="I29" i="4" s="1"/>
  <c r="F30" i="4"/>
  <c r="I30" i="4" s="1"/>
  <c r="F31" i="4"/>
  <c r="I31" i="4" s="1"/>
  <c r="F32" i="4"/>
  <c r="I32" i="4" s="1"/>
  <c r="F33" i="4"/>
  <c r="I33" i="4" s="1"/>
  <c r="F34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E5" i="4"/>
  <c r="G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5" i="2"/>
  <c r="G5" i="2" s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5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F6" i="2"/>
  <c r="H6" i="2" s="1"/>
  <c r="F7" i="2"/>
  <c r="H7" i="2" s="1"/>
  <c r="F8" i="2"/>
  <c r="F9" i="2"/>
  <c r="H9" i="2" s="1"/>
  <c r="F10" i="2"/>
  <c r="H10" i="2" s="1"/>
  <c r="F11" i="2"/>
  <c r="H11" i="2" s="1"/>
  <c r="F12" i="2"/>
  <c r="F13" i="2"/>
  <c r="H13" i="2" s="1"/>
  <c r="F14" i="2"/>
  <c r="H14" i="2" s="1"/>
  <c r="F15" i="2"/>
  <c r="H15" i="2" s="1"/>
  <c r="F16" i="2"/>
  <c r="F17" i="2"/>
  <c r="H17" i="2" s="1"/>
  <c r="F18" i="2"/>
  <c r="H18" i="2" s="1"/>
  <c r="F19" i="2"/>
  <c r="H19" i="2" s="1"/>
  <c r="F20" i="2"/>
  <c r="F21" i="2"/>
  <c r="H21" i="2" s="1"/>
  <c r="F22" i="2"/>
  <c r="H22" i="2" s="1"/>
  <c r="F23" i="2"/>
  <c r="H23" i="2" s="1"/>
  <c r="F24" i="2"/>
  <c r="F25" i="2"/>
  <c r="H25" i="2" s="1"/>
  <c r="F26" i="2"/>
  <c r="H26" i="2" s="1"/>
  <c r="F27" i="2"/>
  <c r="H27" i="2" s="1"/>
  <c r="F28" i="2"/>
  <c r="F29" i="2"/>
  <c r="H29" i="2" s="1"/>
  <c r="F30" i="2"/>
  <c r="H30" i="2" s="1"/>
  <c r="F31" i="2"/>
  <c r="H31" i="2" s="1"/>
  <c r="F32" i="2"/>
  <c r="F33" i="2"/>
  <c r="H33" i="2" s="1"/>
  <c r="F34" i="2"/>
  <c r="F5" i="2"/>
  <c r="H5" i="2" s="1"/>
  <c r="E34" i="2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G18" i="2" s="1"/>
  <c r="E19" i="2"/>
  <c r="G19" i="2" s="1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J36" i="4" l="1"/>
  <c r="J35" i="4"/>
  <c r="I35" i="4"/>
  <c r="G36" i="2"/>
  <c r="H36" i="2"/>
  <c r="H35" i="2"/>
</calcChain>
</file>

<file path=xl/sharedStrings.xml><?xml version="1.0" encoding="utf-8"?>
<sst xmlns="http://schemas.openxmlformats.org/spreadsheetml/2006/main" count="40" uniqueCount="18">
  <si>
    <t>Date</t>
  </si>
  <si>
    <t>ID</t>
  </si>
  <si>
    <t>Demand_Furnance1_Calgary (MWh)</t>
  </si>
  <si>
    <t>Demand_Furnance2_Mississuaga(MWh)</t>
  </si>
  <si>
    <t>Moving_avg_calgary</t>
  </si>
  <si>
    <t>Moving_avg_Mississuaga</t>
  </si>
  <si>
    <t>Weighted_avg_Calgary</t>
  </si>
  <si>
    <t>Weighted_avg_Mississuaga</t>
  </si>
  <si>
    <t>Forecast__Mississuaga</t>
  </si>
  <si>
    <t>Alpha</t>
  </si>
  <si>
    <t>Forecast__Calgary</t>
  </si>
  <si>
    <t>squared_Error_calgary</t>
  </si>
  <si>
    <t>MSE</t>
  </si>
  <si>
    <t>RMSE</t>
  </si>
  <si>
    <t>squared Error_Mississuaga</t>
  </si>
  <si>
    <t>Squared_Error_Calgary</t>
  </si>
  <si>
    <t>Squared_Error_Mississuaga</t>
  </si>
  <si>
    <t>AVERAGE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</si>
</sst>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7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0" borderId="0" xfId="0" applyFont="1"/>
    <xf numFmtId="0" fontId="2" fillId="2" borderId="0" xfId="0" applyFont="1" applyFill="1"/>
    <xf numFmtId="2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3-month</a:t>
            </a:r>
            <a:r>
              <a:rPr lang="en-US" baseline="0"/>
              <a:t> moving average</a:t>
            </a:r>
          </a:p>
        </c:rich>
      </c:tx>
      <c:layout>
        <c:manualLayout>
          <c:xMode val="edge"/>
          <c:yMode val="edge"/>
          <c:x val="0.392826334208224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'3-Month Moving Average'!$E$1</c:f>
              <c:strCache>
                <c:ptCount val="1"/>
                <c:pt idx="0">
                  <c:v>Moving_avg_calgary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'3-Month Moving Average'!$A$2:$A$34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'3-Month Moving Average'!$E$2:$E$34</c:f>
              <c:numCache>
                <c:formatCode>General</c:formatCode>
                <c:ptCount val="33"/>
                <c:pt idx="3">
                  <c:v>1053.2874044858431</c:v>
                </c:pt>
                <c:pt idx="4">
                  <c:v>989.012223601458</c:v>
                </c:pt>
                <c:pt idx="5">
                  <c:v>1009.2033093956571</c:v>
                </c:pt>
                <c:pt idx="6">
                  <c:v>1047.1717971161509</c:v>
                </c:pt>
                <c:pt idx="7">
                  <c:v>1065.1238805522134</c:v>
                </c:pt>
                <c:pt idx="8">
                  <c:v>1038.0688594755109</c:v>
                </c:pt>
                <c:pt idx="9">
                  <c:v>1105.0584157969652</c:v>
                </c:pt>
                <c:pt idx="10">
                  <c:v>1135.886524908185</c:v>
                </c:pt>
                <c:pt idx="11">
                  <c:v>1200.549946063313</c:v>
                </c:pt>
                <c:pt idx="12">
                  <c:v>1114.4812842524125</c:v>
                </c:pt>
                <c:pt idx="13">
                  <c:v>1119.8993965166492</c:v>
                </c:pt>
                <c:pt idx="14">
                  <c:v>1073.0008946979149</c:v>
                </c:pt>
                <c:pt idx="15">
                  <c:v>1036.649866864979</c:v>
                </c:pt>
                <c:pt idx="16">
                  <c:v>1036.9407792890656</c:v>
                </c:pt>
                <c:pt idx="17">
                  <c:v>1070.2912715125594</c:v>
                </c:pt>
                <c:pt idx="18">
                  <c:v>1177.4917249111238</c:v>
                </c:pt>
                <c:pt idx="19">
                  <c:v>1084.1217382025866</c:v>
                </c:pt>
                <c:pt idx="20">
                  <c:v>1153.9656800522678</c:v>
                </c:pt>
                <c:pt idx="21">
                  <c:v>1106.4568333443092</c:v>
                </c:pt>
                <c:pt idx="22">
                  <c:v>1133.952060975756</c:v>
                </c:pt>
                <c:pt idx="23">
                  <c:v>1133.3407076864835</c:v>
                </c:pt>
                <c:pt idx="24">
                  <c:v>1154.9531994877236</c:v>
                </c:pt>
                <c:pt idx="25">
                  <c:v>1231.196239311583</c:v>
                </c:pt>
                <c:pt idx="26">
                  <c:v>1119.4291653151263</c:v>
                </c:pt>
                <c:pt idx="27">
                  <c:v>1153.1296252870559</c:v>
                </c:pt>
                <c:pt idx="28">
                  <c:v>1145.9284248027648</c:v>
                </c:pt>
                <c:pt idx="29">
                  <c:v>1208.4912061395974</c:v>
                </c:pt>
                <c:pt idx="30">
                  <c:v>1163.6394124871611</c:v>
                </c:pt>
                <c:pt idx="31">
                  <c:v>1076.5910930303219</c:v>
                </c:pt>
                <c:pt idx="32">
                  <c:v>1090.821339940406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1-4B9A-A771-12B2E37D053F}"/>
            </c:ext>
          </c:extLst>
        </c:ser>
        <c:ser>
          <c:idx val="1"/>
          <c:order val="1"/>
          <c:tx>
            <c:strRef>
              <c:f>'3-Month Moving Average'!$F$1</c:f>
              <c:strCache>
                <c:ptCount val="1"/>
                <c:pt idx="0">
                  <c:v>Moving_avg_Mississuaga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'3-Month Moving Average'!$A$2:$A$34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'3-Month Moving Average'!$F$2:$F$34</c:f>
              <c:numCache>
                <c:formatCode>General</c:formatCode>
                <c:ptCount val="33"/>
                <c:pt idx="3">
                  <c:v>1107.129680387565</c:v>
                </c:pt>
                <c:pt idx="4">
                  <c:v>1045.1267648708529</c:v>
                </c:pt>
                <c:pt idx="5">
                  <c:v>1029.3487308087385</c:v>
                </c:pt>
                <c:pt idx="6">
                  <c:v>994.3265667519114</c:v>
                </c:pt>
                <c:pt idx="7">
                  <c:v>975.98184242914579</c:v>
                </c:pt>
                <c:pt idx="8">
                  <c:v>964.56582599375588</c:v>
                </c:pt>
                <c:pt idx="9">
                  <c:v>1050.3390383991225</c:v>
                </c:pt>
                <c:pt idx="10">
                  <c:v>1118.2253629612326</c:v>
                </c:pt>
                <c:pt idx="11">
                  <c:v>1144.7910260097015</c:v>
                </c:pt>
                <c:pt idx="12">
                  <c:v>1068.1211515788318</c:v>
                </c:pt>
                <c:pt idx="13">
                  <c:v>1088.8906286665788</c:v>
                </c:pt>
                <c:pt idx="14">
                  <c:v>1062.8192652621995</c:v>
                </c:pt>
                <c:pt idx="15">
                  <c:v>1151.8876986558737</c:v>
                </c:pt>
                <c:pt idx="16">
                  <c:v>1123.8690587766837</c:v>
                </c:pt>
                <c:pt idx="17">
                  <c:v>1124.5031436022307</c:v>
                </c:pt>
                <c:pt idx="18">
                  <c:v>1106.1006002090496</c:v>
                </c:pt>
                <c:pt idx="19">
                  <c:v>1084.6982371916001</c:v>
                </c:pt>
                <c:pt idx="20">
                  <c:v>1116.1565745178693</c:v>
                </c:pt>
                <c:pt idx="21">
                  <c:v>1024.8418775860321</c:v>
                </c:pt>
                <c:pt idx="22">
                  <c:v>1019.632227161161</c:v>
                </c:pt>
                <c:pt idx="23">
                  <c:v>978.28459650202979</c:v>
                </c:pt>
                <c:pt idx="24">
                  <c:v>1014.1357446518241</c:v>
                </c:pt>
                <c:pt idx="25">
                  <c:v>958.38021085498804</c:v>
                </c:pt>
                <c:pt idx="26">
                  <c:v>977.07184907166084</c:v>
                </c:pt>
                <c:pt idx="27">
                  <c:v>997.1470743516511</c:v>
                </c:pt>
                <c:pt idx="28">
                  <c:v>1093.8776153072283</c:v>
                </c:pt>
                <c:pt idx="29">
                  <c:v>1115.046720209192</c:v>
                </c:pt>
                <c:pt idx="30">
                  <c:v>1120.5510778829068</c:v>
                </c:pt>
                <c:pt idx="31">
                  <c:v>1112.935992169156</c:v>
                </c:pt>
                <c:pt idx="32">
                  <c:v>1187.6967684178464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1-4B9A-A771-12B2E37D0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40864"/>
        <c:axId val="244579840"/>
      </c:lineChart>
      <c:catAx>
        <c:axId val="8574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44579840"/>
        <c:crosses val="autoZero"/>
        <c:auto val="1"/>
        <c:lblAlgn val="ctr"/>
        <c:lblOffset val="100"/>
        <c:noMultiLvlLbl val="0"/>
      </c:catAx>
      <c:valAx>
        <c:axId val="244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57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Moving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'Weighted Moving Average'!$E$1</c:f>
              <c:strCache>
                <c:ptCount val="1"/>
                <c:pt idx="0">
                  <c:v>Weighted_avg_Calgary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'Weighted Moving Average'!$A$2:$A$34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'Weighted Moving Average'!$E$2:$E$34</c:f>
              <c:numCache>
                <c:formatCode>General</c:formatCode>
                <c:ptCount val="33"/>
                <c:pt idx="3">
                  <c:v>917.17810282465337</c:v>
                </c:pt>
                <c:pt idx="4">
                  <c:v>902.63256270702732</c:v>
                </c:pt>
                <c:pt idx="5">
                  <c:v>913.31674967592608</c:v>
                </c:pt>
                <c:pt idx="6">
                  <c:v>942.34715677339398</c:v>
                </c:pt>
                <c:pt idx="7">
                  <c:v>970.4613532552662</c:v>
                </c:pt>
                <c:pt idx="8">
                  <c:v>919.78869210863536</c:v>
                </c:pt>
                <c:pt idx="9">
                  <c:v>1009.1563554517445</c:v>
                </c:pt>
                <c:pt idx="10">
                  <c:v>1051.5126722320174</c:v>
                </c:pt>
                <c:pt idx="11">
                  <c:v>1065.3238294877597</c:v>
                </c:pt>
                <c:pt idx="12">
                  <c:v>982.56790578501079</c:v>
                </c:pt>
                <c:pt idx="13">
                  <c:v>1019.3506640123678</c:v>
                </c:pt>
                <c:pt idx="14">
                  <c:v>962.28073125655112</c:v>
                </c:pt>
                <c:pt idx="15">
                  <c:v>899.9888881071688</c:v>
                </c:pt>
                <c:pt idx="16">
                  <c:v>958.84473278038899</c:v>
                </c:pt>
                <c:pt idx="17">
                  <c:v>980.75252640665997</c:v>
                </c:pt>
                <c:pt idx="18">
                  <c:v>1058.8194226410428</c:v>
                </c:pt>
                <c:pt idx="19">
                  <c:v>963.2914521229485</c:v>
                </c:pt>
                <c:pt idx="20">
                  <c:v>1044.8525406277324</c:v>
                </c:pt>
                <c:pt idx="21">
                  <c:v>1008.646362231083</c:v>
                </c:pt>
                <c:pt idx="22">
                  <c:v>995.43412835333072</c:v>
                </c:pt>
                <c:pt idx="23">
                  <c:v>1040.3593135241326</c:v>
                </c:pt>
                <c:pt idx="24">
                  <c:v>1050.5282710110939</c:v>
                </c:pt>
                <c:pt idx="25">
                  <c:v>1106.0102067895148</c:v>
                </c:pt>
                <c:pt idx="26">
                  <c:v>987.82505565060171</c:v>
                </c:pt>
                <c:pt idx="27">
                  <c:v>1036.1242802749141</c:v>
                </c:pt>
                <c:pt idx="28">
                  <c:v>1060.6389357852277</c:v>
                </c:pt>
                <c:pt idx="29">
                  <c:v>1076.639588802097</c:v>
                </c:pt>
                <c:pt idx="30">
                  <c:v>1034.2879108045649</c:v>
                </c:pt>
                <c:pt idx="31">
                  <c:v>953.35200695192771</c:v>
                </c:pt>
                <c:pt idx="32">
                  <c:v>988.46132139158101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0-45D2-9FE8-3EC2350BC22A}"/>
            </c:ext>
          </c:extLst>
        </c:ser>
        <c:ser>
          <c:idx val="1"/>
          <c:order val="1"/>
          <c:tx>
            <c:strRef>
              <c:f>'Weighted Moving Average'!$F$1</c:f>
              <c:strCache>
                <c:ptCount val="1"/>
                <c:pt idx="0">
                  <c:v>Weighted_avg_Mississuaga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'Weighted Moving Average'!$A$2:$A$34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'Weighted Moving Average'!$F$2:$F$34</c:f>
              <c:numCache>
                <c:formatCode>General</c:formatCode>
                <c:ptCount val="33"/>
                <c:pt idx="3">
                  <c:v>976.38688920714048</c:v>
                </c:pt>
                <c:pt idx="4">
                  <c:v>943.27859737986728</c:v>
                </c:pt>
                <c:pt idx="5">
                  <c:v>920.4448869997849</c:v>
                </c:pt>
                <c:pt idx="6">
                  <c:v>882.95831237301775</c:v>
                </c:pt>
                <c:pt idx="7">
                  <c:v>880.27816010413574</c:v>
                </c:pt>
                <c:pt idx="8">
                  <c:v>869.22211695273165</c:v>
                </c:pt>
                <c:pt idx="9">
                  <c:v>964.60491787394744</c:v>
                </c:pt>
                <c:pt idx="10">
                  <c:v>1032.0880308822639</c:v>
                </c:pt>
                <c:pt idx="11">
                  <c:v>1013.6625321600135</c:v>
                </c:pt>
                <c:pt idx="12">
                  <c:v>937.24196003779207</c:v>
                </c:pt>
                <c:pt idx="13">
                  <c:v>1003.947914228859</c:v>
                </c:pt>
                <c:pt idx="14">
                  <c:v>955.06750079520862</c:v>
                </c:pt>
                <c:pt idx="15">
                  <c:v>1033.1215392989077</c:v>
                </c:pt>
                <c:pt idx="16">
                  <c:v>1034.84431838551</c:v>
                </c:pt>
                <c:pt idx="17">
                  <c:v>984.05268673079865</c:v>
                </c:pt>
                <c:pt idx="18">
                  <c:v>994.79797964256863</c:v>
                </c:pt>
                <c:pt idx="19">
                  <c:v>992.97964460603566</c:v>
                </c:pt>
                <c:pt idx="20">
                  <c:v>991.49903877070847</c:v>
                </c:pt>
                <c:pt idx="21">
                  <c:v>900.69142910753681</c:v>
                </c:pt>
                <c:pt idx="22">
                  <c:v>923.41983925329851</c:v>
                </c:pt>
                <c:pt idx="23">
                  <c:v>882.40437843826476</c:v>
                </c:pt>
                <c:pt idx="24">
                  <c:v>903.37414903914919</c:v>
                </c:pt>
                <c:pt idx="25">
                  <c:v>863.97065363643128</c:v>
                </c:pt>
                <c:pt idx="26">
                  <c:v>876.16505277099611</c:v>
                </c:pt>
                <c:pt idx="27">
                  <c:v>910.8335734920413</c:v>
                </c:pt>
                <c:pt idx="28">
                  <c:v>1009.3299884651188</c:v>
                </c:pt>
                <c:pt idx="29">
                  <c:v>1000.6706006813661</c:v>
                </c:pt>
                <c:pt idx="30">
                  <c:v>994.5293216856129</c:v>
                </c:pt>
                <c:pt idx="31">
                  <c:v>1017.8472704561395</c:v>
                </c:pt>
                <c:pt idx="32">
                  <c:v>1086.832569641648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0-45D2-9FE8-3EC2350BC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45296"/>
        <c:axId val="290709040"/>
      </c:lineChart>
      <c:catAx>
        <c:axId val="2861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90709040"/>
        <c:crosses val="autoZero"/>
        <c:auto val="1"/>
        <c:lblAlgn val="ctr"/>
        <c:lblOffset val="100"/>
        <c:noMultiLvlLbl val="0"/>
      </c:catAx>
      <c:valAx>
        <c:axId val="2907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Demand</a:t>
                </a:r>
                <a:r>
                  <a:rPr lang="en-US" baseline="0"/>
                  <a:t> MWh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861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Smoothening for Calgary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Smoothing'!$E$1</c:f>
              <c:strCache>
                <c:ptCount val="1"/>
                <c:pt idx="0">
                  <c:v>Moving_avg_calgary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'Exponential Smoothing'!$A$2:$A$37</c:f>
              <c:strCache>
                <c:ptCount val="36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  <c:pt idx="24">
                  <c:v>Jan-22</c:v>
                </c:pt>
                <c:pt idx="25">
                  <c:v>Feb-22</c:v>
                </c:pt>
                <c:pt idx="26">
                  <c:v>Mar-22</c:v>
                </c:pt>
                <c:pt idx="27">
                  <c:v>Apr-22</c:v>
                </c:pt>
                <c:pt idx="28">
                  <c:v>May-22</c:v>
                </c:pt>
                <c:pt idx="29">
                  <c:v>Jun-22</c:v>
                </c:pt>
                <c:pt idx="30">
                  <c:v>Jul-22</c:v>
                </c:pt>
                <c:pt idx="31">
                  <c:v>44774</c:v>
                </c:pt>
                <c:pt idx="32">
                  <c:v>Sep-22</c:v>
                </c:pt>
                <c:pt idx="35">
                  <c:v>Alpha</c:v>
                </c:pt>
              </c:strCache>
            </c:strRef>
          </c:cat>
          <c:val>
            <c:numRef>
              <c:f>'Exponential Smoothing'!$E$2:$E$37</c:f>
              <c:numCache>
                <c:formatCode>General</c:formatCode>
                <c:ptCount val="36"/>
                <c:pt idx="3">
                  <c:v>1053.2874044858431</c:v>
                </c:pt>
                <c:pt idx="4">
                  <c:v>989.012223601458</c:v>
                </c:pt>
                <c:pt idx="5">
                  <c:v>1009.2033093956571</c:v>
                </c:pt>
                <c:pt idx="6">
                  <c:v>1047.1717971161509</c:v>
                </c:pt>
                <c:pt idx="7">
                  <c:v>1065.1238805522134</c:v>
                </c:pt>
                <c:pt idx="8">
                  <c:v>1038.0688594755109</c:v>
                </c:pt>
                <c:pt idx="9">
                  <c:v>1105.0584157969652</c:v>
                </c:pt>
                <c:pt idx="10">
                  <c:v>1135.886524908185</c:v>
                </c:pt>
                <c:pt idx="11">
                  <c:v>1200.549946063313</c:v>
                </c:pt>
                <c:pt idx="12">
                  <c:v>1114.4812842524125</c:v>
                </c:pt>
                <c:pt idx="13">
                  <c:v>1119.8993965166492</c:v>
                </c:pt>
                <c:pt idx="14">
                  <c:v>1073.0008946979149</c:v>
                </c:pt>
                <c:pt idx="15">
                  <c:v>1036.649866864979</c:v>
                </c:pt>
                <c:pt idx="16">
                  <c:v>1036.9407792890656</c:v>
                </c:pt>
                <c:pt idx="17">
                  <c:v>1070.2912715125594</c:v>
                </c:pt>
                <c:pt idx="18">
                  <c:v>1177.4917249111238</c:v>
                </c:pt>
                <c:pt idx="19">
                  <c:v>1084.1217382025866</c:v>
                </c:pt>
                <c:pt idx="20">
                  <c:v>1153.9656800522678</c:v>
                </c:pt>
                <c:pt idx="21">
                  <c:v>1106.4568333443092</c:v>
                </c:pt>
                <c:pt idx="22">
                  <c:v>1133.952060975756</c:v>
                </c:pt>
                <c:pt idx="23">
                  <c:v>1133.3407076864835</c:v>
                </c:pt>
                <c:pt idx="24">
                  <c:v>1154.9531994877236</c:v>
                </c:pt>
                <c:pt idx="25">
                  <c:v>1231.196239311583</c:v>
                </c:pt>
                <c:pt idx="26">
                  <c:v>1119.4291653151263</c:v>
                </c:pt>
                <c:pt idx="27">
                  <c:v>1153.1296252870559</c:v>
                </c:pt>
                <c:pt idx="28">
                  <c:v>1145.9284248027648</c:v>
                </c:pt>
                <c:pt idx="29">
                  <c:v>1208.4912061395974</c:v>
                </c:pt>
                <c:pt idx="30">
                  <c:v>1163.6394124871611</c:v>
                </c:pt>
                <c:pt idx="31">
                  <c:v>1076.5910930303219</c:v>
                </c:pt>
                <c:pt idx="32">
                  <c:v>1090.821339940406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4-4677-8094-7726B649A2F6}"/>
            </c:ext>
          </c:extLst>
        </c:ser>
        <c:ser>
          <c:idx val="1"/>
          <c:order val="1"/>
          <c:tx>
            <c:strRef>
              <c:f>'Exponential Smoothing'!$F$1</c:f>
              <c:strCache>
                <c:ptCount val="1"/>
                <c:pt idx="0">
                  <c:v>Forecast__Calgary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'Exponential Smoothing'!$A$2:$A$37</c:f>
              <c:strCache>
                <c:ptCount val="36"/>
                <c:pt idx="0">
                  <c:v>Jan-20</c:v>
                </c:pt>
                <c:pt idx="1">
                  <c:v>Feb-20</c:v>
                </c:pt>
                <c:pt idx="2">
                  <c:v>Mar-20</c:v>
                </c:pt>
                <c:pt idx="3">
                  <c:v>Apr-20</c:v>
                </c:pt>
                <c:pt idx="4">
                  <c:v>May-20</c:v>
                </c:pt>
                <c:pt idx="5">
                  <c:v>Jun-20</c:v>
                </c:pt>
                <c:pt idx="6">
                  <c:v>Jul-20</c:v>
                </c:pt>
                <c:pt idx="7">
                  <c:v>Aug-20</c:v>
                </c:pt>
                <c:pt idx="8">
                  <c:v>Sep-20</c:v>
                </c:pt>
                <c:pt idx="9">
                  <c:v>Oct-20</c:v>
                </c:pt>
                <c:pt idx="10">
                  <c:v>Nov-20</c:v>
                </c:pt>
                <c:pt idx="11">
                  <c:v>Dec-20</c:v>
                </c:pt>
                <c:pt idx="12">
                  <c:v>Jan-21</c:v>
                </c:pt>
                <c:pt idx="13">
                  <c:v>Feb-21</c:v>
                </c:pt>
                <c:pt idx="14">
                  <c:v>Mar-21</c:v>
                </c:pt>
                <c:pt idx="15">
                  <c:v>Apr-21</c:v>
                </c:pt>
                <c:pt idx="16">
                  <c:v>May-21</c:v>
                </c:pt>
                <c:pt idx="17">
                  <c:v>Jun-21</c:v>
                </c:pt>
                <c:pt idx="18">
                  <c:v>Jul-21</c:v>
                </c:pt>
                <c:pt idx="19">
                  <c:v>Aug-21</c:v>
                </c:pt>
                <c:pt idx="20">
                  <c:v>Sep-21</c:v>
                </c:pt>
                <c:pt idx="21">
                  <c:v>Oct-21</c:v>
                </c:pt>
                <c:pt idx="22">
                  <c:v>Nov-21</c:v>
                </c:pt>
                <c:pt idx="23">
                  <c:v>Dec-21</c:v>
                </c:pt>
                <c:pt idx="24">
                  <c:v>Jan-22</c:v>
                </c:pt>
                <c:pt idx="25">
                  <c:v>Feb-22</c:v>
                </c:pt>
                <c:pt idx="26">
                  <c:v>Mar-22</c:v>
                </c:pt>
                <c:pt idx="27">
                  <c:v>Apr-22</c:v>
                </c:pt>
                <c:pt idx="28">
                  <c:v>May-22</c:v>
                </c:pt>
                <c:pt idx="29">
                  <c:v>Jun-22</c:v>
                </c:pt>
                <c:pt idx="30">
                  <c:v>Jul-22</c:v>
                </c:pt>
                <c:pt idx="31">
                  <c:v>44774</c:v>
                </c:pt>
                <c:pt idx="32">
                  <c:v>Sep-22</c:v>
                </c:pt>
                <c:pt idx="35">
                  <c:v>Alpha</c:v>
                </c:pt>
              </c:strCache>
            </c:strRef>
          </c:cat>
          <c:val>
            <c:numRef>
              <c:f>'Exponential Smoothing'!$F$2:$F$37</c:f>
              <c:numCache>
                <c:formatCode>General</c:formatCode>
                <c:ptCount val="36"/>
                <c:pt idx="3">
                  <c:v>1023.5303977916628</c:v>
                </c:pt>
                <c:pt idx="4">
                  <c:v>1013.0317920144629</c:v>
                </c:pt>
                <c:pt idx="5">
                  <c:v>1007.7728448880363</c:v>
                </c:pt>
                <c:pt idx="6">
                  <c:v>1053.4211115813225</c:v>
                </c:pt>
                <c:pt idx="7">
                  <c:v>1082.466826972448</c:v>
                </c:pt>
                <c:pt idx="8">
                  <c:v>1003.6292109749015</c:v>
                </c:pt>
                <c:pt idx="9">
                  <c:v>1154.2323453472015</c:v>
                </c:pt>
                <c:pt idx="10">
                  <c:v>1159.7459762217261</c:v>
                </c:pt>
                <c:pt idx="11">
                  <c:v>1175.5630506259781</c:v>
                </c:pt>
                <c:pt idx="12">
                  <c:v>1083.3665576362041</c:v>
                </c:pt>
                <c:pt idx="13">
                  <c:v>1153.4312873854642</c:v>
                </c:pt>
                <c:pt idx="14">
                  <c:v>1044.0700630333388</c:v>
                </c:pt>
                <c:pt idx="15">
                  <c:v>996.16864041535814</c:v>
                </c:pt>
                <c:pt idx="16">
                  <c:v>1095.6220765078338</c:v>
                </c:pt>
                <c:pt idx="17">
                  <c:v>1072.1887698047342</c:v>
                </c:pt>
                <c:pt idx="18">
                  <c:v>1191.2383491063677</c:v>
                </c:pt>
                <c:pt idx="19">
                  <c:v>1044.6157597096148</c:v>
                </c:pt>
                <c:pt idx="20">
                  <c:v>1193.620403447243</c:v>
                </c:pt>
                <c:pt idx="21">
                  <c:v>1098.7559629724349</c:v>
                </c:pt>
                <c:pt idx="22">
                  <c:v>1104.2426905191355</c:v>
                </c:pt>
                <c:pt idx="23">
                  <c:v>1178.6327048308488</c:v>
                </c:pt>
                <c:pt idx="24">
                  <c:v>1152.154661893941</c:v>
                </c:pt>
                <c:pt idx="25">
                  <c:v>1240.9323511956879</c:v>
                </c:pt>
                <c:pt idx="26">
                  <c:v>1068.3042585740875</c:v>
                </c:pt>
                <c:pt idx="27">
                  <c:v>1181.2085739282102</c:v>
                </c:pt>
                <c:pt idx="28">
                  <c:v>1174.7638006036532</c:v>
                </c:pt>
                <c:pt idx="29">
                  <c:v>1186.9541903543668</c:v>
                </c:pt>
                <c:pt idx="30">
                  <c:v>1148.1988106810909</c:v>
                </c:pt>
                <c:pt idx="31">
                  <c:v>1047.884180851788</c:v>
                </c:pt>
                <c:pt idx="32">
                  <c:v>1117.3925062340086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4-4677-8094-7726B649A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39504"/>
        <c:axId val="384941144"/>
      </c:lineChart>
      <c:catAx>
        <c:axId val="38493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4941144"/>
        <c:crosses val="autoZero"/>
        <c:auto val="1"/>
        <c:lblAlgn val="ctr"/>
        <c:lblOffset val="100"/>
        <c:noMultiLvlLbl val="0"/>
      </c:catAx>
      <c:valAx>
        <c:axId val="3849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MWh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49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smoothening for Mississuaga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Smoothing'!$G$1</c:f>
              <c:strCache>
                <c:ptCount val="1"/>
                <c:pt idx="0">
                  <c:v>Moving_avg_Mississuaga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Smoothing'!$A$2:$A$34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'Exponential Smoothing'!$G$2:$G$34</c:f>
              <c:numCache>
                <c:formatCode>General</c:formatCode>
                <c:ptCount val="33"/>
                <c:pt idx="3">
                  <c:v>1107.129680387565</c:v>
                </c:pt>
                <c:pt idx="4">
                  <c:v>1045.1267648708529</c:v>
                </c:pt>
                <c:pt idx="5">
                  <c:v>1029.3487308087385</c:v>
                </c:pt>
                <c:pt idx="6">
                  <c:v>994.3265667519114</c:v>
                </c:pt>
                <c:pt idx="7">
                  <c:v>975.98184242914579</c:v>
                </c:pt>
                <c:pt idx="8">
                  <c:v>964.56582599375588</c:v>
                </c:pt>
                <c:pt idx="9">
                  <c:v>1050.3390383991225</c:v>
                </c:pt>
                <c:pt idx="10">
                  <c:v>1118.2253629612328</c:v>
                </c:pt>
                <c:pt idx="11">
                  <c:v>1144.7910260097015</c:v>
                </c:pt>
                <c:pt idx="12">
                  <c:v>1068.1211515788318</c:v>
                </c:pt>
                <c:pt idx="13">
                  <c:v>1088.8906286665788</c:v>
                </c:pt>
                <c:pt idx="14">
                  <c:v>1062.8192652621995</c:v>
                </c:pt>
                <c:pt idx="15">
                  <c:v>1151.8876986558737</c:v>
                </c:pt>
                <c:pt idx="16">
                  <c:v>1123.8690587766835</c:v>
                </c:pt>
                <c:pt idx="17">
                  <c:v>1124.5031436022309</c:v>
                </c:pt>
                <c:pt idx="18">
                  <c:v>1106.1006002090496</c:v>
                </c:pt>
                <c:pt idx="19">
                  <c:v>1084.6982371915999</c:v>
                </c:pt>
                <c:pt idx="20">
                  <c:v>1116.1565745178693</c:v>
                </c:pt>
                <c:pt idx="21">
                  <c:v>1024.8418775860321</c:v>
                </c:pt>
                <c:pt idx="22">
                  <c:v>1019.632227161161</c:v>
                </c:pt>
                <c:pt idx="23">
                  <c:v>978.28459650202979</c:v>
                </c:pt>
                <c:pt idx="24">
                  <c:v>1014.1357446518241</c:v>
                </c:pt>
                <c:pt idx="25">
                  <c:v>958.38021085498804</c:v>
                </c:pt>
                <c:pt idx="26">
                  <c:v>977.07184907166084</c:v>
                </c:pt>
                <c:pt idx="27">
                  <c:v>997.1470743516511</c:v>
                </c:pt>
                <c:pt idx="28">
                  <c:v>1093.8776153072283</c:v>
                </c:pt>
                <c:pt idx="29">
                  <c:v>1115.046720209192</c:v>
                </c:pt>
                <c:pt idx="30">
                  <c:v>1120.5510778829068</c:v>
                </c:pt>
                <c:pt idx="31">
                  <c:v>1112.935992169156</c:v>
                </c:pt>
                <c:pt idx="32">
                  <c:v>1187.6967684178464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E-4D6E-B690-472B2C6A91AB}"/>
            </c:ext>
          </c:extLst>
        </c:ser>
        <c:ser>
          <c:idx val="1"/>
          <c:order val="1"/>
          <c:tx>
            <c:strRef>
              <c:f>'Exponential Smoothing'!$H$1</c:f>
              <c:strCache>
                <c:ptCount val="1"/>
                <c:pt idx="0">
                  <c:v>Forecast__Mississuaga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Smoothing'!$A$2:$A$34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'Exponential Smoothing'!$H$2:$H$34</c:f>
              <c:numCache>
                <c:formatCode>General</c:formatCode>
                <c:ptCount val="33"/>
                <c:pt idx="3">
                  <c:v>1088.3354177553424</c:v>
                </c:pt>
                <c:pt idx="4">
                  <c:v>1049.2202223536069</c:v>
                </c:pt>
                <c:pt idx="5">
                  <c:v>1015.9818408659246</c:v>
                </c:pt>
                <c:pt idx="6">
                  <c:v>977.85329055924058</c:v>
                </c:pt>
                <c:pt idx="7">
                  <c:v>984.30852475392294</c:v>
                </c:pt>
                <c:pt idx="8">
                  <c:v>960.35939270358585</c:v>
                </c:pt>
                <c:pt idx="9">
                  <c:v>1094.2579118771182</c:v>
                </c:pt>
                <c:pt idx="10">
                  <c:v>1144.976681232283</c:v>
                </c:pt>
                <c:pt idx="11">
                  <c:v>1110.4261294583696</c:v>
                </c:pt>
                <c:pt idx="12">
                  <c:v>1037.7025041151321</c:v>
                </c:pt>
                <c:pt idx="13">
                  <c:v>1143.1348966049975</c:v>
                </c:pt>
                <c:pt idx="14">
                  <c:v>1029.5816698711767</c:v>
                </c:pt>
                <c:pt idx="15">
                  <c:v>1176.5006771233682</c:v>
                </c:pt>
                <c:pt idx="16">
                  <c:v>1142.4030217907998</c:v>
                </c:pt>
                <c:pt idx="17">
                  <c:v>1073.3310610521912</c:v>
                </c:pt>
                <c:pt idx="18">
                  <c:v>1127.8874191567284</c:v>
                </c:pt>
                <c:pt idx="19">
                  <c:v>1095.7213199655366</c:v>
                </c:pt>
                <c:pt idx="20">
                  <c:v>1095.8009662867803</c:v>
                </c:pt>
                <c:pt idx="21">
                  <c:v>988.82308608196263</c:v>
                </c:pt>
                <c:pt idx="22">
                  <c:v>1045.4864275618452</c:v>
                </c:pt>
                <c:pt idx="23">
                  <c:v>962.07771408247481</c:v>
                </c:pt>
                <c:pt idx="24">
                  <c:v>1013.5948263628319</c:v>
                </c:pt>
                <c:pt idx="25">
                  <c:v>952.43003573037163</c:v>
                </c:pt>
                <c:pt idx="26">
                  <c:v>978.0512652762219</c:v>
                </c:pt>
                <c:pt idx="27">
                  <c:v>1019.7704599047022</c:v>
                </c:pt>
                <c:pt idx="28">
                  <c:v>1134.3357057069593</c:v>
                </c:pt>
                <c:pt idx="29">
                  <c:v>1093.685869484261</c:v>
                </c:pt>
                <c:pt idx="30">
                  <c:v>1111.1071842829247</c:v>
                </c:pt>
                <c:pt idx="31">
                  <c:v>1140.822992367933</c:v>
                </c:pt>
                <c:pt idx="32">
                  <c:v>1211.8256018541406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E-4D6E-B690-472B2C6A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071880"/>
        <c:axId val="290708056"/>
      </c:lineChart>
      <c:catAx>
        <c:axId val="435071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90708056"/>
        <c:crosses val="autoZero"/>
        <c:auto val="1"/>
        <c:lblAlgn val="ctr"/>
        <c:lblOffset val="100"/>
        <c:noMultiLvlLbl val="0"/>
      </c:catAx>
      <c:valAx>
        <c:axId val="2907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MWh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3507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 both furnaces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Smoothing'!$F$1</c:f>
              <c:strCache>
                <c:ptCount val="1"/>
                <c:pt idx="0">
                  <c:v>Forecast__Calgary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'Exponential Smoothing'!$A$2:$A$34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'Exponential Smoothing'!$F$2:$F$34</c:f>
              <c:numCache>
                <c:formatCode>General</c:formatCode>
                <c:ptCount val="33"/>
                <c:pt idx="3">
                  <c:v>1023.5303977916628</c:v>
                </c:pt>
                <c:pt idx="4">
                  <c:v>1013.0317920144629</c:v>
                </c:pt>
                <c:pt idx="5">
                  <c:v>1007.7728448880363</c:v>
                </c:pt>
                <c:pt idx="6">
                  <c:v>1053.4211115813225</c:v>
                </c:pt>
                <c:pt idx="7">
                  <c:v>1082.466826972448</c:v>
                </c:pt>
                <c:pt idx="8">
                  <c:v>1003.6292109749015</c:v>
                </c:pt>
                <c:pt idx="9">
                  <c:v>1154.2323453472015</c:v>
                </c:pt>
                <c:pt idx="10">
                  <c:v>1159.7459762217261</c:v>
                </c:pt>
                <c:pt idx="11">
                  <c:v>1175.5630506259781</c:v>
                </c:pt>
                <c:pt idx="12">
                  <c:v>1083.3665576362041</c:v>
                </c:pt>
                <c:pt idx="13">
                  <c:v>1153.4312873854642</c:v>
                </c:pt>
                <c:pt idx="14">
                  <c:v>1044.0700630333388</c:v>
                </c:pt>
                <c:pt idx="15">
                  <c:v>996.16864041535814</c:v>
                </c:pt>
                <c:pt idx="16">
                  <c:v>1095.6220765078338</c:v>
                </c:pt>
                <c:pt idx="17">
                  <c:v>1072.1887698047342</c:v>
                </c:pt>
                <c:pt idx="18">
                  <c:v>1191.2383491063677</c:v>
                </c:pt>
                <c:pt idx="19">
                  <c:v>1044.6157597096148</c:v>
                </c:pt>
                <c:pt idx="20">
                  <c:v>1193.620403447243</c:v>
                </c:pt>
                <c:pt idx="21">
                  <c:v>1098.7559629724349</c:v>
                </c:pt>
                <c:pt idx="22">
                  <c:v>1104.2426905191355</c:v>
                </c:pt>
                <c:pt idx="23">
                  <c:v>1178.6327048308488</c:v>
                </c:pt>
                <c:pt idx="24">
                  <c:v>1152.154661893941</c:v>
                </c:pt>
                <c:pt idx="25">
                  <c:v>1240.9323511956879</c:v>
                </c:pt>
                <c:pt idx="26">
                  <c:v>1068.3042585740875</c:v>
                </c:pt>
                <c:pt idx="27">
                  <c:v>1181.2085739282102</c:v>
                </c:pt>
                <c:pt idx="28">
                  <c:v>1174.7638006036532</c:v>
                </c:pt>
                <c:pt idx="29">
                  <c:v>1186.9541903543668</c:v>
                </c:pt>
                <c:pt idx="30">
                  <c:v>1148.1988106810909</c:v>
                </c:pt>
                <c:pt idx="31">
                  <c:v>1047.884180851788</c:v>
                </c:pt>
                <c:pt idx="32">
                  <c:v>1117.3925062340086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C-49F2-8147-0D1D71153F82}"/>
            </c:ext>
          </c:extLst>
        </c:ser>
        <c:ser>
          <c:idx val="1"/>
          <c:order val="1"/>
          <c:tx>
            <c:strRef>
              <c:f>'Exponential Smoothing'!$H$1</c:f>
              <c:strCache>
                <c:ptCount val="1"/>
                <c:pt idx="0">
                  <c:v>Forecast__Mississuaga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'Exponential Smoothing'!$A$2:$A$34</c:f>
              <c:numCache>
                <c:formatCode>mmm\-yy</c:formatCode>
                <c:ptCount val="33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 formatCode="General">
                  <c:v>44774</c:v>
                </c:pt>
                <c:pt idx="32">
                  <c:v>44805</c:v>
                </c:pt>
              </c:numCache>
            </c:numRef>
          </c:cat>
          <c:val>
            <c:numRef>
              <c:f>'Exponential Smoothing'!$H$2:$H$34</c:f>
              <c:numCache>
                <c:formatCode>General</c:formatCode>
                <c:ptCount val="33"/>
                <c:pt idx="3">
                  <c:v>1088.3354177553424</c:v>
                </c:pt>
                <c:pt idx="4">
                  <c:v>1049.2202223536069</c:v>
                </c:pt>
                <c:pt idx="5">
                  <c:v>1015.9818408659246</c:v>
                </c:pt>
                <c:pt idx="6">
                  <c:v>977.85329055924058</c:v>
                </c:pt>
                <c:pt idx="7">
                  <c:v>984.30852475392294</c:v>
                </c:pt>
                <c:pt idx="8">
                  <c:v>960.35939270358585</c:v>
                </c:pt>
                <c:pt idx="9">
                  <c:v>1094.2579118771182</c:v>
                </c:pt>
                <c:pt idx="10">
                  <c:v>1144.976681232283</c:v>
                </c:pt>
                <c:pt idx="11">
                  <c:v>1110.4261294583696</c:v>
                </c:pt>
                <c:pt idx="12">
                  <c:v>1037.7025041151321</c:v>
                </c:pt>
                <c:pt idx="13">
                  <c:v>1143.1348966049975</c:v>
                </c:pt>
                <c:pt idx="14">
                  <c:v>1029.5816698711767</c:v>
                </c:pt>
                <c:pt idx="15">
                  <c:v>1176.5006771233682</c:v>
                </c:pt>
                <c:pt idx="16">
                  <c:v>1142.4030217907998</c:v>
                </c:pt>
                <c:pt idx="17">
                  <c:v>1073.3310610521912</c:v>
                </c:pt>
                <c:pt idx="18">
                  <c:v>1127.8874191567284</c:v>
                </c:pt>
                <c:pt idx="19">
                  <c:v>1095.7213199655366</c:v>
                </c:pt>
                <c:pt idx="20">
                  <c:v>1095.8009662867803</c:v>
                </c:pt>
                <c:pt idx="21">
                  <c:v>988.82308608196263</c:v>
                </c:pt>
                <c:pt idx="22">
                  <c:v>1045.4864275618452</c:v>
                </c:pt>
                <c:pt idx="23">
                  <c:v>962.07771408247481</c:v>
                </c:pt>
                <c:pt idx="24">
                  <c:v>1013.5948263628319</c:v>
                </c:pt>
                <c:pt idx="25">
                  <c:v>952.43003573037163</c:v>
                </c:pt>
                <c:pt idx="26">
                  <c:v>978.0512652762219</c:v>
                </c:pt>
                <c:pt idx="27">
                  <c:v>1019.7704599047022</c:v>
                </c:pt>
                <c:pt idx="28">
                  <c:v>1134.3357057069593</c:v>
                </c:pt>
                <c:pt idx="29">
                  <c:v>1093.685869484261</c:v>
                </c:pt>
                <c:pt idx="30">
                  <c:v>1111.1071842829247</c:v>
                </c:pt>
                <c:pt idx="31">
                  <c:v>1140.822992367933</c:v>
                </c:pt>
                <c:pt idx="32">
                  <c:v>1211.8256018541406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C-49F2-8147-0D1D71153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942128"/>
        <c:axId val="384937536"/>
      </c:lineChart>
      <c:catAx>
        <c:axId val="3849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4937536"/>
        <c:crosses val="autoZero"/>
        <c:auto val="1"/>
        <c:lblAlgn val="ctr"/>
        <c:lblOffset val="100"/>
        <c:noMultiLvlLbl val="0"/>
      </c:catAx>
      <c:valAx>
        <c:axId val="38493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Demand</a:t>
                </a:r>
                <a:r>
                  <a:rPr lang="en-US" baseline="0"/>
                  <a:t> MWh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494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209548</xdr:colOff>
      <xdr:row>41</xdr:row>
      <xdr:rowOff>128586</xdr:rowOff>
    </xdr:from>
    <xdr:to>
      <xdr:col>6</xdr:col>
      <xdr:colOff>104774</xdr:colOff>
      <xdr:row>65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5208C-7EC1-41BE-9C34-A78B6A925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39</xdr:row>
      <xdr:rowOff>4762</xdr:rowOff>
    </xdr:from>
    <xdr:to>
      <xdr:col>7</xdr:col>
      <xdr:colOff>0</xdr:colOff>
      <xdr:row>69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A856C-1FAC-4238-BA37-3A6C93D6E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38</xdr:row>
      <xdr:rowOff>9525</xdr:rowOff>
    </xdr:from>
    <xdr:to>
      <xdr:col>6</xdr:col>
      <xdr:colOff>314325</xdr:colOff>
      <xdr:row>57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9C607-9056-459A-9632-1B687B484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</xdr:colOff>
      <xdr:row>59</xdr:row>
      <xdr:rowOff>180975</xdr:rowOff>
    </xdr:from>
    <xdr:to>
      <xdr:col>6</xdr:col>
      <xdr:colOff>485775</xdr:colOff>
      <xdr:row>79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4BC6BA-1B03-4F61-9BF9-F62870F83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847725</xdr:colOff>
      <xdr:row>38</xdr:row>
      <xdr:rowOff>14286</xdr:rowOff>
    </xdr:from>
    <xdr:to>
      <xdr:col>17</xdr:col>
      <xdr:colOff>533401</xdr:colOff>
      <xdr:row>74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CEE720-BEE1-414A-9E3B-F126BD903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676F-B1C8-4418-A0E5-1C75FA3188A1}">
  <dimension ref="B2:F35"/>
  <sheetViews>
    <sheetView workbookViewId="0">
      <selection activeCell="F35" sqref="C2:F35"/>
    </sheetView>
  </sheetViews>
  <sheetFormatPr defaultRowHeight="15" x14ac:dyDescent="0.25"/>
  <cols>
    <col min="5" max="5" width="30.28515625" bestFit="1" customWidth="1"/>
    <col min="6" max="6" width="22.7109375" bestFit="1" customWidth="1"/>
    <col min="8" max="8" width="9.140625" bestFit="1" customWidth="1"/>
  </cols>
  <sheetData>
    <row r="2" spans="3:6" x14ac:dyDescent="0.25">
      <c r="C2" s="5" t="s">
        <v>0</v>
      </c>
      <c r="D2" s="5" t="s">
        <v>1</v>
      </c>
      <c r="E2" s="5" t="s">
        <v>2</v>
      </c>
      <c r="F2" s="5" t="s">
        <v>3</v>
      </c>
    </row>
    <row r="3" spans="3:6" x14ac:dyDescent="0.25">
      <c r="C3" s="2">
        <v>43831</v>
      </c>
      <c r="D3" s="3">
        <v>1</v>
      </c>
      <c r="E3" s="1">
        <v>1261.902994297963</v>
      </c>
      <c r="F3" s="1">
        <v>1244.7803696968363</v>
      </c>
    </row>
    <row r="4" spans="3:6" x14ac:dyDescent="0.25">
      <c r="C4" s="2">
        <v>43862</v>
      </c>
      <c r="D4" s="3">
        <v>2</v>
      </c>
      <c r="E4" s="1">
        <v>943.86183698765751</v>
      </c>
      <c r="F4" s="1">
        <v>1032.1265331857023</v>
      </c>
    </row>
    <row r="5" spans="3:6" x14ac:dyDescent="0.25">
      <c r="C5" s="2">
        <v>43891</v>
      </c>
      <c r="D5" s="3">
        <v>3</v>
      </c>
      <c r="E5" s="1">
        <v>954.09738217190886</v>
      </c>
      <c r="F5" s="1">
        <v>1044.4821382801563</v>
      </c>
    </row>
    <row r="6" spans="3:6" x14ac:dyDescent="0.25">
      <c r="C6" s="2">
        <v>43922</v>
      </c>
      <c r="D6" s="3">
        <v>4</v>
      </c>
      <c r="E6" s="1">
        <v>1069.0774516448078</v>
      </c>
      <c r="F6" s="1">
        <v>1058.7716231467</v>
      </c>
    </row>
    <row r="7" spans="3:6" x14ac:dyDescent="0.25">
      <c r="C7" s="2">
        <v>43952</v>
      </c>
      <c r="D7" s="3">
        <v>5</v>
      </c>
      <c r="E7" s="1">
        <v>1004.4350943702547</v>
      </c>
      <c r="F7" s="1">
        <v>984.79243099935888</v>
      </c>
    </row>
    <row r="8" spans="3:6" x14ac:dyDescent="0.25">
      <c r="C8" s="2">
        <v>43983</v>
      </c>
      <c r="D8" s="3">
        <v>6</v>
      </c>
      <c r="E8" s="1">
        <v>1068.00284533339</v>
      </c>
      <c r="F8" s="1">
        <v>939.41564610967544</v>
      </c>
    </row>
    <row r="9" spans="3:6" x14ac:dyDescent="0.25">
      <c r="C9" s="2">
        <v>44013</v>
      </c>
      <c r="D9" s="3">
        <v>7</v>
      </c>
      <c r="E9" s="1">
        <v>1122.9337019529955</v>
      </c>
      <c r="F9" s="1">
        <v>1003.7374501784032</v>
      </c>
    </row>
    <row r="10" spans="3:6" x14ac:dyDescent="0.25">
      <c r="C10" s="2">
        <v>44044</v>
      </c>
      <c r="D10" s="3">
        <v>8</v>
      </c>
      <c r="E10" s="1">
        <v>923.27003114014678</v>
      </c>
      <c r="F10" s="1">
        <v>950.54438169318917</v>
      </c>
    </row>
    <row r="11" spans="3:6" x14ac:dyDescent="0.25">
      <c r="C11" s="2">
        <v>44075</v>
      </c>
      <c r="D11" s="3">
        <v>9</v>
      </c>
      <c r="E11" s="1">
        <v>1268.9715142977532</v>
      </c>
      <c r="F11" s="1">
        <v>1196.7352833257753</v>
      </c>
    </row>
    <row r="12" spans="3:6" x14ac:dyDescent="0.25">
      <c r="C12" s="2">
        <v>44105</v>
      </c>
      <c r="D12" s="3">
        <v>10</v>
      </c>
      <c r="E12" s="1">
        <v>1215.4180292866554</v>
      </c>
      <c r="F12" s="1">
        <v>1207.3964238647338</v>
      </c>
    </row>
    <row r="13" spans="3:6" x14ac:dyDescent="0.25">
      <c r="C13" s="2">
        <v>44136</v>
      </c>
      <c r="D13" s="3">
        <v>11</v>
      </c>
      <c r="E13" s="1">
        <v>1117.2602946055306</v>
      </c>
      <c r="F13" s="1">
        <v>1030.2413708385955</v>
      </c>
    </row>
    <row r="14" spans="3:6" x14ac:dyDescent="0.25">
      <c r="C14" s="2">
        <v>44166</v>
      </c>
      <c r="D14" s="3">
        <v>12</v>
      </c>
      <c r="E14" s="1">
        <v>1010.7655288650512</v>
      </c>
      <c r="F14" s="1">
        <v>966.72566003316638</v>
      </c>
    </row>
    <row r="15" spans="3:6" x14ac:dyDescent="0.25">
      <c r="C15" s="2">
        <v>44197</v>
      </c>
      <c r="D15" s="3">
        <v>13</v>
      </c>
      <c r="E15" s="1">
        <v>1231.6723660793659</v>
      </c>
      <c r="F15" s="1">
        <v>1269.7048551279747</v>
      </c>
    </row>
    <row r="16" spans="3:6" x14ac:dyDescent="0.25">
      <c r="C16" s="2">
        <v>44228</v>
      </c>
      <c r="D16" s="3">
        <v>14</v>
      </c>
      <c r="E16" s="1">
        <v>976.56478914932768</v>
      </c>
      <c r="F16" s="1">
        <v>952.02728062545725</v>
      </c>
    </row>
    <row r="17" spans="3:6" x14ac:dyDescent="0.25">
      <c r="C17" s="2">
        <v>44256</v>
      </c>
      <c r="D17" s="3">
        <v>15</v>
      </c>
      <c r="E17" s="1">
        <v>901.71244536624306</v>
      </c>
      <c r="F17" s="1">
        <v>1233.9309602141891</v>
      </c>
    </row>
    <row r="18" spans="3:6" x14ac:dyDescent="0.25">
      <c r="C18" s="2">
        <v>44287</v>
      </c>
      <c r="D18" s="3">
        <v>16</v>
      </c>
      <c r="E18" s="1">
        <v>1232.545103351626</v>
      </c>
      <c r="F18" s="1">
        <v>1185.6489354904047</v>
      </c>
    </row>
    <row r="19" spans="3:6" x14ac:dyDescent="0.25">
      <c r="C19" s="2">
        <v>44317</v>
      </c>
      <c r="D19" s="3">
        <v>17</v>
      </c>
      <c r="E19" s="1">
        <v>1076.6162658198089</v>
      </c>
      <c r="F19" s="1">
        <v>953.92953510209873</v>
      </c>
    </row>
    <row r="20" spans="3:6" x14ac:dyDescent="0.25">
      <c r="C20" s="2">
        <v>44348</v>
      </c>
      <c r="D20" s="3">
        <v>18</v>
      </c>
      <c r="E20" s="1">
        <v>1223.313805561937</v>
      </c>
      <c r="F20" s="1">
        <v>1178.7233300346454</v>
      </c>
    </row>
    <row r="21" spans="3:6" x14ac:dyDescent="0.25">
      <c r="C21" s="2">
        <v>44378</v>
      </c>
      <c r="D21" s="3">
        <v>19</v>
      </c>
      <c r="E21" s="1">
        <v>952.43514322601402</v>
      </c>
      <c r="F21" s="1">
        <v>1121.4418464380558</v>
      </c>
    </row>
    <row r="22" spans="3:6" x14ac:dyDescent="0.25">
      <c r="C22" s="2">
        <v>44409</v>
      </c>
      <c r="D22" s="3">
        <v>20</v>
      </c>
      <c r="E22" s="1">
        <v>1286.1480913688517</v>
      </c>
      <c r="F22" s="1">
        <v>1048.3045470809063</v>
      </c>
    </row>
    <row r="23" spans="3:6" x14ac:dyDescent="0.25">
      <c r="C23" s="2">
        <v>44440</v>
      </c>
      <c r="D23" s="3">
        <v>21</v>
      </c>
      <c r="E23" s="1">
        <v>1080.7872654380617</v>
      </c>
      <c r="F23" s="1">
        <v>904.77923923913431</v>
      </c>
    </row>
    <row r="24" spans="3:6" x14ac:dyDescent="0.25">
      <c r="C24" s="2">
        <v>44470</v>
      </c>
      <c r="D24" s="3">
        <v>22</v>
      </c>
      <c r="E24" s="1">
        <v>1034.9208261203544</v>
      </c>
      <c r="F24" s="1">
        <v>1105.8128951634421</v>
      </c>
    </row>
    <row r="25" spans="3:6" x14ac:dyDescent="0.25">
      <c r="C25" s="2">
        <v>44501</v>
      </c>
      <c r="D25" s="3">
        <v>23</v>
      </c>
      <c r="E25" s="1">
        <v>1284.3140315010346</v>
      </c>
      <c r="F25" s="1">
        <v>924.26165510351302</v>
      </c>
    </row>
    <row r="26" spans="3:6" x14ac:dyDescent="0.25">
      <c r="C26" s="2">
        <v>44531</v>
      </c>
      <c r="D26" s="3">
        <v>24</v>
      </c>
      <c r="E26" s="1">
        <v>1145.6247408417819</v>
      </c>
      <c r="F26" s="1">
        <v>1012.3326836885171</v>
      </c>
    </row>
    <row r="27" spans="3:6" x14ac:dyDescent="0.25">
      <c r="C27" s="2">
        <v>44562</v>
      </c>
      <c r="D27" s="3">
        <v>25</v>
      </c>
      <c r="E27" s="1">
        <v>1263.6499455919331</v>
      </c>
      <c r="F27" s="1">
        <v>938.54629377293372</v>
      </c>
    </row>
    <row r="28" spans="3:6" x14ac:dyDescent="0.25">
      <c r="C28" s="2">
        <v>44593</v>
      </c>
      <c r="D28" s="3">
        <v>26</v>
      </c>
      <c r="E28" s="1">
        <v>949.0128095116637</v>
      </c>
      <c r="F28" s="1">
        <v>980.33656975353142</v>
      </c>
    </row>
    <row r="29" spans="3:6" x14ac:dyDescent="0.25">
      <c r="C29" s="2">
        <v>44621</v>
      </c>
      <c r="D29" s="3">
        <v>27</v>
      </c>
      <c r="E29" s="1">
        <v>1246.7261207575707</v>
      </c>
      <c r="F29" s="1">
        <v>1072.5583595284879</v>
      </c>
    </row>
    <row r="30" spans="3:6" x14ac:dyDescent="0.25">
      <c r="C30" s="2">
        <v>44652</v>
      </c>
      <c r="D30" s="3">
        <v>28</v>
      </c>
      <c r="E30" s="1">
        <v>1242.0463441390598</v>
      </c>
      <c r="F30" s="1">
        <v>1228.7379166396654</v>
      </c>
    </row>
    <row r="31" spans="3:6" x14ac:dyDescent="0.25">
      <c r="C31" s="2">
        <v>44682</v>
      </c>
      <c r="D31" s="3">
        <v>29</v>
      </c>
      <c r="E31" s="1">
        <v>1136.701153522162</v>
      </c>
      <c r="F31" s="1">
        <v>1043.8438844594223</v>
      </c>
    </row>
    <row r="32" spans="3:6" x14ac:dyDescent="0.25">
      <c r="C32" s="2">
        <v>44713</v>
      </c>
      <c r="D32" s="3">
        <v>30</v>
      </c>
      <c r="E32" s="1">
        <v>1112.1707398002609</v>
      </c>
      <c r="F32" s="1">
        <v>1089.0714325496328</v>
      </c>
    </row>
    <row r="33" spans="2:6" x14ac:dyDescent="0.25">
      <c r="C33" s="2">
        <v>44743</v>
      </c>
      <c r="D33" s="3">
        <v>31</v>
      </c>
      <c r="E33" s="1">
        <v>980.90138576854258</v>
      </c>
      <c r="F33" s="1">
        <v>1205.892659498413</v>
      </c>
    </row>
    <row r="34" spans="2:6" ht="15.75" thickBot="1" x14ac:dyDescent="0.3">
      <c r="B34" s="4"/>
      <c r="C34" s="4">
        <v>44774</v>
      </c>
      <c r="D34" s="4">
        <v>32</v>
      </c>
      <c r="E34" s="1">
        <v>1179.3918942524149</v>
      </c>
      <c r="F34" s="1">
        <v>1268.1262132054933</v>
      </c>
    </row>
    <row r="35" spans="2:6" x14ac:dyDescent="0.25">
      <c r="C35" s="2">
        <v>44805</v>
      </c>
      <c r="D35" s="3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2F95-01C8-4A58-B9BE-5876ACE4962B}">
  <dimension ref="A1:H37"/>
  <sheetViews>
    <sheetView workbookViewId="0">
      <selection activeCell="F35" sqref="F35:H37"/>
    </sheetView>
  </sheetViews>
  <sheetFormatPr defaultRowHeight="15" x14ac:dyDescent="0.25"/>
  <cols>
    <col min="2" max="2" width="11.7109375" customWidth="1"/>
    <col min="3" max="3" width="32.7109375" customWidth="1"/>
    <col min="4" max="4" width="36.28515625" customWidth="1"/>
    <col min="5" max="5" width="18.85546875" customWidth="1"/>
    <col min="6" max="6" width="24.42578125" customWidth="1"/>
    <col min="7" max="7" width="20.7109375" customWidth="1"/>
    <col min="8" max="8" width="24.14062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11</v>
      </c>
      <c r="H1" s="5" t="s">
        <v>14</v>
      </c>
    </row>
    <row r="2" spans="1:8" x14ac:dyDescent="0.25">
      <c r="A2" s="2">
        <v>43831</v>
      </c>
      <c r="B2" s="3">
        <v>1</v>
      </c>
      <c r="C2" s="1">
        <v>1261.902994297963</v>
      </c>
      <c r="D2" s="1">
        <v>1244.7803696968363</v>
      </c>
    </row>
    <row r="3" spans="1:8" x14ac:dyDescent="0.25">
      <c r="A3" s="2">
        <v>43862</v>
      </c>
      <c r="B3" s="3">
        <v>2</v>
      </c>
      <c r="C3" s="1">
        <v>943.86183698765751</v>
      </c>
      <c r="D3" s="1">
        <v>1032.1265331857023</v>
      </c>
    </row>
    <row r="4" spans="1:8" x14ac:dyDescent="0.25">
      <c r="A4" s="2">
        <v>43891</v>
      </c>
      <c r="B4" s="3">
        <v>3</v>
      </c>
      <c r="C4" s="1">
        <v>954.09738217190886</v>
      </c>
      <c r="D4" s="1">
        <v>1044.4821382801563</v>
      </c>
    </row>
    <row r="5" spans="1:8" x14ac:dyDescent="0.25">
      <c r="A5" s="2">
        <v>43922</v>
      </c>
      <c r="B5" s="3">
        <v>4</v>
      </c>
      <c r="C5" s="1">
        <v>1069.0774516448078</v>
      </c>
      <c r="D5" s="1">
        <v>1058.7716231467</v>
      </c>
      <c r="E5">
        <f>(C2 + C3 + C4 )/3</f>
        <v>1053.2874044858431</v>
      </c>
      <c r="F5">
        <f>(D2+D3+D4)/3</f>
        <v>1107.129680387565</v>
      </c>
      <c r="G5">
        <f>(C5 -E5)^2</f>
        <v>249.32558928232686</v>
      </c>
      <c r="H5">
        <f>(D5 -F5)^2</f>
        <v>2338.5017001107794</v>
      </c>
    </row>
    <row r="6" spans="1:8" x14ac:dyDescent="0.25">
      <c r="A6" s="2">
        <v>43952</v>
      </c>
      <c r="B6" s="3">
        <v>5</v>
      </c>
      <c r="C6" s="1">
        <v>1004.4350943702547</v>
      </c>
      <c r="D6" s="1">
        <v>984.79243099935888</v>
      </c>
      <c r="E6">
        <f t="shared" ref="E6:E34" si="0">(C3 + C4 + C5 )/3</f>
        <v>989.012223601458</v>
      </c>
      <c r="F6">
        <f t="shared" ref="F6:F34" si="1">(D3+D4+D5)/3</f>
        <v>1045.1267648708529</v>
      </c>
      <c r="G6">
        <f t="shared" ref="G6:G33" si="2">(C6 -E6)^2</f>
        <v>237.86494275100236</v>
      </c>
      <c r="H6">
        <f t="shared" ref="H6:H33" si="3">(D6 -F6)^2</f>
        <v>3640.231843716906</v>
      </c>
    </row>
    <row r="7" spans="1:8" x14ac:dyDescent="0.25">
      <c r="A7" s="2">
        <v>43983</v>
      </c>
      <c r="B7" s="3">
        <v>6</v>
      </c>
      <c r="C7" s="1">
        <v>1068.00284533339</v>
      </c>
      <c r="D7" s="1">
        <v>939.41564610967544</v>
      </c>
      <c r="E7">
        <f t="shared" si="0"/>
        <v>1009.2033093956571</v>
      </c>
      <c r="F7">
        <f t="shared" si="1"/>
        <v>1029.3487308087385</v>
      </c>
      <c r="G7">
        <f t="shared" si="2"/>
        <v>3457.3854264927445</v>
      </c>
      <c r="H7">
        <f t="shared" si="3"/>
        <v>8087.9597234888579</v>
      </c>
    </row>
    <row r="8" spans="1:8" x14ac:dyDescent="0.25">
      <c r="A8" s="2">
        <v>44013</v>
      </c>
      <c r="B8" s="3">
        <v>7</v>
      </c>
      <c r="C8" s="1">
        <v>1122.9337019529955</v>
      </c>
      <c r="D8" s="1">
        <v>1003.7374501784032</v>
      </c>
      <c r="E8">
        <f t="shared" si="0"/>
        <v>1047.1717971161509</v>
      </c>
      <c r="F8">
        <f t="shared" si="1"/>
        <v>994.3265667519114</v>
      </c>
      <c r="G8">
        <f t="shared" si="2"/>
        <v>5739.8662245071091</v>
      </c>
      <c r="H8">
        <f t="shared" si="3"/>
        <v>88.564726867017114</v>
      </c>
    </row>
    <row r="9" spans="1:8" x14ac:dyDescent="0.25">
      <c r="A9" s="2">
        <v>44044</v>
      </c>
      <c r="B9" s="3">
        <v>8</v>
      </c>
      <c r="C9" s="1">
        <v>923.27003114014678</v>
      </c>
      <c r="D9" s="1">
        <v>950.54438169318917</v>
      </c>
      <c r="E9">
        <f t="shared" si="0"/>
        <v>1065.1238805522134</v>
      </c>
      <c r="F9">
        <f t="shared" si="1"/>
        <v>975.98184242914579</v>
      </c>
      <c r="G9">
        <f t="shared" si="2"/>
        <v>20122.514593021286</v>
      </c>
      <c r="H9">
        <f t="shared" si="3"/>
        <v>647.06440869333471</v>
      </c>
    </row>
    <row r="10" spans="1:8" x14ac:dyDescent="0.25">
      <c r="A10" s="2">
        <v>44075</v>
      </c>
      <c r="B10" s="3">
        <v>9</v>
      </c>
      <c r="C10" s="1">
        <v>1268.9715142977532</v>
      </c>
      <c r="D10" s="1">
        <v>1196.7352833257753</v>
      </c>
      <c r="E10">
        <f t="shared" si="0"/>
        <v>1038.0688594755109</v>
      </c>
      <c r="F10">
        <f t="shared" si="1"/>
        <v>964.56582599375588</v>
      </c>
      <c r="G10">
        <f t="shared" si="2"/>
        <v>53316.036003959583</v>
      </c>
      <c r="H10">
        <f t="shared" si="3"/>
        <v>53902.656917844382</v>
      </c>
    </row>
    <row r="11" spans="1:8" x14ac:dyDescent="0.25">
      <c r="A11" s="2">
        <v>44105</v>
      </c>
      <c r="B11" s="3">
        <v>10</v>
      </c>
      <c r="C11" s="1">
        <v>1215.4180292866554</v>
      </c>
      <c r="D11" s="1">
        <v>1207.3964238647338</v>
      </c>
      <c r="E11">
        <f t="shared" si="0"/>
        <v>1105.0584157969652</v>
      </c>
      <c r="F11">
        <f t="shared" si="1"/>
        <v>1050.3390383991225</v>
      </c>
      <c r="G11">
        <f t="shared" si="2"/>
        <v>12179.244289593815</v>
      </c>
      <c r="H11">
        <f t="shared" si="3"/>
        <v>24667.022329293621</v>
      </c>
    </row>
    <row r="12" spans="1:8" x14ac:dyDescent="0.25">
      <c r="A12" s="2">
        <v>44136</v>
      </c>
      <c r="B12" s="3">
        <v>11</v>
      </c>
      <c r="C12" s="1">
        <v>1117.2602946055306</v>
      </c>
      <c r="D12" s="1">
        <v>1030.2413708385955</v>
      </c>
      <c r="E12">
        <f t="shared" si="0"/>
        <v>1135.886524908185</v>
      </c>
      <c r="F12">
        <f t="shared" si="1"/>
        <v>1118.2253629612326</v>
      </c>
      <c r="G12">
        <f t="shared" si="2"/>
        <v>346.93645528752285</v>
      </c>
      <c r="H12">
        <f t="shared" si="3"/>
        <v>7741.1828698362706</v>
      </c>
    </row>
    <row r="13" spans="1:8" x14ac:dyDescent="0.25">
      <c r="A13" s="2">
        <v>44166</v>
      </c>
      <c r="B13" s="3">
        <v>12</v>
      </c>
      <c r="C13" s="1">
        <v>1010.7655288650512</v>
      </c>
      <c r="D13" s="1">
        <v>966.72566003316638</v>
      </c>
      <c r="E13">
        <f t="shared" si="0"/>
        <v>1200.549946063313</v>
      </c>
      <c r="F13">
        <f t="shared" si="1"/>
        <v>1144.7910260097015</v>
      </c>
      <c r="G13">
        <f t="shared" si="2"/>
        <v>36018.125011283868</v>
      </c>
      <c r="H13">
        <f t="shared" si="3"/>
        <v>31707.274560357375</v>
      </c>
    </row>
    <row r="14" spans="1:8" x14ac:dyDescent="0.25">
      <c r="A14" s="2">
        <v>44197</v>
      </c>
      <c r="B14" s="3">
        <v>13</v>
      </c>
      <c r="C14" s="1">
        <v>1231.6723660793659</v>
      </c>
      <c r="D14" s="1">
        <v>1269.7048551279747</v>
      </c>
      <c r="E14">
        <f t="shared" si="0"/>
        <v>1114.4812842524125</v>
      </c>
      <c r="F14">
        <f t="shared" si="1"/>
        <v>1068.1211515788318</v>
      </c>
      <c r="G14">
        <f t="shared" si="2"/>
        <v>13733.7496597717</v>
      </c>
      <c r="H14">
        <f t="shared" si="3"/>
        <v>40635.989536588735</v>
      </c>
    </row>
    <row r="15" spans="1:8" x14ac:dyDescent="0.25">
      <c r="A15" s="2">
        <v>44228</v>
      </c>
      <c r="B15" s="3">
        <v>14</v>
      </c>
      <c r="C15" s="1">
        <v>976.56478914932768</v>
      </c>
      <c r="D15" s="1">
        <v>952.02728062545725</v>
      </c>
      <c r="E15">
        <f t="shared" si="0"/>
        <v>1119.8993965166492</v>
      </c>
      <c r="F15">
        <f t="shared" si="1"/>
        <v>1088.8906286665788</v>
      </c>
      <c r="G15">
        <f t="shared" si="2"/>
        <v>20544.809669144215</v>
      </c>
      <c r="H15">
        <f t="shared" si="3"/>
        <v>18731.576037025163</v>
      </c>
    </row>
    <row r="16" spans="1:8" x14ac:dyDescent="0.25">
      <c r="A16" s="2">
        <v>44256</v>
      </c>
      <c r="B16" s="3">
        <v>15</v>
      </c>
      <c r="C16" s="1">
        <v>901.71244536624306</v>
      </c>
      <c r="D16" s="1">
        <v>1233.9309602141891</v>
      </c>
      <c r="E16">
        <f t="shared" si="0"/>
        <v>1073.0008946979149</v>
      </c>
      <c r="F16">
        <f t="shared" si="1"/>
        <v>1062.8192652621995</v>
      </c>
      <c r="G16">
        <f t="shared" si="2"/>
        <v>29339.732874448702</v>
      </c>
      <c r="H16">
        <f t="shared" si="3"/>
        <v>29279.212149342758</v>
      </c>
    </row>
    <row r="17" spans="1:8" x14ac:dyDescent="0.25">
      <c r="A17" s="2">
        <v>44287</v>
      </c>
      <c r="B17" s="3">
        <v>16</v>
      </c>
      <c r="C17" s="1">
        <v>1232.545103351626</v>
      </c>
      <c r="D17" s="1">
        <v>1185.6489354904047</v>
      </c>
      <c r="E17">
        <f t="shared" si="0"/>
        <v>1036.649866864979</v>
      </c>
      <c r="F17">
        <f t="shared" si="1"/>
        <v>1151.8876986558737</v>
      </c>
      <c r="G17">
        <f t="shared" si="2"/>
        <v>38374.943678159369</v>
      </c>
      <c r="H17">
        <f t="shared" si="3"/>
        <v>1139.8211125972941</v>
      </c>
    </row>
    <row r="18" spans="1:8" x14ac:dyDescent="0.25">
      <c r="A18" s="2">
        <v>44317</v>
      </c>
      <c r="B18" s="3">
        <v>17</v>
      </c>
      <c r="C18" s="1">
        <v>1076.6162658198089</v>
      </c>
      <c r="D18" s="1">
        <v>953.92953510209873</v>
      </c>
      <c r="E18">
        <f t="shared" si="0"/>
        <v>1036.9407792890656</v>
      </c>
      <c r="F18">
        <f t="shared" si="1"/>
        <v>1123.8690587766837</v>
      </c>
      <c r="G18">
        <f t="shared" si="2"/>
        <v>1574.1442314511874</v>
      </c>
      <c r="H18">
        <f t="shared" si="3"/>
        <v>28879.441706744823</v>
      </c>
    </row>
    <row r="19" spans="1:8" x14ac:dyDescent="0.25">
      <c r="A19" s="2">
        <v>44348</v>
      </c>
      <c r="B19" s="3">
        <v>18</v>
      </c>
      <c r="C19" s="1">
        <v>1223.313805561937</v>
      </c>
      <c r="D19" s="1">
        <v>1178.7233300346454</v>
      </c>
      <c r="E19">
        <f t="shared" si="0"/>
        <v>1070.2912715125594</v>
      </c>
      <c r="F19">
        <f t="shared" si="1"/>
        <v>1124.5031436022307</v>
      </c>
      <c r="G19">
        <f t="shared" si="2"/>
        <v>23415.895926892914</v>
      </c>
      <c r="H19">
        <f t="shared" si="3"/>
        <v>2939.8286167658093</v>
      </c>
    </row>
    <row r="20" spans="1:8" x14ac:dyDescent="0.25">
      <c r="A20" s="2">
        <v>44378</v>
      </c>
      <c r="B20" s="3">
        <v>19</v>
      </c>
      <c r="C20" s="1">
        <v>952.43514322601402</v>
      </c>
      <c r="D20" s="1">
        <v>1121.4418464380558</v>
      </c>
      <c r="E20">
        <f t="shared" si="0"/>
        <v>1177.4917249111238</v>
      </c>
      <c r="F20">
        <f t="shared" si="1"/>
        <v>1106.1006002090496</v>
      </c>
      <c r="G20">
        <f t="shared" si="2"/>
        <v>50650.464959786499</v>
      </c>
      <c r="H20">
        <f t="shared" si="3"/>
        <v>235.35383585899615</v>
      </c>
    </row>
    <row r="21" spans="1:8" x14ac:dyDescent="0.25">
      <c r="A21" s="2">
        <v>44409</v>
      </c>
      <c r="B21" s="3">
        <v>20</v>
      </c>
      <c r="C21" s="1">
        <v>1286.1480913688517</v>
      </c>
      <c r="D21" s="1">
        <v>1048.3045470809063</v>
      </c>
      <c r="E21">
        <f t="shared" si="0"/>
        <v>1084.1217382025866</v>
      </c>
      <c r="F21">
        <f t="shared" si="1"/>
        <v>1084.6982371916001</v>
      </c>
      <c r="G21">
        <f t="shared" si="2"/>
        <v>40814.647373660497</v>
      </c>
      <c r="H21">
        <f t="shared" si="3"/>
        <v>1324.5006798732115</v>
      </c>
    </row>
    <row r="22" spans="1:8" x14ac:dyDescent="0.25">
      <c r="A22" s="2">
        <v>44440</v>
      </c>
      <c r="B22" s="3">
        <v>21</v>
      </c>
      <c r="C22" s="1">
        <v>1080.7872654380617</v>
      </c>
      <c r="D22" s="1">
        <v>904.77923923913431</v>
      </c>
      <c r="E22">
        <f t="shared" si="0"/>
        <v>1153.9656800522678</v>
      </c>
      <c r="F22">
        <f t="shared" si="1"/>
        <v>1116.1565745178693</v>
      </c>
      <c r="G22">
        <f t="shared" si="2"/>
        <v>5355.080365448649</v>
      </c>
      <c r="H22">
        <f t="shared" si="3"/>
        <v>44680.377869538759</v>
      </c>
    </row>
    <row r="23" spans="1:8" x14ac:dyDescent="0.25">
      <c r="A23" s="2">
        <v>44470</v>
      </c>
      <c r="B23" s="3">
        <v>22</v>
      </c>
      <c r="C23" s="1">
        <v>1034.9208261203544</v>
      </c>
      <c r="D23" s="1">
        <v>1105.8128951634421</v>
      </c>
      <c r="E23">
        <f t="shared" si="0"/>
        <v>1106.4568333443092</v>
      </c>
      <c r="F23">
        <f t="shared" si="1"/>
        <v>1024.8418775860321</v>
      </c>
      <c r="G23">
        <f t="shared" si="2"/>
        <v>5117.4003295457151</v>
      </c>
      <c r="H23">
        <f t="shared" si="3"/>
        <v>6556.3056875212496</v>
      </c>
    </row>
    <row r="24" spans="1:8" x14ac:dyDescent="0.25">
      <c r="A24" s="2">
        <v>44501</v>
      </c>
      <c r="B24" s="3">
        <v>23</v>
      </c>
      <c r="C24" s="1">
        <v>1284.3140315010346</v>
      </c>
      <c r="D24" s="1">
        <v>924.26165510351302</v>
      </c>
      <c r="E24">
        <f t="shared" si="0"/>
        <v>1133.952060975756</v>
      </c>
      <c r="F24">
        <f t="shared" si="1"/>
        <v>1019.632227161161</v>
      </c>
      <c r="G24">
        <f t="shared" si="2"/>
        <v>22608.722180244749</v>
      </c>
      <c r="H24">
        <f t="shared" si="3"/>
        <v>9095.5460146030327</v>
      </c>
    </row>
    <row r="25" spans="1:8" x14ac:dyDescent="0.25">
      <c r="A25" s="2">
        <v>44531</v>
      </c>
      <c r="B25" s="3">
        <v>24</v>
      </c>
      <c r="C25" s="1">
        <v>1145.6247408417819</v>
      </c>
      <c r="D25" s="1">
        <v>1012.3326836885171</v>
      </c>
      <c r="E25">
        <f t="shared" si="0"/>
        <v>1133.3407076864835</v>
      </c>
      <c r="F25">
        <f t="shared" si="1"/>
        <v>978.28459650202979</v>
      </c>
      <c r="G25">
        <f t="shared" si="2"/>
        <v>150.89747056047042</v>
      </c>
      <c r="H25">
        <f t="shared" si="3"/>
        <v>1159.2722410586441</v>
      </c>
    </row>
    <row r="26" spans="1:8" x14ac:dyDescent="0.25">
      <c r="A26" s="2">
        <v>44562</v>
      </c>
      <c r="B26" s="3">
        <v>25</v>
      </c>
      <c r="C26" s="1">
        <v>1263.6499455919331</v>
      </c>
      <c r="D26" s="1">
        <v>938.54629377293372</v>
      </c>
      <c r="E26">
        <f t="shared" si="0"/>
        <v>1154.9531994877236</v>
      </c>
      <c r="F26">
        <f t="shared" si="1"/>
        <v>1014.1357446518241</v>
      </c>
      <c r="G26">
        <f t="shared" si="2"/>
        <v>11814.982613642987</v>
      </c>
      <c r="H26">
        <f t="shared" si="3"/>
        <v>5713.7650841721807</v>
      </c>
    </row>
    <row r="27" spans="1:8" x14ac:dyDescent="0.25">
      <c r="A27" s="2">
        <v>44593</v>
      </c>
      <c r="B27" s="3">
        <v>26</v>
      </c>
      <c r="C27" s="1">
        <v>949.0128095116637</v>
      </c>
      <c r="D27" s="1">
        <v>980.33656975353142</v>
      </c>
      <c r="E27">
        <f t="shared" si="0"/>
        <v>1231.196239311583</v>
      </c>
      <c r="F27">
        <f t="shared" si="1"/>
        <v>958.38021085498804</v>
      </c>
      <c r="G27">
        <f t="shared" si="2"/>
        <v>79627.488053645968</v>
      </c>
      <c r="H27">
        <f t="shared" si="3"/>
        <v>482.0816960816453</v>
      </c>
    </row>
    <row r="28" spans="1:8" x14ac:dyDescent="0.25">
      <c r="A28" s="2">
        <v>44621</v>
      </c>
      <c r="B28" s="3">
        <v>27</v>
      </c>
      <c r="C28" s="1">
        <v>1246.7261207575707</v>
      </c>
      <c r="D28" s="1">
        <v>1072.5583595284879</v>
      </c>
      <c r="E28">
        <f t="shared" si="0"/>
        <v>1119.4291653151263</v>
      </c>
      <c r="F28">
        <f t="shared" si="1"/>
        <v>977.07184907166084</v>
      </c>
      <c r="G28">
        <f t="shared" si="2"/>
        <v>16204.514864915678</v>
      </c>
      <c r="H28">
        <f t="shared" si="3"/>
        <v>9117.6736792217489</v>
      </c>
    </row>
    <row r="29" spans="1:8" x14ac:dyDescent="0.25">
      <c r="A29" s="2">
        <v>44652</v>
      </c>
      <c r="B29" s="3">
        <v>28</v>
      </c>
      <c r="C29" s="1">
        <v>1242.0463441390598</v>
      </c>
      <c r="D29" s="1">
        <v>1228.7379166396654</v>
      </c>
      <c r="E29">
        <f t="shared" si="0"/>
        <v>1153.1296252870559</v>
      </c>
      <c r="F29">
        <f t="shared" si="1"/>
        <v>997.1470743516511</v>
      </c>
      <c r="G29">
        <f t="shared" si="2"/>
        <v>7906.1828914063053</v>
      </c>
      <c r="H29">
        <f t="shared" si="3"/>
        <v>53634.31823167191</v>
      </c>
    </row>
    <row r="30" spans="1:8" x14ac:dyDescent="0.25">
      <c r="A30" s="2">
        <v>44682</v>
      </c>
      <c r="B30" s="3">
        <v>29</v>
      </c>
      <c r="C30" s="1">
        <v>1136.701153522162</v>
      </c>
      <c r="D30" s="1">
        <v>1043.8438844594223</v>
      </c>
      <c r="E30">
        <f t="shared" si="0"/>
        <v>1145.9284248027648</v>
      </c>
      <c r="F30">
        <f t="shared" si="1"/>
        <v>1093.8776153072283</v>
      </c>
      <c r="G30">
        <f t="shared" si="2"/>
        <v>85.142535285836047</v>
      </c>
      <c r="H30">
        <f t="shared" si="3"/>
        <v>2503.3742225506994</v>
      </c>
    </row>
    <row r="31" spans="1:8" x14ac:dyDescent="0.25">
      <c r="A31" s="2">
        <v>44713</v>
      </c>
      <c r="B31" s="3">
        <v>30</v>
      </c>
      <c r="C31" s="1">
        <v>1112.1707398002609</v>
      </c>
      <c r="D31" s="1">
        <v>1089.0714325496328</v>
      </c>
      <c r="E31">
        <f t="shared" si="0"/>
        <v>1208.4912061395974</v>
      </c>
      <c r="F31">
        <f t="shared" si="1"/>
        <v>1115.046720209192</v>
      </c>
      <c r="G31">
        <f t="shared" si="2"/>
        <v>9277.6322358272482</v>
      </c>
      <c r="H31">
        <f t="shared" si="3"/>
        <v>674.71556899684697</v>
      </c>
    </row>
    <row r="32" spans="1:8" x14ac:dyDescent="0.25">
      <c r="A32" s="2">
        <v>44743</v>
      </c>
      <c r="B32" s="3">
        <v>31</v>
      </c>
      <c r="C32" s="1">
        <v>980.90138576854258</v>
      </c>
      <c r="D32" s="1">
        <v>1205.892659498413</v>
      </c>
      <c r="E32">
        <f t="shared" si="0"/>
        <v>1163.6394124871611</v>
      </c>
      <c r="F32">
        <f t="shared" si="1"/>
        <v>1120.5510778829068</v>
      </c>
      <c r="G32">
        <f t="shared" si="2"/>
        <v>33393.186409014517</v>
      </c>
      <c r="H32">
        <f t="shared" si="3"/>
        <v>7283.1855526360941</v>
      </c>
    </row>
    <row r="33" spans="1:8" ht="15.75" thickBot="1" x14ac:dyDescent="0.3">
      <c r="A33" s="4">
        <v>44774</v>
      </c>
      <c r="B33" s="4">
        <v>32</v>
      </c>
      <c r="C33" s="1">
        <v>1179.3918942524149</v>
      </c>
      <c r="D33" s="1">
        <v>1268.1262132054933</v>
      </c>
      <c r="E33">
        <f t="shared" si="0"/>
        <v>1076.5910930303219</v>
      </c>
      <c r="F33">
        <f t="shared" si="1"/>
        <v>1112.935992169156</v>
      </c>
      <c r="G33">
        <f t="shared" si="2"/>
        <v>10568.004731904281</v>
      </c>
      <c r="H33">
        <f t="shared" si="3"/>
        <v>24084.004705307238</v>
      </c>
    </row>
    <row r="34" spans="1:8" x14ac:dyDescent="0.25">
      <c r="A34" s="2">
        <v>44805</v>
      </c>
      <c r="B34" s="3">
        <v>33</v>
      </c>
      <c r="E34">
        <f t="shared" si="0"/>
        <v>1090.821339940406</v>
      </c>
      <c r="F34">
        <f t="shared" si="1"/>
        <v>1187.6967684178464</v>
      </c>
    </row>
    <row r="35" spans="1:8" x14ac:dyDescent="0.25">
      <c r="F35" s="5" t="s">
        <v>12</v>
      </c>
      <c r="G35" s="5">
        <f>AVERAGE(G5:G33)</f>
        <v>19042.238675549546</v>
      </c>
      <c r="H35" s="5">
        <f>AVERAGE(H5:H33)</f>
        <v>14516.23459684019</v>
      </c>
    </row>
    <row r="36" spans="1:8" x14ac:dyDescent="0.25">
      <c r="F36" s="5" t="s">
        <v>13</v>
      </c>
      <c r="G36" s="5">
        <f>SQRT(AVERAGE(G5:G33))</f>
        <v>137.99361824211127</v>
      </c>
      <c r="H36" s="5">
        <f>SQRT(AVERAGE(H5:H33))</f>
        <v>120.48333742406122</v>
      </c>
    </row>
    <row r="37" spans="1:8" x14ac:dyDescent="0.25">
      <c r="F37" s="5" t="s">
        <v>17</v>
      </c>
      <c r="G37" s="8">
        <f>AVERAGE(G36,H36)</f>
        <v>129.23847783308625</v>
      </c>
      <c r="H37" s="8"/>
    </row>
  </sheetData>
  <mergeCells count="1">
    <mergeCell ref="G37:H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33A4-40B1-44F3-86C0-1CAE7809165D}">
  <dimension ref="A1:H37"/>
  <sheetViews>
    <sheetView topLeftCell="A25" workbookViewId="0">
      <selection activeCell="F35" sqref="F35:H37"/>
    </sheetView>
  </sheetViews>
  <sheetFormatPr defaultRowHeight="15" x14ac:dyDescent="0.25"/>
  <cols>
    <col min="2" max="2" width="6.42578125" customWidth="1"/>
    <col min="3" max="3" width="33.28515625" customWidth="1"/>
    <col min="4" max="4" width="35.42578125" customWidth="1"/>
    <col min="5" max="5" width="21.5703125" customWidth="1"/>
    <col min="6" max="6" width="25.140625" customWidth="1"/>
    <col min="7" max="7" width="21.42578125" customWidth="1"/>
    <col min="8" max="8" width="25.28515625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6</v>
      </c>
      <c r="F1" s="5" t="s">
        <v>7</v>
      </c>
      <c r="G1" s="5" t="s">
        <v>15</v>
      </c>
      <c r="H1" s="5" t="s">
        <v>16</v>
      </c>
    </row>
    <row r="2" spans="1:8" x14ac:dyDescent="0.25">
      <c r="A2" s="2">
        <v>43831</v>
      </c>
      <c r="B2" s="3">
        <v>1</v>
      </c>
      <c r="C2" s="1">
        <v>1261.902994297963</v>
      </c>
      <c r="D2" s="1">
        <v>1244.7803696968363</v>
      </c>
    </row>
    <row r="3" spans="1:8" x14ac:dyDescent="0.25">
      <c r="A3" s="2">
        <v>43862</v>
      </c>
      <c r="B3" s="3">
        <v>2</v>
      </c>
      <c r="C3" s="1">
        <v>943.86183698765751</v>
      </c>
      <c r="D3" s="1">
        <v>1032.1265331857023</v>
      </c>
    </row>
    <row r="4" spans="1:8" x14ac:dyDescent="0.25">
      <c r="A4" s="2">
        <v>43891</v>
      </c>
      <c r="B4" s="3">
        <v>3</v>
      </c>
      <c r="C4" s="1">
        <v>954.09738217190886</v>
      </c>
      <c r="D4" s="1">
        <v>1044.4821382801563</v>
      </c>
    </row>
    <row r="5" spans="1:8" x14ac:dyDescent="0.25">
      <c r="A5" s="2">
        <v>43922</v>
      </c>
      <c r="B5" s="3">
        <v>4</v>
      </c>
      <c r="C5" s="1">
        <v>1069.0774516448078</v>
      </c>
      <c r="D5" s="1">
        <v>1058.7716231467</v>
      </c>
      <c r="E5">
        <f>((C4*0.4) +( C3*0.3 )+(C2*0.2))</f>
        <v>917.17810282465337</v>
      </c>
      <c r="F5">
        <f>((D4*0.4) +( D3*0.3 )+(D2*0.2))</f>
        <v>976.38688920714048</v>
      </c>
      <c r="G5">
        <f xml:space="preserve"> (C5 - E5)^2</f>
        <v>23073.412171986936</v>
      </c>
      <c r="H5">
        <f xml:space="preserve"> (D5 - F5)^2</f>
        <v>6787.244386292009</v>
      </c>
    </row>
    <row r="6" spans="1:8" x14ac:dyDescent="0.25">
      <c r="A6" s="2">
        <v>43952</v>
      </c>
      <c r="B6" s="3">
        <v>5</v>
      </c>
      <c r="C6" s="1">
        <v>1004.4350943702547</v>
      </c>
      <c r="D6" s="1">
        <v>984.79243099935888</v>
      </c>
      <c r="E6">
        <f t="shared" ref="E6:E34" si="0">((C5*0.4) +( C4*0.3 )+(C3*0.2))</f>
        <v>902.63256270702732</v>
      </c>
      <c r="F6">
        <f t="shared" ref="F6:F34" si="1">((D5*0.4) +( D4*0.3 )+(D3*0.2))</f>
        <v>943.27859737986728</v>
      </c>
      <c r="G6">
        <f t="shared" ref="G6:G33" si="2" xml:space="preserve"> (C6 - E6)^2</f>
        <v>10363.755453042406</v>
      </c>
      <c r="H6">
        <f t="shared" ref="H6:H33" si="3" xml:space="preserve"> (D6 - F6)^2</f>
        <v>1723.3983817868316</v>
      </c>
    </row>
    <row r="7" spans="1:8" x14ac:dyDescent="0.25">
      <c r="A7" s="2">
        <v>43983</v>
      </c>
      <c r="B7" s="3">
        <v>6</v>
      </c>
      <c r="C7" s="1">
        <v>1068.00284533339</v>
      </c>
      <c r="D7" s="1">
        <v>939.41564610967544</v>
      </c>
      <c r="E7">
        <f t="shared" si="0"/>
        <v>913.31674967592608</v>
      </c>
      <c r="F7">
        <f t="shared" si="1"/>
        <v>920.4448869997849</v>
      </c>
      <c r="G7">
        <f t="shared" si="2"/>
        <v>23927.788189750092</v>
      </c>
      <c r="H7">
        <f t="shared" si="3"/>
        <v>359.88970120549482</v>
      </c>
    </row>
    <row r="8" spans="1:8" x14ac:dyDescent="0.25">
      <c r="A8" s="2">
        <v>44013</v>
      </c>
      <c r="B8" s="3">
        <v>7</v>
      </c>
      <c r="C8" s="1">
        <v>1122.9337019529955</v>
      </c>
      <c r="D8" s="1">
        <v>1003.7374501784032</v>
      </c>
      <c r="E8">
        <f t="shared" si="0"/>
        <v>942.34715677339398</v>
      </c>
      <c r="F8">
        <f t="shared" si="1"/>
        <v>882.95831237301775</v>
      </c>
      <c r="G8">
        <f t="shared" si="2"/>
        <v>32611.500299904274</v>
      </c>
      <c r="H8">
        <f t="shared" si="3"/>
        <v>14587.600129012277</v>
      </c>
    </row>
    <row r="9" spans="1:8" x14ac:dyDescent="0.25">
      <c r="A9" s="2">
        <v>44044</v>
      </c>
      <c r="B9" s="3">
        <v>8</v>
      </c>
      <c r="C9" s="1">
        <v>923.27003114014678</v>
      </c>
      <c r="D9" s="1">
        <v>950.54438169318917</v>
      </c>
      <c r="E9">
        <f t="shared" si="0"/>
        <v>970.4613532552662</v>
      </c>
      <c r="F9">
        <f t="shared" si="1"/>
        <v>880.27816010413574</v>
      </c>
      <c r="G9">
        <f t="shared" si="2"/>
        <v>2227.020882972959</v>
      </c>
      <c r="H9">
        <f t="shared" si="3"/>
        <v>4937.3418964019584</v>
      </c>
    </row>
    <row r="10" spans="1:8" x14ac:dyDescent="0.25">
      <c r="A10" s="2">
        <v>44075</v>
      </c>
      <c r="B10" s="3">
        <v>9</v>
      </c>
      <c r="C10" s="1">
        <v>1268.9715142977532</v>
      </c>
      <c r="D10" s="1">
        <v>1196.7352833257753</v>
      </c>
      <c r="E10">
        <f t="shared" si="0"/>
        <v>919.78869210863536</v>
      </c>
      <c r="F10">
        <f t="shared" si="1"/>
        <v>869.22211695273165</v>
      </c>
      <c r="G10">
        <f t="shared" si="2"/>
        <v>121928.64331195707</v>
      </c>
      <c r="H10">
        <f t="shared" si="3"/>
        <v>107264.87414769697</v>
      </c>
    </row>
    <row r="11" spans="1:8" x14ac:dyDescent="0.25">
      <c r="A11" s="2">
        <v>44105</v>
      </c>
      <c r="B11" s="3">
        <v>10</v>
      </c>
      <c r="C11" s="1">
        <v>1215.4180292866554</v>
      </c>
      <c r="D11" s="1">
        <v>1207.3964238647338</v>
      </c>
      <c r="E11">
        <f t="shared" si="0"/>
        <v>1009.1563554517445</v>
      </c>
      <c r="F11">
        <f t="shared" si="1"/>
        <v>964.60491787394744</v>
      </c>
      <c r="G11">
        <f t="shared" si="2"/>
        <v>42543.878093179163</v>
      </c>
      <c r="H11">
        <f t="shared" si="3"/>
        <v>58947.715381274065</v>
      </c>
    </row>
    <row r="12" spans="1:8" x14ac:dyDescent="0.25">
      <c r="A12" s="2">
        <v>44136</v>
      </c>
      <c r="B12" s="3">
        <v>11</v>
      </c>
      <c r="C12" s="1">
        <v>1117.2602946055306</v>
      </c>
      <c r="D12" s="1">
        <v>1030.2413708385955</v>
      </c>
      <c r="E12">
        <f t="shared" si="0"/>
        <v>1051.5126722320174</v>
      </c>
      <c r="F12">
        <f t="shared" si="1"/>
        <v>1032.0880308822639</v>
      </c>
      <c r="G12">
        <f t="shared" si="2"/>
        <v>4322.7498477700929</v>
      </c>
      <c r="H12">
        <f t="shared" si="3"/>
        <v>3.4101533168814049</v>
      </c>
    </row>
    <row r="13" spans="1:8" x14ac:dyDescent="0.25">
      <c r="A13" s="2">
        <v>44166</v>
      </c>
      <c r="B13" s="3">
        <v>12</v>
      </c>
      <c r="C13" s="1">
        <v>1010.7655288650512</v>
      </c>
      <c r="D13" s="1">
        <v>966.72566003316638</v>
      </c>
      <c r="E13">
        <f t="shared" si="0"/>
        <v>1065.3238294877597</v>
      </c>
      <c r="F13">
        <f t="shared" si="1"/>
        <v>1013.6625321600135</v>
      </c>
      <c r="G13">
        <f t="shared" si="2"/>
        <v>2976.608166837827</v>
      </c>
      <c r="H13">
        <f t="shared" si="3"/>
        <v>2203.0699650519969</v>
      </c>
    </row>
    <row r="14" spans="1:8" x14ac:dyDescent="0.25">
      <c r="A14" s="2">
        <v>44197</v>
      </c>
      <c r="B14" s="3">
        <v>13</v>
      </c>
      <c r="C14" s="1">
        <v>1231.6723660793659</v>
      </c>
      <c r="D14" s="1">
        <v>1269.7048551279747</v>
      </c>
      <c r="E14">
        <f t="shared" si="0"/>
        <v>982.56790578501079</v>
      </c>
      <c r="F14">
        <f t="shared" si="1"/>
        <v>937.24196003779207</v>
      </c>
      <c r="G14">
        <f t="shared" si="2"/>
        <v>62053.032138541952</v>
      </c>
      <c r="H14">
        <f t="shared" si="3"/>
        <v>110531.5766117458</v>
      </c>
    </row>
    <row r="15" spans="1:8" x14ac:dyDescent="0.25">
      <c r="A15" s="2">
        <v>44228</v>
      </c>
      <c r="B15" s="3">
        <v>14</v>
      </c>
      <c r="C15" s="1">
        <v>976.56478914932768</v>
      </c>
      <c r="D15" s="1">
        <v>952.02728062545725</v>
      </c>
      <c r="E15">
        <f t="shared" si="0"/>
        <v>1019.3506640123678</v>
      </c>
      <c r="F15">
        <f t="shared" si="1"/>
        <v>1003.947914228859</v>
      </c>
      <c r="G15">
        <f t="shared" si="2"/>
        <v>1830.6310877957296</v>
      </c>
      <c r="H15">
        <f t="shared" si="3"/>
        <v>2695.7521937786869</v>
      </c>
    </row>
    <row r="16" spans="1:8" x14ac:dyDescent="0.25">
      <c r="A16" s="2">
        <v>44256</v>
      </c>
      <c r="B16" s="3">
        <v>15</v>
      </c>
      <c r="C16" s="1">
        <v>901.71244536624306</v>
      </c>
      <c r="D16" s="1">
        <v>1233.9309602141891</v>
      </c>
      <c r="E16">
        <f t="shared" si="0"/>
        <v>962.28073125655112</v>
      </c>
      <c r="F16">
        <f t="shared" si="1"/>
        <v>955.06750079520862</v>
      </c>
      <c r="G16">
        <f t="shared" si="2"/>
        <v>3668.5172556900907</v>
      </c>
      <c r="H16">
        <f t="shared" si="3"/>
        <v>77764.828999121368</v>
      </c>
    </row>
    <row r="17" spans="1:8" x14ac:dyDescent="0.25">
      <c r="A17" s="2">
        <v>44287</v>
      </c>
      <c r="B17" s="3">
        <v>16</v>
      </c>
      <c r="C17" s="1">
        <v>1232.545103351626</v>
      </c>
      <c r="D17" s="1">
        <v>1185.6489354904047</v>
      </c>
      <c r="E17">
        <f t="shared" si="0"/>
        <v>899.9888881071688</v>
      </c>
      <c r="F17">
        <f t="shared" si="1"/>
        <v>1033.1215392989077</v>
      </c>
      <c r="G17">
        <f t="shared" si="2"/>
        <v>110593.63629771778</v>
      </c>
      <c r="H17">
        <f t="shared" si="3"/>
        <v>23264.6065889579</v>
      </c>
    </row>
    <row r="18" spans="1:8" x14ac:dyDescent="0.25">
      <c r="A18" s="2">
        <v>44317</v>
      </c>
      <c r="B18" s="3">
        <v>17</v>
      </c>
      <c r="C18" s="1">
        <v>1076.6162658198089</v>
      </c>
      <c r="D18" s="1">
        <v>953.92953510209873</v>
      </c>
      <c r="E18">
        <f t="shared" si="0"/>
        <v>958.84473278038899</v>
      </c>
      <c r="F18">
        <f t="shared" si="1"/>
        <v>1034.84431838551</v>
      </c>
      <c r="G18">
        <f t="shared" si="2"/>
        <v>13870.133994455166</v>
      </c>
      <c r="H18">
        <f t="shared" si="3"/>
        <v>6547.2021538014051</v>
      </c>
    </row>
    <row r="19" spans="1:8" x14ac:dyDescent="0.25">
      <c r="A19" s="2">
        <v>44348</v>
      </c>
      <c r="B19" s="3">
        <v>18</v>
      </c>
      <c r="C19" s="1">
        <v>1223.313805561937</v>
      </c>
      <c r="D19" s="1">
        <v>1178.7233300346454</v>
      </c>
      <c r="E19">
        <f t="shared" si="0"/>
        <v>980.75252640665997</v>
      </c>
      <c r="F19">
        <f t="shared" si="1"/>
        <v>984.05268673079865</v>
      </c>
      <c r="G19">
        <f t="shared" si="2"/>
        <v>58835.974145444226</v>
      </c>
      <c r="H19">
        <f t="shared" si="3"/>
        <v>37896.659364333536</v>
      </c>
    </row>
    <row r="20" spans="1:8" x14ac:dyDescent="0.25">
      <c r="A20" s="2">
        <v>44378</v>
      </c>
      <c r="B20" s="3">
        <v>19</v>
      </c>
      <c r="C20" s="1">
        <v>952.43514322601402</v>
      </c>
      <c r="D20" s="1">
        <v>1121.4418464380558</v>
      </c>
      <c r="E20">
        <f t="shared" si="0"/>
        <v>1058.8194226410428</v>
      </c>
      <c r="F20">
        <f t="shared" si="1"/>
        <v>994.79797964256863</v>
      </c>
      <c r="G20">
        <f t="shared" si="2"/>
        <v>11317.614906654921</v>
      </c>
      <c r="H20">
        <f t="shared" si="3"/>
        <v>16038.668996913095</v>
      </c>
    </row>
    <row r="21" spans="1:8" x14ac:dyDescent="0.25">
      <c r="A21" s="2">
        <v>44409</v>
      </c>
      <c r="B21" s="3">
        <v>20</v>
      </c>
      <c r="C21" s="1">
        <v>1286.1480913688517</v>
      </c>
      <c r="D21" s="1">
        <v>1048.3045470809063</v>
      </c>
      <c r="E21">
        <f t="shared" si="0"/>
        <v>963.2914521229485</v>
      </c>
      <c r="F21">
        <f t="shared" si="1"/>
        <v>992.97964460603566</v>
      </c>
      <c r="G21">
        <f t="shared" si="2"/>
        <v>104236.4095051593</v>
      </c>
      <c r="H21">
        <f t="shared" si="3"/>
        <v>3060.8448338539506</v>
      </c>
    </row>
    <row r="22" spans="1:8" x14ac:dyDescent="0.25">
      <c r="A22" s="2">
        <v>44440</v>
      </c>
      <c r="B22" s="3">
        <v>21</v>
      </c>
      <c r="C22" s="1">
        <v>1080.7872654380617</v>
      </c>
      <c r="D22" s="1">
        <v>904.77923923913431</v>
      </c>
      <c r="E22">
        <f t="shared" si="0"/>
        <v>1044.8525406277324</v>
      </c>
      <c r="F22">
        <f t="shared" si="1"/>
        <v>991.49903877070847</v>
      </c>
      <c r="G22">
        <f t="shared" si="2"/>
        <v>1291.3044471940941</v>
      </c>
      <c r="H22">
        <f t="shared" si="3"/>
        <v>7520.3236307964089</v>
      </c>
    </row>
    <row r="23" spans="1:8" x14ac:dyDescent="0.25">
      <c r="A23" s="2">
        <v>44470</v>
      </c>
      <c r="B23" s="3">
        <v>22</v>
      </c>
      <c r="C23" s="1">
        <v>1034.9208261203544</v>
      </c>
      <c r="D23" s="1">
        <v>1105.8128951634421</v>
      </c>
      <c r="E23">
        <f t="shared" si="0"/>
        <v>1008.646362231083</v>
      </c>
      <c r="F23">
        <f t="shared" si="1"/>
        <v>900.69142910753681</v>
      </c>
      <c r="G23">
        <f t="shared" si="2"/>
        <v>690.34745266862535</v>
      </c>
      <c r="H23">
        <f t="shared" si="3"/>
        <v>42074.815836923925</v>
      </c>
    </row>
    <row r="24" spans="1:8" x14ac:dyDescent="0.25">
      <c r="A24" s="2">
        <v>44501</v>
      </c>
      <c r="B24" s="3">
        <v>23</v>
      </c>
      <c r="C24" s="1">
        <v>1284.3140315010346</v>
      </c>
      <c r="D24" s="1">
        <v>924.26165510351302</v>
      </c>
      <c r="E24">
        <f t="shared" si="0"/>
        <v>995.43412835333072</v>
      </c>
      <c r="F24">
        <f t="shared" si="1"/>
        <v>923.41983925329851</v>
      </c>
      <c r="G24">
        <f t="shared" si="2"/>
        <v>83451.598442626782</v>
      </c>
      <c r="H24">
        <f t="shared" si="3"/>
        <v>0.70865392567238861</v>
      </c>
    </row>
    <row r="25" spans="1:8" x14ac:dyDescent="0.25">
      <c r="A25" s="2">
        <v>44531</v>
      </c>
      <c r="B25" s="3">
        <v>24</v>
      </c>
      <c r="C25" s="1">
        <v>1145.6247408417819</v>
      </c>
      <c r="D25" s="1">
        <v>1012.3326836885171</v>
      </c>
      <c r="E25">
        <f t="shared" si="0"/>
        <v>1040.3593135241326</v>
      </c>
      <c r="F25">
        <f t="shared" si="1"/>
        <v>882.40437843826476</v>
      </c>
      <c r="G25">
        <f t="shared" si="2"/>
        <v>11080.810188367299</v>
      </c>
      <c r="H25">
        <f t="shared" si="3"/>
        <v>16881.36450520276</v>
      </c>
    </row>
    <row r="26" spans="1:8" x14ac:dyDescent="0.25">
      <c r="A26" s="2">
        <v>44562</v>
      </c>
      <c r="B26" s="3">
        <v>25</v>
      </c>
      <c r="C26" s="1">
        <v>1263.6499455919331</v>
      </c>
      <c r="D26" s="1">
        <v>938.54629377293372</v>
      </c>
      <c r="E26">
        <f t="shared" si="0"/>
        <v>1050.5282710110939</v>
      </c>
      <c r="F26">
        <f t="shared" si="1"/>
        <v>903.37414903914919</v>
      </c>
      <c r="G26">
        <f t="shared" si="2"/>
        <v>45420.848176141131</v>
      </c>
      <c r="H26">
        <f t="shared" si="3"/>
        <v>1237.0797651742871</v>
      </c>
    </row>
    <row r="27" spans="1:8" x14ac:dyDescent="0.25">
      <c r="A27" s="2">
        <v>44593</v>
      </c>
      <c r="B27" s="3">
        <v>26</v>
      </c>
      <c r="C27" s="1">
        <v>949.0128095116637</v>
      </c>
      <c r="D27" s="1">
        <v>980.33656975353142</v>
      </c>
      <c r="E27">
        <f t="shared" si="0"/>
        <v>1106.0102067895148</v>
      </c>
      <c r="F27">
        <f t="shared" si="1"/>
        <v>863.97065363643128</v>
      </c>
      <c r="G27">
        <f t="shared" si="2"/>
        <v>24648.182752019398</v>
      </c>
      <c r="H27">
        <f t="shared" si="3"/>
        <v>13541.026433771987</v>
      </c>
    </row>
    <row r="28" spans="1:8" x14ac:dyDescent="0.25">
      <c r="A28" s="2">
        <v>44621</v>
      </c>
      <c r="B28" s="3">
        <v>27</v>
      </c>
      <c r="C28" s="1">
        <v>1246.7261207575707</v>
      </c>
      <c r="D28" s="1">
        <v>1072.5583595284879</v>
      </c>
      <c r="E28">
        <f t="shared" si="0"/>
        <v>987.82505565060171</v>
      </c>
      <c r="F28">
        <f t="shared" si="1"/>
        <v>876.16505277099611</v>
      </c>
      <c r="G28">
        <f t="shared" si="2"/>
        <v>67029.761513523001</v>
      </c>
      <c r="H28">
        <f t="shared" si="3"/>
        <v>38570.330939142281</v>
      </c>
    </row>
    <row r="29" spans="1:8" x14ac:dyDescent="0.25">
      <c r="A29" s="2">
        <v>44652</v>
      </c>
      <c r="B29" s="3">
        <v>28</v>
      </c>
      <c r="C29" s="1">
        <v>1242.0463441390598</v>
      </c>
      <c r="D29" s="1">
        <v>1228.7379166396654</v>
      </c>
      <c r="E29">
        <f t="shared" si="0"/>
        <v>1036.1242802749141</v>
      </c>
      <c r="F29">
        <f t="shared" si="1"/>
        <v>910.8335734920413</v>
      </c>
      <c r="G29">
        <f t="shared" si="2"/>
        <v>42403.896386069297</v>
      </c>
      <c r="H29">
        <f t="shared" si="3"/>
        <v>101063.17139212234</v>
      </c>
    </row>
    <row r="30" spans="1:8" x14ac:dyDescent="0.25">
      <c r="A30" s="2">
        <v>44682</v>
      </c>
      <c r="B30" s="3">
        <v>29</v>
      </c>
      <c r="C30" s="1">
        <v>1136.701153522162</v>
      </c>
      <c r="D30" s="1">
        <v>1043.8438844594223</v>
      </c>
      <c r="E30">
        <f t="shared" si="0"/>
        <v>1060.6389357852277</v>
      </c>
      <c r="F30">
        <f t="shared" si="1"/>
        <v>1009.3299884651188</v>
      </c>
      <c r="G30">
        <f t="shared" si="2"/>
        <v>5785.4609670608133</v>
      </c>
      <c r="H30">
        <f t="shared" si="3"/>
        <v>1191.209016705594</v>
      </c>
    </row>
    <row r="31" spans="1:8" x14ac:dyDescent="0.25">
      <c r="A31" s="2">
        <v>44713</v>
      </c>
      <c r="B31" s="3">
        <v>30</v>
      </c>
      <c r="C31" s="1">
        <v>1112.1707398002609</v>
      </c>
      <c r="D31" s="1">
        <v>1089.0714325496328</v>
      </c>
      <c r="E31">
        <f t="shared" si="0"/>
        <v>1076.639588802097</v>
      </c>
      <c r="F31">
        <f t="shared" si="1"/>
        <v>1000.6706006813661</v>
      </c>
      <c r="G31">
        <f t="shared" si="2"/>
        <v>1262.462691254321</v>
      </c>
      <c r="H31">
        <f t="shared" si="3"/>
        <v>7814.707075001571</v>
      </c>
    </row>
    <row r="32" spans="1:8" x14ac:dyDescent="0.25">
      <c r="A32" s="2">
        <v>44743</v>
      </c>
      <c r="B32" s="3">
        <v>31</v>
      </c>
      <c r="C32" s="1">
        <v>980.90138576854258</v>
      </c>
      <c r="D32" s="1">
        <v>1205.892659498413</v>
      </c>
      <c r="E32">
        <f t="shared" si="0"/>
        <v>1034.2879108045649</v>
      </c>
      <c r="F32">
        <f t="shared" si="1"/>
        <v>994.5293216856129</v>
      </c>
      <c r="G32">
        <f t="shared" si="2"/>
        <v>2850.1210554218424</v>
      </c>
      <c r="H32">
        <f t="shared" si="3"/>
        <v>44674.460571367839</v>
      </c>
    </row>
    <row r="33" spans="1:8" ht="15.75" thickBot="1" x14ac:dyDescent="0.3">
      <c r="A33" s="4">
        <v>44774</v>
      </c>
      <c r="B33" s="4">
        <v>32</v>
      </c>
      <c r="C33" s="1">
        <v>1179.3918942524149</v>
      </c>
      <c r="D33" s="1">
        <v>1268.1262132054933</v>
      </c>
      <c r="E33">
        <f t="shared" si="0"/>
        <v>953.35200695192771</v>
      </c>
      <c r="F33">
        <f t="shared" si="1"/>
        <v>1017.8472704561395</v>
      </c>
      <c r="G33">
        <f t="shared" si="2"/>
        <v>51094.030650816945</v>
      </c>
      <c r="H33">
        <f t="shared" si="3"/>
        <v>62639.549183734292</v>
      </c>
    </row>
    <row r="34" spans="1:8" x14ac:dyDescent="0.25">
      <c r="A34" s="2">
        <v>44805</v>
      </c>
      <c r="B34" s="3">
        <v>33</v>
      </c>
      <c r="E34">
        <f t="shared" si="0"/>
        <v>988.46132139158101</v>
      </c>
      <c r="F34">
        <f t="shared" si="1"/>
        <v>1086.832569641648</v>
      </c>
    </row>
    <row r="35" spans="1:8" x14ac:dyDescent="0.25">
      <c r="F35" s="5" t="s">
        <v>12</v>
      </c>
      <c r="G35" s="5">
        <f>AVERAGE(G5:G33)</f>
        <v>33358.280361104255</v>
      </c>
      <c r="H35" s="5">
        <f>AVERAGE(H5:H33)</f>
        <v>27993.911409945289</v>
      </c>
    </row>
    <row r="36" spans="1:8" x14ac:dyDescent="0.25">
      <c r="F36" s="5" t="s">
        <v>13</v>
      </c>
      <c r="G36" s="5">
        <f>SQRT(AVERAGE(G5:G33))</f>
        <v>182.64249330619711</v>
      </c>
      <c r="H36" s="5">
        <f>SQRT(AVERAGE(H5:H33))</f>
        <v>167.31381117512473</v>
      </c>
    </row>
    <row r="37" spans="1:8" x14ac:dyDescent="0.25">
      <c r="F37" s="5" t="s">
        <v>17</v>
      </c>
      <c r="G37" s="8">
        <f>AVERAGE(G36,H36)</f>
        <v>174.9781522406609</v>
      </c>
      <c r="H37" s="8"/>
    </row>
  </sheetData>
  <mergeCells count="1">
    <mergeCell ref="G37:H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3FCF-5922-4EF0-B2A2-324F889CB214}">
  <dimension ref="A1:J37"/>
  <sheetViews>
    <sheetView tabSelected="1" topLeftCell="E1" workbookViewId="0">
      <selection activeCell="G37" sqref="G37"/>
    </sheetView>
  </sheetViews>
  <sheetFormatPr defaultRowHeight="15" x14ac:dyDescent="0.25"/>
  <cols>
    <col min="3" max="3" width="32.7109375" customWidth="1"/>
    <col min="4" max="4" width="36.5703125" customWidth="1"/>
    <col min="5" max="5" width="20" customWidth="1"/>
    <col min="6" max="6" width="21.5703125" customWidth="1"/>
    <col min="7" max="7" width="25" customWidth="1"/>
    <col min="8" max="8" width="20.7109375" customWidth="1"/>
    <col min="9" max="9" width="21.140625" customWidth="1"/>
    <col min="10" max="10" width="25.140625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10</v>
      </c>
      <c r="G1" s="5" t="s">
        <v>5</v>
      </c>
      <c r="H1" s="5" t="s">
        <v>8</v>
      </c>
      <c r="I1" s="5" t="s">
        <v>15</v>
      </c>
      <c r="J1" s="5" t="s">
        <v>16</v>
      </c>
    </row>
    <row r="2" spans="1:10" x14ac:dyDescent="0.25">
      <c r="A2" s="2">
        <v>43831</v>
      </c>
      <c r="B2" s="3">
        <v>1</v>
      </c>
      <c r="C2" s="1">
        <v>1261.902994297963</v>
      </c>
      <c r="D2" s="1">
        <v>1244.7803696968363</v>
      </c>
    </row>
    <row r="3" spans="1:10" x14ac:dyDescent="0.25">
      <c r="A3" s="2">
        <v>43862</v>
      </c>
      <c r="B3" s="3">
        <v>2</v>
      </c>
      <c r="C3" s="1">
        <v>943.86183698765751</v>
      </c>
      <c r="D3" s="1">
        <v>1032.1265331857023</v>
      </c>
    </row>
    <row r="4" spans="1:10" x14ac:dyDescent="0.25">
      <c r="A4" s="2">
        <v>43891</v>
      </c>
      <c r="B4" s="3">
        <v>3</v>
      </c>
      <c r="C4" s="1">
        <v>954.09738217190886</v>
      </c>
      <c r="D4" s="1">
        <v>1044.4821382801563</v>
      </c>
    </row>
    <row r="5" spans="1:10" x14ac:dyDescent="0.25">
      <c r="A5" s="2">
        <v>43922</v>
      </c>
      <c r="B5" s="3">
        <v>4</v>
      </c>
      <c r="C5" s="1">
        <v>1069.0774516448078</v>
      </c>
      <c r="D5" s="1">
        <v>1058.7716231467</v>
      </c>
      <c r="E5">
        <f>(C4 + C3 + C2 )/3</f>
        <v>1053.2874044858431</v>
      </c>
      <c r="F5">
        <f>($B$37 * C4) + ((1 - $B$37)* E5)</f>
        <v>1023.5303977916628</v>
      </c>
      <c r="G5">
        <f>(D4 + D3 + D2 )/3</f>
        <v>1107.129680387565</v>
      </c>
      <c r="H5">
        <f>($B$37 * D4) + ((1 - $B$37)* G5)</f>
        <v>1088.3354177553424</v>
      </c>
      <c r="I5" s="1">
        <f>(C5 - F5)^2</f>
        <v>2074.5341147012832</v>
      </c>
      <c r="J5">
        <f>(D5 - H5)^2</f>
        <v>874.01795166199406</v>
      </c>
    </row>
    <row r="6" spans="1:10" x14ac:dyDescent="0.25">
      <c r="A6" s="2">
        <v>43952</v>
      </c>
      <c r="B6" s="3">
        <v>5</v>
      </c>
      <c r="C6" s="1">
        <v>1004.4350943702547</v>
      </c>
      <c r="D6" s="1">
        <v>984.79243099935888</v>
      </c>
      <c r="E6">
        <f t="shared" ref="E6:E34" si="0">(C3 + C4 + C5 )/3</f>
        <v>989.012223601458</v>
      </c>
      <c r="F6">
        <f t="shared" ref="F6:F34" si="1">($B$37 * C5) + ((1 - $B$37)* E6)</f>
        <v>1013.0317920144629</v>
      </c>
      <c r="G6">
        <f t="shared" ref="G6:G34" si="2">(D5 + D4 + D3 )/3</f>
        <v>1045.1267648708529</v>
      </c>
      <c r="H6">
        <f t="shared" ref="H6:H34" si="3">($B$37 * D5) + ((1 - $B$37)* G6)</f>
        <v>1049.2202223536069</v>
      </c>
      <c r="I6" s="1">
        <f t="shared" ref="I6:I33" si="4">(C6 - F6)^2</f>
        <v>73.903210385935395</v>
      </c>
      <c r="J6">
        <f t="shared" ref="J6:J33" si="5">(D6 - H6)^2</f>
        <v>4150.9402987865169</v>
      </c>
    </row>
    <row r="7" spans="1:10" x14ac:dyDescent="0.25">
      <c r="A7" s="2">
        <v>43983</v>
      </c>
      <c r="B7" s="3">
        <v>6</v>
      </c>
      <c r="C7" s="1">
        <v>1068.00284533339</v>
      </c>
      <c r="D7" s="1">
        <v>939.41564610967544</v>
      </c>
      <c r="E7">
        <f t="shared" si="0"/>
        <v>1009.2033093956571</v>
      </c>
      <c r="F7">
        <f t="shared" si="1"/>
        <v>1007.7728448880363</v>
      </c>
      <c r="G7">
        <f t="shared" si="2"/>
        <v>1029.3487308087385</v>
      </c>
      <c r="H7">
        <f t="shared" si="3"/>
        <v>1015.9818408659246</v>
      </c>
      <c r="I7" s="1">
        <f t="shared" si="4"/>
        <v>3627.6529536473149</v>
      </c>
      <c r="J7">
        <f t="shared" si="5"/>
        <v>5862.3821794518763</v>
      </c>
    </row>
    <row r="8" spans="1:10" x14ac:dyDescent="0.25">
      <c r="A8" s="2">
        <v>44013</v>
      </c>
      <c r="B8" s="3">
        <v>7</v>
      </c>
      <c r="C8" s="1">
        <v>1122.9337019529955</v>
      </c>
      <c r="D8" s="1">
        <v>1003.7374501784032</v>
      </c>
      <c r="E8">
        <f t="shared" si="0"/>
        <v>1047.1717971161509</v>
      </c>
      <c r="F8">
        <f t="shared" si="1"/>
        <v>1053.4211115813225</v>
      </c>
      <c r="G8">
        <f t="shared" si="2"/>
        <v>994.3265667519114</v>
      </c>
      <c r="H8">
        <f t="shared" si="3"/>
        <v>977.85329055924058</v>
      </c>
      <c r="I8" s="1">
        <f t="shared" si="4"/>
        <v>4832.000220180008</v>
      </c>
      <c r="J8">
        <f t="shared" si="5"/>
        <v>669.98971919028645</v>
      </c>
    </row>
    <row r="9" spans="1:10" x14ac:dyDescent="0.25">
      <c r="A9" s="2">
        <v>44044</v>
      </c>
      <c r="B9" s="3">
        <v>8</v>
      </c>
      <c r="C9" s="1">
        <v>923.27003114014678</v>
      </c>
      <c r="D9" s="1">
        <v>950.54438169318917</v>
      </c>
      <c r="E9">
        <f t="shared" si="0"/>
        <v>1065.1238805522134</v>
      </c>
      <c r="F9">
        <f t="shared" si="1"/>
        <v>1082.466826972448</v>
      </c>
      <c r="G9">
        <f t="shared" si="2"/>
        <v>975.98184242914579</v>
      </c>
      <c r="H9">
        <f t="shared" si="3"/>
        <v>984.30852475392294</v>
      </c>
      <c r="I9" s="1">
        <f t="shared" si="4"/>
        <v>25343.619803271384</v>
      </c>
      <c r="J9">
        <f t="shared" si="5"/>
        <v>1140.0173566256965</v>
      </c>
    </row>
    <row r="10" spans="1:10" x14ac:dyDescent="0.25">
      <c r="A10" s="2">
        <v>44075</v>
      </c>
      <c r="B10" s="3">
        <v>9</v>
      </c>
      <c r="C10" s="1">
        <v>1268.9715142977532</v>
      </c>
      <c r="D10" s="1">
        <v>1196.7352833257753</v>
      </c>
      <c r="E10">
        <f t="shared" si="0"/>
        <v>1038.0688594755109</v>
      </c>
      <c r="F10">
        <f t="shared" si="1"/>
        <v>1003.6292109749015</v>
      </c>
      <c r="G10">
        <f t="shared" si="2"/>
        <v>964.56582599375588</v>
      </c>
      <c r="H10">
        <f t="shared" si="3"/>
        <v>960.35939270358585</v>
      </c>
      <c r="I10" s="1">
        <f t="shared" si="4"/>
        <v>70406.537932676205</v>
      </c>
      <c r="J10">
        <f t="shared" si="5"/>
        <v>55873.56166743327</v>
      </c>
    </row>
    <row r="11" spans="1:10" x14ac:dyDescent="0.25">
      <c r="A11" s="2">
        <v>44105</v>
      </c>
      <c r="B11" s="3">
        <v>10</v>
      </c>
      <c r="C11" s="1">
        <v>1215.4180292866554</v>
      </c>
      <c r="D11" s="1">
        <v>1207.3964238647338</v>
      </c>
      <c r="E11">
        <f t="shared" si="0"/>
        <v>1105.0584157969652</v>
      </c>
      <c r="F11">
        <f t="shared" si="1"/>
        <v>1154.2323453472015</v>
      </c>
      <c r="G11">
        <f t="shared" si="2"/>
        <v>1050.3390383991225</v>
      </c>
      <c r="H11">
        <f t="shared" si="3"/>
        <v>1094.2579118771182</v>
      </c>
      <c r="I11" s="1">
        <f t="shared" si="4"/>
        <v>3743.6879191387393</v>
      </c>
      <c r="J11">
        <f t="shared" si="5"/>
        <v>12800.322894771845</v>
      </c>
    </row>
    <row r="12" spans="1:10" x14ac:dyDescent="0.25">
      <c r="A12" s="2">
        <v>44136</v>
      </c>
      <c r="B12" s="3">
        <v>11</v>
      </c>
      <c r="C12" s="1">
        <v>1117.2602946055306</v>
      </c>
      <c r="D12" s="1">
        <v>1030.2413708385955</v>
      </c>
      <c r="E12">
        <f t="shared" si="0"/>
        <v>1135.886524908185</v>
      </c>
      <c r="F12">
        <f t="shared" si="1"/>
        <v>1159.7459762217261</v>
      </c>
      <c r="G12">
        <f t="shared" si="2"/>
        <v>1118.2253629612328</v>
      </c>
      <c r="H12">
        <f t="shared" si="3"/>
        <v>1144.976681232283</v>
      </c>
      <c r="I12" s="1">
        <f t="shared" si="4"/>
        <v>1805.0331423927328</v>
      </c>
      <c r="J12">
        <f t="shared" si="5"/>
        <v>13164.191451135825</v>
      </c>
    </row>
    <row r="13" spans="1:10" x14ac:dyDescent="0.25">
      <c r="A13" s="2">
        <v>44166</v>
      </c>
      <c r="B13" s="3">
        <v>12</v>
      </c>
      <c r="C13" s="1">
        <v>1010.7655288650512</v>
      </c>
      <c r="D13" s="1">
        <v>966.72566003316638</v>
      </c>
      <c r="E13">
        <f t="shared" si="0"/>
        <v>1200.549946063313</v>
      </c>
      <c r="F13">
        <f t="shared" si="1"/>
        <v>1175.5630506259781</v>
      </c>
      <c r="G13">
        <f t="shared" si="2"/>
        <v>1144.7910260097015</v>
      </c>
      <c r="H13">
        <f t="shared" si="3"/>
        <v>1110.4261294583696</v>
      </c>
      <c r="I13" s="1">
        <f t="shared" si="4"/>
        <v>27158.223178543169</v>
      </c>
      <c r="J13">
        <f t="shared" si="5"/>
        <v>20649.824913023764</v>
      </c>
    </row>
    <row r="14" spans="1:10" x14ac:dyDescent="0.25">
      <c r="A14" s="2">
        <v>44197</v>
      </c>
      <c r="B14" s="3">
        <v>13</v>
      </c>
      <c r="C14" s="1">
        <v>1231.6723660793659</v>
      </c>
      <c r="D14" s="1">
        <v>1269.7048551279747</v>
      </c>
      <c r="E14">
        <f t="shared" si="0"/>
        <v>1114.4812842524125</v>
      </c>
      <c r="F14">
        <f t="shared" si="1"/>
        <v>1083.3665576362041</v>
      </c>
      <c r="G14">
        <f t="shared" si="2"/>
        <v>1068.1211515788318</v>
      </c>
      <c r="H14">
        <f t="shared" si="3"/>
        <v>1037.7025041151321</v>
      </c>
      <c r="I14" s="1">
        <f t="shared" si="4"/>
        <v>21994.612817979807</v>
      </c>
      <c r="J14">
        <f t="shared" si="5"/>
        <v>53825.090875486232</v>
      </c>
    </row>
    <row r="15" spans="1:10" x14ac:dyDescent="0.25">
      <c r="A15" s="2">
        <v>44228</v>
      </c>
      <c r="B15" s="3">
        <v>14</v>
      </c>
      <c r="C15" s="1">
        <v>976.56478914932768</v>
      </c>
      <c r="D15" s="1">
        <v>952.02728062545725</v>
      </c>
      <c r="E15">
        <f t="shared" si="0"/>
        <v>1119.8993965166492</v>
      </c>
      <c r="F15">
        <f t="shared" si="1"/>
        <v>1153.4312873854642</v>
      </c>
      <c r="G15">
        <f t="shared" si="2"/>
        <v>1088.8906286665788</v>
      </c>
      <c r="H15">
        <f t="shared" si="3"/>
        <v>1143.1348966049975</v>
      </c>
      <c r="I15" s="1">
        <f t="shared" si="4"/>
        <v>31281.758198313284</v>
      </c>
      <c r="J15">
        <f t="shared" si="5"/>
        <v>36522.120885383425</v>
      </c>
    </row>
    <row r="16" spans="1:10" x14ac:dyDescent="0.25">
      <c r="A16" s="2">
        <v>44256</v>
      </c>
      <c r="B16" s="3">
        <v>15</v>
      </c>
      <c r="C16" s="1">
        <v>901.71244536624306</v>
      </c>
      <c r="D16" s="1">
        <v>1233.9309602141891</v>
      </c>
      <c r="E16">
        <f t="shared" si="0"/>
        <v>1073.0008946979149</v>
      </c>
      <c r="F16">
        <f t="shared" si="1"/>
        <v>1044.0700630333388</v>
      </c>
      <c r="G16">
        <f t="shared" si="2"/>
        <v>1062.8192652621995</v>
      </c>
      <c r="H16">
        <f t="shared" si="3"/>
        <v>1029.5816698711767</v>
      </c>
      <c r="I16" s="1">
        <f t="shared" si="4"/>
        <v>20265.691307851004</v>
      </c>
      <c r="J16">
        <f t="shared" si="5"/>
        <v>41758.632463692782</v>
      </c>
    </row>
    <row r="17" spans="1:10" x14ac:dyDescent="0.25">
      <c r="A17" s="2">
        <v>44287</v>
      </c>
      <c r="B17" s="3">
        <v>16</v>
      </c>
      <c r="C17" s="1">
        <v>1232.545103351626</v>
      </c>
      <c r="D17" s="1">
        <v>1185.6489354904047</v>
      </c>
      <c r="E17">
        <f t="shared" si="0"/>
        <v>1036.649866864979</v>
      </c>
      <c r="F17">
        <f t="shared" si="1"/>
        <v>996.16864041535814</v>
      </c>
      <c r="G17">
        <f t="shared" si="2"/>
        <v>1151.8876986558737</v>
      </c>
      <c r="H17">
        <f t="shared" si="3"/>
        <v>1176.5006771233682</v>
      </c>
      <c r="I17" s="1">
        <f t="shared" si="4"/>
        <v>55873.832230260829</v>
      </c>
      <c r="J17">
        <f t="shared" si="5"/>
        <v>83.690631150053932</v>
      </c>
    </row>
    <row r="18" spans="1:10" x14ac:dyDescent="0.25">
      <c r="A18" s="2">
        <v>44317</v>
      </c>
      <c r="B18" s="3">
        <v>17</v>
      </c>
      <c r="C18" s="1">
        <v>1076.6162658198089</v>
      </c>
      <c r="D18" s="1">
        <v>953.92953510209873</v>
      </c>
      <c r="E18">
        <f t="shared" si="0"/>
        <v>1036.9407792890656</v>
      </c>
      <c r="F18">
        <f t="shared" si="1"/>
        <v>1095.6220765078338</v>
      </c>
      <c r="G18">
        <f t="shared" si="2"/>
        <v>1123.8690587766835</v>
      </c>
      <c r="H18">
        <f t="shared" si="3"/>
        <v>1142.4030217907998</v>
      </c>
      <c r="I18" s="1">
        <f t="shared" si="4"/>
        <v>361.22083990904133</v>
      </c>
      <c r="J18">
        <f t="shared" si="5"/>
        <v>35522.255184595982</v>
      </c>
    </row>
    <row r="19" spans="1:10" x14ac:dyDescent="0.25">
      <c r="A19" s="2">
        <v>44348</v>
      </c>
      <c r="B19" s="3">
        <v>18</v>
      </c>
      <c r="C19" s="1">
        <v>1223.313805561937</v>
      </c>
      <c r="D19" s="1">
        <v>1178.7233300346454</v>
      </c>
      <c r="E19">
        <f t="shared" si="0"/>
        <v>1070.2912715125594</v>
      </c>
      <c r="F19">
        <f t="shared" si="1"/>
        <v>1072.1887698047342</v>
      </c>
      <c r="G19">
        <f t="shared" si="2"/>
        <v>1124.5031436022309</v>
      </c>
      <c r="H19">
        <f t="shared" si="3"/>
        <v>1073.3310610521912</v>
      </c>
      <c r="I19" s="1">
        <f t="shared" si="4"/>
        <v>22838.776432615825</v>
      </c>
      <c r="J19">
        <f t="shared" si="5"/>
        <v>11107.530361269977</v>
      </c>
    </row>
    <row r="20" spans="1:10" x14ac:dyDescent="0.25">
      <c r="A20" s="2">
        <v>44378</v>
      </c>
      <c r="B20" s="3">
        <v>19</v>
      </c>
      <c r="C20" s="1">
        <v>952.43514322601402</v>
      </c>
      <c r="D20" s="1">
        <v>1121.4418464380558</v>
      </c>
      <c r="E20">
        <f t="shared" si="0"/>
        <v>1177.4917249111238</v>
      </c>
      <c r="F20">
        <f t="shared" si="1"/>
        <v>1191.2383491063677</v>
      </c>
      <c r="G20">
        <f t="shared" si="2"/>
        <v>1106.1006002090496</v>
      </c>
      <c r="H20">
        <f t="shared" si="3"/>
        <v>1127.8874191567284</v>
      </c>
      <c r="I20" s="1">
        <f t="shared" si="4"/>
        <v>57026.97113873456</v>
      </c>
      <c r="J20">
        <f t="shared" si="5"/>
        <v>41.545407671696047</v>
      </c>
    </row>
    <row r="21" spans="1:10" x14ac:dyDescent="0.25">
      <c r="A21" s="2">
        <v>44409</v>
      </c>
      <c r="B21" s="3">
        <v>20</v>
      </c>
      <c r="C21" s="1">
        <v>1286.1480913688517</v>
      </c>
      <c r="D21" s="1">
        <v>1048.3045470809063</v>
      </c>
      <c r="E21">
        <f t="shared" si="0"/>
        <v>1084.1217382025866</v>
      </c>
      <c r="F21">
        <f t="shared" si="1"/>
        <v>1044.6157597096148</v>
      </c>
      <c r="G21">
        <f t="shared" si="2"/>
        <v>1084.6982371915999</v>
      </c>
      <c r="H21">
        <f t="shared" si="3"/>
        <v>1095.7213199655366</v>
      </c>
      <c r="I21" s="1">
        <f t="shared" si="4"/>
        <v>58337.867236747603</v>
      </c>
      <c r="J21">
        <f t="shared" si="5"/>
        <v>2248.3503507926102</v>
      </c>
    </row>
    <row r="22" spans="1:10" x14ac:dyDescent="0.25">
      <c r="A22" s="2">
        <v>44440</v>
      </c>
      <c r="B22" s="3">
        <v>21</v>
      </c>
      <c r="C22" s="1">
        <v>1080.7872654380617</v>
      </c>
      <c r="D22" s="1">
        <v>904.77923923913431</v>
      </c>
      <c r="E22">
        <f t="shared" si="0"/>
        <v>1153.9656800522678</v>
      </c>
      <c r="F22">
        <f t="shared" si="1"/>
        <v>1193.620403447243</v>
      </c>
      <c r="G22">
        <f t="shared" si="2"/>
        <v>1116.1565745178693</v>
      </c>
      <c r="H22">
        <f t="shared" si="3"/>
        <v>1095.8009662867803</v>
      </c>
      <c r="I22" s="1">
        <f t="shared" si="4"/>
        <v>12731.317032998957</v>
      </c>
      <c r="J22">
        <f t="shared" si="5"/>
        <v>36489.300204265368</v>
      </c>
    </row>
    <row r="23" spans="1:10" x14ac:dyDescent="0.25">
      <c r="A23" s="2">
        <v>44470</v>
      </c>
      <c r="B23" s="3">
        <v>22</v>
      </c>
      <c r="C23" s="1">
        <v>1034.9208261203544</v>
      </c>
      <c r="D23" s="1">
        <v>1105.8128951634421</v>
      </c>
      <c r="E23">
        <f t="shared" si="0"/>
        <v>1106.4568333443092</v>
      </c>
      <c r="F23">
        <f t="shared" si="1"/>
        <v>1098.7559629724349</v>
      </c>
      <c r="G23">
        <f t="shared" si="2"/>
        <v>1024.8418775860321</v>
      </c>
      <c r="H23">
        <f t="shared" si="3"/>
        <v>988.82308608196263</v>
      </c>
      <c r="I23" s="1">
        <f t="shared" si="4"/>
        <v>4074.9246969238452</v>
      </c>
      <c r="J23">
        <f t="shared" si="5"/>
        <v>13686.615428921024</v>
      </c>
    </row>
    <row r="24" spans="1:10" x14ac:dyDescent="0.25">
      <c r="A24" s="2">
        <v>44501</v>
      </c>
      <c r="B24" s="3">
        <v>23</v>
      </c>
      <c r="C24" s="1">
        <v>1284.3140315010346</v>
      </c>
      <c r="D24" s="1">
        <v>924.26165510351302</v>
      </c>
      <c r="E24">
        <f t="shared" si="0"/>
        <v>1133.952060975756</v>
      </c>
      <c r="F24">
        <f t="shared" si="1"/>
        <v>1104.2426905191355</v>
      </c>
      <c r="G24">
        <f t="shared" si="2"/>
        <v>1019.632227161161</v>
      </c>
      <c r="H24">
        <f t="shared" si="3"/>
        <v>1045.4864275618452</v>
      </c>
      <c r="I24" s="1">
        <f t="shared" si="4"/>
        <v>32425.687843019368</v>
      </c>
      <c r="J24">
        <f t="shared" si="5"/>
        <v>14695.445457574406</v>
      </c>
    </row>
    <row r="25" spans="1:10" x14ac:dyDescent="0.25">
      <c r="A25" s="2">
        <v>44531</v>
      </c>
      <c r="B25" s="3">
        <v>24</v>
      </c>
      <c r="C25" s="1">
        <v>1145.6247408417819</v>
      </c>
      <c r="D25" s="1">
        <v>1012.3326836885171</v>
      </c>
      <c r="E25">
        <f t="shared" si="0"/>
        <v>1133.3407076864835</v>
      </c>
      <c r="F25">
        <f t="shared" si="1"/>
        <v>1178.6327048308488</v>
      </c>
      <c r="G25">
        <f t="shared" si="2"/>
        <v>978.28459650202979</v>
      </c>
      <c r="H25">
        <f t="shared" si="3"/>
        <v>962.07771408247481</v>
      </c>
      <c r="I25" s="1">
        <f t="shared" si="4"/>
        <v>1089.525686703535</v>
      </c>
      <c r="J25">
        <f t="shared" si="5"/>
        <v>2525.5619701042378</v>
      </c>
    </row>
    <row r="26" spans="1:10" x14ac:dyDescent="0.25">
      <c r="A26" s="2">
        <v>44562</v>
      </c>
      <c r="B26" s="3">
        <v>25</v>
      </c>
      <c r="C26" s="1">
        <v>1263.6499455919331</v>
      </c>
      <c r="D26" s="1">
        <v>938.54629377293372</v>
      </c>
      <c r="E26">
        <f t="shared" si="0"/>
        <v>1154.9531994877236</v>
      </c>
      <c r="F26">
        <f t="shared" si="1"/>
        <v>1152.154661893941</v>
      </c>
      <c r="G26">
        <f t="shared" si="2"/>
        <v>1014.1357446518241</v>
      </c>
      <c r="H26">
        <f t="shared" si="3"/>
        <v>1013.5948263628319</v>
      </c>
      <c r="I26" s="1">
        <f t="shared" si="4"/>
        <v>12431.198286895751</v>
      </c>
      <c r="J26">
        <f t="shared" si="5"/>
        <v>5632.2822438970079</v>
      </c>
    </row>
    <row r="27" spans="1:10" x14ac:dyDescent="0.25">
      <c r="A27" s="2">
        <v>44593</v>
      </c>
      <c r="B27" s="3">
        <v>26</v>
      </c>
      <c r="C27" s="1">
        <v>949.0128095116637</v>
      </c>
      <c r="D27" s="1">
        <v>980.33656975353142</v>
      </c>
      <c r="E27">
        <f t="shared" si="0"/>
        <v>1231.196239311583</v>
      </c>
      <c r="F27">
        <f t="shared" si="1"/>
        <v>1240.9323511956879</v>
      </c>
      <c r="G27">
        <f t="shared" si="2"/>
        <v>958.38021085498804</v>
      </c>
      <c r="H27">
        <f t="shared" si="3"/>
        <v>952.43003573037163</v>
      </c>
      <c r="I27" s="1">
        <f t="shared" si="4"/>
        <v>85217.018817010772</v>
      </c>
      <c r="J27">
        <f t="shared" si="5"/>
        <v>778.77464118577507</v>
      </c>
    </row>
    <row r="28" spans="1:10" x14ac:dyDescent="0.25">
      <c r="A28" s="2">
        <v>44621</v>
      </c>
      <c r="B28" s="3">
        <v>27</v>
      </c>
      <c r="C28" s="1">
        <v>1246.7261207575707</v>
      </c>
      <c r="D28" s="1">
        <v>1072.5583595284879</v>
      </c>
      <c r="E28">
        <f t="shared" si="0"/>
        <v>1119.4291653151263</v>
      </c>
      <c r="F28">
        <f t="shared" si="1"/>
        <v>1068.3042585740875</v>
      </c>
      <c r="G28">
        <f t="shared" si="2"/>
        <v>977.07184907166084</v>
      </c>
      <c r="H28">
        <f t="shared" si="3"/>
        <v>978.0512652762219</v>
      </c>
      <c r="I28" s="1">
        <f t="shared" si="4"/>
        <v>31834.360905021873</v>
      </c>
      <c r="J28">
        <f t="shared" si="5"/>
        <v>8931.5908640066955</v>
      </c>
    </row>
    <row r="29" spans="1:10" x14ac:dyDescent="0.25">
      <c r="A29" s="2">
        <v>44652</v>
      </c>
      <c r="B29" s="3">
        <v>28</v>
      </c>
      <c r="C29" s="1">
        <v>1242.0463441390598</v>
      </c>
      <c r="D29" s="1">
        <v>1228.7379166396654</v>
      </c>
      <c r="E29">
        <f t="shared" si="0"/>
        <v>1153.1296252870559</v>
      </c>
      <c r="F29">
        <f t="shared" si="1"/>
        <v>1181.2085739282102</v>
      </c>
      <c r="G29">
        <f t="shared" si="2"/>
        <v>997.1470743516511</v>
      </c>
      <c r="H29">
        <f t="shared" si="3"/>
        <v>1019.7704599047022</v>
      </c>
      <c r="I29" s="1">
        <f t="shared" si="4"/>
        <v>3701.2342842281405</v>
      </c>
      <c r="J29">
        <f t="shared" si="5"/>
        <v>43667.39797427872</v>
      </c>
    </row>
    <row r="30" spans="1:10" x14ac:dyDescent="0.25">
      <c r="A30" s="2">
        <v>44682</v>
      </c>
      <c r="B30" s="3">
        <v>29</v>
      </c>
      <c r="C30" s="1">
        <v>1136.701153522162</v>
      </c>
      <c r="D30" s="1">
        <v>1043.8438844594223</v>
      </c>
      <c r="E30">
        <f t="shared" si="0"/>
        <v>1145.9284248027648</v>
      </c>
      <c r="F30">
        <f t="shared" si="1"/>
        <v>1174.7638006036532</v>
      </c>
      <c r="G30">
        <f t="shared" si="2"/>
        <v>1093.8776153072283</v>
      </c>
      <c r="H30">
        <f t="shared" si="3"/>
        <v>1134.3357057069593</v>
      </c>
      <c r="I30" s="1">
        <f t="shared" si="4"/>
        <v>1448.7651028501468</v>
      </c>
      <c r="J30">
        <f t="shared" si="5"/>
        <v>8188.7697126961921</v>
      </c>
    </row>
    <row r="31" spans="1:10" x14ac:dyDescent="0.25">
      <c r="A31" s="2">
        <v>44713</v>
      </c>
      <c r="B31" s="3">
        <v>30</v>
      </c>
      <c r="C31" s="1">
        <v>1112.1707398002609</v>
      </c>
      <c r="D31" s="1">
        <v>1089.0714325496328</v>
      </c>
      <c r="E31">
        <f t="shared" si="0"/>
        <v>1208.4912061395974</v>
      </c>
      <c r="F31">
        <f t="shared" si="1"/>
        <v>1186.9541903543668</v>
      </c>
      <c r="G31">
        <f t="shared" si="2"/>
        <v>1115.046720209192</v>
      </c>
      <c r="H31">
        <f t="shared" si="3"/>
        <v>1093.685869484261</v>
      </c>
      <c r="I31" s="1">
        <f t="shared" si="4"/>
        <v>5592.5644767784033</v>
      </c>
      <c r="J31">
        <f t="shared" si="5"/>
        <v>21.293028223660915</v>
      </c>
    </row>
    <row r="32" spans="1:10" x14ac:dyDescent="0.25">
      <c r="A32" s="2">
        <v>44743</v>
      </c>
      <c r="B32" s="3">
        <v>31</v>
      </c>
      <c r="C32" s="1">
        <v>980.90138576854258</v>
      </c>
      <c r="D32" s="1">
        <v>1205.892659498413</v>
      </c>
      <c r="E32">
        <f t="shared" si="0"/>
        <v>1163.6394124871611</v>
      </c>
      <c r="F32">
        <f t="shared" si="1"/>
        <v>1148.1988106810909</v>
      </c>
      <c r="G32">
        <f t="shared" si="2"/>
        <v>1120.5510778829068</v>
      </c>
      <c r="H32">
        <f t="shared" si="3"/>
        <v>1111.1071842829247</v>
      </c>
      <c r="I32" s="1">
        <f t="shared" si="4"/>
        <v>27988.428382369741</v>
      </c>
      <c r="J32">
        <f t="shared" si="5"/>
        <v>8984.2863118259484</v>
      </c>
    </row>
    <row r="33" spans="1:10" ht="15.75" thickBot="1" x14ac:dyDescent="0.3">
      <c r="A33" s="4">
        <v>44774</v>
      </c>
      <c r="B33" s="4">
        <v>32</v>
      </c>
      <c r="C33" s="1">
        <v>1179.3918942524149</v>
      </c>
      <c r="D33" s="1">
        <v>1268.1262132054933</v>
      </c>
      <c r="E33">
        <f t="shared" si="0"/>
        <v>1076.5910930303219</v>
      </c>
      <c r="F33">
        <f t="shared" si="1"/>
        <v>1047.884180851788</v>
      </c>
      <c r="G33">
        <f t="shared" si="2"/>
        <v>1112.935992169156</v>
      </c>
      <c r="H33">
        <f t="shared" si="3"/>
        <v>1140.822992367933</v>
      </c>
      <c r="I33" s="1">
        <f t="shared" si="4"/>
        <v>17294.27868386143</v>
      </c>
      <c r="J33">
        <f t="shared" si="5"/>
        <v>16206.110035616641</v>
      </c>
    </row>
    <row r="34" spans="1:10" x14ac:dyDescent="0.25">
      <c r="A34" s="2">
        <v>44805</v>
      </c>
      <c r="B34" s="3">
        <v>33</v>
      </c>
      <c r="E34">
        <f t="shared" si="0"/>
        <v>1090.821339940406</v>
      </c>
      <c r="F34">
        <f t="shared" si="1"/>
        <v>1117.3925062340086</v>
      </c>
      <c r="G34">
        <f t="shared" si="2"/>
        <v>1187.6967684178464</v>
      </c>
      <c r="H34">
        <f t="shared" si="3"/>
        <v>1211.8256018541406</v>
      </c>
    </row>
    <row r="35" spans="1:10" x14ac:dyDescent="0.25">
      <c r="H35" s="5" t="s">
        <v>12</v>
      </c>
      <c r="I35" s="7">
        <f>AVERAGE(I5:I33)</f>
        <v>22168.111271586578</v>
      </c>
      <c r="J35" s="5">
        <f>AVERAGE(J5:J33)</f>
        <v>15727.651464300676</v>
      </c>
    </row>
    <row r="36" spans="1:10" x14ac:dyDescent="0.25">
      <c r="H36" s="5" t="s">
        <v>13</v>
      </c>
      <c r="I36" s="5">
        <f>SQRT(AVERAGE(I5:I33))</f>
        <v>148.88959423541519</v>
      </c>
      <c r="J36" s="5">
        <f>SQRT(AVERAGE(J5:J33))</f>
        <v>125.40993367473199</v>
      </c>
    </row>
    <row r="37" spans="1:10" x14ac:dyDescent="0.25">
      <c r="A37" s="6" t="s">
        <v>9</v>
      </c>
      <c r="B37" s="6">
        <v>0.3</v>
      </c>
      <c r="H37" s="5" t="s">
        <v>17</v>
      </c>
      <c r="I37" s="8">
        <f>AVERAGE(I36,J36)</f>
        <v>137.14976395507358</v>
      </c>
      <c r="J37" s="8"/>
    </row>
  </sheetData>
  <mergeCells count="1">
    <mergeCell ref="I37:J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furnance_data</vt:lpstr>
      <vt:lpstr>3-Month Moving Average</vt:lpstr>
      <vt:lpstr>Weighted Moving Average</vt:lpstr>
      <vt:lpstr>Exponential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Teotia</dc:creator>
  <cp:lastModifiedBy>Stephen Otieno</cp:lastModifiedBy>
  <dcterms:created xsi:type="dcterms:W3CDTF">2023-08-21T23:17:13Z</dcterms:created>
  <dcterms:modified xsi:type="dcterms:W3CDTF">2023-09-02T19:45:24Z</dcterms:modified>
</cp:coreProperties>
</file>