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wns\Dropbox\DataScienceMasters\Stats\UT\UT.7.11xFoundationsofData Analysis.1\"/>
    </mc:Choice>
  </mc:AlternateContent>
  <bookViews>
    <workbookView xWindow="0" yWindow="0" windowWidth="24000" windowHeight="74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K29" i="1"/>
  <c r="L28" i="1"/>
  <c r="K28" i="1"/>
  <c r="E28" i="1"/>
  <c r="D28" i="1"/>
  <c r="L27" i="1"/>
  <c r="K27" i="1"/>
  <c r="E27" i="1"/>
  <c r="D27" i="1"/>
  <c r="E26" i="1"/>
  <c r="D26" i="1"/>
  <c r="E25" i="1"/>
  <c r="D25" i="1"/>
  <c r="E24" i="1"/>
  <c r="D24" i="1"/>
  <c r="E23" i="1"/>
  <c r="D23" i="1"/>
  <c r="E22" i="1"/>
  <c r="D22" i="1"/>
  <c r="L21" i="1"/>
  <c r="K21" i="1"/>
  <c r="E21" i="1"/>
  <c r="D21" i="1"/>
  <c r="L20" i="1"/>
  <c r="K20" i="1"/>
  <c r="E20" i="1"/>
  <c r="D20" i="1"/>
  <c r="G10" i="1"/>
  <c r="E13" i="1" l="1"/>
  <c r="J12" i="1"/>
  <c r="K8" i="1"/>
  <c r="J7" i="1"/>
  <c r="D13" i="1"/>
  <c r="B13" i="1"/>
  <c r="C13" i="1"/>
  <c r="B11" i="1"/>
  <c r="B9" i="1"/>
  <c r="C9" i="1" s="1"/>
  <c r="D9" i="1" s="1"/>
  <c r="B5" i="1"/>
  <c r="B6" i="1"/>
</calcChain>
</file>

<file path=xl/sharedStrings.xml><?xml version="1.0" encoding="utf-8"?>
<sst xmlns="http://schemas.openxmlformats.org/spreadsheetml/2006/main" count="36" uniqueCount="32">
  <si>
    <t>The spread of this season's flu virus can be modeled logistically.  A group of 500 people were initially infected in a town of 75,000 people.  One month later, 750 people were infected.</t>
  </si>
  <si>
    <t>Use this data to construct a logistic growth model (shown below) for the spread of the flu in this town and answer the following questions.</t>
  </si>
  <si>
    <t>f(t) = C/(1+ab^-t)</t>
  </si>
  <si>
    <t xml:space="preserve">C = </t>
  </si>
  <si>
    <t>500 = 75000/(1+ab^-0)</t>
  </si>
  <si>
    <t>minus 1</t>
  </si>
  <si>
    <t>/ b^-0 --&gt; / 1</t>
  </si>
  <si>
    <t>75000/500</t>
  </si>
  <si>
    <t>= a</t>
  </si>
  <si>
    <t xml:space="preserve">f(1) = </t>
  </si>
  <si>
    <t>/ a</t>
  </si>
  <si>
    <t>500 = 75000/(1+149b^-1)</t>
  </si>
  <si>
    <t>= (1+149b^-1)</t>
  </si>
  <si>
    <t>= (149b^-1)</t>
  </si>
  <si>
    <t>= (b^-1)</t>
  </si>
  <si>
    <t>= b^1</t>
  </si>
  <si>
    <t>inflection point = x</t>
  </si>
  <si>
    <t>1 = (10*(0.85)^t)</t>
  </si>
  <si>
    <t>0.1 = ((0.85)^t)</t>
  </si>
  <si>
    <t>ln(0.1) = ln(.85^t)</t>
  </si>
  <si>
    <t>ln(0.1)/ln(0.85) = t</t>
  </si>
  <si>
    <t>yrs to drop under 1k</t>
  </si>
  <si>
    <t>pop after 5 yrs</t>
  </si>
  <si>
    <t>= b</t>
  </si>
  <si>
    <t>Date</t>
  </si>
  <si>
    <t xml:space="preserve">  Day</t>
  </si>
  <si>
    <t xml:space="preserve">  Flu Cases</t>
  </si>
  <si>
    <t>Rate of Change</t>
  </si>
  <si>
    <t>Rate of Change %</t>
  </si>
  <si>
    <t>Year</t>
  </si>
  <si>
    <t>Years since Project Began</t>
  </si>
  <si>
    <t>Number of Wolves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</si>
</sst>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Verdana"/>
      <family val="2"/>
    </font>
    <font>
      <sz val="11"/>
      <color rgb="FF22222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quotePrefix="1" applyFont="1"/>
    <xf numFmtId="0" fontId="0" fillId="0" borderId="0" xfId="0" applyFont="1"/>
    <xf numFmtId="0" fontId="2" fillId="2" borderId="1" xfId="0" applyFont="1" applyFill="1" applyBorder="1" applyAlignment="1">
      <alignment wrapText="1"/>
    </xf>
    <xf numFmtId="16" fontId="0" fillId="0" borderId="0" xfId="0" applyNumberFormat="1"/>
    <xf numFmtId="0" fontId="3" fillId="2" borderId="1" xfId="0" applyFont="1" applyFill="1" applyBorder="1" applyAlignment="1">
      <alignment wrapText="1"/>
    </xf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A10" workbookViewId="0">
      <selection activeCell="A18" sqref="A18:L29"/>
    </sheetView>
  </sheetViews>
  <sheetFormatPr defaultRowHeight="15" x14ac:dyDescent="0.25"/>
  <cols>
    <col min="1" max="1" width="23" customWidth="1"/>
    <col min="2" max="2" width="12.5703125" customWidth="1"/>
    <col min="3" max="3" width="10.7109375" bestFit="1" customWidth="1"/>
    <col min="4" max="4" width="11.7109375" bestFit="1" customWidth="1"/>
    <col min="6" max="6" width="17.85546875" bestFit="1" customWidth="1"/>
    <col min="9" max="9" width="15.28515625" customWidth="1"/>
    <col min="10" max="10" width="19.140625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s="1" t="s">
        <v>2</v>
      </c>
    </row>
    <row r="5" spans="1:11" x14ac:dyDescent="0.25">
      <c r="A5" t="s">
        <v>3</v>
      </c>
      <c r="B5">
        <f>75000</f>
        <v>75000</v>
      </c>
    </row>
    <row r="6" spans="1:11" x14ac:dyDescent="0.25">
      <c r="B6">
        <f>500</f>
        <v>500</v>
      </c>
    </row>
    <row r="7" spans="1:11" x14ac:dyDescent="0.25">
      <c r="I7" t="s">
        <v>22</v>
      </c>
      <c r="J7" s="1">
        <f>(10*(0.85)^5)*1000</f>
        <v>4437.0531249999985</v>
      </c>
    </row>
    <row r="8" spans="1:11" x14ac:dyDescent="0.25">
      <c r="A8" s="1" t="s">
        <v>4</v>
      </c>
      <c r="B8" t="s">
        <v>7</v>
      </c>
      <c r="C8" t="s">
        <v>5</v>
      </c>
      <c r="D8" t="s">
        <v>6</v>
      </c>
      <c r="J8" t="s">
        <v>17</v>
      </c>
      <c r="K8">
        <f>1000/10000</f>
        <v>0.1</v>
      </c>
    </row>
    <row r="9" spans="1:11" x14ac:dyDescent="0.25">
      <c r="B9">
        <f>B5/B6</f>
        <v>150</v>
      </c>
      <c r="C9">
        <f>B9-1</f>
        <v>149</v>
      </c>
      <c r="D9" s="1">
        <f>C9/1</f>
        <v>149</v>
      </c>
      <c r="E9" s="2" t="s">
        <v>8</v>
      </c>
      <c r="J9" t="s">
        <v>18</v>
      </c>
    </row>
    <row r="10" spans="1:11" x14ac:dyDescent="0.25">
      <c r="F10" t="s">
        <v>16</v>
      </c>
      <c r="G10" s="1">
        <f>LN(D9)/LN(E13)</f>
        <v>12.239781048466147</v>
      </c>
      <c r="J10" t="s">
        <v>19</v>
      </c>
    </row>
    <row r="11" spans="1:11" x14ac:dyDescent="0.25">
      <c r="A11" t="s">
        <v>9</v>
      </c>
      <c r="B11">
        <f>750</f>
        <v>750</v>
      </c>
      <c r="J11" t="s">
        <v>20</v>
      </c>
    </row>
    <row r="12" spans="1:11" x14ac:dyDescent="0.25">
      <c r="A12" s="1" t="s">
        <v>11</v>
      </c>
      <c r="C12" t="s">
        <v>5</v>
      </c>
      <c r="D12" s="2" t="s">
        <v>10</v>
      </c>
      <c r="J12" s="1">
        <f>LN(0.1)/LN(0.85)</f>
        <v>14.168103987083981</v>
      </c>
      <c r="K12" t="s">
        <v>21</v>
      </c>
    </row>
    <row r="13" spans="1:11" x14ac:dyDescent="0.25">
      <c r="B13">
        <f>B5/B11</f>
        <v>100</v>
      </c>
      <c r="C13">
        <f>B13-1</f>
        <v>99</v>
      </c>
      <c r="D13" s="4">
        <f>C13/D9</f>
        <v>0.66442953020134232</v>
      </c>
      <c r="E13" s="1">
        <f>1/D13</f>
        <v>1.505050505050505</v>
      </c>
      <c r="F13" s="2" t="s">
        <v>23</v>
      </c>
    </row>
    <row r="14" spans="1:11" x14ac:dyDescent="0.25">
      <c r="B14" s="3" t="s">
        <v>12</v>
      </c>
      <c r="C14" s="3" t="s">
        <v>13</v>
      </c>
      <c r="D14" s="3" t="s">
        <v>14</v>
      </c>
      <c r="E14" s="3" t="s">
        <v>15</v>
      </c>
    </row>
    <row r="18" spans="1:12" ht="43.5" x14ac:dyDescent="0.25">
      <c r="A18" t="s">
        <v>24</v>
      </c>
      <c r="B18" t="s">
        <v>25</v>
      </c>
      <c r="C18" t="s">
        <v>26</v>
      </c>
      <c r="D18" t="s">
        <v>27</v>
      </c>
      <c r="E18" t="s">
        <v>28</v>
      </c>
      <c r="H18" s="5" t="s">
        <v>29</v>
      </c>
      <c r="I18" s="5" t="s">
        <v>30</v>
      </c>
      <c r="J18" s="5" t="s">
        <v>31</v>
      </c>
    </row>
    <row r="19" spans="1:12" x14ac:dyDescent="0.25">
      <c r="A19" s="6">
        <v>42852</v>
      </c>
      <c r="B19">
        <v>0</v>
      </c>
      <c r="C19">
        <v>73</v>
      </c>
      <c r="H19" s="7">
        <v>1996</v>
      </c>
      <c r="I19" s="7">
        <v>1</v>
      </c>
      <c r="J19" s="7">
        <v>25</v>
      </c>
    </row>
    <row r="20" spans="1:12" x14ac:dyDescent="0.25">
      <c r="A20" s="6">
        <v>42853</v>
      </c>
      <c r="B20">
        <v>1</v>
      </c>
      <c r="C20">
        <v>105</v>
      </c>
      <c r="D20">
        <f>C20-C19</f>
        <v>32</v>
      </c>
      <c r="E20">
        <f>(C20/C19)-1</f>
        <v>0.43835616438356162</v>
      </c>
      <c r="H20" s="7">
        <v>1998</v>
      </c>
      <c r="I20" s="7">
        <v>3</v>
      </c>
      <c r="J20" s="7">
        <v>45</v>
      </c>
      <c r="K20">
        <f>J20-J19</f>
        <v>20</v>
      </c>
      <c r="L20">
        <f>(J20/J19)-1</f>
        <v>0.8</v>
      </c>
    </row>
    <row r="21" spans="1:12" x14ac:dyDescent="0.25">
      <c r="A21" s="6">
        <v>42854</v>
      </c>
      <c r="B21">
        <v>2</v>
      </c>
      <c r="C21">
        <v>137</v>
      </c>
      <c r="D21">
        <f t="shared" ref="D21:D28" si="0">C21-C20</f>
        <v>32</v>
      </c>
      <c r="E21">
        <f t="shared" ref="E21:E28" si="1">(C21/C20)-1</f>
        <v>0.30476190476190479</v>
      </c>
      <c r="K21">
        <f t="shared" ref="K21" si="2">J21-J20</f>
        <v>-45</v>
      </c>
      <c r="L21">
        <f t="shared" ref="L21" si="3">(J21/J20)-1</f>
        <v>-1</v>
      </c>
    </row>
    <row r="22" spans="1:12" x14ac:dyDescent="0.25">
      <c r="A22" s="6">
        <v>42855</v>
      </c>
      <c r="B22">
        <v>3</v>
      </c>
      <c r="C22">
        <v>257</v>
      </c>
      <c r="D22">
        <f t="shared" si="0"/>
        <v>120</v>
      </c>
      <c r="E22">
        <f t="shared" si="1"/>
        <v>0.87591240875912413</v>
      </c>
    </row>
    <row r="23" spans="1:12" x14ac:dyDescent="0.25">
      <c r="A23" s="6">
        <v>42856</v>
      </c>
      <c r="B23">
        <v>4</v>
      </c>
      <c r="C23">
        <v>367</v>
      </c>
      <c r="D23">
        <f t="shared" si="0"/>
        <v>110</v>
      </c>
      <c r="E23">
        <f t="shared" si="1"/>
        <v>0.42801556420233466</v>
      </c>
    </row>
    <row r="24" spans="1:12" x14ac:dyDescent="0.25">
      <c r="A24" s="6">
        <v>42857</v>
      </c>
      <c r="B24">
        <v>5</v>
      </c>
      <c r="C24">
        <v>658</v>
      </c>
      <c r="D24">
        <f t="shared" si="0"/>
        <v>291</v>
      </c>
      <c r="E24">
        <f t="shared" si="1"/>
        <v>0.79291553133514991</v>
      </c>
    </row>
    <row r="25" spans="1:12" ht="43.5" x14ac:dyDescent="0.25">
      <c r="A25" s="6">
        <v>42858</v>
      </c>
      <c r="B25">
        <v>6</v>
      </c>
      <c r="C25">
        <v>898</v>
      </c>
      <c r="D25">
        <f t="shared" si="0"/>
        <v>240</v>
      </c>
      <c r="E25">
        <f t="shared" si="1"/>
        <v>0.36474164133738607</v>
      </c>
      <c r="H25" s="5" t="s">
        <v>29</v>
      </c>
      <c r="I25" s="5" t="s">
        <v>30</v>
      </c>
      <c r="J25" s="5" t="s">
        <v>31</v>
      </c>
    </row>
    <row r="26" spans="1:12" x14ac:dyDescent="0.25">
      <c r="A26" s="6">
        <v>42859</v>
      </c>
      <c r="B26">
        <v>7</v>
      </c>
      <c r="C26" s="8">
        <v>1085</v>
      </c>
      <c r="D26">
        <f t="shared" si="0"/>
        <v>187</v>
      </c>
      <c r="E26">
        <f t="shared" si="1"/>
        <v>0.2082405345211582</v>
      </c>
      <c r="H26">
        <v>1995</v>
      </c>
      <c r="I26">
        <v>0</v>
      </c>
      <c r="J26">
        <v>15</v>
      </c>
    </row>
    <row r="27" spans="1:12" x14ac:dyDescent="0.25">
      <c r="A27" s="6">
        <v>42860</v>
      </c>
      <c r="B27">
        <v>8</v>
      </c>
      <c r="C27" s="8">
        <v>1490</v>
      </c>
      <c r="D27">
        <f t="shared" si="0"/>
        <v>405</v>
      </c>
      <c r="E27">
        <f t="shared" si="1"/>
        <v>0.37327188940092171</v>
      </c>
      <c r="H27" s="7">
        <v>1996</v>
      </c>
      <c r="I27" s="7">
        <v>1</v>
      </c>
      <c r="J27" s="7">
        <v>25</v>
      </c>
      <c r="K27">
        <f t="shared" ref="K27:K29" si="4">J27-J26</f>
        <v>10</v>
      </c>
      <c r="L27" s="9">
        <f t="shared" ref="L27:L29" si="5">(J27/J26)-1</f>
        <v>0.66666666666666674</v>
      </c>
    </row>
    <row r="28" spans="1:12" x14ac:dyDescent="0.25">
      <c r="A28" s="6">
        <v>42861</v>
      </c>
      <c r="B28">
        <v>9</v>
      </c>
      <c r="C28" s="8">
        <v>1893</v>
      </c>
      <c r="D28">
        <f t="shared" si="0"/>
        <v>403</v>
      </c>
      <c r="E28">
        <f t="shared" si="1"/>
        <v>0.27046979865771803</v>
      </c>
      <c r="H28" s="7">
        <v>1997</v>
      </c>
      <c r="I28" s="7">
        <v>2</v>
      </c>
      <c r="J28" s="7">
        <v>35</v>
      </c>
      <c r="K28">
        <f t="shared" si="4"/>
        <v>10</v>
      </c>
      <c r="L28" s="9">
        <f t="shared" si="5"/>
        <v>0.39999999999999991</v>
      </c>
    </row>
    <row r="29" spans="1:12" x14ac:dyDescent="0.25">
      <c r="H29" s="7">
        <v>1998</v>
      </c>
      <c r="I29" s="7">
        <v>3</v>
      </c>
      <c r="J29" s="7">
        <v>45</v>
      </c>
      <c r="K29">
        <f t="shared" si="4"/>
        <v>10</v>
      </c>
      <c r="L29" s="9">
        <f t="shared" si="5"/>
        <v>0.28571428571428581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Newns</dc:creator>
  <cp:lastModifiedBy>Stephen Newns</cp:lastModifiedBy>
  <dcterms:created xsi:type="dcterms:W3CDTF">2017-04-13T16:58:58Z</dcterms:created>
  <dcterms:modified xsi:type="dcterms:W3CDTF">2017-04-14T16:30:17Z</dcterms:modified>
</cp:coreProperties>
</file>