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G:\Shared drives\HR, Recruitment &amp; H+S - Private\Recruitment\2020\Tech Team Lead\"/>
    </mc:Choice>
  </mc:AlternateContent>
  <xr:revisionPtr revIDLastSave="0" documentId="8_{12D2EEEF-8939-4CF4-AA4C-AB43A159F206}" xr6:coauthVersionLast="45" xr6:coauthVersionMax="45" xr10:uidLastSave="{00000000-0000-0000-0000-000000000000}"/>
  <bookViews>
    <workbookView xWindow="-120" yWindow="-120" windowWidth="29040" windowHeight="15840" xr2:uid="{9741227C-5454-4359-BD19-5A68384DF525}"/>
  </bookViews>
  <sheets>
    <sheet name="welcome" sheetId="1" r:id="rId1"/>
    <sheet name="dashboard" sheetId="2" r:id="rId2"/>
    <sheet name="new_call" sheetId="3" r:id="rId3"/>
    <sheet name="data_fund" sheetId="4" r:id="rId4"/>
    <sheet name="data_commitment" sheetId="6" r:id="rId5"/>
    <sheet name="data_call" sheetId="7" r:id="rId6"/>
    <sheet name="data_fund_investment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8" i="2" l="1"/>
  <c r="F8" i="2"/>
  <c r="E8" i="2"/>
  <c r="B8" i="2"/>
  <c r="L2" i="7"/>
  <c r="K2" i="7"/>
  <c r="J2" i="7"/>
  <c r="K9" i="3" l="1"/>
  <c r="L9" i="3" s="1"/>
  <c r="K10" i="3"/>
  <c r="L10" i="3" s="1"/>
  <c r="N10" i="3" s="1"/>
  <c r="K11" i="3"/>
  <c r="L11" i="3" s="1"/>
  <c r="N11" i="3" s="1"/>
  <c r="K12" i="3"/>
  <c r="L12" i="3" s="1"/>
  <c r="N12" i="3" s="1"/>
  <c r="J9" i="3"/>
  <c r="J10" i="3"/>
  <c r="J11" i="3"/>
  <c r="J12" i="3"/>
  <c r="I9" i="3"/>
  <c r="I10" i="3"/>
  <c r="I11" i="3"/>
  <c r="I12" i="3"/>
  <c r="H9" i="3"/>
  <c r="H10" i="3"/>
  <c r="H11" i="3"/>
  <c r="H12" i="3"/>
  <c r="H8" i="3"/>
  <c r="K8" i="3"/>
  <c r="J8" i="3"/>
  <c r="I8" i="3"/>
  <c r="E2" i="8"/>
  <c r="D8" i="2" s="1"/>
  <c r="L8" i="3" l="1"/>
  <c r="M8" i="3" l="1"/>
  <c r="L2" i="8" l="1"/>
  <c r="M9" i="3"/>
  <c r="I22" i="3"/>
  <c r="N8" i="3"/>
  <c r="L3" i="8" l="1"/>
  <c r="I23" i="3"/>
  <c r="N9" i="3"/>
</calcChain>
</file>

<file path=xl/sharedStrings.xml><?xml version="1.0" encoding="utf-8"?>
<sst xmlns="http://schemas.openxmlformats.org/spreadsheetml/2006/main" count="64" uniqueCount="35">
  <si>
    <t>Capital Call</t>
  </si>
  <si>
    <t>Dashboard</t>
  </si>
  <si>
    <t>New Call</t>
  </si>
  <si>
    <t>Investment Name</t>
  </si>
  <si>
    <t>Capital Required for Investment</t>
  </si>
  <si>
    <t>Rules</t>
  </si>
  <si>
    <t>First In First Out (FIFO)</t>
  </si>
  <si>
    <t>Commited Amounts</t>
  </si>
  <si>
    <t>Undrawn Capital Commitment before Current Drawdown Notice</t>
  </si>
  <si>
    <t>Total Drawdown Notice</t>
  </si>
  <si>
    <t>Undrawn Capital Commitment after Current Drawdown Notice</t>
  </si>
  <si>
    <t>Date</t>
  </si>
  <si>
    <t>Total Drawdwn Notice</t>
  </si>
  <si>
    <t>Call #</t>
  </si>
  <si>
    <t>fund_id</t>
  </si>
  <si>
    <t>fund_name</t>
  </si>
  <si>
    <t>date</t>
  </si>
  <si>
    <t>id</t>
  </si>
  <si>
    <t>amount</t>
  </si>
  <si>
    <t>investment_name</t>
  </si>
  <si>
    <t>capital_requirement</t>
  </si>
  <si>
    <t>call_id</t>
  </si>
  <si>
    <t>Investment 1</t>
  </si>
  <si>
    <t>Investment 2</t>
  </si>
  <si>
    <t>Fund 1</t>
  </si>
  <si>
    <t>Fund 2</t>
  </si>
  <si>
    <t>Fund 3</t>
  </si>
  <si>
    <t>Fund 4</t>
  </si>
  <si>
    <t>Fund 5</t>
  </si>
  <si>
    <t>investment_amount</t>
  </si>
  <si>
    <t>Fund</t>
  </si>
  <si>
    <t>Fund_ID</t>
  </si>
  <si>
    <t>Commitment_ID</t>
  </si>
  <si>
    <t>commitment_id</t>
  </si>
  <si>
    <t>Insert data into data_call &amp; data_fund_investment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</si>
</sst>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[$$-409]* #,##0.00_ ;_-[$$-409]* \-#,##0.00\ ;_-[$$-409]* &quot;-&quot;??_ ;_-@_ 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0" tint="-0.499984740745262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3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9C5700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0" tint="-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EB9C"/>
      </patternFill>
    </fill>
  </fills>
  <borders count="5">
    <border>
      <left/>
      <right/>
      <top/>
      <bottom/>
      <diagonal/>
    </border>
    <border>
      <left/>
      <right/>
      <top/>
      <bottom style="thin">
        <color theme="0" tint="-0.14999847407452621"/>
      </bottom>
      <diagonal/>
    </border>
    <border>
      <left/>
      <right/>
      <top/>
      <bottom style="medium">
        <color theme="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1" fillId="5" borderId="0" applyNumberFormat="0" applyBorder="0" applyAlignment="0" applyProtection="0"/>
  </cellStyleXfs>
  <cellXfs count="42">
    <xf numFmtId="0" fontId="0" fillId="0" borderId="0" xfId="0"/>
    <xf numFmtId="0" fontId="0" fillId="2" borderId="0" xfId="0" applyFill="1"/>
    <xf numFmtId="0" fontId="0" fillId="2" borderId="0" xfId="0" applyFill="1" applyBorder="1"/>
    <xf numFmtId="0" fontId="0" fillId="2" borderId="1" xfId="0" applyFill="1" applyBorder="1"/>
    <xf numFmtId="0" fontId="3" fillId="2" borderId="0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0" fillId="2" borderId="2" xfId="0" applyFill="1" applyBorder="1"/>
    <xf numFmtId="0" fontId="4" fillId="2" borderId="0" xfId="0" applyFont="1" applyFill="1" applyBorder="1" applyAlignment="1">
      <alignment horizontal="center"/>
    </xf>
    <xf numFmtId="0" fontId="2" fillId="2" borderId="0" xfId="0" applyFont="1" applyFill="1"/>
    <xf numFmtId="0" fontId="0" fillId="2" borderId="3" xfId="0" applyFill="1" applyBorder="1"/>
    <xf numFmtId="0" fontId="2" fillId="2" borderId="0" xfId="0" applyFont="1" applyFill="1" applyAlignment="1">
      <alignment horizontal="right"/>
    </xf>
    <xf numFmtId="164" fontId="0" fillId="2" borderId="3" xfId="0" applyNumberFormat="1" applyFill="1" applyBorder="1"/>
    <xf numFmtId="0" fontId="5" fillId="2" borderId="0" xfId="0" applyFont="1" applyFill="1" applyBorder="1" applyAlignment="1"/>
    <xf numFmtId="0" fontId="5" fillId="3" borderId="0" xfId="0" applyFont="1" applyFill="1" applyBorder="1" applyAlignment="1">
      <alignment horizontal="center" vertical="center"/>
    </xf>
    <xf numFmtId="0" fontId="6" fillId="2" borderId="0" xfId="0" applyFont="1" applyFill="1"/>
    <xf numFmtId="14" fontId="6" fillId="2" borderId="0" xfId="0" applyNumberFormat="1" applyFont="1" applyFill="1"/>
    <xf numFmtId="43" fontId="6" fillId="2" borderId="0" xfId="1" applyFont="1" applyFill="1"/>
    <xf numFmtId="0" fontId="6" fillId="2" borderId="4" xfId="0" applyFont="1" applyFill="1" applyBorder="1" applyAlignment="1">
      <alignment horizontal="center" wrapText="1"/>
    </xf>
    <xf numFmtId="0" fontId="8" fillId="2" borderId="0" xfId="0" applyFont="1" applyFill="1" applyAlignment="1">
      <alignment horizontal="right"/>
    </xf>
    <xf numFmtId="14" fontId="0" fillId="2" borderId="0" xfId="0" applyNumberFormat="1" applyFill="1"/>
    <xf numFmtId="43" fontId="0" fillId="2" borderId="0" xfId="1" applyFont="1" applyFill="1"/>
    <xf numFmtId="14" fontId="0" fillId="2" borderId="3" xfId="0" applyNumberFormat="1" applyFill="1" applyBorder="1"/>
    <xf numFmtId="0" fontId="2" fillId="2" borderId="4" xfId="0" applyFont="1" applyFill="1" applyBorder="1" applyAlignment="1">
      <alignment horizontal="center"/>
    </xf>
    <xf numFmtId="14" fontId="0" fillId="0" borderId="0" xfId="0" applyNumberFormat="1"/>
    <xf numFmtId="43" fontId="0" fillId="0" borderId="0" xfId="1" applyFont="1"/>
    <xf numFmtId="43" fontId="0" fillId="0" borderId="0" xfId="0" applyNumberFormat="1"/>
    <xf numFmtId="0" fontId="9" fillId="2" borderId="0" xfId="0" applyFont="1" applyFill="1"/>
    <xf numFmtId="0" fontId="9" fillId="2" borderId="0" xfId="0" applyFont="1" applyFill="1" applyAlignment="1">
      <alignment horizontal="right"/>
    </xf>
    <xf numFmtId="43" fontId="6" fillId="4" borderId="0" xfId="1" applyFont="1" applyFill="1"/>
    <xf numFmtId="0" fontId="0" fillId="4" borderId="0" xfId="0" applyFill="1"/>
    <xf numFmtId="0" fontId="0" fillId="4" borderId="4" xfId="0" applyFill="1" applyBorder="1"/>
    <xf numFmtId="0" fontId="7" fillId="4" borderId="4" xfId="0" applyFont="1" applyFill="1" applyBorder="1" applyAlignment="1">
      <alignment horizontal="center" wrapText="1"/>
    </xf>
    <xf numFmtId="0" fontId="8" fillId="4" borderId="0" xfId="0" applyFont="1" applyFill="1"/>
    <xf numFmtId="43" fontId="0" fillId="4" borderId="0" xfId="0" applyNumberFormat="1" applyFill="1"/>
    <xf numFmtId="0" fontId="10" fillId="2" borderId="0" xfId="0" applyFont="1" applyFill="1" applyAlignment="1">
      <alignment horizontal="center"/>
    </xf>
    <xf numFmtId="0" fontId="7" fillId="4" borderId="0" xfId="0" applyFont="1" applyFill="1" applyBorder="1" applyAlignment="1">
      <alignment horizontal="center" wrapText="1"/>
    </xf>
    <xf numFmtId="43" fontId="12" fillId="4" borderId="0" xfId="0" applyNumberFormat="1" applyFont="1" applyFill="1"/>
    <xf numFmtId="0" fontId="11" fillId="5" borderId="0" xfId="2"/>
    <xf numFmtId="14" fontId="11" fillId="5" borderId="0" xfId="2" applyNumberFormat="1"/>
    <xf numFmtId="43" fontId="11" fillId="5" borderId="0" xfId="2" applyNumberFormat="1"/>
    <xf numFmtId="0" fontId="5" fillId="3" borderId="0" xfId="0" applyFont="1" applyFill="1" applyBorder="1" applyAlignment="1">
      <alignment horizontal="center" vertical="center"/>
    </xf>
    <xf numFmtId="0" fontId="13" fillId="2" borderId="0" xfId="0" applyFont="1" applyFill="1" applyAlignment="1">
      <alignment horizontal="center"/>
    </xf>
  </cellXfs>
  <cellStyles count="3">
    <cellStyle name="Comma" xfId="1" builtinId="3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247650</xdr:colOff>
      <xdr:row>0</xdr:row>
      <xdr:rowOff>47625</xdr:rowOff>
    </xdr:from>
    <xdr:to>
      <xdr:col>4</xdr:col>
      <xdr:colOff>47345</xdr:colOff>
      <xdr:row>3</xdr:row>
      <xdr:rowOff>66595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655B3EA-FA60-4EBA-B2A9-71A3016BBC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7650" y="47625"/>
          <a:ext cx="2238095" cy="638095"/>
        </a:xfrm>
        <a:prstGeom prst="rect">
          <a:avLst/>
        </a:prstGeom>
      </xdr:spPr>
    </xdr:pic>
    <xdr:clientData/>
  </xdr:twoCellAnchor>
  <xdr:twoCellAnchor>
    <xdr:from>
      <xdr:col>7</xdr:col>
      <xdr:colOff>47625</xdr:colOff>
      <xdr:row>7</xdr:row>
      <xdr:rowOff>0</xdr:rowOff>
    </xdr:from>
    <xdr:to>
      <xdr:col>11</xdr:col>
      <xdr:colOff>489225</xdr:colOff>
      <xdr:row>15</xdr:row>
      <xdr:rowOff>96000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FC536F35-BE11-4734-9BD9-D461080100A5}"/>
            </a:ext>
          </a:extLst>
        </xdr:cNvPr>
        <xdr:cNvSpPr/>
      </xdr:nvSpPr>
      <xdr:spPr>
        <a:xfrm>
          <a:off x="4314825" y="1381125"/>
          <a:ext cx="2880000" cy="1620000"/>
        </a:xfrm>
        <a:prstGeom prst="rect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2400"/>
            <a:t>Capital Call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247650</xdr:colOff>
      <xdr:row>0</xdr:row>
      <xdr:rowOff>47625</xdr:rowOff>
    </xdr:from>
    <xdr:to>
      <xdr:col>2</xdr:col>
      <xdr:colOff>675995</xdr:colOff>
      <xdr:row>3</xdr:row>
      <xdr:rowOff>114220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0845472-344B-4140-942A-4BFD9EEE10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7650" y="47625"/>
          <a:ext cx="2238095" cy="63809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247650</xdr:colOff>
      <xdr:row>0</xdr:row>
      <xdr:rowOff>47625</xdr:rowOff>
    </xdr:from>
    <xdr:to>
      <xdr:col>1</xdr:col>
      <xdr:colOff>1876145</xdr:colOff>
      <xdr:row>3</xdr:row>
      <xdr:rowOff>114220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10DB416-99EA-4FAD-B3D3-8EACA5941C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7650" y="47625"/>
          <a:ext cx="2238095" cy="685720"/>
        </a:xfrm>
        <a:prstGeom prst="rect">
          <a:avLst/>
        </a:prstGeom>
      </xdr:spPr>
    </xdr:pic>
    <xdr:clientData/>
  </xdr:twoCellAnchor>
  <xdr:twoCellAnchor>
    <xdr:from>
      <xdr:col>1</xdr:col>
      <xdr:colOff>1371600</xdr:colOff>
      <xdr:row>19</xdr:row>
      <xdr:rowOff>114300</xdr:rowOff>
    </xdr:from>
    <xdr:to>
      <xdr:col>3</xdr:col>
      <xdr:colOff>1009650</xdr:colOff>
      <xdr:row>21</xdr:row>
      <xdr:rowOff>161925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D52D9190-8FBB-487F-A1CF-0A7EA140433B}"/>
            </a:ext>
          </a:extLst>
        </xdr:cNvPr>
        <xdr:cNvSpPr/>
      </xdr:nvSpPr>
      <xdr:spPr>
        <a:xfrm>
          <a:off x="1981200" y="4324350"/>
          <a:ext cx="1762125" cy="428625"/>
        </a:xfrm>
        <a:prstGeom prst="roundRect">
          <a:avLst/>
        </a:prstGeom>
        <a:solidFill>
          <a:srgbClr val="0070C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2000"/>
            <a:t>Calculate</a:t>
          </a:r>
        </a:p>
      </xdr:txBody>
    </xdr:sp>
    <xdr:clientData/>
  </xdr:twoCellAnchor>
  <xdr:twoCellAnchor>
    <xdr:from>
      <xdr:col>4</xdr:col>
      <xdr:colOff>533400</xdr:colOff>
      <xdr:row>28</xdr:row>
      <xdr:rowOff>95250</xdr:rowOff>
    </xdr:from>
    <xdr:to>
      <xdr:col>10</xdr:col>
      <xdr:colOff>180975</xdr:colOff>
      <xdr:row>30</xdr:row>
      <xdr:rowOff>142875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890A25A4-FE74-4E89-9DBF-36573E5122CE}"/>
            </a:ext>
          </a:extLst>
        </xdr:cNvPr>
        <xdr:cNvSpPr/>
      </xdr:nvSpPr>
      <xdr:spPr>
        <a:xfrm>
          <a:off x="5238750" y="5981700"/>
          <a:ext cx="4171950" cy="428625"/>
        </a:xfrm>
        <a:prstGeom prst="roundRect">
          <a:avLst/>
        </a:prstGeom>
        <a:solidFill>
          <a:srgbClr val="0070C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2000"/>
            <a:t>Confirm</a:t>
          </a:r>
        </a:p>
      </xdr:txBody>
    </xdr:sp>
    <xdr:clientData/>
  </xdr:twoCellAnchor>
  <xdr:twoCellAnchor>
    <xdr:from>
      <xdr:col>3</xdr:col>
      <xdr:colOff>1009650</xdr:colOff>
      <xdr:row>12</xdr:row>
      <xdr:rowOff>133350</xdr:rowOff>
    </xdr:from>
    <xdr:to>
      <xdr:col>11</xdr:col>
      <xdr:colOff>876300</xdr:colOff>
      <xdr:row>20</xdr:row>
      <xdr:rowOff>138113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FB1318F3-29DA-4FE7-9F6E-AFA17629135A}"/>
            </a:ext>
          </a:extLst>
        </xdr:cNvPr>
        <xdr:cNvCxnSpPr>
          <a:stCxn id="3" idx="3"/>
        </xdr:cNvCxnSpPr>
      </xdr:nvCxnSpPr>
      <xdr:spPr>
        <a:xfrm flipV="1">
          <a:off x="3743325" y="2867025"/>
          <a:ext cx="7181850" cy="152876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447675</xdr:colOff>
      <xdr:row>29</xdr:row>
      <xdr:rowOff>119063</xdr:rowOff>
    </xdr:from>
    <xdr:to>
      <xdr:col>10</xdr:col>
      <xdr:colOff>180975</xdr:colOff>
      <xdr:row>39</xdr:row>
      <xdr:rowOff>9525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10A43A05-782B-4D47-8399-EB9BC38B9611}"/>
            </a:ext>
          </a:extLst>
        </xdr:cNvPr>
        <xdr:cNvCxnSpPr>
          <a:stCxn id="4" idx="3"/>
        </xdr:cNvCxnSpPr>
      </xdr:nvCxnSpPr>
      <xdr:spPr>
        <a:xfrm flipH="1">
          <a:off x="6372225" y="6196013"/>
          <a:ext cx="3038475" cy="179546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B8550-7382-43D6-8811-505ACB2E3AC1}">
  <sheetPr>
    <tabColor theme="5"/>
  </sheetPr>
  <dimension ref="A1:S4"/>
  <sheetViews>
    <sheetView tabSelected="1" workbookViewId="0">
      <selection activeCell="R3" sqref="R3"/>
    </sheetView>
  </sheetViews>
  <sheetFormatPr defaultRowHeight="15" x14ac:dyDescent="0.25"/>
  <cols>
    <col min="1" max="16384" width="9.140625" style="1"/>
  </cols>
  <sheetData>
    <row r="1" spans="1:19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1:19" s="5" customFormat="1" ht="18.75" x14ac:dyDescent="0.3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</row>
    <row r="4" spans="1:19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8E110-C5FF-4729-AD42-0DC49E04BF8F}">
  <sheetPr>
    <tabColor theme="5"/>
  </sheetPr>
  <dimension ref="A1:O17"/>
  <sheetViews>
    <sheetView workbookViewId="0">
      <selection activeCell="G8" sqref="G8"/>
    </sheetView>
  </sheetViews>
  <sheetFormatPr defaultRowHeight="15" x14ac:dyDescent="0.25"/>
  <cols>
    <col min="1" max="1" width="9.140625" style="1"/>
    <col min="2" max="2" width="18" style="1" customWidth="1"/>
    <col min="3" max="3" width="11.5703125" style="1" customWidth="1"/>
    <col min="4" max="7" width="14.28515625" style="1" bestFit="1" customWidth="1"/>
    <col min="8" max="10" width="9.140625" style="1"/>
    <col min="11" max="11" width="13.5703125" style="1" bestFit="1" customWidth="1"/>
    <col min="12" max="12" width="12.7109375" style="1" customWidth="1"/>
    <col min="13" max="13" width="12.5703125" style="1" customWidth="1"/>
    <col min="14" max="16384" width="9.140625" style="1"/>
  </cols>
  <sheetData>
    <row r="1" spans="1:15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15" ht="18.75" x14ac:dyDescent="0.3">
      <c r="A3" s="4"/>
      <c r="B3" s="4"/>
      <c r="C3" s="4"/>
      <c r="E3" s="40" t="s">
        <v>0</v>
      </c>
      <c r="F3" s="40"/>
      <c r="G3" s="40"/>
      <c r="I3" s="4"/>
      <c r="J3" s="4"/>
      <c r="K3" s="7" t="s">
        <v>1</v>
      </c>
      <c r="L3" s="4" t="s">
        <v>2</v>
      </c>
      <c r="M3" s="4"/>
      <c r="O3" s="4"/>
    </row>
    <row r="4" spans="1:15" ht="15.75" thickBot="1" x14ac:dyDescent="0.3">
      <c r="A4" s="3"/>
      <c r="B4" s="3"/>
      <c r="C4" s="3"/>
      <c r="D4" s="3"/>
      <c r="E4" s="3"/>
      <c r="F4" s="3"/>
      <c r="G4" s="3"/>
      <c r="H4" s="3"/>
      <c r="I4" s="3"/>
      <c r="J4" s="3"/>
      <c r="K4" s="6"/>
      <c r="L4" s="3"/>
      <c r="M4" s="3"/>
      <c r="N4" s="3"/>
      <c r="O4" s="3"/>
    </row>
    <row r="6" spans="1:15" x14ac:dyDescent="0.25">
      <c r="D6" s="27">
        <v>1</v>
      </c>
      <c r="E6" s="27">
        <v>2</v>
      </c>
      <c r="F6" s="27">
        <v>3</v>
      </c>
      <c r="G6" s="27">
        <v>4</v>
      </c>
    </row>
    <row r="7" spans="1:15" x14ac:dyDescent="0.25">
      <c r="B7" s="22" t="s">
        <v>11</v>
      </c>
      <c r="C7" s="22" t="s">
        <v>13</v>
      </c>
      <c r="D7" s="22" t="s">
        <v>24</v>
      </c>
      <c r="E7" s="22" t="s">
        <v>25</v>
      </c>
      <c r="F7" s="22" t="s">
        <v>26</v>
      </c>
      <c r="G7" s="22" t="s">
        <v>27</v>
      </c>
    </row>
    <row r="8" spans="1:15" x14ac:dyDescent="0.25">
      <c r="B8" s="19">
        <f>VLOOKUP(C8,data_call!B:C,2,FALSE)</f>
        <v>43131</v>
      </c>
      <c r="C8" s="1">
        <v>1</v>
      </c>
      <c r="D8" s="20">
        <f>SUMIFS(data_fund_investment!E:E,data_fund_investment!$B:$B,dashboard!$C8,data_fund_investment!$D:$D,dashboard!D$6)</f>
        <v>9500000</v>
      </c>
      <c r="E8" s="20">
        <f>SUMIFS(data_fund_investment!F:F,data_fund_investment!$B:$B,dashboard!$C8,data_fund_investment!$D:$D,dashboard!E$6)</f>
        <v>0</v>
      </c>
      <c r="F8" s="20">
        <f>SUMIFS(data_fund_investment!G:G,data_fund_investment!$B:$B,dashboard!$C8,data_fund_investment!$D:$D,dashboard!F$6)</f>
        <v>0</v>
      </c>
      <c r="G8" s="20">
        <f>SUMIFS(data_fund_investment!H:H,data_fund_investment!$B:$B,dashboard!$C8,data_fund_investment!$D:$D,dashboard!G$6)</f>
        <v>0</v>
      </c>
    </row>
    <row r="9" spans="1:15" x14ac:dyDescent="0.25">
      <c r="B9" s="19"/>
      <c r="D9" s="20"/>
      <c r="E9" s="20"/>
      <c r="F9" s="20"/>
      <c r="G9" s="20"/>
    </row>
    <row r="10" spans="1:15" x14ac:dyDescent="0.25">
      <c r="B10" s="19"/>
      <c r="D10" s="20"/>
      <c r="E10" s="20"/>
      <c r="F10" s="20"/>
      <c r="G10" s="20"/>
    </row>
    <row r="11" spans="1:15" x14ac:dyDescent="0.25">
      <c r="B11" s="19"/>
      <c r="D11" s="20"/>
      <c r="E11" s="20"/>
      <c r="F11" s="20"/>
      <c r="G11" s="20"/>
    </row>
    <row r="12" spans="1:15" x14ac:dyDescent="0.25">
      <c r="B12" s="19"/>
      <c r="D12" s="20"/>
      <c r="E12" s="20"/>
      <c r="F12" s="20"/>
      <c r="G12" s="20"/>
    </row>
    <row r="13" spans="1:15" x14ac:dyDescent="0.25">
      <c r="D13" s="20"/>
      <c r="E13" s="20"/>
      <c r="F13" s="20"/>
      <c r="G13" s="20"/>
    </row>
    <row r="14" spans="1:15" x14ac:dyDescent="0.25">
      <c r="D14" s="20"/>
      <c r="E14" s="20"/>
      <c r="F14" s="20"/>
      <c r="G14" s="20"/>
    </row>
    <row r="15" spans="1:15" x14ac:dyDescent="0.25">
      <c r="D15" s="20"/>
      <c r="E15" s="20"/>
      <c r="F15" s="20"/>
      <c r="G15" s="20"/>
    </row>
    <row r="16" spans="1:15" x14ac:dyDescent="0.25">
      <c r="D16" s="20"/>
      <c r="E16" s="20"/>
      <c r="F16" s="20"/>
      <c r="G16" s="20"/>
    </row>
    <row r="17" spans="4:7" x14ac:dyDescent="0.25">
      <c r="D17" s="20"/>
      <c r="E17" s="20"/>
      <c r="F17" s="20"/>
      <c r="G17" s="20"/>
    </row>
  </sheetData>
  <mergeCells count="1">
    <mergeCell ref="E3:G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EF983-0FE2-40C0-83CE-15B20CFC01FC}">
  <sheetPr>
    <tabColor theme="5"/>
  </sheetPr>
  <dimension ref="A1:T52"/>
  <sheetViews>
    <sheetView workbookViewId="0">
      <selection activeCell="K24" sqref="K24"/>
    </sheetView>
  </sheetViews>
  <sheetFormatPr defaultRowHeight="15" x14ac:dyDescent="0.25"/>
  <cols>
    <col min="1" max="1" width="9.140625" style="1"/>
    <col min="2" max="2" width="29.42578125" style="1" bestFit="1" customWidth="1"/>
    <col min="3" max="3" width="2.42578125" style="1" customWidth="1"/>
    <col min="4" max="4" width="29.5703125" style="1" customWidth="1"/>
    <col min="5" max="6" width="9.140625" style="1"/>
    <col min="7" max="7" width="15.7109375" style="1" bestFit="1" customWidth="1"/>
    <col min="8" max="10" width="11.28515625" style="1" customWidth="1"/>
    <col min="11" max="11" width="12.28515625" style="1" customWidth="1"/>
    <col min="12" max="12" width="14" style="1" customWidth="1"/>
    <col min="13" max="13" width="10.85546875" style="1" bestFit="1" customWidth="1"/>
    <col min="14" max="14" width="15.7109375" style="1" customWidth="1"/>
    <col min="15" max="15" width="11" style="1" customWidth="1"/>
    <col min="16" max="16" width="13.5703125" style="1" bestFit="1" customWidth="1"/>
    <col min="17" max="17" width="12.7109375" style="1" customWidth="1"/>
    <col min="18" max="18" width="12.5703125" style="1" customWidth="1"/>
    <col min="19" max="16384" width="9.140625" style="1"/>
  </cols>
  <sheetData>
    <row r="1" spans="1:20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1:20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spans="1:20" ht="18.75" x14ac:dyDescent="0.3">
      <c r="A3" s="4"/>
      <c r="B3" s="4"/>
      <c r="C3" s="4"/>
      <c r="D3" s="13" t="s">
        <v>0</v>
      </c>
      <c r="E3" s="12"/>
      <c r="F3" s="12"/>
      <c r="G3" s="12"/>
      <c r="H3" s="12"/>
      <c r="I3" s="12"/>
      <c r="J3" s="12"/>
      <c r="K3" s="4"/>
      <c r="L3" s="4"/>
      <c r="M3" s="4"/>
      <c r="N3" s="4"/>
      <c r="O3" s="4"/>
      <c r="P3" s="4" t="s">
        <v>1</v>
      </c>
      <c r="Q3" s="7" t="s">
        <v>2</v>
      </c>
      <c r="R3" s="4"/>
      <c r="T3" s="4"/>
    </row>
    <row r="4" spans="1:20" ht="15.75" thickBot="1" x14ac:dyDescent="0.3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6"/>
      <c r="R4" s="3"/>
      <c r="S4" s="3"/>
      <c r="T4" s="3"/>
    </row>
    <row r="7" spans="1:20" ht="45.75" x14ac:dyDescent="0.25">
      <c r="G7" s="17" t="s">
        <v>32</v>
      </c>
      <c r="H7" s="17" t="s">
        <v>31</v>
      </c>
      <c r="I7" s="17" t="s">
        <v>11</v>
      </c>
      <c r="J7" s="17" t="s">
        <v>30</v>
      </c>
      <c r="K7" s="17" t="s">
        <v>7</v>
      </c>
      <c r="L7" s="17" t="s">
        <v>8</v>
      </c>
      <c r="M7" s="17" t="s">
        <v>9</v>
      </c>
      <c r="N7" s="17" t="s">
        <v>10</v>
      </c>
      <c r="O7" s="14"/>
    </row>
    <row r="8" spans="1:20" x14ac:dyDescent="0.25">
      <c r="B8" s="10" t="s">
        <v>11</v>
      </c>
      <c r="D8" s="21">
        <v>43220</v>
      </c>
      <c r="G8" s="8">
        <v>1</v>
      </c>
      <c r="H8" s="8">
        <f>VLOOKUP(G8,data_commitment!A:D,2,FALSE)</f>
        <v>1</v>
      </c>
      <c r="I8" s="15">
        <f>VLOOKUP(G8,data_commitment!A:D,3,FALSE)</f>
        <v>43100</v>
      </c>
      <c r="J8" s="15" t="str">
        <f>VLOOKUP(VLOOKUP(G8,data_commitment!A:D,2,FALSE),data_fund!A:B,2,FALSE)</f>
        <v>Fund 1</v>
      </c>
      <c r="K8" s="16">
        <f>VLOOKUP(G8,data_commitment!A:D,4,FALSE)</f>
        <v>10000000</v>
      </c>
      <c r="L8" s="16">
        <f>K8-SUMIFS(data_fund_investment!E:E,data_fund_investment!C:C,new_call!G8,data_fund_investment!D:D,new_call!H8)</f>
        <v>500000</v>
      </c>
      <c r="M8" s="28">
        <f>L8</f>
        <v>500000</v>
      </c>
      <c r="N8" s="28">
        <f>L8-M8</f>
        <v>0</v>
      </c>
      <c r="O8" s="14"/>
    </row>
    <row r="9" spans="1:20" x14ac:dyDescent="0.25">
      <c r="E9" s="26"/>
      <c r="F9" s="26"/>
      <c r="G9" s="8">
        <v>2</v>
      </c>
      <c r="H9" s="8">
        <f>VLOOKUP(G9,data_commitment!A:D,2,FALSE)</f>
        <v>2</v>
      </c>
      <c r="I9" s="15">
        <f>VLOOKUP(G9,data_commitment!A:D,3,FALSE)</f>
        <v>43190</v>
      </c>
      <c r="J9" s="15" t="str">
        <f>VLOOKUP(VLOOKUP(G9,data_commitment!A:D,2,FALSE),data_fund!A:B,2,FALSE)</f>
        <v>Fund 2</v>
      </c>
      <c r="K9" s="16">
        <f>VLOOKUP(G9,data_commitment!A:D,4,FALSE)</f>
        <v>15000000</v>
      </c>
      <c r="L9" s="16">
        <f>K9-SUMIFS(data_fund_investment!E:E,data_fund_investment!C:C,new_call!G9,data_fund_investment!D:D,new_call!H9)</f>
        <v>15000000</v>
      </c>
      <c r="M9" s="28">
        <f>D14-M8</f>
        <v>9500000</v>
      </c>
      <c r="N9" s="28">
        <f t="shared" ref="N9:N12" si="0">L9-M9</f>
        <v>5500000</v>
      </c>
      <c r="O9" s="14"/>
    </row>
    <row r="10" spans="1:20" x14ac:dyDescent="0.25">
      <c r="B10" s="10" t="s">
        <v>5</v>
      </c>
      <c r="C10" s="10"/>
      <c r="D10" s="9" t="s">
        <v>6</v>
      </c>
      <c r="E10" s="26"/>
      <c r="F10" s="26"/>
      <c r="G10" s="8">
        <v>3</v>
      </c>
      <c r="H10" s="8">
        <f>VLOOKUP(G10,data_commitment!A:D,2,FALSE)</f>
        <v>3</v>
      </c>
      <c r="I10" s="15">
        <f>VLOOKUP(G10,data_commitment!A:D,3,FALSE)</f>
        <v>43281</v>
      </c>
      <c r="J10" s="15" t="str">
        <f>VLOOKUP(VLOOKUP(G10,data_commitment!A:D,2,FALSE),data_fund!A:B,2,FALSE)</f>
        <v>Fund 3</v>
      </c>
      <c r="K10" s="16">
        <f>VLOOKUP(G10,data_commitment!A:D,4,FALSE)</f>
        <v>10000000</v>
      </c>
      <c r="L10" s="16">
        <f>K10-SUMIFS(data_fund_investment!E:E,data_fund_investment!C:C,new_call!G10,data_fund_investment!D:D,new_call!H10)</f>
        <v>10000000</v>
      </c>
      <c r="M10" s="28">
        <v>0</v>
      </c>
      <c r="N10" s="28">
        <f t="shared" si="0"/>
        <v>10000000</v>
      </c>
      <c r="O10" s="14"/>
    </row>
    <row r="11" spans="1:20" x14ac:dyDescent="0.25">
      <c r="B11" s="10"/>
      <c r="C11" s="10"/>
      <c r="D11" s="2"/>
      <c r="E11" s="26"/>
      <c r="F11" s="26"/>
      <c r="G11" s="8">
        <v>4</v>
      </c>
      <c r="H11" s="8">
        <f>VLOOKUP(G11,data_commitment!A:D,2,FALSE)</f>
        <v>4</v>
      </c>
      <c r="I11" s="15">
        <f>VLOOKUP(G11,data_commitment!A:D,3,FALSE)</f>
        <v>43373</v>
      </c>
      <c r="J11" s="15" t="str">
        <f>VLOOKUP(VLOOKUP(G11,data_commitment!A:D,2,FALSE),data_fund!A:B,2,FALSE)</f>
        <v>Fund 4</v>
      </c>
      <c r="K11" s="16">
        <f>VLOOKUP(G11,data_commitment!A:D,4,FALSE)</f>
        <v>15000000</v>
      </c>
      <c r="L11" s="16">
        <f>K11-SUMIFS(data_fund_investment!E:E,data_fund_investment!C:C,new_call!G11,data_fund_investment!D:D,new_call!H11)</f>
        <v>15000000</v>
      </c>
      <c r="M11" s="28">
        <v>0</v>
      </c>
      <c r="N11" s="28">
        <f t="shared" si="0"/>
        <v>15000000</v>
      </c>
      <c r="O11" s="14"/>
    </row>
    <row r="12" spans="1:20" x14ac:dyDescent="0.25">
      <c r="B12" s="10" t="s">
        <v>3</v>
      </c>
      <c r="C12" s="10"/>
      <c r="D12" s="9" t="s">
        <v>23</v>
      </c>
      <c r="E12" s="26"/>
      <c r="F12" s="26"/>
      <c r="G12" s="8">
        <v>5</v>
      </c>
      <c r="H12" s="8">
        <f>VLOOKUP(G12,data_commitment!A:D,2,FALSE)</f>
        <v>1</v>
      </c>
      <c r="I12" s="15">
        <f>VLOOKUP(G12,data_commitment!A:D,3,FALSE)</f>
        <v>43465</v>
      </c>
      <c r="J12" s="15" t="str">
        <f>VLOOKUP(VLOOKUP(G12,data_commitment!A:D,2,FALSE),data_fund!A:B,2,FALSE)</f>
        <v>Fund 1</v>
      </c>
      <c r="K12" s="16">
        <f>VLOOKUP(G12,data_commitment!A:D,4,FALSE)</f>
        <v>10000000</v>
      </c>
      <c r="L12" s="16">
        <f>K12-SUMIFS(data_fund_investment!E:E,data_fund_investment!C:C,new_call!G12,data_fund_investment!D:D,new_call!H12)</f>
        <v>10000000</v>
      </c>
      <c r="M12" s="28">
        <v>0</v>
      </c>
      <c r="N12" s="28">
        <f t="shared" si="0"/>
        <v>10000000</v>
      </c>
      <c r="O12" s="14"/>
    </row>
    <row r="13" spans="1:20" x14ac:dyDescent="0.25">
      <c r="B13" s="10"/>
      <c r="C13" s="10"/>
      <c r="E13" s="26"/>
      <c r="F13" s="26"/>
      <c r="G13" s="18"/>
      <c r="H13" s="18"/>
      <c r="I13" s="14"/>
      <c r="J13" s="14"/>
      <c r="K13" s="16"/>
      <c r="L13" s="16"/>
      <c r="O13" s="14"/>
    </row>
    <row r="14" spans="1:20" x14ac:dyDescent="0.25">
      <c r="B14" s="10" t="s">
        <v>4</v>
      </c>
      <c r="C14" s="10"/>
      <c r="D14" s="11">
        <v>10000000</v>
      </c>
      <c r="E14" s="26"/>
      <c r="F14" s="26"/>
      <c r="G14" s="18"/>
      <c r="H14" s="18"/>
      <c r="K14" s="16"/>
      <c r="L14" s="16"/>
      <c r="O14" s="14"/>
    </row>
    <row r="15" spans="1:20" x14ac:dyDescent="0.25">
      <c r="E15" s="26"/>
      <c r="F15" s="26"/>
      <c r="O15" s="14"/>
    </row>
    <row r="16" spans="1:20" x14ac:dyDescent="0.25">
      <c r="E16" s="26"/>
      <c r="F16" s="26"/>
      <c r="G16" s="8"/>
      <c r="H16" s="8"/>
      <c r="I16" s="15"/>
      <c r="J16" s="15"/>
      <c r="K16" s="16"/>
      <c r="L16" s="16"/>
      <c r="O16" s="14"/>
    </row>
    <row r="17" spans="5:15" x14ac:dyDescent="0.25">
      <c r="E17" s="26"/>
      <c r="F17" s="26"/>
      <c r="G17" s="18"/>
      <c r="H17" s="18"/>
      <c r="I17" s="14"/>
      <c r="J17" s="14"/>
      <c r="K17" s="16"/>
      <c r="L17" s="16"/>
      <c r="O17" s="14"/>
    </row>
    <row r="18" spans="5:15" x14ac:dyDescent="0.25">
      <c r="E18" s="26"/>
      <c r="F18" s="26"/>
      <c r="G18" s="18"/>
      <c r="H18" s="18"/>
      <c r="K18" s="16"/>
      <c r="L18" s="16"/>
      <c r="O18" s="14"/>
    </row>
    <row r="19" spans="5:15" x14ac:dyDescent="0.25">
      <c r="E19" s="26"/>
      <c r="F19" s="26"/>
    </row>
    <row r="20" spans="5:15" x14ac:dyDescent="0.25">
      <c r="E20" s="26"/>
      <c r="F20" s="26"/>
      <c r="K20" s="16"/>
      <c r="L20" s="16"/>
    </row>
    <row r="21" spans="5:15" ht="23.25" x14ac:dyDescent="0.25">
      <c r="E21" s="26"/>
      <c r="F21" s="26"/>
      <c r="G21" s="30"/>
      <c r="H21" s="30"/>
      <c r="I21" s="31" t="s">
        <v>12</v>
      </c>
      <c r="J21" s="35"/>
      <c r="K21" s="16"/>
      <c r="L21" s="16"/>
    </row>
    <row r="22" spans="5:15" x14ac:dyDescent="0.25">
      <c r="E22" s="26"/>
      <c r="F22" s="26"/>
      <c r="G22" s="32" t="s">
        <v>24</v>
      </c>
      <c r="H22" s="32"/>
      <c r="I22" s="36">
        <f>M8</f>
        <v>500000</v>
      </c>
      <c r="J22" s="29"/>
      <c r="K22" s="16"/>
      <c r="L22" s="16"/>
    </row>
    <row r="23" spans="5:15" x14ac:dyDescent="0.25">
      <c r="E23" s="26"/>
      <c r="F23" s="26"/>
      <c r="G23" s="32" t="s">
        <v>25</v>
      </c>
      <c r="H23" s="32"/>
      <c r="I23" s="36">
        <f>M9</f>
        <v>9500000</v>
      </c>
      <c r="J23" s="29"/>
    </row>
    <row r="24" spans="5:15" x14ac:dyDescent="0.25">
      <c r="E24" s="26"/>
      <c r="F24" s="26"/>
      <c r="G24" s="32" t="s">
        <v>26</v>
      </c>
      <c r="H24" s="32"/>
      <c r="I24" s="36">
        <v>0</v>
      </c>
      <c r="J24" s="29"/>
      <c r="K24" s="16"/>
      <c r="L24" s="16"/>
    </row>
    <row r="25" spans="5:15" x14ac:dyDescent="0.25">
      <c r="E25" s="26"/>
      <c r="F25" s="26"/>
      <c r="G25" s="32" t="s">
        <v>27</v>
      </c>
      <c r="H25" s="32"/>
      <c r="I25" s="36">
        <v>0</v>
      </c>
      <c r="J25" s="33"/>
      <c r="K25" s="16"/>
      <c r="L25" s="16"/>
    </row>
    <row r="26" spans="5:15" x14ac:dyDescent="0.25">
      <c r="E26" s="26"/>
      <c r="F26" s="26"/>
      <c r="G26" s="32" t="s">
        <v>28</v>
      </c>
      <c r="H26" s="32"/>
      <c r="I26" s="36">
        <v>0</v>
      </c>
      <c r="J26" s="33"/>
      <c r="K26" s="16"/>
      <c r="L26" s="16"/>
    </row>
    <row r="27" spans="5:15" x14ac:dyDescent="0.25">
      <c r="E27" s="26"/>
      <c r="F27" s="26"/>
    </row>
    <row r="28" spans="5:15" x14ac:dyDescent="0.25">
      <c r="E28" s="26"/>
      <c r="F28" s="26"/>
      <c r="G28" s="8"/>
      <c r="H28" s="8"/>
      <c r="I28" s="15"/>
      <c r="J28" s="15"/>
      <c r="K28" s="16"/>
      <c r="L28" s="16"/>
    </row>
    <row r="29" spans="5:15" x14ac:dyDescent="0.25">
      <c r="E29" s="26"/>
      <c r="F29" s="26"/>
      <c r="G29" s="18"/>
      <c r="H29" s="18"/>
      <c r="K29" s="16"/>
      <c r="L29" s="16"/>
    </row>
    <row r="30" spans="5:15" x14ac:dyDescent="0.25">
      <c r="E30" s="26"/>
      <c r="F30" s="26"/>
      <c r="G30" s="18"/>
      <c r="H30" s="18"/>
      <c r="K30" s="16"/>
      <c r="L30" s="16"/>
    </row>
    <row r="41" spans="7:9" x14ac:dyDescent="0.25">
      <c r="G41" s="41" t="s">
        <v>34</v>
      </c>
      <c r="H41" s="41"/>
      <c r="I41" s="41"/>
    </row>
    <row r="52" spans="10:10" x14ac:dyDescent="0.25">
      <c r="J52" s="34"/>
    </row>
  </sheetData>
  <mergeCells count="1">
    <mergeCell ref="G41:I4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E8F271-9334-40A3-9DE9-4E6759006617}">
  <sheetPr>
    <tabColor theme="4"/>
  </sheetPr>
  <dimension ref="A1:B5"/>
  <sheetViews>
    <sheetView workbookViewId="0">
      <selection activeCell="G13" sqref="G13"/>
    </sheetView>
  </sheetViews>
  <sheetFormatPr defaultRowHeight="15" x14ac:dyDescent="0.25"/>
  <cols>
    <col min="2" max="2" width="11.140625" bestFit="1" customWidth="1"/>
  </cols>
  <sheetData>
    <row r="1" spans="1:2" x14ac:dyDescent="0.25">
      <c r="A1" t="s">
        <v>14</v>
      </c>
      <c r="B1" t="s">
        <v>15</v>
      </c>
    </row>
    <row r="2" spans="1:2" x14ac:dyDescent="0.25">
      <c r="A2">
        <v>1</v>
      </c>
      <c r="B2" t="s">
        <v>24</v>
      </c>
    </row>
    <row r="3" spans="1:2" x14ac:dyDescent="0.25">
      <c r="A3">
        <v>2</v>
      </c>
      <c r="B3" t="s">
        <v>25</v>
      </c>
    </row>
    <row r="4" spans="1:2" x14ac:dyDescent="0.25">
      <c r="A4">
        <v>3</v>
      </c>
      <c r="B4" t="s">
        <v>26</v>
      </c>
    </row>
    <row r="5" spans="1:2" x14ac:dyDescent="0.25">
      <c r="A5">
        <v>4</v>
      </c>
      <c r="B5" t="s">
        <v>27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DE918B-9C17-419B-AA66-06FE491845E0}">
  <sheetPr>
    <tabColor theme="4"/>
  </sheetPr>
  <dimension ref="A1:D6"/>
  <sheetViews>
    <sheetView workbookViewId="0">
      <selection activeCell="A2" sqref="A2"/>
    </sheetView>
  </sheetViews>
  <sheetFormatPr defaultRowHeight="15" x14ac:dyDescent="0.25"/>
  <cols>
    <col min="3" max="3" width="10.7109375" bestFit="1" customWidth="1"/>
    <col min="4" max="4" width="14.28515625" style="24" bestFit="1" customWidth="1"/>
  </cols>
  <sheetData>
    <row r="1" spans="1:4" x14ac:dyDescent="0.25">
      <c r="A1" t="s">
        <v>17</v>
      </c>
      <c r="B1" t="s">
        <v>14</v>
      </c>
      <c r="C1" t="s">
        <v>16</v>
      </c>
      <c r="D1" s="24" t="s">
        <v>18</v>
      </c>
    </row>
    <row r="2" spans="1:4" x14ac:dyDescent="0.25">
      <c r="A2">
        <v>1</v>
      </c>
      <c r="B2">
        <v>1</v>
      </c>
      <c r="C2" s="23">
        <v>43100</v>
      </c>
      <c r="D2" s="24">
        <v>10000000</v>
      </c>
    </row>
    <row r="3" spans="1:4" x14ac:dyDescent="0.25">
      <c r="A3">
        <v>2</v>
      </c>
      <c r="B3">
        <v>2</v>
      </c>
      <c r="C3" s="23">
        <v>43190</v>
      </c>
      <c r="D3" s="24">
        <v>15000000</v>
      </c>
    </row>
    <row r="4" spans="1:4" x14ac:dyDescent="0.25">
      <c r="A4">
        <v>3</v>
      </c>
      <c r="B4">
        <v>3</v>
      </c>
      <c r="C4" s="23">
        <v>43281</v>
      </c>
      <c r="D4" s="24">
        <v>10000000</v>
      </c>
    </row>
    <row r="5" spans="1:4" x14ac:dyDescent="0.25">
      <c r="A5">
        <v>4</v>
      </c>
      <c r="B5">
        <v>4</v>
      </c>
      <c r="C5" s="23">
        <v>43373</v>
      </c>
      <c r="D5" s="24">
        <v>15000000</v>
      </c>
    </row>
    <row r="6" spans="1:4" x14ac:dyDescent="0.25">
      <c r="A6">
        <v>5</v>
      </c>
      <c r="B6">
        <v>1</v>
      </c>
      <c r="C6" s="23">
        <v>43465</v>
      </c>
      <c r="D6" s="24">
        <v>10000000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0F40A-D901-4DB4-AB62-BD529A83B18E}">
  <sheetPr>
    <tabColor theme="4"/>
  </sheetPr>
  <dimension ref="A1:L2"/>
  <sheetViews>
    <sheetView workbookViewId="0">
      <selection activeCell="L2" sqref="L2"/>
    </sheetView>
  </sheetViews>
  <sheetFormatPr defaultRowHeight="15" x14ac:dyDescent="0.25"/>
  <cols>
    <col min="3" max="3" width="10.7109375" bestFit="1" customWidth="1"/>
    <col min="4" max="4" width="17.42578125" bestFit="1" customWidth="1"/>
    <col min="5" max="5" width="19.42578125" bestFit="1" customWidth="1"/>
    <col min="10" max="10" width="10.7109375" bestFit="1" customWidth="1"/>
    <col min="11" max="11" width="17.42578125" bestFit="1" customWidth="1"/>
    <col min="12" max="12" width="19.42578125" bestFit="1" customWidth="1"/>
  </cols>
  <sheetData>
    <row r="1" spans="1:12" x14ac:dyDescent="0.25">
      <c r="A1" t="s">
        <v>17</v>
      </c>
      <c r="B1" t="s">
        <v>21</v>
      </c>
      <c r="C1" t="s">
        <v>16</v>
      </c>
      <c r="D1" t="s">
        <v>19</v>
      </c>
      <c r="E1" t="s">
        <v>20</v>
      </c>
      <c r="H1" s="37" t="s">
        <v>17</v>
      </c>
      <c r="I1" s="37" t="s">
        <v>21</v>
      </c>
      <c r="J1" s="37" t="s">
        <v>16</v>
      </c>
      <c r="K1" s="37" t="s">
        <v>19</v>
      </c>
      <c r="L1" s="37" t="s">
        <v>20</v>
      </c>
    </row>
    <row r="2" spans="1:12" x14ac:dyDescent="0.25">
      <c r="A2">
        <v>1</v>
      </c>
      <c r="B2">
        <v>1</v>
      </c>
      <c r="C2" s="23">
        <v>43131</v>
      </c>
      <c r="D2" t="s">
        <v>22</v>
      </c>
      <c r="E2" s="25">
        <v>9500000</v>
      </c>
      <c r="H2" s="37">
        <v>2</v>
      </c>
      <c r="I2" s="37">
        <v>2</v>
      </c>
      <c r="J2" s="38">
        <f>new_call!D8</f>
        <v>43220</v>
      </c>
      <c r="K2" s="37" t="str">
        <f>new_call!D12</f>
        <v>Investment 2</v>
      </c>
      <c r="L2" s="37">
        <f>new_call!D14</f>
        <v>10000000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11387-C41B-4EE4-8D2F-35DD2A982901}">
  <sheetPr>
    <tabColor theme="4"/>
  </sheetPr>
  <dimension ref="A1:L3"/>
  <sheetViews>
    <sheetView workbookViewId="0">
      <selection activeCell="O14" sqref="O14"/>
    </sheetView>
  </sheetViews>
  <sheetFormatPr defaultRowHeight="15" x14ac:dyDescent="0.25"/>
  <cols>
    <col min="3" max="3" width="15.28515625" bestFit="1" customWidth="1"/>
    <col min="5" max="5" width="19.28515625" bestFit="1" customWidth="1"/>
    <col min="10" max="10" width="15.28515625" bestFit="1" customWidth="1"/>
    <col min="11" max="11" width="7.85546875" bestFit="1" customWidth="1"/>
    <col min="12" max="12" width="19.28515625" bestFit="1" customWidth="1"/>
  </cols>
  <sheetData>
    <row r="1" spans="1:12" x14ac:dyDescent="0.25">
      <c r="A1" t="s">
        <v>17</v>
      </c>
      <c r="B1" t="s">
        <v>21</v>
      </c>
      <c r="C1" t="s">
        <v>33</v>
      </c>
      <c r="D1" t="s">
        <v>14</v>
      </c>
      <c r="E1" t="s">
        <v>29</v>
      </c>
      <c r="H1" s="37" t="s">
        <v>17</v>
      </c>
      <c r="I1" s="37" t="s">
        <v>21</v>
      </c>
      <c r="J1" s="37" t="s">
        <v>33</v>
      </c>
      <c r="K1" s="37" t="s">
        <v>14</v>
      </c>
      <c r="L1" s="37" t="s">
        <v>29</v>
      </c>
    </row>
    <row r="2" spans="1:12" x14ac:dyDescent="0.25">
      <c r="A2">
        <v>1</v>
      </c>
      <c r="B2">
        <v>1</v>
      </c>
      <c r="C2">
        <v>1</v>
      </c>
      <c r="D2">
        <v>1</v>
      </c>
      <c r="E2" s="25">
        <f>data_call!E2</f>
        <v>9500000</v>
      </c>
      <c r="H2" s="37">
        <v>2</v>
      </c>
      <c r="I2" s="37">
        <v>2</v>
      </c>
      <c r="J2" s="37">
        <v>1</v>
      </c>
      <c r="K2" s="37">
        <v>1</v>
      </c>
      <c r="L2" s="39">
        <f>new_call!M8</f>
        <v>500000</v>
      </c>
    </row>
    <row r="3" spans="1:12" x14ac:dyDescent="0.25">
      <c r="H3" s="37">
        <v>3</v>
      </c>
      <c r="I3" s="37">
        <v>2</v>
      </c>
      <c r="J3" s="37">
        <v>2</v>
      </c>
      <c r="K3" s="37">
        <v>2</v>
      </c>
      <c r="L3" s="39">
        <f>new_call!M9</f>
        <v>9500000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welcome</vt:lpstr>
      <vt:lpstr>dashboard</vt:lpstr>
      <vt:lpstr>new_call</vt:lpstr>
      <vt:lpstr>data_fund</vt:lpstr>
      <vt:lpstr>data_commitment</vt:lpstr>
      <vt:lpstr>data_call</vt:lpstr>
      <vt:lpstr>data_fund_investment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Wang</dc:creator>
  <cp:lastModifiedBy>Kate Norrie</cp:lastModifiedBy>
  <dcterms:created xsi:type="dcterms:W3CDTF">2019-05-07T09:54:30Z</dcterms:created>
  <dcterms:modified xsi:type="dcterms:W3CDTF">2020-02-07T10:59:33Z</dcterms:modified>
</cp:coreProperties>
</file>