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Parr\OneDrive\Documents\Python\Amortisation\VS Code\Test Data\"/>
    </mc:Choice>
  </mc:AlternateContent>
  <bookViews>
    <workbookView xWindow="0" yWindow="0" windowWidth="28800" windowHeight="12360" activeTab="1"/>
  </bookViews>
  <sheets>
    <sheet name="Static" sheetId="2" r:id="rId1"/>
    <sheet name="Trad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8" i="1"/>
  <c r="M7" i="1"/>
  <c r="I4" i="1"/>
  <c r="I5" i="1" s="1"/>
  <c r="I6" i="1" s="1"/>
  <c r="I7" i="1" s="1"/>
  <c r="I8" i="1" s="1"/>
  <c r="I9" i="1" s="1"/>
  <c r="I10" i="1" s="1"/>
  <c r="I11" i="1" s="1"/>
  <c r="I12" i="1" s="1"/>
  <c r="I13" i="1" s="1"/>
  <c r="I3" i="1"/>
  <c r="I2" i="1"/>
  <c r="H13" i="1"/>
  <c r="H12" i="1"/>
  <c r="H11" i="1"/>
  <c r="H10" i="1"/>
  <c r="H9" i="1"/>
  <c r="H8" i="1"/>
  <c r="H7" i="1"/>
  <c r="H6" i="1"/>
  <c r="H5" i="1"/>
  <c r="H4" i="1"/>
  <c r="H3" i="1"/>
  <c r="H2" i="1"/>
  <c r="L12" i="1" l="1"/>
  <c r="L11" i="1"/>
  <c r="L8" i="1"/>
  <c r="L7" i="1"/>
  <c r="L6" i="1"/>
  <c r="L4" i="1"/>
  <c r="L2" i="1"/>
</calcChain>
</file>

<file path=xl/sharedStrings.xml><?xml version="1.0" encoding="utf-8"?>
<sst xmlns="http://schemas.openxmlformats.org/spreadsheetml/2006/main" count="63" uniqueCount="25">
  <si>
    <t>Trade Type</t>
  </si>
  <si>
    <t>SEDOL</t>
  </si>
  <si>
    <t>Contract Date</t>
  </si>
  <si>
    <t>Settlement Date</t>
  </si>
  <si>
    <t>Units</t>
  </si>
  <si>
    <t>TEST</t>
  </si>
  <si>
    <t>PURCHASE</t>
  </si>
  <si>
    <t>SALE</t>
  </si>
  <si>
    <t>Security Code</t>
  </si>
  <si>
    <t>Fund</t>
  </si>
  <si>
    <t>Maturity Date</t>
  </si>
  <si>
    <t>PAR Value</t>
  </si>
  <si>
    <t>Coupon Rate</t>
  </si>
  <si>
    <t>Frequency</t>
  </si>
  <si>
    <t>Accrual Method</t>
  </si>
  <si>
    <t>Days in Month</t>
  </si>
  <si>
    <t>Days in Year</t>
  </si>
  <si>
    <t>TESTSEC</t>
  </si>
  <si>
    <t>Actual</t>
  </si>
  <si>
    <t>Bond Type</t>
  </si>
  <si>
    <t>Bullet</t>
  </si>
  <si>
    <t>Cost (Local)</t>
  </si>
  <si>
    <t>Unit Price (Local)</t>
  </si>
  <si>
    <t>Issue Date</t>
  </si>
  <si>
    <t>Calendar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</si>
</sst>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000000\ ;[Red]\-#,##0.00000000000000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M2" sqref="M2"/>
    </sheetView>
  </sheetViews>
  <sheetFormatPr defaultRowHeight="11.25" x14ac:dyDescent="0.2"/>
  <cols>
    <col min="1" max="1" width="14.1640625" bestFit="1" customWidth="1"/>
    <col min="2" max="2" width="8.1640625" bestFit="1" customWidth="1"/>
    <col min="3" max="3" width="5.6640625" bestFit="1" customWidth="1"/>
    <col min="4" max="4" width="10.83203125" bestFit="1" customWidth="1"/>
    <col min="5" max="5" width="13.33203125" style="1" bestFit="1" customWidth="1"/>
    <col min="6" max="6" width="10.5" bestFit="1" customWidth="1"/>
    <col min="7" max="7" width="12.83203125" bestFit="1" customWidth="1"/>
    <col min="8" max="8" width="10.83203125" bestFit="1" customWidth="1"/>
    <col min="9" max="9" width="15.6640625" bestFit="1" customWidth="1"/>
    <col min="10" max="10" width="14.1640625" bestFit="1" customWidth="1"/>
    <col min="11" max="11" width="12.33203125" bestFit="1" customWidth="1"/>
    <col min="12" max="12" width="10.83203125" bestFit="1" customWidth="1"/>
    <col min="13" max="13" width="14.6640625" bestFit="1" customWidth="1"/>
  </cols>
  <sheetData>
    <row r="1" spans="1:13" x14ac:dyDescent="0.2">
      <c r="A1" s="2" t="s">
        <v>8</v>
      </c>
      <c r="B1" s="2" t="s">
        <v>1</v>
      </c>
      <c r="C1" s="2" t="s">
        <v>9</v>
      </c>
      <c r="D1" s="2" t="s">
        <v>23</v>
      </c>
      <c r="E1" s="3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19</v>
      </c>
      <c r="M1" s="2" t="s">
        <v>24</v>
      </c>
    </row>
    <row r="2" spans="1:13" x14ac:dyDescent="0.2">
      <c r="A2" t="s">
        <v>17</v>
      </c>
      <c r="B2">
        <v>9999999</v>
      </c>
      <c r="C2" t="s">
        <v>5</v>
      </c>
      <c r="D2" s="1">
        <v>41026</v>
      </c>
      <c r="E2" s="1">
        <v>52782</v>
      </c>
      <c r="F2">
        <v>100</v>
      </c>
      <c r="G2" s="4">
        <v>2.5000000000000001E-2</v>
      </c>
      <c r="H2">
        <v>1</v>
      </c>
      <c r="I2">
        <v>1</v>
      </c>
      <c r="J2" t="s">
        <v>18</v>
      </c>
      <c r="K2" t="s">
        <v>18</v>
      </c>
      <c r="L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12" sqref="M12"/>
    </sheetView>
  </sheetViews>
  <sheetFormatPr defaultRowHeight="11.25" x14ac:dyDescent="0.2"/>
  <cols>
    <col min="1" max="1" width="5.6640625" bestFit="1" customWidth="1"/>
    <col min="2" max="2" width="12.33203125" bestFit="1" customWidth="1"/>
    <col min="3" max="3" width="14.1640625" bestFit="1" customWidth="1"/>
    <col min="4" max="4" width="8.1640625" bestFit="1" customWidth="1"/>
    <col min="5" max="5" width="13.6640625" style="1" bestFit="1" customWidth="1"/>
    <col min="6" max="6" width="16" style="1" bestFit="1" customWidth="1"/>
    <col min="7" max="7" width="7.1640625" bestFit="1" customWidth="1"/>
    <col min="8" max="8" width="7.83203125" bestFit="1" customWidth="1"/>
    <col min="9" max="9" width="7.83203125" customWidth="1"/>
    <col min="10" max="10" width="16" bestFit="1" customWidth="1"/>
    <col min="11" max="11" width="12.83203125" bestFit="1" customWidth="1"/>
    <col min="12" max="12" width="19.5" style="5" bestFit="1" customWidth="1"/>
  </cols>
  <sheetData>
    <row r="1" spans="1:13" x14ac:dyDescent="0.2">
      <c r="A1" s="2" t="s">
        <v>9</v>
      </c>
      <c r="B1" s="2" t="s">
        <v>0</v>
      </c>
      <c r="C1" s="2" t="s">
        <v>8</v>
      </c>
      <c r="D1" s="2" t="s">
        <v>1</v>
      </c>
      <c r="E1" s="3" t="s">
        <v>2</v>
      </c>
      <c r="F1" s="3" t="s">
        <v>3</v>
      </c>
      <c r="G1" s="2" t="s">
        <v>4</v>
      </c>
      <c r="H1" s="2"/>
      <c r="I1" s="2"/>
      <c r="J1" s="2" t="s">
        <v>22</v>
      </c>
      <c r="K1" s="2" t="s">
        <v>21</v>
      </c>
    </row>
    <row r="2" spans="1:13" x14ac:dyDescent="0.2">
      <c r="A2" t="s">
        <v>5</v>
      </c>
      <c r="B2" t="s">
        <v>6</v>
      </c>
      <c r="C2" t="s">
        <v>17</v>
      </c>
      <c r="D2">
        <v>9999999</v>
      </c>
      <c r="E2" s="1">
        <v>41624</v>
      </c>
      <c r="F2" s="1">
        <v>41627</v>
      </c>
      <c r="G2">
        <v>70000</v>
      </c>
      <c r="H2">
        <f>IF(B2="SALE",-G2,G2)</f>
        <v>70000</v>
      </c>
      <c r="I2">
        <f>H2</f>
        <v>70000</v>
      </c>
      <c r="J2">
        <v>96.29</v>
      </c>
      <c r="K2">
        <v>67403</v>
      </c>
      <c r="L2" s="5">
        <f>YIELD(F2,Static!$E$2,Static!$G$2,J2,Static!$F$2,Static!$H$2,Static!$I$2)*100</f>
        <v>2.6790158905006534</v>
      </c>
    </row>
    <row r="3" spans="1:13" x14ac:dyDescent="0.2">
      <c r="A3" t="s">
        <v>5</v>
      </c>
      <c r="B3" t="s">
        <v>7</v>
      </c>
      <c r="C3" t="s">
        <v>17</v>
      </c>
      <c r="D3">
        <v>9999999</v>
      </c>
      <c r="E3" s="1">
        <v>41673</v>
      </c>
      <c r="F3" s="1">
        <v>41676</v>
      </c>
      <c r="G3">
        <v>30000</v>
      </c>
      <c r="H3">
        <f t="shared" ref="H3:H13" si="0">IF(B3="SALE",-G3,G3)</f>
        <v>-30000</v>
      </c>
      <c r="I3">
        <f>I2+H3</f>
        <v>40000</v>
      </c>
      <c r="J3">
        <v>100.303</v>
      </c>
      <c r="K3">
        <v>28887</v>
      </c>
    </row>
    <row r="4" spans="1:13" x14ac:dyDescent="0.2">
      <c r="A4" t="s">
        <v>5</v>
      </c>
      <c r="B4" t="s">
        <v>6</v>
      </c>
      <c r="C4" t="s">
        <v>17</v>
      </c>
      <c r="D4">
        <v>9999999</v>
      </c>
      <c r="E4" s="1">
        <v>41953</v>
      </c>
      <c r="F4" s="1">
        <v>41955</v>
      </c>
      <c r="G4">
        <v>70000</v>
      </c>
      <c r="H4">
        <f t="shared" si="0"/>
        <v>70000</v>
      </c>
      <c r="I4">
        <f t="shared" ref="I4:I13" si="1">I3+H4</f>
        <v>110000</v>
      </c>
      <c r="J4">
        <v>118.053</v>
      </c>
      <c r="K4">
        <v>82637.100000000006</v>
      </c>
      <c r="L4" s="5">
        <f>YIELD(F4,Static!$E$2,Static!$G$2,J4,Static!$F$2,Static!$H$2,Static!$I$2)*100</f>
        <v>1.7175019251664168</v>
      </c>
    </row>
    <row r="5" spans="1:13" x14ac:dyDescent="0.2">
      <c r="A5" t="s">
        <v>5</v>
      </c>
      <c r="B5" t="s">
        <v>7</v>
      </c>
      <c r="C5" t="s">
        <v>17</v>
      </c>
      <c r="D5">
        <v>9999999</v>
      </c>
      <c r="E5" s="1">
        <v>42005</v>
      </c>
      <c r="F5" s="1">
        <v>42005</v>
      </c>
      <c r="G5">
        <v>110000</v>
      </c>
      <c r="H5">
        <f t="shared" si="0"/>
        <v>-110000</v>
      </c>
      <c r="I5">
        <f t="shared" si="1"/>
        <v>0</v>
      </c>
      <c r="J5">
        <v>127.6203</v>
      </c>
      <c r="K5">
        <v>121153.1</v>
      </c>
    </row>
    <row r="6" spans="1:13" x14ac:dyDescent="0.2">
      <c r="A6" t="s">
        <v>5</v>
      </c>
      <c r="B6" t="s">
        <v>6</v>
      </c>
      <c r="C6" t="s">
        <v>17</v>
      </c>
      <c r="D6">
        <v>9999999</v>
      </c>
      <c r="E6" s="1">
        <v>42005</v>
      </c>
      <c r="F6" s="1">
        <v>42005</v>
      </c>
      <c r="G6">
        <v>110000</v>
      </c>
      <c r="H6">
        <f t="shared" si="0"/>
        <v>110000</v>
      </c>
      <c r="I6">
        <f t="shared" si="1"/>
        <v>110000</v>
      </c>
      <c r="J6">
        <v>127.6203</v>
      </c>
      <c r="K6">
        <v>140382.32999999999</v>
      </c>
      <c r="L6" s="5">
        <f>YIELD(F6,Static!$E$2,Static!$G$2,J6,Static!$F$2,Static!$H$2,Static!$I$2)*100</f>
        <v>1.3574695386682876</v>
      </c>
    </row>
    <row r="7" spans="1:13" x14ac:dyDescent="0.2">
      <c r="A7" t="s">
        <v>5</v>
      </c>
      <c r="B7" t="s">
        <v>6</v>
      </c>
      <c r="C7" t="s">
        <v>17</v>
      </c>
      <c r="D7">
        <v>9999999</v>
      </c>
      <c r="E7" s="1">
        <v>42062</v>
      </c>
      <c r="F7" s="1">
        <v>42066</v>
      </c>
      <c r="G7">
        <v>10000</v>
      </c>
      <c r="H7">
        <f t="shared" si="0"/>
        <v>10000</v>
      </c>
      <c r="I7">
        <f t="shared" si="1"/>
        <v>120000</v>
      </c>
      <c r="J7">
        <v>139.77500000000001</v>
      </c>
      <c r="K7">
        <v>13977.5</v>
      </c>
      <c r="L7" s="5">
        <f>YIELD(F7,Static!$E$2,Static!$G$2,J7,Static!$F$2,Static!$H$2,Static!$I$2)*100</f>
        <v>0.94184207104257756</v>
      </c>
      <c r="M7">
        <f>((L6*I6)+(L7*H7))/I7</f>
        <v>1.3228339163661449</v>
      </c>
    </row>
    <row r="8" spans="1:13" x14ac:dyDescent="0.2">
      <c r="A8" t="s">
        <v>5</v>
      </c>
      <c r="B8" t="s">
        <v>6</v>
      </c>
      <c r="C8" t="s">
        <v>17</v>
      </c>
      <c r="D8">
        <v>9999999</v>
      </c>
      <c r="E8" s="1">
        <v>42208</v>
      </c>
      <c r="F8" s="1">
        <v>42212</v>
      </c>
      <c r="G8">
        <v>10000</v>
      </c>
      <c r="H8">
        <f t="shared" si="0"/>
        <v>10000</v>
      </c>
      <c r="I8">
        <f t="shared" si="1"/>
        <v>130000</v>
      </c>
      <c r="J8">
        <v>125.878</v>
      </c>
      <c r="K8">
        <v>12587.8</v>
      </c>
      <c r="L8" s="5">
        <f>YIELD(F8,Static!$E$2,Static!$G$2,J8,Static!$F$2,Static!$H$2,Static!$I$2)*100</f>
        <v>1.4053593060447096</v>
      </c>
      <c r="M8">
        <f>((M7*I7)+(L8*H8))/I8</f>
        <v>1.3291820232644962</v>
      </c>
    </row>
    <row r="9" spans="1:13" x14ac:dyDescent="0.2">
      <c r="A9" t="s">
        <v>5</v>
      </c>
      <c r="B9" t="s">
        <v>7</v>
      </c>
      <c r="C9" t="s">
        <v>17</v>
      </c>
      <c r="D9">
        <v>9999999</v>
      </c>
      <c r="E9" s="1">
        <v>42342</v>
      </c>
      <c r="F9" s="1">
        <v>42346</v>
      </c>
      <c r="G9">
        <v>20000</v>
      </c>
      <c r="H9">
        <f t="shared" si="0"/>
        <v>-20000</v>
      </c>
      <c r="I9">
        <f t="shared" si="1"/>
        <v>110000</v>
      </c>
      <c r="J9">
        <v>124.294</v>
      </c>
      <c r="K9">
        <v>25684.25</v>
      </c>
    </row>
    <row r="10" spans="1:13" x14ac:dyDescent="0.2">
      <c r="A10" t="s">
        <v>5</v>
      </c>
      <c r="B10" t="s">
        <v>7</v>
      </c>
      <c r="C10" t="s">
        <v>17</v>
      </c>
      <c r="D10">
        <v>9999999</v>
      </c>
      <c r="E10" s="1">
        <v>42425</v>
      </c>
      <c r="F10" s="1">
        <v>42429</v>
      </c>
      <c r="G10">
        <v>110000</v>
      </c>
      <c r="H10">
        <f t="shared" si="0"/>
        <v>-110000</v>
      </c>
      <c r="I10">
        <f t="shared" si="1"/>
        <v>0</v>
      </c>
      <c r="J10">
        <v>142.572</v>
      </c>
      <c r="K10">
        <v>141263.38</v>
      </c>
    </row>
    <row r="11" spans="1:13" x14ac:dyDescent="0.2">
      <c r="A11" t="s">
        <v>5</v>
      </c>
      <c r="B11" t="s">
        <v>6</v>
      </c>
      <c r="C11" t="s">
        <v>17</v>
      </c>
      <c r="D11">
        <v>9999999</v>
      </c>
      <c r="E11" s="1">
        <v>42431</v>
      </c>
      <c r="F11" s="1">
        <v>42433</v>
      </c>
      <c r="G11">
        <v>70000</v>
      </c>
      <c r="H11">
        <f t="shared" si="0"/>
        <v>70000</v>
      </c>
      <c r="I11">
        <f t="shared" si="1"/>
        <v>70000</v>
      </c>
      <c r="J11">
        <v>139.32400000000001</v>
      </c>
      <c r="K11">
        <v>97526.8</v>
      </c>
      <c r="L11" s="5">
        <f>YIELD(F11,Static!$E$2,Static!$G$2,J11,Static!$F$2,Static!$H$2,Static!$I$2)*100</f>
        <v>0.91747056712636821</v>
      </c>
    </row>
    <row r="12" spans="1:13" x14ac:dyDescent="0.2">
      <c r="A12" t="s">
        <v>5</v>
      </c>
      <c r="B12" t="s">
        <v>6</v>
      </c>
      <c r="C12" t="s">
        <v>17</v>
      </c>
      <c r="D12">
        <v>9999999</v>
      </c>
      <c r="E12" s="1">
        <v>42475</v>
      </c>
      <c r="F12" s="1">
        <v>42479</v>
      </c>
      <c r="G12">
        <v>50000</v>
      </c>
      <c r="H12">
        <f t="shared" si="0"/>
        <v>50000</v>
      </c>
      <c r="I12">
        <f t="shared" si="1"/>
        <v>120000</v>
      </c>
      <c r="J12">
        <v>143.44800000000001</v>
      </c>
      <c r="K12">
        <v>71724</v>
      </c>
      <c r="L12" s="5">
        <f>YIELD(F12,Static!$E$2,Static!$G$2,J12,Static!$F$2,Static!$H$2,Static!$I$2)*100</f>
        <v>0.77839954726931548</v>
      </c>
      <c r="M12">
        <f>((L11*I11)+(L12*H12))/I12</f>
        <v>0.85952430885259623</v>
      </c>
    </row>
    <row r="13" spans="1:13" x14ac:dyDescent="0.2">
      <c r="A13" t="s">
        <v>5</v>
      </c>
      <c r="B13" t="s">
        <v>7</v>
      </c>
      <c r="C13" t="s">
        <v>17</v>
      </c>
      <c r="D13">
        <v>9999999</v>
      </c>
      <c r="E13" s="1">
        <v>42646</v>
      </c>
      <c r="F13" s="1">
        <v>42648</v>
      </c>
      <c r="G13">
        <v>50000</v>
      </c>
      <c r="H13">
        <f t="shared" si="0"/>
        <v>-50000</v>
      </c>
      <c r="I13">
        <f t="shared" si="1"/>
        <v>70000</v>
      </c>
      <c r="J13">
        <v>153.714</v>
      </c>
      <c r="K13">
        <v>70521.17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Parr</dc:creator>
  <cp:lastModifiedBy>Stephen Parr</cp:lastModifiedBy>
  <dcterms:created xsi:type="dcterms:W3CDTF">2020-05-20T06:47:37Z</dcterms:created>
  <dcterms:modified xsi:type="dcterms:W3CDTF">2020-06-03T11:38:39Z</dcterms:modified>
</cp:coreProperties>
</file>