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21/Documents/WORK/informatics_workbook/ovolvulus_rad-seq/01_metadata/"/>
    </mc:Choice>
  </mc:AlternateContent>
  <xr:revisionPtr revIDLastSave="0" documentId="8_{DA109811-43E3-F342-90FE-CB169D920BC4}" xr6:coauthVersionLast="36" xr6:coauthVersionMax="36" xr10:uidLastSave="{00000000-0000-0000-0000-000000000000}"/>
  <bookViews>
    <workbookView xWindow="12820" yWindow="-31540" windowWidth="24260" windowHeight="26700" tabRatio="865" firstSheet="1" activeTab="4" xr2:uid="{00000000-000D-0000-FFFF-FFFF00000000}"/>
  </bookViews>
  <sheets>
    <sheet name="Library - barcoding - Conc" sheetId="1" r:id="rId1"/>
    <sheet name="samples - pheno - community" sheetId="3" r:id="rId2"/>
    <sheet name="DNA conc - diltuions" sheetId="2" r:id="rId3"/>
    <sheet name="RUN1 - 52samples" sheetId="4" r:id="rId4"/>
    <sheet name="sample details" sheetId="5" r:id="rId5"/>
    <sheet name="mapping stats" sheetId="6" r:id="rId6"/>
  </sheets>
  <externalReferences>
    <externalReference r:id="rId7"/>
  </externalReferenc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2" i="5"/>
  <c r="I1" i="6"/>
  <c r="L4" i="6" s="1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N3" i="6"/>
  <c r="N2" i="6"/>
  <c r="M4" i="6"/>
  <c r="M3" i="6"/>
  <c r="M2" i="6"/>
  <c r="L3" i="6"/>
  <c r="L2" i="6"/>
  <c r="R27" i="5"/>
  <c r="R26" i="5"/>
  <c r="R25" i="5"/>
  <c r="R24" i="5"/>
  <c r="S2" i="5"/>
  <c r="S20" i="5" s="1"/>
  <c r="S3" i="5"/>
  <c r="S4" i="5"/>
  <c r="S5" i="5"/>
  <c r="S8" i="5"/>
  <c r="S9" i="5"/>
  <c r="S10" i="5"/>
  <c r="S11" i="5"/>
  <c r="S12" i="5"/>
  <c r="S15" i="5"/>
  <c r="S16" i="5"/>
  <c r="S17" i="5"/>
  <c r="S18" i="5"/>
  <c r="S19" i="5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G3" i="3"/>
  <c r="M3" i="3" s="1"/>
  <c r="H3" i="3"/>
  <c r="N3" i="3"/>
  <c r="I3" i="3"/>
  <c r="O3" i="3" s="1"/>
  <c r="J3" i="3"/>
  <c r="P3" i="3"/>
  <c r="G4" i="3"/>
  <c r="M4" i="3" s="1"/>
  <c r="H4" i="3"/>
  <c r="N4" i="3"/>
  <c r="I4" i="3"/>
  <c r="O4" i="3" s="1"/>
  <c r="J4" i="3"/>
  <c r="P4" i="3"/>
  <c r="G5" i="3"/>
  <c r="M5" i="3" s="1"/>
  <c r="H5" i="3"/>
  <c r="N5" i="3"/>
  <c r="I5" i="3"/>
  <c r="O5" i="3" s="1"/>
  <c r="J5" i="3"/>
  <c r="P5" i="3"/>
  <c r="G6" i="3"/>
  <c r="M6" i="3" s="1"/>
  <c r="H6" i="3"/>
  <c r="N6" i="3"/>
  <c r="I6" i="3"/>
  <c r="O6" i="3" s="1"/>
  <c r="J6" i="3"/>
  <c r="P6" i="3"/>
  <c r="G7" i="3"/>
  <c r="M7" i="3" s="1"/>
  <c r="H7" i="3"/>
  <c r="N7" i="3"/>
  <c r="I7" i="3"/>
  <c r="O7" i="3" s="1"/>
  <c r="J7" i="3"/>
  <c r="P7" i="3"/>
  <c r="G8" i="3"/>
  <c r="M8" i="3" s="1"/>
  <c r="H8" i="3"/>
  <c r="N8" i="3"/>
  <c r="I8" i="3"/>
  <c r="O8" i="3" s="1"/>
  <c r="J8" i="3"/>
  <c r="P8" i="3"/>
  <c r="G9" i="3"/>
  <c r="M9" i="3" s="1"/>
  <c r="H9" i="3"/>
  <c r="N9" i="3"/>
  <c r="I9" i="3"/>
  <c r="O9" i="3" s="1"/>
  <c r="J9" i="3"/>
  <c r="P9" i="3"/>
  <c r="G10" i="3"/>
  <c r="M10" i="3" s="1"/>
  <c r="H10" i="3"/>
  <c r="N10" i="3"/>
  <c r="I10" i="3"/>
  <c r="O10" i="3" s="1"/>
  <c r="J10" i="3"/>
  <c r="P10" i="3"/>
  <c r="G11" i="3"/>
  <c r="M11" i="3" s="1"/>
  <c r="H11" i="3"/>
  <c r="N11" i="3"/>
  <c r="I11" i="3"/>
  <c r="O11" i="3" s="1"/>
  <c r="J11" i="3"/>
  <c r="P11" i="3"/>
  <c r="G12" i="3"/>
  <c r="M12" i="3" s="1"/>
  <c r="H12" i="3"/>
  <c r="N12" i="3"/>
  <c r="I12" i="3"/>
  <c r="O12" i="3" s="1"/>
  <c r="J12" i="3"/>
  <c r="P12" i="3"/>
  <c r="G13" i="3"/>
  <c r="M13" i="3" s="1"/>
  <c r="H13" i="3"/>
  <c r="N13" i="3"/>
  <c r="I13" i="3"/>
  <c r="O13" i="3" s="1"/>
  <c r="J13" i="3"/>
  <c r="P13" i="3"/>
  <c r="G14" i="3"/>
  <c r="M14" i="3" s="1"/>
  <c r="H14" i="3"/>
  <c r="N14" i="3"/>
  <c r="I14" i="3"/>
  <c r="O14" i="3" s="1"/>
  <c r="J14" i="3"/>
  <c r="P14" i="3"/>
  <c r="G15" i="3"/>
  <c r="M15" i="3" s="1"/>
  <c r="H15" i="3"/>
  <c r="N15" i="3"/>
  <c r="I15" i="3"/>
  <c r="O15" i="3" s="1"/>
  <c r="J15" i="3"/>
  <c r="P15" i="3"/>
  <c r="G2" i="3"/>
  <c r="G16" i="3" s="1"/>
  <c r="M16" i="3" s="1"/>
  <c r="H2" i="3"/>
  <c r="H16" i="3" s="1"/>
  <c r="N16" i="3" s="1"/>
  <c r="I2" i="3"/>
  <c r="O2" i="3" s="1"/>
  <c r="I16" i="3"/>
  <c r="O16" i="3" s="1"/>
  <c r="J2" i="3"/>
  <c r="J16" i="3"/>
  <c r="P16" i="3"/>
  <c r="P2" i="3"/>
  <c r="M2" i="3"/>
  <c r="AB117" i="1"/>
  <c r="AA117" i="1"/>
  <c r="Z117" i="1"/>
  <c r="Y117" i="1"/>
  <c r="X117" i="1"/>
  <c r="W117" i="1"/>
  <c r="V117" i="1"/>
  <c r="U117" i="1"/>
  <c r="T117" i="1"/>
  <c r="S117" i="1"/>
  <c r="R117" i="1"/>
  <c r="Q117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B99" i="1"/>
  <c r="AA99" i="1"/>
  <c r="Z99" i="1"/>
  <c r="Y99" i="1"/>
  <c r="X99" i="1"/>
  <c r="W99" i="1"/>
  <c r="V99" i="1"/>
  <c r="U99" i="1"/>
  <c r="T99" i="1"/>
  <c r="S99" i="1"/>
  <c r="R99" i="1"/>
  <c r="Q99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D110" i="1"/>
  <c r="E110" i="1"/>
  <c r="F110" i="1"/>
  <c r="G110" i="1"/>
  <c r="H110" i="1"/>
  <c r="I110" i="1"/>
  <c r="J110" i="1"/>
  <c r="K110" i="1"/>
  <c r="L110" i="1"/>
  <c r="M110" i="1"/>
  <c r="N110" i="1"/>
  <c r="C11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D99" i="1"/>
  <c r="E99" i="1"/>
  <c r="F99" i="1"/>
  <c r="G99" i="1"/>
  <c r="H99" i="1"/>
  <c r="I99" i="1"/>
  <c r="J99" i="1"/>
  <c r="K99" i="1"/>
  <c r="L99" i="1"/>
  <c r="M99" i="1"/>
  <c r="N99" i="1"/>
  <c r="C99" i="1"/>
  <c r="F26" i="4"/>
  <c r="F27" i="4"/>
  <c r="F25" i="4"/>
  <c r="K32" i="4"/>
  <c r="K33" i="4"/>
  <c r="K34" i="4"/>
  <c r="K35" i="4"/>
  <c r="K36" i="4"/>
  <c r="K30" i="4" s="1"/>
  <c r="K37" i="4"/>
  <c r="K38" i="4"/>
  <c r="K39" i="4"/>
  <c r="K40" i="4"/>
  <c r="K41" i="4"/>
  <c r="K42" i="4"/>
  <c r="K43" i="4"/>
  <c r="K44" i="4"/>
  <c r="D29" i="4"/>
  <c r="O63" i="2"/>
  <c r="N63" i="2"/>
  <c r="L63" i="2"/>
  <c r="K63" i="2"/>
  <c r="J63" i="2"/>
  <c r="I63" i="2"/>
  <c r="H63" i="2"/>
  <c r="G63" i="2"/>
  <c r="F63" i="2"/>
  <c r="E63" i="2"/>
  <c r="D63" i="2"/>
  <c r="O62" i="2"/>
  <c r="N62" i="2"/>
  <c r="L62" i="2"/>
  <c r="K62" i="2"/>
  <c r="J62" i="2"/>
  <c r="I62" i="2"/>
  <c r="H62" i="2"/>
  <c r="G62" i="2"/>
  <c r="F62" i="2"/>
  <c r="E62" i="2"/>
  <c r="D62" i="2"/>
  <c r="O61" i="2"/>
  <c r="N61" i="2"/>
  <c r="L61" i="2"/>
  <c r="K61" i="2"/>
  <c r="J61" i="2"/>
  <c r="I61" i="2"/>
  <c r="H61" i="2"/>
  <c r="G61" i="2"/>
  <c r="F61" i="2"/>
  <c r="E61" i="2"/>
  <c r="D61" i="2"/>
  <c r="O60" i="2"/>
  <c r="N60" i="2"/>
  <c r="L60" i="2"/>
  <c r="K60" i="2"/>
  <c r="J60" i="2"/>
  <c r="I60" i="2"/>
  <c r="H60" i="2"/>
  <c r="G60" i="2"/>
  <c r="F60" i="2"/>
  <c r="E60" i="2"/>
  <c r="D60" i="2"/>
  <c r="O59" i="2"/>
  <c r="N59" i="2"/>
  <c r="M59" i="2"/>
  <c r="L59" i="2"/>
  <c r="K59" i="2"/>
  <c r="J59" i="2"/>
  <c r="I59" i="2"/>
  <c r="H59" i="2"/>
  <c r="G59" i="2"/>
  <c r="F59" i="2"/>
  <c r="E59" i="2"/>
  <c r="D59" i="2"/>
  <c r="O58" i="2"/>
  <c r="N58" i="2"/>
  <c r="M58" i="2"/>
  <c r="L58" i="2"/>
  <c r="K58" i="2"/>
  <c r="J58" i="2"/>
  <c r="I58" i="2"/>
  <c r="H58" i="2"/>
  <c r="G58" i="2"/>
  <c r="F58" i="2"/>
  <c r="E58" i="2"/>
  <c r="D58" i="2"/>
  <c r="O57" i="2"/>
  <c r="N57" i="2"/>
  <c r="M57" i="2"/>
  <c r="L57" i="2"/>
  <c r="K57" i="2"/>
  <c r="J57" i="2"/>
  <c r="I57" i="2"/>
  <c r="H57" i="2"/>
  <c r="G57" i="2"/>
  <c r="F57" i="2"/>
  <c r="E57" i="2"/>
  <c r="D57" i="2"/>
  <c r="O56" i="2"/>
  <c r="N56" i="2"/>
  <c r="M56" i="2"/>
  <c r="L56" i="2"/>
  <c r="K56" i="2"/>
  <c r="J56" i="2"/>
  <c r="I56" i="2"/>
  <c r="H56" i="2"/>
  <c r="G56" i="2"/>
  <c r="F56" i="2"/>
  <c r="E56" i="2"/>
  <c r="D56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8" i="2"/>
  <c r="N28" i="2"/>
  <c r="M28" i="2"/>
  <c r="L28" i="2"/>
  <c r="K28" i="2"/>
  <c r="J28" i="2"/>
  <c r="I28" i="2"/>
  <c r="H28" i="2"/>
  <c r="G28" i="2"/>
  <c r="F28" i="2"/>
  <c r="E28" i="2"/>
  <c r="D28" i="2"/>
  <c r="O27" i="2"/>
  <c r="N27" i="2"/>
  <c r="M27" i="2"/>
  <c r="L27" i="2"/>
  <c r="K27" i="2"/>
  <c r="J27" i="2"/>
  <c r="I27" i="2"/>
  <c r="H27" i="2"/>
  <c r="G27" i="2"/>
  <c r="F27" i="2"/>
  <c r="E27" i="2"/>
  <c r="D27" i="2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V74" i="1"/>
  <c r="W74" i="1"/>
  <c r="X74" i="1"/>
  <c r="Y74" i="1"/>
  <c r="Z74" i="1"/>
  <c r="AA74" i="1"/>
  <c r="AB74" i="1"/>
  <c r="V75" i="1"/>
  <c r="W75" i="1"/>
  <c r="X75" i="1"/>
  <c r="Y75" i="1"/>
  <c r="Z75" i="1"/>
  <c r="AA75" i="1"/>
  <c r="AB75" i="1"/>
  <c r="V76" i="1"/>
  <c r="W76" i="1"/>
  <c r="X76" i="1"/>
  <c r="Y76" i="1"/>
  <c r="Z76" i="1"/>
  <c r="AA76" i="1"/>
  <c r="AB76" i="1"/>
  <c r="V77" i="1"/>
  <c r="W77" i="1"/>
  <c r="X77" i="1"/>
  <c r="Y77" i="1"/>
  <c r="Z77" i="1"/>
  <c r="AA77" i="1"/>
  <c r="AB77" i="1"/>
  <c r="V78" i="1"/>
  <c r="W78" i="1"/>
  <c r="X78" i="1"/>
  <c r="Y78" i="1"/>
  <c r="Z78" i="1"/>
  <c r="AA78" i="1"/>
  <c r="AB78" i="1"/>
  <c r="V79" i="1"/>
  <c r="W79" i="1"/>
  <c r="X79" i="1"/>
  <c r="Y79" i="1"/>
  <c r="Z79" i="1"/>
  <c r="AA79" i="1"/>
  <c r="AB79" i="1"/>
  <c r="V80" i="1"/>
  <c r="W80" i="1"/>
  <c r="X80" i="1"/>
  <c r="Y80" i="1"/>
  <c r="Z80" i="1"/>
  <c r="AA80" i="1"/>
  <c r="AB80" i="1"/>
  <c r="V81" i="1"/>
  <c r="W81" i="1"/>
  <c r="X81" i="1"/>
  <c r="Y81" i="1"/>
  <c r="Z81" i="1"/>
  <c r="AA81" i="1"/>
  <c r="AB81" i="1"/>
  <c r="D40" i="1"/>
  <c r="E40" i="1"/>
  <c r="F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N46" i="1"/>
  <c r="D47" i="1"/>
  <c r="E47" i="1"/>
  <c r="F47" i="1"/>
  <c r="G47" i="1"/>
  <c r="H47" i="1"/>
  <c r="I47" i="1"/>
  <c r="J47" i="1"/>
  <c r="K47" i="1"/>
  <c r="L47" i="1"/>
  <c r="M47" i="1"/>
  <c r="N47" i="1"/>
  <c r="C41" i="1"/>
  <c r="C42" i="1"/>
  <c r="C43" i="1"/>
  <c r="C44" i="1"/>
  <c r="C45" i="1"/>
  <c r="C46" i="1"/>
  <c r="C47" i="1"/>
  <c r="C40" i="1"/>
  <c r="R40" i="1"/>
  <c r="S40" i="1"/>
  <c r="T40" i="1"/>
  <c r="U40" i="1"/>
  <c r="V40" i="1"/>
  <c r="W40" i="1"/>
  <c r="X40" i="1"/>
  <c r="Y40" i="1"/>
  <c r="Z40" i="1"/>
  <c r="AA40" i="1"/>
  <c r="AB40" i="1"/>
  <c r="R41" i="1"/>
  <c r="S41" i="1"/>
  <c r="T41" i="1"/>
  <c r="U41" i="1"/>
  <c r="V41" i="1"/>
  <c r="W41" i="1"/>
  <c r="X41" i="1"/>
  <c r="Y41" i="1"/>
  <c r="Z41" i="1"/>
  <c r="AA41" i="1"/>
  <c r="AB41" i="1"/>
  <c r="R42" i="1"/>
  <c r="S42" i="1"/>
  <c r="T42" i="1"/>
  <c r="U42" i="1"/>
  <c r="V42" i="1"/>
  <c r="W42" i="1"/>
  <c r="X42" i="1"/>
  <c r="Y42" i="1"/>
  <c r="Z42" i="1"/>
  <c r="AA42" i="1"/>
  <c r="AB42" i="1"/>
  <c r="R43" i="1"/>
  <c r="S43" i="1"/>
  <c r="T43" i="1"/>
  <c r="U43" i="1"/>
  <c r="V43" i="1"/>
  <c r="W43" i="1"/>
  <c r="X43" i="1"/>
  <c r="Y43" i="1"/>
  <c r="Z43" i="1"/>
  <c r="AA43" i="1"/>
  <c r="AB43" i="1"/>
  <c r="R44" i="1"/>
  <c r="S44" i="1"/>
  <c r="T44" i="1"/>
  <c r="U44" i="1"/>
  <c r="V44" i="1"/>
  <c r="W44" i="1"/>
  <c r="X44" i="1"/>
  <c r="Y44" i="1"/>
  <c r="Z44" i="1"/>
  <c r="AA44" i="1"/>
  <c r="AB44" i="1"/>
  <c r="R45" i="1"/>
  <c r="S45" i="1"/>
  <c r="T45" i="1"/>
  <c r="U45" i="1"/>
  <c r="V45" i="1"/>
  <c r="W45" i="1"/>
  <c r="X45" i="1"/>
  <c r="Y45" i="1"/>
  <c r="Z45" i="1"/>
  <c r="AA45" i="1"/>
  <c r="AB45" i="1"/>
  <c r="R46" i="1"/>
  <c r="S46" i="1"/>
  <c r="T46" i="1"/>
  <c r="U46" i="1"/>
  <c r="V46" i="1"/>
  <c r="W46" i="1"/>
  <c r="X46" i="1"/>
  <c r="Y46" i="1"/>
  <c r="Z46" i="1"/>
  <c r="AA46" i="1"/>
  <c r="AB46" i="1"/>
  <c r="R47" i="1"/>
  <c r="S47" i="1"/>
  <c r="T47" i="1"/>
  <c r="U47" i="1"/>
  <c r="V47" i="1"/>
  <c r="W47" i="1"/>
  <c r="X47" i="1"/>
  <c r="Y47" i="1"/>
  <c r="Z47" i="1"/>
  <c r="AA47" i="1"/>
  <c r="AB47" i="1"/>
  <c r="Q41" i="1"/>
  <c r="Q42" i="1"/>
  <c r="Q43" i="1"/>
  <c r="Q44" i="1"/>
  <c r="Q45" i="1"/>
  <c r="Q46" i="1"/>
  <c r="Q47" i="1"/>
  <c r="Q40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D74" i="1"/>
  <c r="E74" i="1"/>
  <c r="F74" i="1"/>
  <c r="G74" i="1"/>
  <c r="H74" i="1"/>
  <c r="I74" i="1"/>
  <c r="J74" i="1"/>
  <c r="K74" i="1"/>
  <c r="L74" i="1"/>
  <c r="M74" i="1"/>
  <c r="N74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H63" i="1"/>
  <c r="I63" i="1"/>
  <c r="J63" i="1"/>
  <c r="K63" i="1"/>
  <c r="L63" i="1"/>
  <c r="M63" i="1"/>
  <c r="N63" i="1"/>
  <c r="U81" i="1"/>
  <c r="T81" i="1"/>
  <c r="S81" i="1"/>
  <c r="R81" i="1"/>
  <c r="Q81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C74" i="1"/>
  <c r="G63" i="1"/>
  <c r="F63" i="1"/>
  <c r="E63" i="1"/>
  <c r="D63" i="1"/>
  <c r="C63" i="1"/>
  <c r="N4" i="6" l="1"/>
  <c r="N2" i="3"/>
</calcChain>
</file>

<file path=xl/sharedStrings.xml><?xml version="1.0" encoding="utf-8"?>
<sst xmlns="http://schemas.openxmlformats.org/spreadsheetml/2006/main" count="5366" uniqueCount="951">
  <si>
    <t>Barcodes</t>
  </si>
  <si>
    <t>A</t>
  </si>
  <si>
    <t>B</t>
  </si>
  <si>
    <t>C</t>
  </si>
  <si>
    <t>D</t>
  </si>
  <si>
    <t>E</t>
  </si>
  <si>
    <t>F</t>
  </si>
  <si>
    <t>G</t>
  </si>
  <si>
    <t>H</t>
  </si>
  <si>
    <t>INDEXES</t>
  </si>
  <si>
    <t>Barcode - Index</t>
  </si>
  <si>
    <t xml:space="preserve">DNA concentation - post PCR and clean (ng/ul) </t>
  </si>
  <si>
    <t xml:space="preserve">DNA concentation - post PCR and clean (total ng - assuming ~20ul in tube) </t>
  </si>
  <si>
    <t>Volume needed to get 1.5 ng = ~60 ng</t>
  </si>
  <si>
    <t>LOW</t>
  </si>
  <si>
    <t>AB1-03-8</t>
  </si>
  <si>
    <t>AB1-26-15</t>
  </si>
  <si>
    <t>AB2-09-10</t>
  </si>
  <si>
    <t>AB2-24-26</t>
  </si>
  <si>
    <t>ASU-6-8</t>
  </si>
  <si>
    <t>CHA-11-2</t>
  </si>
  <si>
    <t>CHA-14-12</t>
  </si>
  <si>
    <t>CHA-34-25</t>
  </si>
  <si>
    <t>CHA-68-37</t>
  </si>
  <si>
    <t>JAG-37-6</t>
  </si>
  <si>
    <t>JAG-65-15</t>
  </si>
  <si>
    <t>JAG-94-28</t>
  </si>
  <si>
    <t>AB1-02-1</t>
  </si>
  <si>
    <t>AB1-26-16</t>
  </si>
  <si>
    <t>AB2-09-11</t>
  </si>
  <si>
    <t>AB2-24-28</t>
  </si>
  <si>
    <t>ASU-6-9</t>
  </si>
  <si>
    <t>CHA-11-3</t>
  </si>
  <si>
    <t>CHA-20-41</t>
  </si>
  <si>
    <t>CHA-34-26</t>
  </si>
  <si>
    <t>CHA-68-38</t>
  </si>
  <si>
    <t>JAG-45-7</t>
  </si>
  <si>
    <t>JAG-79-19</t>
  </si>
  <si>
    <t>JAG-94-29</t>
  </si>
  <si>
    <t>AB1-02-2</t>
  </si>
  <si>
    <t>AB1-46-19</t>
  </si>
  <si>
    <t>AB2-24-12</t>
  </si>
  <si>
    <t>AB2-24-29</t>
  </si>
  <si>
    <t>ASU-7-15</t>
  </si>
  <si>
    <t>CHA-11-4</t>
  </si>
  <si>
    <t>CHA-23-14</t>
  </si>
  <si>
    <t>CHA-34-47</t>
  </si>
  <si>
    <t>CHA-68-39</t>
  </si>
  <si>
    <t>JAG-45-8</t>
  </si>
  <si>
    <t>JAG-79-20</t>
  </si>
  <si>
    <t>JAG-94-30</t>
  </si>
  <si>
    <t>AB1-02-5</t>
  </si>
  <si>
    <t>AB1-46-20</t>
  </si>
  <si>
    <t>AB2-24-16</t>
  </si>
  <si>
    <t>AB2-24-31</t>
  </si>
  <si>
    <t>ASU-7-17</t>
  </si>
  <si>
    <t>CHA-13-5</t>
  </si>
  <si>
    <t>CHA-23-44</t>
  </si>
  <si>
    <t>CHA-34-48</t>
  </si>
  <si>
    <t>JAG-11-1</t>
  </si>
  <si>
    <t>JAG-45-9</t>
  </si>
  <si>
    <t>JAG-79-21</t>
  </si>
  <si>
    <t>JAG-94-31</t>
  </si>
  <si>
    <t>AB1-25-11</t>
  </si>
  <si>
    <t>AB1-59-21</t>
  </si>
  <si>
    <t>AB2-24-20</t>
  </si>
  <si>
    <t>AB2-24-32</t>
  </si>
  <si>
    <t>ASU-7-18</t>
  </si>
  <si>
    <t>CHA-13-6</t>
  </si>
  <si>
    <t>CHA-25-18</t>
  </si>
  <si>
    <t>CHA-34-49</t>
  </si>
  <si>
    <t>JAG-25-3</t>
  </si>
  <si>
    <t>JAG-54-10</t>
  </si>
  <si>
    <t>JAG-79-22</t>
  </si>
  <si>
    <t>JAG-94-41</t>
  </si>
  <si>
    <t>AB1-25-12</t>
  </si>
  <si>
    <t>AB2-04-2</t>
  </si>
  <si>
    <t>AB2-24-21</t>
  </si>
  <si>
    <t>AB2-29-35</t>
  </si>
  <si>
    <t>BAY-45-4</t>
  </si>
  <si>
    <t>CHA-13-7</t>
  </si>
  <si>
    <t>CHA-25-20</t>
  </si>
  <si>
    <t>CHA-48-30</t>
  </si>
  <si>
    <t>JAG-3-33</t>
  </si>
  <si>
    <t>JAG-61-11</t>
  </si>
  <si>
    <t>JAG-81-24</t>
  </si>
  <si>
    <t>KOJ-172-3</t>
  </si>
  <si>
    <t>AB1-25-13</t>
  </si>
  <si>
    <t>AB2-07-34</t>
  </si>
  <si>
    <t>AB2-24-23</t>
  </si>
  <si>
    <t>ASU-1000-4</t>
  </si>
  <si>
    <t>BAY-54-5</t>
  </si>
  <si>
    <t>CHA-13-8</t>
  </si>
  <si>
    <t>CHA-34-21</t>
  </si>
  <si>
    <t>CHA-54-31</t>
  </si>
  <si>
    <t>JAG-33-35</t>
  </si>
  <si>
    <t>JAG-62-13</t>
  </si>
  <si>
    <t>JAG-83-25</t>
  </si>
  <si>
    <t>KOJ-172-4</t>
  </si>
  <si>
    <t>AB1-25-14</t>
  </si>
  <si>
    <t>AB2-07-8</t>
  </si>
  <si>
    <t>AB2-24-24</t>
  </si>
  <si>
    <t>ASU-22-7</t>
  </si>
  <si>
    <t>BAY-67-6</t>
  </si>
  <si>
    <t>CHA-14-10</t>
  </si>
  <si>
    <t>CHA-34-24</t>
  </si>
  <si>
    <t>CHA-67-33</t>
  </si>
  <si>
    <t>JAG-37-5</t>
  </si>
  <si>
    <t>JAG-62-14</t>
  </si>
  <si>
    <t>JAG-83-26</t>
  </si>
  <si>
    <t>KOJ-190-20</t>
  </si>
  <si>
    <t>KOJ-190-6</t>
  </si>
  <si>
    <t>KOJ-77-23</t>
  </si>
  <si>
    <t>KYG-4-7</t>
  </si>
  <si>
    <t>KYG-70-21</t>
  </si>
  <si>
    <t>NLG-53-7</t>
  </si>
  <si>
    <t>NYR-23-4</t>
  </si>
  <si>
    <t>OHP-45-4</t>
  </si>
  <si>
    <t>TAK-17-3</t>
  </si>
  <si>
    <t>TAK-77-28</t>
  </si>
  <si>
    <t>WIA-156-2</t>
  </si>
  <si>
    <t>AB2-07-9</t>
  </si>
  <si>
    <t>KOJ-22-10</t>
  </si>
  <si>
    <t>KOJ-22-11</t>
  </si>
  <si>
    <t>KYG-29-11</t>
  </si>
  <si>
    <t>KYG-4-8</t>
  </si>
  <si>
    <t>KYG-70-22</t>
  </si>
  <si>
    <t>NLG-72-11</t>
  </si>
  <si>
    <t>NYR-31-18</t>
  </si>
  <si>
    <t>SEN-144-7</t>
  </si>
  <si>
    <t>TAK-17-5</t>
  </si>
  <si>
    <t>TAK-80-15</t>
  </si>
  <si>
    <t>WIA-156-3</t>
  </si>
  <si>
    <t>AB1-02-6</t>
  </si>
  <si>
    <t>KOJ-22-9</t>
  </si>
  <si>
    <t>KOJ-28-12</t>
  </si>
  <si>
    <t>KYG-29-13</t>
  </si>
  <si>
    <t>KYG-4-9</t>
  </si>
  <si>
    <t>KYG-71-25</t>
  </si>
  <si>
    <t>NLG-72-8</t>
  </si>
  <si>
    <t>NYR-31-6</t>
  </si>
  <si>
    <t>SEN-144-8</t>
  </si>
  <si>
    <t>TAK-36-6</t>
  </si>
  <si>
    <t>TAK-80-16</t>
  </si>
  <si>
    <t>WIA-156-4</t>
  </si>
  <si>
    <t>AB2-24-27</t>
  </si>
  <si>
    <t>KYG-4-6</t>
  </si>
  <si>
    <t>KOJ-28-13</t>
  </si>
  <si>
    <t>KYG-4-1</t>
  </si>
  <si>
    <t>KYG-44-15</t>
  </si>
  <si>
    <t>NLG-15-1</t>
  </si>
  <si>
    <t>NLG-86-12</t>
  </si>
  <si>
    <t>NYR-96-14</t>
  </si>
  <si>
    <t>SEN-156-2</t>
  </si>
  <si>
    <t>TAK-40-12</t>
  </si>
  <si>
    <t>TAK-80-18</t>
  </si>
  <si>
    <t>WIA-156-5</t>
  </si>
  <si>
    <t>ASU-1-2</t>
  </si>
  <si>
    <t>KYG-71-24</t>
  </si>
  <si>
    <t>KOJ-68-22</t>
  </si>
  <si>
    <t>KYG-4-2</t>
  </si>
  <si>
    <t>KYG-44-17</t>
  </si>
  <si>
    <t>NLG-15-2</t>
  </si>
  <si>
    <t>NLG-86-14</t>
  </si>
  <si>
    <t>NYR-96-15</t>
  </si>
  <si>
    <t>SEN-156-3</t>
  </si>
  <si>
    <t>TAK-40-8</t>
  </si>
  <si>
    <t>TAK-80-19</t>
  </si>
  <si>
    <t>ASU-5-19</t>
  </si>
  <si>
    <t>NYR-23-2</t>
  </si>
  <si>
    <t>KOJ-72-15</t>
  </si>
  <si>
    <t>KYG-4-3</t>
  </si>
  <si>
    <t>KYG-6-18</t>
  </si>
  <si>
    <t>NLG-150-3</t>
  </si>
  <si>
    <t>NLG-86-15</t>
  </si>
  <si>
    <t>NYR-96-16</t>
  </si>
  <si>
    <t>SEN-156-4</t>
  </si>
  <si>
    <t>TAK-43-13</t>
  </si>
  <si>
    <t>TAK-87-20</t>
  </si>
  <si>
    <t>CHA-48-28</t>
  </si>
  <si>
    <t>TAK-17-4</t>
  </si>
  <si>
    <t>KOJ-75-16</t>
  </si>
  <si>
    <t>KYG-4-4</t>
  </si>
  <si>
    <t>KYG-6-19</t>
  </si>
  <si>
    <t>NLG-24-4</t>
  </si>
  <si>
    <t>NYR-12-5</t>
  </si>
  <si>
    <t>OHP-33-2</t>
  </si>
  <si>
    <t>SEN-156-5</t>
  </si>
  <si>
    <t>TAK-77-26</t>
  </si>
  <si>
    <t>TAK-95-23</t>
  </si>
  <si>
    <t>JAG-67-16</t>
  </si>
  <si>
    <t>TAK-87-21</t>
  </si>
  <si>
    <t>KOJ-75-18</t>
  </si>
  <si>
    <t>KYG-4-5</t>
  </si>
  <si>
    <t>KYG-70-20</t>
  </si>
  <si>
    <t>NLG-24-5</t>
  </si>
  <si>
    <t>NYR-23-3</t>
  </si>
  <si>
    <t>OHP-33-3</t>
  </si>
  <si>
    <t>TAK-17-1</t>
  </si>
  <si>
    <t>TAK-77-27</t>
  </si>
  <si>
    <t>TAK-95-25</t>
  </si>
  <si>
    <t>KOJ-105-1</t>
  </si>
  <si>
    <t>TAK-87-22</t>
  </si>
  <si>
    <t>PLATE1</t>
  </si>
  <si>
    <t>ng/ul</t>
  </si>
  <si>
    <t>volume/sample</t>
  </si>
  <si>
    <t>PLATE2</t>
  </si>
  <si>
    <t>Volume of water needed to make upt to 10 ul - red samples need no water, but 10 ul of the prediluted DNA @ 1 ng/ul</t>
  </si>
  <si>
    <t xml:space="preserve"> </t>
  </si>
  <si>
    <t>Community</t>
  </si>
  <si>
    <t>DNA ID</t>
  </si>
  <si>
    <t>Phenotype</t>
  </si>
  <si>
    <t>total</t>
  </si>
  <si>
    <t>very_poor</t>
  </si>
  <si>
    <t>poor</t>
  </si>
  <si>
    <t>moderate</t>
  </si>
  <si>
    <t>good</t>
  </si>
  <si>
    <t>Agbelekame 1</t>
  </si>
  <si>
    <t>g</t>
  </si>
  <si>
    <t>Agbelekame 2</t>
  </si>
  <si>
    <t>AB1-02-3</t>
  </si>
  <si>
    <t>Asubende</t>
  </si>
  <si>
    <t>AB1-02-4</t>
  </si>
  <si>
    <t>Baaya</t>
  </si>
  <si>
    <t>m</t>
  </si>
  <si>
    <t>Wiae Chabbon</t>
  </si>
  <si>
    <t>p</t>
  </si>
  <si>
    <t>Jagbengbendo</t>
  </si>
  <si>
    <t>AB1-03-10</t>
  </si>
  <si>
    <t>Kojoboni</t>
  </si>
  <si>
    <t>AB1-03-7</t>
  </si>
  <si>
    <t>Kyingakrom</t>
  </si>
  <si>
    <t>New Longoro</t>
  </si>
  <si>
    <t>AB1-03-9</t>
  </si>
  <si>
    <t>Nyire</t>
  </si>
  <si>
    <t>Ohiampe</t>
  </si>
  <si>
    <t>Senyase</t>
  </si>
  <si>
    <t>Takumdo</t>
  </si>
  <si>
    <t>Wiae</t>
  </si>
  <si>
    <t>TOTAL</t>
  </si>
  <si>
    <t>AB1-26-17</t>
  </si>
  <si>
    <t>AB1-46-18</t>
  </si>
  <si>
    <t>AB2-04-1</t>
  </si>
  <si>
    <t>AB2-04-3</t>
  </si>
  <si>
    <t>AB2-07-4</t>
  </si>
  <si>
    <t>AB2-07-5</t>
  </si>
  <si>
    <t>AB2-07-6</t>
  </si>
  <si>
    <t>AB2-07-7</t>
  </si>
  <si>
    <t>AB2-24-13</t>
  </si>
  <si>
    <t>AB2-24-14</t>
  </si>
  <si>
    <t>AB2-24-15</t>
  </si>
  <si>
    <t>AB2-24-17</t>
  </si>
  <si>
    <t>AB2-24-18</t>
  </si>
  <si>
    <t>AB2-24-19</t>
  </si>
  <si>
    <t>AB2-24-22</t>
  </si>
  <si>
    <t>AB2-24-25</t>
  </si>
  <si>
    <t>AB2-24-30</t>
  </si>
  <si>
    <t>AB2-29-33</t>
  </si>
  <si>
    <t>AB2-24-36</t>
  </si>
  <si>
    <t>AB2-24-37</t>
  </si>
  <si>
    <t>ASU-1000-5</t>
  </si>
  <si>
    <t>ASU-1-1</t>
  </si>
  <si>
    <t>ASU-1-3</t>
  </si>
  <si>
    <t>ASU-21-6</t>
  </si>
  <si>
    <t>ASU-7-10</t>
  </si>
  <si>
    <t>ASU-7-11</t>
  </si>
  <si>
    <t>ASU-7-12</t>
  </si>
  <si>
    <t>ASU-7-13</t>
  </si>
  <si>
    <t>ASU-7-14</t>
  </si>
  <si>
    <t>vp</t>
  </si>
  <si>
    <t>ASU-7-16</t>
  </si>
  <si>
    <t>BAY-110-1</t>
  </si>
  <si>
    <t>BAY-122-2</t>
  </si>
  <si>
    <t>BAY-31-3</t>
  </si>
  <si>
    <t>CHA-11-1</t>
  </si>
  <si>
    <t>CHA-14-11</t>
  </si>
  <si>
    <t>CHA-14-9</t>
  </si>
  <si>
    <t>CHA-23-13</t>
  </si>
  <si>
    <t>CHA-25-15</t>
  </si>
  <si>
    <t>CHA-25-16</t>
  </si>
  <si>
    <t>CHA-25-17</t>
  </si>
  <si>
    <t>CHA-25-19</t>
  </si>
  <si>
    <t>CHA-34-22</t>
  </si>
  <si>
    <t>CHA-34-23</t>
  </si>
  <si>
    <t>CHA-35-27</t>
  </si>
  <si>
    <t>CHA-48-29</t>
  </si>
  <si>
    <t>CHA-54-32</t>
  </si>
  <si>
    <t>CHA-67-34</t>
  </si>
  <si>
    <t>CHA-67-35</t>
  </si>
  <si>
    <t>CHA-67-36</t>
  </si>
  <si>
    <t>CHA-20-40</t>
  </si>
  <si>
    <t>CHA-20-42</t>
  </si>
  <si>
    <t>CHA-23-43</t>
  </si>
  <si>
    <t>CHA-30-45</t>
  </si>
  <si>
    <t>CHA-30-46</t>
  </si>
  <si>
    <t>CHA-68-50</t>
  </si>
  <si>
    <t>JAG-11-2</t>
  </si>
  <si>
    <t>JAG-3-4</t>
  </si>
  <si>
    <t>JAG-61-12</t>
  </si>
  <si>
    <t>JAG-74-17</t>
  </si>
  <si>
    <t>JAG-74-18</t>
  </si>
  <si>
    <t>JAG-8-23</t>
  </si>
  <si>
    <t>JAG-83-27</t>
  </si>
  <si>
    <t>JAG-1-32</t>
  </si>
  <si>
    <t>JAG-3-34</t>
  </si>
  <si>
    <t>JAG-53-36</t>
  </si>
  <si>
    <t>JAG-61-37</t>
  </si>
  <si>
    <t>JAG-79-38</t>
  </si>
  <si>
    <t>JAG-79-39</t>
  </si>
  <si>
    <t>JAG-79-40</t>
  </si>
  <si>
    <t>JAG-94-42</t>
  </si>
  <si>
    <t>KOJ-105-2</t>
  </si>
  <si>
    <t>KOJ-190-5</t>
  </si>
  <si>
    <t>KOJ-22-7</t>
  </si>
  <si>
    <t>KOJ-22-8</t>
  </si>
  <si>
    <t>KOJ-72-14</t>
  </si>
  <si>
    <t>KOJ-75-17</t>
  </si>
  <si>
    <t>KOJ-17-19</t>
  </si>
  <si>
    <t>KOJ-6-21</t>
  </si>
  <si>
    <t>KYG-29-10</t>
  </si>
  <si>
    <t>KYG-29-12</t>
  </si>
  <si>
    <t>KYG-29-14</t>
  </si>
  <si>
    <t>KYG-44-16</t>
  </si>
  <si>
    <t>KYG-71-23</t>
  </si>
  <si>
    <t>NLG-53-6</t>
  </si>
  <si>
    <t>NLG-72-10</t>
  </si>
  <si>
    <t>NLG-72-9</t>
  </si>
  <si>
    <t>NLG-86-13</t>
  </si>
  <si>
    <t>NLG-89-16</t>
  </si>
  <si>
    <t>NYR-23-1</t>
  </si>
  <si>
    <t>NYR-47-7</t>
  </si>
  <si>
    <t>NYR-73-10</t>
  </si>
  <si>
    <t>NYR-73-11</t>
  </si>
  <si>
    <t>NYR-73-12</t>
  </si>
  <si>
    <t>NYR-73-13</t>
  </si>
  <si>
    <t>NYR-73-8</t>
  </si>
  <si>
    <t>NYR-73-9</t>
  </si>
  <si>
    <t>NYR-96-17</t>
  </si>
  <si>
    <t>OHP-33-1</t>
  </si>
  <si>
    <t>OHP-16-5</t>
  </si>
  <si>
    <t>OHP-22-6</t>
  </si>
  <si>
    <t>OHP-22-7</t>
  </si>
  <si>
    <t>SEN-134-1</t>
  </si>
  <si>
    <t>SEN-139-6</t>
  </si>
  <si>
    <t>TAK-17-2</t>
  </si>
  <si>
    <t>TAK-36-7</t>
  </si>
  <si>
    <t>TAK-40-10</t>
  </si>
  <si>
    <t>TAK-40-11</t>
  </si>
  <si>
    <t>TAK-40-9</t>
  </si>
  <si>
    <t>TAK-43-14</t>
  </si>
  <si>
    <t>TAK-80-17</t>
  </si>
  <si>
    <t>TAK-95-24</t>
  </si>
  <si>
    <t>WIA-156-1</t>
  </si>
  <si>
    <t>plate1</t>
  </si>
  <si>
    <t>plate2</t>
  </si>
  <si>
    <t>Poor</t>
  </si>
  <si>
    <t>Good</t>
  </si>
  <si>
    <t>Moderate</t>
  </si>
  <si>
    <t>2_2</t>
  </si>
  <si>
    <t>2_24</t>
  </si>
  <si>
    <t>2_35</t>
  </si>
  <si>
    <t>3_24</t>
  </si>
  <si>
    <t>4_12</t>
  </si>
  <si>
    <t>4_35</t>
  </si>
  <si>
    <t>5_35</t>
  </si>
  <si>
    <t>1_3</t>
  </si>
  <si>
    <t>1_14</t>
  </si>
  <si>
    <t>2_3</t>
  </si>
  <si>
    <t>4_3</t>
  </si>
  <si>
    <t>4_14</t>
  </si>
  <si>
    <t>4_26</t>
  </si>
  <si>
    <t>4_38</t>
  </si>
  <si>
    <t>5_26</t>
  </si>
  <si>
    <t>5_38</t>
  </si>
  <si>
    <t>4_4</t>
  </si>
  <si>
    <t>5_4</t>
  </si>
  <si>
    <t>1_41</t>
  </si>
  <si>
    <t>4_5</t>
  </si>
  <si>
    <t>4_29</t>
  </si>
  <si>
    <t>5_5</t>
  </si>
  <si>
    <t>6_18</t>
  </si>
  <si>
    <t>6_29</t>
  </si>
  <si>
    <t>7_42</t>
  </si>
  <si>
    <t>8_19</t>
  </si>
  <si>
    <t>8_42</t>
  </si>
  <si>
    <t>10_19</t>
  </si>
  <si>
    <t>11_6</t>
  </si>
  <si>
    <t>11_19</t>
  </si>
  <si>
    <t>11_31</t>
  </si>
  <si>
    <t>11_8</t>
  </si>
  <si>
    <t>11_20</t>
  </si>
  <si>
    <t>11_32</t>
  </si>
  <si>
    <t>12_44</t>
  </si>
  <si>
    <t>8_9</t>
  </si>
  <si>
    <t>8_21</t>
  </si>
  <si>
    <t>8_46</t>
  </si>
  <si>
    <t>10_33</t>
  </si>
  <si>
    <t>11_9</t>
  </si>
  <si>
    <t>11_33</t>
  </si>
  <si>
    <t>7_22</t>
  </si>
  <si>
    <t>7_34</t>
  </si>
  <si>
    <t>8_22</t>
  </si>
  <si>
    <t>10_22</t>
  </si>
  <si>
    <t>10_48</t>
  </si>
  <si>
    <t>11_11</t>
  </si>
  <si>
    <t>11_34</t>
  </si>
  <si>
    <t>11_48</t>
  </si>
  <si>
    <t>12_48</t>
  </si>
  <si>
    <t>IDX01_RAD03</t>
  </si>
  <si>
    <t>IDX01_RAD14</t>
  </si>
  <si>
    <t>IDX01_RAD41</t>
  </si>
  <si>
    <t>IDX02_RAD02</t>
  </si>
  <si>
    <t>IDX02_RAD03</t>
  </si>
  <si>
    <t>IDX02_RAD24</t>
  </si>
  <si>
    <t>IDX02_RAD35</t>
  </si>
  <si>
    <t>IDX03_RAD14</t>
  </si>
  <si>
    <t>IDX03_RAD18</t>
  </si>
  <si>
    <t>IDX03_RAD24</t>
  </si>
  <si>
    <t>IDX04_RAD03</t>
  </si>
  <si>
    <t>IDX04_RAD04</t>
  </si>
  <si>
    <t>IDX04_RAD05</t>
  </si>
  <si>
    <t>IDX04_RAD12</t>
  </si>
  <si>
    <t>IDX04_RAD14</t>
  </si>
  <si>
    <t>IDX04_RAD26</t>
  </si>
  <si>
    <t>IDX04_RAD29</t>
  </si>
  <si>
    <t>IDX04_RAD35</t>
  </si>
  <si>
    <t>IDX04_RAD38</t>
  </si>
  <si>
    <t>IDX05_RAD04</t>
  </si>
  <si>
    <t>IDX05_RAD05</t>
  </si>
  <si>
    <t>IDX05_RAD26</t>
  </si>
  <si>
    <t>IDX05_RAD35</t>
  </si>
  <si>
    <t>IDX05_RAD38</t>
  </si>
  <si>
    <t>IDX06_RAD18</t>
  </si>
  <si>
    <t>IDX06_RAD29</t>
  </si>
  <si>
    <t>IDX07_RAD22</t>
  </si>
  <si>
    <t>IDX07_RAD34</t>
  </si>
  <si>
    <t>IDX07_RAD42</t>
  </si>
  <si>
    <t>IDX08_RAD09</t>
  </si>
  <si>
    <t>IDX08_RAD19</t>
  </si>
  <si>
    <t>IDX08_RAD21</t>
  </si>
  <si>
    <t>IDX08_RAD22</t>
  </si>
  <si>
    <t>IDX08_RAD42</t>
  </si>
  <si>
    <t>IDX08_RAD46</t>
  </si>
  <si>
    <t>IDX10_RAD19</t>
  </si>
  <si>
    <t>IDX10_RAD22</t>
  </si>
  <si>
    <t>IDX10_RAD33</t>
  </si>
  <si>
    <t>IDX10_RAD48</t>
  </si>
  <si>
    <t>IDX11_RAD06</t>
  </si>
  <si>
    <t>IDX11_RAD08</t>
  </si>
  <si>
    <t>IDX11_RAD09</t>
  </si>
  <si>
    <t>IDX11_RAD11</t>
  </si>
  <si>
    <t>IDX11_RAD19</t>
  </si>
  <si>
    <t>IDX11_RAD20</t>
  </si>
  <si>
    <t>IDX11_RAD31</t>
  </si>
  <si>
    <t>IDX11_RAD33</t>
  </si>
  <si>
    <t>IDX11_RAD34</t>
  </si>
  <si>
    <t>IDX11_RAD48</t>
  </si>
  <si>
    <t>IDX12_RAD44</t>
  </si>
  <si>
    <t>IDX12_RAD48</t>
  </si>
  <si>
    <t>3_14</t>
  </si>
  <si>
    <t>3_18</t>
  </si>
  <si>
    <t>AB1</t>
  </si>
  <si>
    <t>AB2</t>
  </si>
  <si>
    <t>ASU</t>
  </si>
  <si>
    <t>CHA</t>
  </si>
  <si>
    <t>JAG</t>
  </si>
  <si>
    <t>KOJ</t>
  </si>
  <si>
    <t>NLG</t>
  </si>
  <si>
    <t>SEN</t>
  </si>
  <si>
    <t>TAK</t>
  </si>
  <si>
    <t>WIA</t>
  </si>
  <si>
    <t>BAY</t>
  </si>
  <si>
    <t>KYG</t>
  </si>
  <si>
    <t>NYR</t>
  </si>
  <si>
    <t>original order</t>
  </si>
  <si>
    <t>alphabetical order</t>
  </si>
  <si>
    <t>remade libraries</t>
  </si>
  <si>
    <t>Volume needed to get 10 ng = ~60 ng</t>
  </si>
  <si>
    <t xml:space="preserve">IDX01_RAD02 </t>
  </si>
  <si>
    <t xml:space="preserve">IDX01_RAD03 </t>
  </si>
  <si>
    <t xml:space="preserve">IDX01_RAD04 </t>
  </si>
  <si>
    <t xml:space="preserve">IDX01_RAD05 </t>
  </si>
  <si>
    <t xml:space="preserve">IDX01_RAD12 </t>
  </si>
  <si>
    <t xml:space="preserve">IDX01_RAD14 </t>
  </si>
  <si>
    <t xml:space="preserve">IDX01_RAD17 </t>
  </si>
  <si>
    <t xml:space="preserve">IDX01_RAD18 </t>
  </si>
  <si>
    <t xml:space="preserve">IDX01_RAD24 </t>
  </si>
  <si>
    <t xml:space="preserve">IDX01_RAD26 </t>
  </si>
  <si>
    <t xml:space="preserve">IDX01_RAD28 </t>
  </si>
  <si>
    <t xml:space="preserve">IDX01_RAD29 </t>
  </si>
  <si>
    <t xml:space="preserve">IDX01_RAD35 </t>
  </si>
  <si>
    <t xml:space="preserve">IDX01_RAD38 </t>
  </si>
  <si>
    <t xml:space="preserve">IDX01_RAD40 </t>
  </si>
  <si>
    <t xml:space="preserve">IDX01_RAD41 </t>
  </si>
  <si>
    <t xml:space="preserve">IDX02_RAD02 </t>
  </si>
  <si>
    <t xml:space="preserve">IDX02_RAD03 </t>
  </si>
  <si>
    <t xml:space="preserve">IDX02_RAD04 </t>
  </si>
  <si>
    <t xml:space="preserve">IDX02_RAD12 </t>
  </si>
  <si>
    <t xml:space="preserve">IDX02_RAD14 </t>
  </si>
  <si>
    <t xml:space="preserve">IDX02_RAD17 </t>
  </si>
  <si>
    <t xml:space="preserve">IDX02_RAD18 </t>
  </si>
  <si>
    <t xml:space="preserve">IDX02_RAD24 </t>
  </si>
  <si>
    <t xml:space="preserve">IDX02_RAD26 </t>
  </si>
  <si>
    <t xml:space="preserve">IDX02_RAD28 </t>
  </si>
  <si>
    <t xml:space="preserve">IDX02_RAD29 </t>
  </si>
  <si>
    <t xml:space="preserve">IDX02_RAD35 </t>
  </si>
  <si>
    <t xml:space="preserve">IDX02_RAD38 </t>
  </si>
  <si>
    <t xml:space="preserve">IDX02_RAD40 </t>
  </si>
  <si>
    <t xml:space="preserve">IDX02_RAD41 </t>
  </si>
  <si>
    <t xml:space="preserve">IDX03_RAD02 </t>
  </si>
  <si>
    <t xml:space="preserve">IDX03_RAD03 </t>
  </si>
  <si>
    <t xml:space="preserve">IDX03_RAD04 </t>
  </si>
  <si>
    <t xml:space="preserve">IDX03_RAD05 </t>
  </si>
  <si>
    <t xml:space="preserve">IDX03_RAD12 </t>
  </si>
  <si>
    <t xml:space="preserve">IDX03_RAD14 </t>
  </si>
  <si>
    <t xml:space="preserve">IDX03_RAD17 </t>
  </si>
  <si>
    <t xml:space="preserve">IDX03_RAD18 </t>
  </si>
  <si>
    <t xml:space="preserve">IDX03_RAD24 </t>
  </si>
  <si>
    <t xml:space="preserve">IDX03_RAD26 </t>
  </si>
  <si>
    <t xml:space="preserve">IDX03_RAD28 </t>
  </si>
  <si>
    <t xml:space="preserve">IDX03_RAD29 </t>
  </si>
  <si>
    <t xml:space="preserve">IDX03_RAD35 </t>
  </si>
  <si>
    <t xml:space="preserve">IDX03_RAD38 </t>
  </si>
  <si>
    <t xml:space="preserve">IDX03_RAD40 </t>
  </si>
  <si>
    <t xml:space="preserve">IDX03_RAD41 </t>
  </si>
  <si>
    <t xml:space="preserve">IDX04_RAD02 </t>
  </si>
  <si>
    <t xml:space="preserve">IDX04_RAD03 </t>
  </si>
  <si>
    <t xml:space="preserve">IDX04_RAD04 </t>
  </si>
  <si>
    <t xml:space="preserve">IDX04_RAD05 </t>
  </si>
  <si>
    <t xml:space="preserve">IDX04_RAD12 </t>
  </si>
  <si>
    <t xml:space="preserve">IDX04_RAD14 </t>
  </si>
  <si>
    <t xml:space="preserve">IDX04_RAD17 </t>
  </si>
  <si>
    <t xml:space="preserve">IDX04_RAD18 </t>
  </si>
  <si>
    <t xml:space="preserve">IDX04_RAD24 </t>
  </si>
  <si>
    <t xml:space="preserve">IDX04_RAD26 </t>
  </si>
  <si>
    <t xml:space="preserve">IDX04_RAD28 </t>
  </si>
  <si>
    <t xml:space="preserve">IDX04_RAD29 </t>
  </si>
  <si>
    <t xml:space="preserve">IDX04_RAD35 </t>
  </si>
  <si>
    <t xml:space="preserve">IDX04_RAD38 </t>
  </si>
  <si>
    <t xml:space="preserve">IDX04_RAD40 </t>
  </si>
  <si>
    <t xml:space="preserve">IDX04_RAD41 </t>
  </si>
  <si>
    <t xml:space="preserve">IDX05_RAD02 </t>
  </si>
  <si>
    <t xml:space="preserve">IDX05_RAD03 </t>
  </si>
  <si>
    <t xml:space="preserve">IDX05_RAD04 </t>
  </si>
  <si>
    <t xml:space="preserve">IDX05_RAD05 </t>
  </si>
  <si>
    <t xml:space="preserve">IDX05_RAD12 </t>
  </si>
  <si>
    <t xml:space="preserve">IDX05_RAD14 </t>
  </si>
  <si>
    <t xml:space="preserve">IDX05_RAD17 </t>
  </si>
  <si>
    <t xml:space="preserve">IDX05_RAD18 </t>
  </si>
  <si>
    <t xml:space="preserve">IDX05_RAD24 </t>
  </si>
  <si>
    <t xml:space="preserve">IDX05_RAD26 </t>
  </si>
  <si>
    <t xml:space="preserve">IDX05_RAD28 </t>
  </si>
  <si>
    <t xml:space="preserve">IDX05_RAD29 </t>
  </si>
  <si>
    <t xml:space="preserve">IDX05_RAD35 </t>
  </si>
  <si>
    <t xml:space="preserve">IDX05_RAD38 </t>
  </si>
  <si>
    <t xml:space="preserve">IDX05_RAD40 </t>
  </si>
  <si>
    <t xml:space="preserve">IDX05_RAD41 </t>
  </si>
  <si>
    <t xml:space="preserve">IDX06_RAD03 </t>
  </si>
  <si>
    <t xml:space="preserve">IDX06_RAD04 </t>
  </si>
  <si>
    <t xml:space="preserve">IDX06_RAD05 </t>
  </si>
  <si>
    <t xml:space="preserve">IDX06_RAD14 </t>
  </si>
  <si>
    <t xml:space="preserve">IDX06_RAD17 </t>
  </si>
  <si>
    <t xml:space="preserve">IDX06_RAD18 </t>
  </si>
  <si>
    <t xml:space="preserve">IDX06_RAD24 </t>
  </si>
  <si>
    <t xml:space="preserve">IDX06_RAD26 </t>
  </si>
  <si>
    <t xml:space="preserve">IDX06_RAD28 </t>
  </si>
  <si>
    <t xml:space="preserve">IDX06_RAD29 </t>
  </si>
  <si>
    <t xml:space="preserve">IDX06_RAD35 </t>
  </si>
  <si>
    <t xml:space="preserve">IDX06_RAD38 </t>
  </si>
  <si>
    <t xml:space="preserve">IDX06_RAD40 </t>
  </si>
  <si>
    <t xml:space="preserve">IDX06_RAD41 </t>
  </si>
  <si>
    <t xml:space="preserve">IDX07_RAD06 </t>
  </si>
  <si>
    <t xml:space="preserve">IDX07_RAD08 </t>
  </si>
  <si>
    <t xml:space="preserve">IDX07_RAD09 </t>
  </si>
  <si>
    <t xml:space="preserve">IDX07_RAD19 </t>
  </si>
  <si>
    <t xml:space="preserve">IDX07_RAD20 </t>
  </si>
  <si>
    <t xml:space="preserve">IDX07_RAD21 </t>
  </si>
  <si>
    <t xml:space="preserve">IDX07_RAD22 </t>
  </si>
  <si>
    <t xml:space="preserve">IDX07_RAD31 </t>
  </si>
  <si>
    <t xml:space="preserve">IDX07_RAD32 </t>
  </si>
  <si>
    <t xml:space="preserve">IDX07_RAD33 </t>
  </si>
  <si>
    <t xml:space="preserve">IDX07_RAD34 </t>
  </si>
  <si>
    <t xml:space="preserve">IDX07_RAD42 </t>
  </si>
  <si>
    <t xml:space="preserve">IDX07_RAD44 </t>
  </si>
  <si>
    <t xml:space="preserve">IDX07_RAD46 </t>
  </si>
  <si>
    <t xml:space="preserve">IDX07_RAD48 </t>
  </si>
  <si>
    <t xml:space="preserve">IDX08_RAD06 </t>
  </si>
  <si>
    <t xml:space="preserve">IDX08_RAD08 </t>
  </si>
  <si>
    <t xml:space="preserve">IDX08_RAD09 </t>
  </si>
  <si>
    <t xml:space="preserve">IDX08_RAD11 </t>
  </si>
  <si>
    <t xml:space="preserve">IDX08_RAD19 </t>
  </si>
  <si>
    <t xml:space="preserve">IDX08_RAD20 </t>
  </si>
  <si>
    <t xml:space="preserve">IDX08_RAD21 </t>
  </si>
  <si>
    <t xml:space="preserve">IDX08_RAD22 </t>
  </si>
  <si>
    <t xml:space="preserve">IDX08_RAD31 </t>
  </si>
  <si>
    <t xml:space="preserve">IDX08_RAD32 </t>
  </si>
  <si>
    <t xml:space="preserve">IDX08_RAD33 </t>
  </si>
  <si>
    <t xml:space="preserve">IDX08_RAD34 </t>
  </si>
  <si>
    <t xml:space="preserve">IDX08_RAD42 </t>
  </si>
  <si>
    <t xml:space="preserve">IDX08_RAD44 </t>
  </si>
  <si>
    <t xml:space="preserve">IDX08_RAD46 </t>
  </si>
  <si>
    <t xml:space="preserve">IDX08_RAD48 </t>
  </si>
  <si>
    <t xml:space="preserve">IDX09_RAD06 </t>
  </si>
  <si>
    <t xml:space="preserve">IDX09_RAD08 </t>
  </si>
  <si>
    <t xml:space="preserve">IDX09_RAD09 </t>
  </si>
  <si>
    <t xml:space="preserve">IDX09_RAD11 </t>
  </si>
  <si>
    <t xml:space="preserve">IDX09_RAD19 </t>
  </si>
  <si>
    <t xml:space="preserve">IDX09_RAD20 </t>
  </si>
  <si>
    <t xml:space="preserve">IDX09_RAD21 </t>
  </si>
  <si>
    <t xml:space="preserve">IDX09_RAD22 </t>
  </si>
  <si>
    <t xml:space="preserve">IDX09_RAD31 </t>
  </si>
  <si>
    <t xml:space="preserve">IDX09_RAD32 </t>
  </si>
  <si>
    <t xml:space="preserve">IDX09_RAD33 </t>
  </si>
  <si>
    <t xml:space="preserve">IDX09_RAD34 </t>
  </si>
  <si>
    <t xml:space="preserve">IDX09_RAD42 </t>
  </si>
  <si>
    <t xml:space="preserve">IDX09_RAD44 </t>
  </si>
  <si>
    <t xml:space="preserve">IDX09_RAD46 </t>
  </si>
  <si>
    <t xml:space="preserve">IDX09_RAD48 </t>
  </si>
  <si>
    <t xml:space="preserve">IDX10_RAD06 </t>
  </si>
  <si>
    <t xml:space="preserve">IDX10_RAD08 </t>
  </si>
  <si>
    <t xml:space="preserve">IDX10_RAD09 </t>
  </si>
  <si>
    <t xml:space="preserve">IDX10_RAD19 </t>
  </si>
  <si>
    <t xml:space="preserve">IDX10_RAD20 </t>
  </si>
  <si>
    <t xml:space="preserve">IDX10_RAD21 </t>
  </si>
  <si>
    <t xml:space="preserve">IDX10_RAD22 </t>
  </si>
  <si>
    <t xml:space="preserve">IDX10_RAD31 </t>
  </si>
  <si>
    <t xml:space="preserve">IDX10_RAD32 </t>
  </si>
  <si>
    <t xml:space="preserve">IDX10_RAD33 </t>
  </si>
  <si>
    <t xml:space="preserve">IDX10_RAD34 </t>
  </si>
  <si>
    <t xml:space="preserve">IDX10_RAD42 </t>
  </si>
  <si>
    <t xml:space="preserve">IDX10_RAD44 </t>
  </si>
  <si>
    <t xml:space="preserve">IDX10_RAD46 </t>
  </si>
  <si>
    <t xml:space="preserve">IDX10_RAD48 </t>
  </si>
  <si>
    <t xml:space="preserve">IDX11_RAD06 </t>
  </si>
  <si>
    <t xml:space="preserve">IDX11_RAD08 </t>
  </si>
  <si>
    <t xml:space="preserve">IDX11_RAD09 </t>
  </si>
  <si>
    <t xml:space="preserve">IDX11_RAD11 </t>
  </si>
  <si>
    <t xml:space="preserve">IDX11_RAD19 </t>
  </si>
  <si>
    <t xml:space="preserve">IDX11_RAD20 </t>
  </si>
  <si>
    <t xml:space="preserve">IDX11_RAD21 </t>
  </si>
  <si>
    <t xml:space="preserve">IDX11_RAD22 </t>
  </si>
  <si>
    <t xml:space="preserve">IDX11_RAD31 </t>
  </si>
  <si>
    <t xml:space="preserve">IDX11_RAD32 </t>
  </si>
  <si>
    <t xml:space="preserve">IDX11_RAD33 </t>
  </si>
  <si>
    <t xml:space="preserve">IDX11_RAD34 </t>
  </si>
  <si>
    <t xml:space="preserve">IDX11_RAD42 </t>
  </si>
  <si>
    <t xml:space="preserve">IDX11_RAD44 </t>
  </si>
  <si>
    <t xml:space="preserve">IDX11_RAD48 </t>
  </si>
  <si>
    <t xml:space="preserve">IDX12_RAD06 </t>
  </si>
  <si>
    <t xml:space="preserve">IDX12_RAD08 </t>
  </si>
  <si>
    <t xml:space="preserve">IDX12_RAD09 </t>
  </si>
  <si>
    <t xml:space="preserve">IDX12_RAD11 </t>
  </si>
  <si>
    <t xml:space="preserve">IDX12_RAD31 </t>
  </si>
  <si>
    <t xml:space="preserve">IDX12_RAD32 </t>
  </si>
  <si>
    <t xml:space="preserve">IDX12_RAD33 </t>
  </si>
  <si>
    <t xml:space="preserve">IDX12_RAD34 </t>
  </si>
  <si>
    <t xml:space="preserve">IDX12_RAD42 </t>
  </si>
  <si>
    <t xml:space="preserve">IDX12_RAD44 </t>
  </si>
  <si>
    <t>OHP</t>
  </si>
  <si>
    <t>Index_barcode</t>
  </si>
  <si>
    <t>sample_name</t>
  </si>
  <si>
    <t>community</t>
  </si>
  <si>
    <t>ivm_response</t>
  </si>
  <si>
    <t>river_basin</t>
  </si>
  <si>
    <t>black_volta</t>
  </si>
  <si>
    <t>pru</t>
  </si>
  <si>
    <t>daka</t>
  </si>
  <si>
    <t>tombe</t>
  </si>
  <si>
    <t>pur</t>
  </si>
  <si>
    <t xml:space="preserve">KOJ </t>
  </si>
  <si>
    <t xml:space="preserve">SEN </t>
  </si>
  <si>
    <t>patient_number</t>
  </si>
  <si>
    <t>AB1-26</t>
  </si>
  <si>
    <t>AB1-46</t>
  </si>
  <si>
    <t>AB2-24</t>
  </si>
  <si>
    <t>ASU-6</t>
  </si>
  <si>
    <t>ASU-7</t>
  </si>
  <si>
    <t>CHA-11</t>
  </si>
  <si>
    <t>CHA-13</t>
  </si>
  <si>
    <t>CHA-14</t>
  </si>
  <si>
    <t>CHA-20</t>
  </si>
  <si>
    <t>CHA-23</t>
  </si>
  <si>
    <t>CHA-34</t>
  </si>
  <si>
    <t>CHA-68</t>
  </si>
  <si>
    <t>JAG-11</t>
  </si>
  <si>
    <t>JAG-37</t>
  </si>
  <si>
    <t>JAG-45</t>
  </si>
  <si>
    <t>JAG-65</t>
  </si>
  <si>
    <t>JAG-79</t>
  </si>
  <si>
    <t>JAG-94</t>
  </si>
  <si>
    <t>KOJ-190</t>
  </si>
  <si>
    <t>KOJ-22</t>
  </si>
  <si>
    <t>KOJ-28</t>
  </si>
  <si>
    <t>KOJ-77</t>
  </si>
  <si>
    <t>KYG-29</t>
  </si>
  <si>
    <t>KYG-4</t>
  </si>
  <si>
    <t>KYG-44</t>
  </si>
  <si>
    <t>KYG-70</t>
  </si>
  <si>
    <t>KYG-71</t>
  </si>
  <si>
    <t>NLG-15</t>
  </si>
  <si>
    <t>NLG-53</t>
  </si>
  <si>
    <t>NLG-72</t>
  </si>
  <si>
    <t>NLG-86</t>
  </si>
  <si>
    <t>NYR-23</t>
  </si>
  <si>
    <t>NYR-31</t>
  </si>
  <si>
    <t>AB1-3</t>
  </si>
  <si>
    <t>AB1-2</t>
  </si>
  <si>
    <t>AB2-9</t>
  </si>
  <si>
    <t>NYR-96</t>
  </si>
  <si>
    <t>OHP-45</t>
  </si>
  <si>
    <t>SEN-144</t>
  </si>
  <si>
    <t>SEN-156</t>
  </si>
  <si>
    <t>TAK-17</t>
  </si>
  <si>
    <t>TAK-36</t>
  </si>
  <si>
    <t>TAK-40</t>
  </si>
  <si>
    <t>TAK-80</t>
  </si>
  <si>
    <t>WIA-156</t>
  </si>
  <si>
    <t>AB2-7</t>
  </si>
  <si>
    <t>ASU-1</t>
  </si>
  <si>
    <t>AB1-25</t>
  </si>
  <si>
    <t>AB1-59</t>
  </si>
  <si>
    <t>AB2-4</t>
  </si>
  <si>
    <t>AB2-29</t>
  </si>
  <si>
    <t>ASU-1000</t>
  </si>
  <si>
    <t>ASU-22</t>
  </si>
  <si>
    <t>BAY-45</t>
  </si>
  <si>
    <t>BAY-54</t>
  </si>
  <si>
    <t>BAY-67</t>
  </si>
  <si>
    <t>CHA-25</t>
  </si>
  <si>
    <t>CHA-48</t>
  </si>
  <si>
    <t>CHA-54</t>
  </si>
  <si>
    <t>CHA-67</t>
  </si>
  <si>
    <t>JAG-25</t>
  </si>
  <si>
    <t>JAG-3</t>
  </si>
  <si>
    <t>JAG-33</t>
  </si>
  <si>
    <t>JAG-54</t>
  </si>
  <si>
    <t>JAG-61</t>
  </si>
  <si>
    <t>JAG-62</t>
  </si>
  <si>
    <t>JAG-81</t>
  </si>
  <si>
    <t>JAG-83</t>
  </si>
  <si>
    <t>KOJ-172</t>
  </si>
  <si>
    <t>KOJ-68</t>
  </si>
  <si>
    <t>KOJ-72</t>
  </si>
  <si>
    <t>KOJ-75</t>
  </si>
  <si>
    <t>KYG-6</t>
  </si>
  <si>
    <t>NLG-150</t>
  </si>
  <si>
    <t>NLG-24</t>
  </si>
  <si>
    <t>NYR-12</t>
  </si>
  <si>
    <t>OHP-33</t>
  </si>
  <si>
    <t>TAK-43</t>
  </si>
  <si>
    <t>TAK-77</t>
  </si>
  <si>
    <t>TAK-87</t>
  </si>
  <si>
    <t>TAK-95</t>
  </si>
  <si>
    <t>ASU-5</t>
  </si>
  <si>
    <t>JAG-67</t>
  </si>
  <si>
    <t>KOJ-105</t>
  </si>
  <si>
    <t>samples</t>
  </si>
  <si>
    <t>communities</t>
  </si>
  <si>
    <t>IDX01_RAD03.sorted.bam</t>
  </si>
  <si>
    <t>IDX01_RAD04.sorted.bam</t>
  </si>
  <si>
    <t>IDX01_RAD05.sorted.bam</t>
  </si>
  <si>
    <t>IDX01_RAD12.sorted.bam</t>
  </si>
  <si>
    <t>IDX01_RAD14.sorted.bam</t>
  </si>
  <si>
    <t>IDX01_RAD17.sorted.bam</t>
  </si>
  <si>
    <t>IDX01_RAD18.sorted.bam</t>
  </si>
  <si>
    <t>IDX01_RAD24.sorted.bam</t>
  </si>
  <si>
    <t>IDX01_RAD26.sorted.bam</t>
  </si>
  <si>
    <t>IDX01_RAD28.sorted.bam</t>
  </si>
  <si>
    <t>IDX01_RAD29.sorted.bam</t>
  </si>
  <si>
    <t>IDX01_RAD35.sorted.bam</t>
  </si>
  <si>
    <t>IDX01_RAD38.sorted.bam</t>
  </si>
  <si>
    <t>IDX01_RAD40.sorted.bam</t>
  </si>
  <si>
    <t>IDX01_RAD41.sorted.bam</t>
  </si>
  <si>
    <t>IDX02_RAD02.sorted.bam</t>
  </si>
  <si>
    <t>IDX02_RAD03.sorted.bam</t>
  </si>
  <si>
    <t>IDX02_RAD04.sorted.bam</t>
  </si>
  <si>
    <t>IDX02_RAD12.sorted.bam</t>
  </si>
  <si>
    <t>IDX02_RAD14.sorted.bam</t>
  </si>
  <si>
    <t>IDX02_RAD17.sorted.bam</t>
  </si>
  <si>
    <t>IDX02_RAD18.sorted.bam</t>
  </si>
  <si>
    <t>IDX02_RAD24.sorted.bam</t>
  </si>
  <si>
    <t>IDX02_RAD26.sorted.bam</t>
  </si>
  <si>
    <t>IDX02_RAD28.sorted.bam</t>
  </si>
  <si>
    <t>IDX02_RAD29.sorted.bam</t>
  </si>
  <si>
    <t>IDX02_RAD35.sorted.bam</t>
  </si>
  <si>
    <t>IDX02_RAD38.sorted.bam</t>
  </si>
  <si>
    <t>IDX02_RAD40.sorted.bam</t>
  </si>
  <si>
    <t>IDX02_RAD41.sorted.bam</t>
  </si>
  <si>
    <t>IDX03_RAD02.sorted.bam</t>
  </si>
  <si>
    <t>IDX03_RAD03.sorted.bam</t>
  </si>
  <si>
    <t>IDX03_RAD04.sorted.bam</t>
  </si>
  <si>
    <t>IDX03_RAD05.sorted.bam</t>
  </si>
  <si>
    <t>IDX03_RAD12.sorted.bam</t>
  </si>
  <si>
    <t>IDX03_RAD14.sorted.bam</t>
  </si>
  <si>
    <t>IDX03_RAD17.sorted.bam</t>
  </si>
  <si>
    <t>IDX03_RAD18.sorted.bam</t>
  </si>
  <si>
    <t>IDX03_RAD24.sorted.bam</t>
  </si>
  <si>
    <t>IDX03_RAD26.sorted.bam</t>
  </si>
  <si>
    <t>IDX03_RAD28.sorted.bam</t>
  </si>
  <si>
    <t>IDX03_RAD29.sorted.bam</t>
  </si>
  <si>
    <t>IDX03_RAD35.sorted.bam</t>
  </si>
  <si>
    <t>IDX03_RAD38.sorted.bam</t>
  </si>
  <si>
    <t>IDX03_RAD40.sorted.bam</t>
  </si>
  <si>
    <t>IDX03_RAD41.sorted.bam</t>
  </si>
  <si>
    <t>IDX04_RAD02.sorted.bam</t>
  </si>
  <si>
    <t>IDX04_RAD03.sorted.bam</t>
  </si>
  <si>
    <t>IDX04_RAD04.sorted.bam</t>
  </si>
  <si>
    <t>IDX04_RAD05.sorted.bam</t>
  </si>
  <si>
    <t>IDX04_RAD12.sorted.bam</t>
  </si>
  <si>
    <t>IDX04_RAD14.sorted.bam</t>
  </si>
  <si>
    <t>IDX04_RAD17.sorted.bam</t>
  </si>
  <si>
    <t>IDX04_RAD18.sorted.bam</t>
  </si>
  <si>
    <t>IDX04_RAD24.sorted.bam</t>
  </si>
  <si>
    <t>IDX04_RAD26.sorted.bam</t>
  </si>
  <si>
    <t>IDX04_RAD28.sorted.bam</t>
  </si>
  <si>
    <t>IDX04_RAD29.sorted.bam</t>
  </si>
  <si>
    <t>IDX04_RAD35.sorted.bam</t>
  </si>
  <si>
    <t>IDX04_RAD38.sorted.bam</t>
  </si>
  <si>
    <t>IDX04_RAD40.sorted.bam</t>
  </si>
  <si>
    <t>IDX04_RAD41.sorted.bam</t>
  </si>
  <si>
    <t>IDX05_RAD02.sorted.bam</t>
  </si>
  <si>
    <t>IDX05_RAD03.sorted.bam</t>
  </si>
  <si>
    <t>IDX05_RAD04.sorted.bam</t>
  </si>
  <si>
    <t>IDX05_RAD05.sorted.bam</t>
  </si>
  <si>
    <t>IDX05_RAD12.sorted.bam</t>
  </si>
  <si>
    <t>IDX05_RAD14.sorted.bam</t>
  </si>
  <si>
    <t>IDX05_RAD17.sorted.bam</t>
  </si>
  <si>
    <t>IDX05_RAD18.sorted.bam</t>
  </si>
  <si>
    <t>IDX05_RAD24.sorted.bam</t>
  </si>
  <si>
    <t>IDX05_RAD26.sorted.bam</t>
  </si>
  <si>
    <t>IDX05_RAD28.sorted.bam</t>
  </si>
  <si>
    <t>IDX05_RAD29.sorted.bam</t>
  </si>
  <si>
    <t>IDX05_RAD35.sorted.bam</t>
  </si>
  <si>
    <t>IDX05_RAD38.sorted.bam</t>
  </si>
  <si>
    <t>IDX05_RAD40.sorted.bam</t>
  </si>
  <si>
    <t>IDX05_RAD41.sorted.bam</t>
  </si>
  <si>
    <t>IDX06_RAD03.sorted.bam</t>
  </si>
  <si>
    <t>IDX06_RAD04.sorted.bam</t>
  </si>
  <si>
    <t>IDX06_RAD05.sorted.bam</t>
  </si>
  <si>
    <t>IDX06_RAD14.sorted.bam</t>
  </si>
  <si>
    <t>IDX06_RAD17.sorted.bam</t>
  </si>
  <si>
    <t>IDX06_RAD18.sorted.bam</t>
  </si>
  <si>
    <t>IDX06_RAD24.sorted.bam</t>
  </si>
  <si>
    <t>IDX06_RAD26.sorted.bam</t>
  </si>
  <si>
    <t>IDX06_RAD28.sorted.bam</t>
  </si>
  <si>
    <t>IDX06_RAD29.sorted.bam</t>
  </si>
  <si>
    <t>IDX06_RAD35.sorted.bam</t>
  </si>
  <si>
    <t>IDX06_RAD38.sorted.bam</t>
  </si>
  <si>
    <t>IDX06_RAD40.sorted.bam</t>
  </si>
  <si>
    <t>IDX06_RAD41.sorted.bam</t>
  </si>
  <si>
    <t>IDX07_RAD06.sorted.bam</t>
  </si>
  <si>
    <t>IDX07_RAD08.sorted.bam</t>
  </si>
  <si>
    <t>IDX07_RAD09.sorted.bam</t>
  </si>
  <si>
    <t>IDX07_RAD19.sorted.bam</t>
  </si>
  <si>
    <t>IDX07_RAD20.sorted.bam</t>
  </si>
  <si>
    <t>IDX07_RAD21.sorted.bam</t>
  </si>
  <si>
    <t>IDX07_RAD22.sorted.bam</t>
  </si>
  <si>
    <t>IDX07_RAD31.sorted.bam</t>
  </si>
  <si>
    <t>IDX07_RAD32.sorted.bam</t>
  </si>
  <si>
    <t>IDX07_RAD33.sorted.bam</t>
  </si>
  <si>
    <t>IDX07_RAD34.sorted.bam</t>
  </si>
  <si>
    <t>IDX07_RAD42.sorted.bam</t>
  </si>
  <si>
    <t>IDX07_RAD44.sorted.bam</t>
  </si>
  <si>
    <t>IDX07_RAD46.sorted.bam</t>
  </si>
  <si>
    <t>IDX07_RAD48.sorted.bam</t>
  </si>
  <si>
    <t>IDX08_RAD06.sorted.bam</t>
  </si>
  <si>
    <t>IDX08_RAD08.sorted.bam</t>
  </si>
  <si>
    <t>IDX08_RAD09.sorted.bam</t>
  </si>
  <si>
    <t>IDX08_RAD11.sorted.bam</t>
  </si>
  <si>
    <t>IDX08_RAD19.sorted.bam</t>
  </si>
  <si>
    <t>IDX08_RAD20.sorted.bam</t>
  </si>
  <si>
    <t>IDX08_RAD21.sorted.bam</t>
  </si>
  <si>
    <t>IDX08_RAD22.sorted.bam</t>
  </si>
  <si>
    <t>IDX08_RAD31.sorted.bam</t>
  </si>
  <si>
    <t>IDX08_RAD32.sorted.bam</t>
  </si>
  <si>
    <t>IDX08_RAD33.sorted.bam</t>
  </si>
  <si>
    <t>IDX08_RAD34.sorted.bam</t>
  </si>
  <si>
    <t>IDX08_RAD42.sorted.bam</t>
  </si>
  <si>
    <t>IDX08_RAD44.sorted.bam</t>
  </si>
  <si>
    <t>IDX08_RAD46.sorted.bam</t>
  </si>
  <si>
    <t>IDX08_RAD48.sorted.bam</t>
  </si>
  <si>
    <t>IDX09_RAD06.sorted.bam</t>
  </si>
  <si>
    <t>IDX09_RAD08.sorted.bam</t>
  </si>
  <si>
    <t>IDX09_RAD09.sorted.bam</t>
  </si>
  <si>
    <t>IDX09_RAD11.sorted.bam</t>
  </si>
  <si>
    <t>IDX09_RAD19.sorted.bam</t>
  </si>
  <si>
    <t>IDX09_RAD20.sorted.bam</t>
  </si>
  <si>
    <t>IDX09_RAD21.sorted.bam</t>
  </si>
  <si>
    <t>IDX09_RAD22.sorted.bam</t>
  </si>
  <si>
    <t>IDX09_RAD31.sorted.bam</t>
  </si>
  <si>
    <t>IDX09_RAD32.sorted.bam</t>
  </si>
  <si>
    <t>IDX09_RAD33.sorted.bam</t>
  </si>
  <si>
    <t>IDX09_RAD34.sorted.bam</t>
  </si>
  <si>
    <t>IDX09_RAD42.sorted.bam</t>
  </si>
  <si>
    <t>IDX09_RAD44.sorted.bam</t>
  </si>
  <si>
    <t>IDX09_RAD46.sorted.bam</t>
  </si>
  <si>
    <t>IDX09_RAD48.sorted.bam</t>
  </si>
  <si>
    <t>IDX10_RAD06.sorted.bam</t>
  </si>
  <si>
    <t>IDX10_RAD08.sorted.bam</t>
  </si>
  <si>
    <t>IDX10_RAD09.sorted.bam</t>
  </si>
  <si>
    <t>IDX10_RAD19.sorted.bam</t>
  </si>
  <si>
    <t>IDX10_RAD20.sorted.bam</t>
  </si>
  <si>
    <t>IDX10_RAD21.sorted.bam</t>
  </si>
  <si>
    <t>IDX10_RAD22.sorted.bam</t>
  </si>
  <si>
    <t>IDX10_RAD31.sorted.bam</t>
  </si>
  <si>
    <t>IDX10_RAD32.sorted.bam</t>
  </si>
  <si>
    <t>IDX10_RAD33.sorted.bam</t>
  </si>
  <si>
    <t>IDX10_RAD34.sorted.bam</t>
  </si>
  <si>
    <t>IDX10_RAD42.sorted.bam</t>
  </si>
  <si>
    <t>IDX10_RAD44.sorted.bam</t>
  </si>
  <si>
    <t>IDX10_RAD46.sorted.bam</t>
  </si>
  <si>
    <t>IDX10_RAD48.sorted.bam</t>
  </si>
  <si>
    <t>IDX11_RAD06.sorted.bam</t>
  </si>
  <si>
    <t>IDX11_RAD08.sorted.bam</t>
  </si>
  <si>
    <t>IDX11_RAD09.sorted.bam</t>
  </si>
  <si>
    <t>IDX11_RAD11.sorted.bam</t>
  </si>
  <si>
    <t>IDX11_RAD19.sorted.bam</t>
  </si>
  <si>
    <t>IDX11_RAD20.sorted.bam</t>
  </si>
  <si>
    <t>IDX11_RAD21.sorted.bam</t>
  </si>
  <si>
    <t>IDX11_RAD22.sorted.bam</t>
  </si>
  <si>
    <t>IDX11_RAD31.sorted.bam</t>
  </si>
  <si>
    <t>IDX11_RAD32.sorted.bam</t>
  </si>
  <si>
    <t>IDX11_RAD33.sorted.bam</t>
  </si>
  <si>
    <t>IDX11_RAD34.sorted.bam</t>
  </si>
  <si>
    <t>IDX11_RAD42.sorted.bam</t>
  </si>
  <si>
    <t>IDX11_RAD44.sorted.bam</t>
  </si>
  <si>
    <t>IDX11_RAD48.sorted.bam</t>
  </si>
  <si>
    <t>IDX12_RAD06.sorted.bam</t>
  </si>
  <si>
    <t>IDX12_RAD08.sorted.bam</t>
  </si>
  <si>
    <t>IDX12_RAD09.sorted.bam</t>
  </si>
  <si>
    <t>IDX12_RAD11.sorted.bam</t>
  </si>
  <si>
    <t>IDX12_RAD31.sorted.bam</t>
  </si>
  <si>
    <t>IDX12_RAD32.sorted.bam</t>
  </si>
  <si>
    <t>IDX12_RAD33.sorted.bam</t>
  </si>
  <si>
    <t>IDX12_RAD34.sorted.bam</t>
  </si>
  <si>
    <t>IDX12_RAD42.sorted.bam</t>
  </si>
  <si>
    <t>IDX12_RAD44.sorted.bam</t>
  </si>
  <si>
    <t>IDX12_RAD48.sorted.bam</t>
  </si>
  <si>
    <t>IDX01_RAD02.sorted.bam</t>
  </si>
  <si>
    <t>raw total sequences:</t>
  </si>
  <si>
    <t>reads mapped:</t>
  </si>
  <si>
    <t>SN</t>
  </si>
  <si>
    <t>mean</t>
  </si>
  <si>
    <t>std_dev</t>
  </si>
  <si>
    <t>total_reads</t>
  </si>
  <si>
    <t>mapped_reads</t>
  </si>
  <si>
    <t>proportion_mapped</t>
  </si>
  <si>
    <t>median</t>
  </si>
  <si>
    <t>sequencing_plate</t>
  </si>
  <si>
    <t>patient#</t>
  </si>
  <si>
    <t>sample#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</si>
</sst>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2" fontId="4" fillId="0" borderId="0" xfId="0" applyNumberFormat="1" applyFont="1"/>
    <xf numFmtId="2" fontId="0" fillId="0" borderId="1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2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1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9" borderId="0" xfId="0" applyFill="1" applyAlignment="1">
      <alignment horizontal="left"/>
    </xf>
    <xf numFmtId="0" fontId="9" fillId="10" borderId="0" xfId="95" applyAlignment="1">
      <alignment horizontal="left"/>
    </xf>
    <xf numFmtId="0" fontId="10" fillId="11" borderId="0" xfId="96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0" fontId="0" fillId="0" borderId="0" xfId="0" applyNumberFormat="1"/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Good" xfId="9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eutral" xfId="96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[1]Sheet1!$G$1</c:f>
              <c:strCache>
                <c:ptCount val="1"/>
                <c:pt idx="0">
                  <c:v>very_poor</c:v>
                </c:pt>
              </c:strCache>
            </c:strRef>
          </c:tx>
          <c:invertIfNegative val="0"/>
          <c:cat>
            <c:strRef>
              <c:f>[1]Sheet1!$E$2:$E$15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[1]Sheet1!$G$2:$G$15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124B-83C7-37D5C5050ED9}"/>
            </c:ext>
          </c:extLst>
        </c:ser>
        <c:ser>
          <c:idx val="1"/>
          <c:order val="1"/>
          <c:tx>
            <c:strRef>
              <c:f>[1]Sheet1!$H$1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[1]Sheet1!$E$2:$E$15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[1]Sheet1!$H$2:$H$15</c:f>
              <c:numCache>
                <c:formatCode>General</c:formatCode>
                <c:ptCount val="14"/>
                <c:pt idx="0">
                  <c:v>2</c:v>
                </c:pt>
                <c:pt idx="1">
                  <c:v>12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C-124B-83C7-37D5C5050ED9}"/>
            </c:ext>
          </c:extLst>
        </c:ser>
        <c:ser>
          <c:idx val="2"/>
          <c:order val="2"/>
          <c:tx>
            <c:strRef>
              <c:f>[1]Sheet1!$I$1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[1]Sheet1!$E$2:$E$15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[1]Sheet1!$I$2:$I$15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C-124B-83C7-37D5C5050ED9}"/>
            </c:ext>
          </c:extLst>
        </c:ser>
        <c:ser>
          <c:idx val="3"/>
          <c:order val="3"/>
          <c:tx>
            <c:strRef>
              <c:f>[1]Sheet1!$J$1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[1]Sheet1!$E$2:$E$15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[1]Sheet1!$J$2:$J$15</c:f>
              <c:numCache>
                <c:formatCode>General</c:formatCode>
                <c:ptCount val="14"/>
                <c:pt idx="0">
                  <c:v>15</c:v>
                </c:pt>
                <c:pt idx="1">
                  <c:v>22</c:v>
                </c:pt>
                <c:pt idx="2">
                  <c:v>12</c:v>
                </c:pt>
                <c:pt idx="3">
                  <c:v>5</c:v>
                </c:pt>
                <c:pt idx="4">
                  <c:v>44</c:v>
                </c:pt>
                <c:pt idx="5">
                  <c:v>22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6</c:v>
                </c:pt>
                <c:pt idx="11">
                  <c:v>4</c:v>
                </c:pt>
                <c:pt idx="12">
                  <c:v>18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C-124B-83C7-37D5C505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402432"/>
        <c:axId val="2053500336"/>
      </c:barChart>
      <c:catAx>
        <c:axId val="207240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3500336"/>
        <c:crosses val="autoZero"/>
        <c:auto val="1"/>
        <c:lblAlgn val="ctr"/>
        <c:lblOffset val="100"/>
        <c:noMultiLvlLbl val="0"/>
      </c:catAx>
      <c:valAx>
        <c:axId val="205350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40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[1]Sheet1!$G$17:$J$17</c:f>
              <c:numCache>
                <c:formatCode>General</c:formatCode>
                <c:ptCount val="4"/>
              </c:numCache>
            </c:numRef>
          </c:cat>
          <c:val>
            <c:numRef>
              <c:f>[1]Sheet1!$G$16:$J$16</c:f>
              <c:numCache>
                <c:formatCode>General</c:formatCode>
                <c:ptCount val="4"/>
                <c:pt idx="0">
                  <c:v>6</c:v>
                </c:pt>
                <c:pt idx="1">
                  <c:v>43</c:v>
                </c:pt>
                <c:pt idx="2">
                  <c:v>48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5-FC43-B105-23D5F6C9B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162176"/>
        <c:axId val="2079011616"/>
      </c:barChart>
      <c:catAx>
        <c:axId val="20271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011616"/>
        <c:crosses val="autoZero"/>
        <c:auto val="1"/>
        <c:lblAlgn val="ctr"/>
        <c:lblOffset val="100"/>
        <c:noMultiLvlLbl val="0"/>
      </c:catAx>
      <c:valAx>
        <c:axId val="20790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1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'samples - pheno - community'!$M$1</c:f>
              <c:strCache>
                <c:ptCount val="1"/>
                <c:pt idx="0">
                  <c:v>very_poor</c:v>
                </c:pt>
              </c:strCache>
            </c:strRef>
          </c:tx>
          <c:invertIfNegative val="0"/>
          <c:cat>
            <c:strRef>
              <c:f>'samples - pheno - community'!$L$2:$L$15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'samples - pheno - community'!$M$2:$M$15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5.2631578947368418E-2</c:v>
                </c:pt>
                <c:pt idx="3">
                  <c:v>0</c:v>
                </c:pt>
                <c:pt idx="4">
                  <c:v>0</c:v>
                </c:pt>
                <c:pt idx="5">
                  <c:v>4.7619047619047616E-2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7.1428571428571425E-2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D-BB4F-8435-DC2759486E72}"/>
            </c:ext>
          </c:extLst>
        </c:ser>
        <c:ser>
          <c:idx val="1"/>
          <c:order val="1"/>
          <c:tx>
            <c:strRef>
              <c:f>'samples - pheno - community'!$N$1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cat>
            <c:strRef>
              <c:f>'samples - pheno - community'!$L$2:$L$15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'samples - pheno - community'!$N$2:$N$15</c:f>
              <c:numCache>
                <c:formatCode>General</c:formatCode>
                <c:ptCount val="14"/>
                <c:pt idx="0">
                  <c:v>9.5238095238095233E-2</c:v>
                </c:pt>
                <c:pt idx="1">
                  <c:v>0.32432432432432434</c:v>
                </c:pt>
                <c:pt idx="2">
                  <c:v>0.10526315789473684</c:v>
                </c:pt>
                <c:pt idx="3">
                  <c:v>0</c:v>
                </c:pt>
                <c:pt idx="4">
                  <c:v>0.06</c:v>
                </c:pt>
                <c:pt idx="5">
                  <c:v>0.14285714285714285</c:v>
                </c:pt>
                <c:pt idx="6">
                  <c:v>0.2608695652173913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0.10714285714285714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D-BB4F-8435-DC2759486E72}"/>
            </c:ext>
          </c:extLst>
        </c:ser>
        <c:ser>
          <c:idx val="2"/>
          <c:order val="2"/>
          <c:tx>
            <c:strRef>
              <c:f>'samples - pheno - community'!$O$1</c:f>
              <c:strCache>
                <c:ptCount val="1"/>
                <c:pt idx="0">
                  <c:v>moderate</c:v>
                </c:pt>
              </c:strCache>
            </c:strRef>
          </c:tx>
          <c:invertIfNegative val="0"/>
          <c:cat>
            <c:strRef>
              <c:f>'samples - pheno - community'!$L$2:$L$15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'samples - pheno - community'!$O$2:$O$15</c:f>
              <c:numCache>
                <c:formatCode>General</c:formatCode>
                <c:ptCount val="14"/>
                <c:pt idx="0">
                  <c:v>0.19047619047619047</c:v>
                </c:pt>
                <c:pt idx="1">
                  <c:v>8.1081081081081086E-2</c:v>
                </c:pt>
                <c:pt idx="2">
                  <c:v>0.21052631578947367</c:v>
                </c:pt>
                <c:pt idx="3">
                  <c:v>0.16666666666666666</c:v>
                </c:pt>
                <c:pt idx="4">
                  <c:v>0.06</c:v>
                </c:pt>
                <c:pt idx="5">
                  <c:v>0.2857142857142857</c:v>
                </c:pt>
                <c:pt idx="6">
                  <c:v>0.17391304347826086</c:v>
                </c:pt>
                <c:pt idx="7">
                  <c:v>0.08</c:v>
                </c:pt>
                <c:pt idx="8">
                  <c:v>6.25E-2</c:v>
                </c:pt>
                <c:pt idx="9">
                  <c:v>0.22222222222222221</c:v>
                </c:pt>
                <c:pt idx="10">
                  <c:v>0</c:v>
                </c:pt>
                <c:pt idx="11">
                  <c:v>0.5</c:v>
                </c:pt>
                <c:pt idx="12">
                  <c:v>0.17857142857142858</c:v>
                </c:pt>
                <c:pt idx="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D-BB4F-8435-DC2759486E72}"/>
            </c:ext>
          </c:extLst>
        </c:ser>
        <c:ser>
          <c:idx val="3"/>
          <c:order val="3"/>
          <c:tx>
            <c:strRef>
              <c:f>'samples - pheno - community'!$P$1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cat>
            <c:strRef>
              <c:f>'samples - pheno - community'!$L$2:$L$15</c:f>
              <c:strCache>
                <c:ptCount val="14"/>
                <c:pt idx="0">
                  <c:v>Agbelekame 1</c:v>
                </c:pt>
                <c:pt idx="1">
                  <c:v>Agbelekame 2</c:v>
                </c:pt>
                <c:pt idx="2">
                  <c:v>Asubende</c:v>
                </c:pt>
                <c:pt idx="3">
                  <c:v>Baaya</c:v>
                </c:pt>
                <c:pt idx="4">
                  <c:v>Wiae Chabbon</c:v>
                </c:pt>
                <c:pt idx="5">
                  <c:v>Jagbengbendo</c:v>
                </c:pt>
                <c:pt idx="6">
                  <c:v>Kojoboni</c:v>
                </c:pt>
                <c:pt idx="7">
                  <c:v>Kyingakrom</c:v>
                </c:pt>
                <c:pt idx="8">
                  <c:v>New Longoro</c:v>
                </c:pt>
                <c:pt idx="9">
                  <c:v>Nyire</c:v>
                </c:pt>
                <c:pt idx="10">
                  <c:v>Ohiampe</c:v>
                </c:pt>
                <c:pt idx="11">
                  <c:v>Senyase</c:v>
                </c:pt>
                <c:pt idx="12">
                  <c:v>Takumdo</c:v>
                </c:pt>
                <c:pt idx="13">
                  <c:v>Wiae</c:v>
                </c:pt>
              </c:strCache>
            </c:strRef>
          </c:cat>
          <c:val>
            <c:numRef>
              <c:f>'samples - pheno - community'!$P$2:$P$15</c:f>
              <c:numCache>
                <c:formatCode>General</c:formatCode>
                <c:ptCount val="14"/>
                <c:pt idx="0">
                  <c:v>0.7142857142857143</c:v>
                </c:pt>
                <c:pt idx="1">
                  <c:v>0.59459459459459463</c:v>
                </c:pt>
                <c:pt idx="2">
                  <c:v>0.63157894736842102</c:v>
                </c:pt>
                <c:pt idx="3">
                  <c:v>0.83333333333333337</c:v>
                </c:pt>
                <c:pt idx="4">
                  <c:v>0.88</c:v>
                </c:pt>
                <c:pt idx="5">
                  <c:v>0.52380952380952384</c:v>
                </c:pt>
                <c:pt idx="6">
                  <c:v>0.56521739130434778</c:v>
                </c:pt>
                <c:pt idx="7">
                  <c:v>0.56000000000000005</c:v>
                </c:pt>
                <c:pt idx="8">
                  <c:v>0.9375</c:v>
                </c:pt>
                <c:pt idx="9">
                  <c:v>0.77777777777777779</c:v>
                </c:pt>
                <c:pt idx="10">
                  <c:v>0.8571428571428571</c:v>
                </c:pt>
                <c:pt idx="11">
                  <c:v>0.5</c:v>
                </c:pt>
                <c:pt idx="12">
                  <c:v>0.6428571428571429</c:v>
                </c:pt>
                <c:pt idx="1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D-BB4F-8435-DC275948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05280"/>
        <c:axId val="2057048864"/>
      </c:barChart>
      <c:catAx>
        <c:axId val="20570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048864"/>
        <c:crosses val="autoZero"/>
        <c:auto val="1"/>
        <c:lblAlgn val="ctr"/>
        <c:lblOffset val="100"/>
        <c:noMultiLvlLbl val="0"/>
      </c:catAx>
      <c:valAx>
        <c:axId val="20570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details'!$Q$2:$Q$19</c:f>
              <c:strCache>
                <c:ptCount val="18"/>
                <c:pt idx="0">
                  <c:v>AB1</c:v>
                </c:pt>
                <c:pt idx="1">
                  <c:v>AB2</c:v>
                </c:pt>
                <c:pt idx="2">
                  <c:v>KYG</c:v>
                </c:pt>
                <c:pt idx="3">
                  <c:v>NLG</c:v>
                </c:pt>
                <c:pt idx="6">
                  <c:v>CHA</c:v>
                </c:pt>
                <c:pt idx="7">
                  <c:v>JAG</c:v>
                </c:pt>
                <c:pt idx="8">
                  <c:v>KOJ </c:v>
                </c:pt>
                <c:pt idx="9">
                  <c:v>TAK</c:v>
                </c:pt>
                <c:pt idx="10">
                  <c:v>WIA</c:v>
                </c:pt>
                <c:pt idx="13">
                  <c:v>ASU</c:v>
                </c:pt>
                <c:pt idx="14">
                  <c:v>BAY</c:v>
                </c:pt>
                <c:pt idx="15">
                  <c:v>OHP</c:v>
                </c:pt>
                <c:pt idx="16">
                  <c:v>SEN </c:v>
                </c:pt>
                <c:pt idx="17">
                  <c:v>NYR</c:v>
                </c:pt>
              </c:strCache>
            </c:strRef>
          </c:cat>
          <c:val>
            <c:numRef>
              <c:f>'sample details'!$S$2:$S$19</c:f>
              <c:numCache>
                <c:formatCode>General</c:formatCode>
                <c:ptCount val="18"/>
                <c:pt idx="0">
                  <c:v>13</c:v>
                </c:pt>
                <c:pt idx="1">
                  <c:v>19</c:v>
                </c:pt>
                <c:pt idx="2">
                  <c:v>20</c:v>
                </c:pt>
                <c:pt idx="3">
                  <c:v>11</c:v>
                </c:pt>
                <c:pt idx="6">
                  <c:v>28</c:v>
                </c:pt>
                <c:pt idx="7">
                  <c:v>27</c:v>
                </c:pt>
                <c:pt idx="8">
                  <c:v>14</c:v>
                </c:pt>
                <c:pt idx="9">
                  <c:v>17</c:v>
                </c:pt>
                <c:pt idx="10">
                  <c:v>3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0-5F4D-B6BE-6301AB42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64496"/>
        <c:axId val="2057124768"/>
      </c:barChart>
      <c:catAx>
        <c:axId val="207396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7124768"/>
        <c:crosses val="autoZero"/>
        <c:auto val="1"/>
        <c:lblAlgn val="ctr"/>
        <c:lblOffset val="100"/>
        <c:noMultiLvlLbl val="0"/>
      </c:catAx>
      <c:valAx>
        <c:axId val="20571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96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details'!$Q$24:$Q$27</c:f>
              <c:strCache>
                <c:ptCount val="4"/>
                <c:pt idx="0">
                  <c:v>g</c:v>
                </c:pt>
                <c:pt idx="1">
                  <c:v>m</c:v>
                </c:pt>
                <c:pt idx="2">
                  <c:v>p</c:v>
                </c:pt>
                <c:pt idx="3">
                  <c:v>vp</c:v>
                </c:pt>
              </c:strCache>
            </c:strRef>
          </c:cat>
          <c:val>
            <c:numRef>
              <c:f>'sample details'!$R$24:$R$27</c:f>
              <c:numCache>
                <c:formatCode>General</c:formatCode>
                <c:ptCount val="4"/>
                <c:pt idx="0">
                  <c:v>104</c:v>
                </c:pt>
                <c:pt idx="1">
                  <c:v>39</c:v>
                </c:pt>
                <c:pt idx="2">
                  <c:v>35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E-214B-85EC-B229183E5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251952"/>
        <c:axId val="2055395280"/>
      </c:barChart>
      <c:catAx>
        <c:axId val="205525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5395280"/>
        <c:crosses val="autoZero"/>
        <c:auto val="1"/>
        <c:lblAlgn val="ctr"/>
        <c:lblOffset val="100"/>
        <c:noMultiLvlLbl val="0"/>
      </c:catAx>
      <c:valAx>
        <c:axId val="205539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25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val>
            <c:numRef>
              <c:f>'mapping stats'!$I$1:$I$181</c:f>
              <c:numCache>
                <c:formatCode>General</c:formatCode>
                <c:ptCount val="181"/>
                <c:pt idx="0">
                  <c:v>0.83387928208384632</c:v>
                </c:pt>
                <c:pt idx="1">
                  <c:v>0.83434259576870562</c:v>
                </c:pt>
                <c:pt idx="2">
                  <c:v>0.87223612813186735</c:v>
                </c:pt>
                <c:pt idx="3">
                  <c:v>0.84865111665656412</c:v>
                </c:pt>
                <c:pt idx="4">
                  <c:v>0.86056564401269164</c:v>
                </c:pt>
                <c:pt idx="5">
                  <c:v>0.81112546493921467</c:v>
                </c:pt>
                <c:pt idx="6">
                  <c:v>0.79071686729844337</c:v>
                </c:pt>
                <c:pt idx="7">
                  <c:v>0.90986193826538797</c:v>
                </c:pt>
                <c:pt idx="8">
                  <c:v>0.25416571834040674</c:v>
                </c:pt>
                <c:pt idx="9">
                  <c:v>0.78687708442872994</c:v>
                </c:pt>
                <c:pt idx="10">
                  <c:v>0.88907676778013978</c:v>
                </c:pt>
                <c:pt idx="11">
                  <c:v>0.380569636429469</c:v>
                </c:pt>
                <c:pt idx="12">
                  <c:v>0.88036069032358244</c:v>
                </c:pt>
                <c:pt idx="13">
                  <c:v>0.40843091579530144</c:v>
                </c:pt>
                <c:pt idx="14">
                  <c:v>0.74924437282944845</c:v>
                </c:pt>
                <c:pt idx="15">
                  <c:v>0.83522221369044802</c:v>
                </c:pt>
                <c:pt idx="16">
                  <c:v>0.86541006179610136</c:v>
                </c:pt>
                <c:pt idx="17">
                  <c:v>0.88507991173570488</c:v>
                </c:pt>
                <c:pt idx="18">
                  <c:v>0.82864069797167106</c:v>
                </c:pt>
                <c:pt idx="19">
                  <c:v>0.87501067742778826</c:v>
                </c:pt>
                <c:pt idx="20">
                  <c:v>0.87139794541418192</c:v>
                </c:pt>
                <c:pt idx="21">
                  <c:v>0.63388445084073064</c:v>
                </c:pt>
                <c:pt idx="22">
                  <c:v>0.51482499445630991</c:v>
                </c:pt>
                <c:pt idx="23">
                  <c:v>0.83920721074735372</c:v>
                </c:pt>
                <c:pt idx="24">
                  <c:v>0.68622980463068517</c:v>
                </c:pt>
                <c:pt idx="25">
                  <c:v>0.88142012768878442</c:v>
                </c:pt>
                <c:pt idx="26">
                  <c:v>0.81910182318843117</c:v>
                </c:pt>
                <c:pt idx="27">
                  <c:v>0.8440779933225665</c:v>
                </c:pt>
                <c:pt idx="28">
                  <c:v>0.6274695144650505</c:v>
                </c:pt>
                <c:pt idx="29">
                  <c:v>0.51944596133021115</c:v>
                </c:pt>
                <c:pt idx="30">
                  <c:v>0.82918234836288418</c:v>
                </c:pt>
                <c:pt idx="31">
                  <c:v>0.71523330571623556</c:v>
                </c:pt>
                <c:pt idx="32">
                  <c:v>0.4603144868514224</c:v>
                </c:pt>
                <c:pt idx="33">
                  <c:v>0.84098483281078418</c:v>
                </c:pt>
                <c:pt idx="34">
                  <c:v>0.85672572974267491</c:v>
                </c:pt>
                <c:pt idx="35">
                  <c:v>0.79257390428958319</c:v>
                </c:pt>
                <c:pt idx="36">
                  <c:v>0.29329214456595681</c:v>
                </c:pt>
                <c:pt idx="37">
                  <c:v>0.76538032662686539</c:v>
                </c:pt>
                <c:pt idx="38">
                  <c:v>0.7782570432099436</c:v>
                </c:pt>
                <c:pt idx="39">
                  <c:v>0.81939854302536497</c:v>
                </c:pt>
                <c:pt idx="40">
                  <c:v>0.88554392088423506</c:v>
                </c:pt>
                <c:pt idx="41">
                  <c:v>0.81064392746496128</c:v>
                </c:pt>
                <c:pt idx="42">
                  <c:v>0.84755566098104551</c:v>
                </c:pt>
                <c:pt idx="43">
                  <c:v>0.25007395030088175</c:v>
                </c:pt>
                <c:pt idx="44">
                  <c:v>0.2388386786748728</c:v>
                </c:pt>
                <c:pt idx="45">
                  <c:v>0.80775764727424393</c:v>
                </c:pt>
                <c:pt idx="46">
                  <c:v>0.79799414412445924</c:v>
                </c:pt>
                <c:pt idx="47">
                  <c:v>0.87534020776632038</c:v>
                </c:pt>
                <c:pt idx="48">
                  <c:v>0.59154381549084356</c:v>
                </c:pt>
                <c:pt idx="49">
                  <c:v>0.88685584083252167</c:v>
                </c:pt>
                <c:pt idx="50">
                  <c:v>0.7244465053316107</c:v>
                </c:pt>
                <c:pt idx="51">
                  <c:v>0.89688431835778526</c:v>
                </c:pt>
                <c:pt idx="52">
                  <c:v>0.82647086899799538</c:v>
                </c:pt>
                <c:pt idx="53">
                  <c:v>0.36771784654761214</c:v>
                </c:pt>
                <c:pt idx="54">
                  <c:v>0.87608752047268179</c:v>
                </c:pt>
                <c:pt idx="55">
                  <c:v>0.85927675560355399</c:v>
                </c:pt>
                <c:pt idx="56">
                  <c:v>0.64118101236515712</c:v>
                </c:pt>
                <c:pt idx="57">
                  <c:v>0.89185786256293431</c:v>
                </c:pt>
                <c:pt idx="58">
                  <c:v>0.58367384544074707</c:v>
                </c:pt>
                <c:pt idx="59">
                  <c:v>0.49060532711524335</c:v>
                </c:pt>
                <c:pt idx="60">
                  <c:v>0.89230836274894321</c:v>
                </c:pt>
                <c:pt idx="61">
                  <c:v>0.86989007696485088</c:v>
                </c:pt>
                <c:pt idx="62">
                  <c:v>0.34744759905228206</c:v>
                </c:pt>
                <c:pt idx="63">
                  <c:v>0.18368511840548832</c:v>
                </c:pt>
                <c:pt idx="64">
                  <c:v>0.74675689766210396</c:v>
                </c:pt>
                <c:pt idx="65">
                  <c:v>0.87372042926427596</c:v>
                </c:pt>
                <c:pt idx="66">
                  <c:v>0.88636702426323344</c:v>
                </c:pt>
                <c:pt idx="67">
                  <c:v>0.46546842421178997</c:v>
                </c:pt>
                <c:pt idx="68">
                  <c:v>0.63832729037809532</c:v>
                </c:pt>
                <c:pt idx="69">
                  <c:v>0.90525075518858444</c:v>
                </c:pt>
                <c:pt idx="70">
                  <c:v>0.21229625990029591</c:v>
                </c:pt>
                <c:pt idx="71">
                  <c:v>0.8927128954439798</c:v>
                </c:pt>
                <c:pt idx="72">
                  <c:v>0.79157518971389729</c:v>
                </c:pt>
                <c:pt idx="73">
                  <c:v>0.89461828919879838</c:v>
                </c:pt>
                <c:pt idx="74">
                  <c:v>0.8711747995253335</c:v>
                </c:pt>
                <c:pt idx="75">
                  <c:v>0.89215006596749291</c:v>
                </c:pt>
                <c:pt idx="76">
                  <c:v>0.81762470083702077</c:v>
                </c:pt>
                <c:pt idx="77">
                  <c:v>0.69763542769601061</c:v>
                </c:pt>
                <c:pt idx="78">
                  <c:v>0.87318583461927834</c:v>
                </c:pt>
                <c:pt idx="79">
                  <c:v>0.46466523430695084</c:v>
                </c:pt>
                <c:pt idx="80">
                  <c:v>0.51867736364720707</c:v>
                </c:pt>
                <c:pt idx="81">
                  <c:v>0.66249901622746099</c:v>
                </c:pt>
                <c:pt idx="82">
                  <c:v>0.52629545893500262</c:v>
                </c:pt>
                <c:pt idx="83">
                  <c:v>0.90141111111111116</c:v>
                </c:pt>
                <c:pt idx="84">
                  <c:v>0.31206174533130038</c:v>
                </c:pt>
                <c:pt idx="85">
                  <c:v>0.63675262344423655</c:v>
                </c:pt>
                <c:pt idx="86">
                  <c:v>0.498809266074908</c:v>
                </c:pt>
                <c:pt idx="87">
                  <c:v>0.83131574529181207</c:v>
                </c:pt>
                <c:pt idx="88">
                  <c:v>0.75673689631913876</c:v>
                </c:pt>
                <c:pt idx="89">
                  <c:v>0.43418619138932962</c:v>
                </c:pt>
                <c:pt idx="90">
                  <c:v>0.21854246945970321</c:v>
                </c:pt>
                <c:pt idx="91">
                  <c:v>0.40883416636190012</c:v>
                </c:pt>
                <c:pt idx="92">
                  <c:v>0.54984236459401803</c:v>
                </c:pt>
                <c:pt idx="93">
                  <c:v>0.17574239077256082</c:v>
                </c:pt>
                <c:pt idx="94">
                  <c:v>0.30066798428860925</c:v>
                </c:pt>
                <c:pt idx="95">
                  <c:v>0.85664819529728919</c:v>
                </c:pt>
                <c:pt idx="96">
                  <c:v>0.8953824678518908</c:v>
                </c:pt>
                <c:pt idx="97">
                  <c:v>0.84830098684643473</c:v>
                </c:pt>
                <c:pt idx="98">
                  <c:v>0.88900965446872693</c:v>
                </c:pt>
                <c:pt idx="99">
                  <c:v>0.91287065007977086</c:v>
                </c:pt>
                <c:pt idx="100">
                  <c:v>0.56221678181753987</c:v>
                </c:pt>
                <c:pt idx="101">
                  <c:v>0.39916517150095682</c:v>
                </c:pt>
                <c:pt idx="102">
                  <c:v>0.69969445423757781</c:v>
                </c:pt>
                <c:pt idx="103">
                  <c:v>0.64313797692266461</c:v>
                </c:pt>
                <c:pt idx="104">
                  <c:v>0.90022466708141546</c:v>
                </c:pt>
                <c:pt idx="105">
                  <c:v>0.33048828900357285</c:v>
                </c:pt>
                <c:pt idx="106">
                  <c:v>0.78220112459662017</c:v>
                </c:pt>
                <c:pt idx="107">
                  <c:v>0.85591632261484363</c:v>
                </c:pt>
                <c:pt idx="108">
                  <c:v>0.34193040551544435</c:v>
                </c:pt>
                <c:pt idx="109">
                  <c:v>0.81588753531523717</c:v>
                </c:pt>
                <c:pt idx="110">
                  <c:v>0.91636089758559602</c:v>
                </c:pt>
                <c:pt idx="111">
                  <c:v>0.66892366385600377</c:v>
                </c:pt>
                <c:pt idx="112">
                  <c:v>0.52375917320535281</c:v>
                </c:pt>
                <c:pt idx="113">
                  <c:v>0.50827888291951018</c:v>
                </c:pt>
                <c:pt idx="114">
                  <c:v>0.68237343581696563</c:v>
                </c:pt>
                <c:pt idx="115">
                  <c:v>0.90083222329491985</c:v>
                </c:pt>
                <c:pt idx="116">
                  <c:v>0.42959577852399827</c:v>
                </c:pt>
                <c:pt idx="117">
                  <c:v>0.47876346318907992</c:v>
                </c:pt>
                <c:pt idx="118">
                  <c:v>0.19540631108628875</c:v>
                </c:pt>
                <c:pt idx="119">
                  <c:v>0.31749036576296397</c:v>
                </c:pt>
                <c:pt idx="120">
                  <c:v>0.20589851558260464</c:v>
                </c:pt>
                <c:pt idx="121">
                  <c:v>0.86925012717115335</c:v>
                </c:pt>
                <c:pt idx="122">
                  <c:v>0.87014853263629943</c:v>
                </c:pt>
                <c:pt idx="123">
                  <c:v>0.87744505359766456</c:v>
                </c:pt>
                <c:pt idx="124">
                  <c:v>0.90289240321514741</c:v>
                </c:pt>
                <c:pt idx="125">
                  <c:v>0.36794488066547459</c:v>
                </c:pt>
                <c:pt idx="126">
                  <c:v>0.82300180271845524</c:v>
                </c:pt>
                <c:pt idx="127">
                  <c:v>0.35819505193226997</c:v>
                </c:pt>
                <c:pt idx="128">
                  <c:v>0.90810096715794741</c:v>
                </c:pt>
                <c:pt idx="129">
                  <c:v>0.90567700608327417</c:v>
                </c:pt>
                <c:pt idx="130">
                  <c:v>0.64725276410421551</c:v>
                </c:pt>
                <c:pt idx="131">
                  <c:v>0.81752760289199844</c:v>
                </c:pt>
                <c:pt idx="132">
                  <c:v>0.81622125046384886</c:v>
                </c:pt>
                <c:pt idx="133">
                  <c:v>0.82823668276902229</c:v>
                </c:pt>
                <c:pt idx="134">
                  <c:v>0.90525260384543615</c:v>
                </c:pt>
                <c:pt idx="135">
                  <c:v>0.92184087480580301</c:v>
                </c:pt>
                <c:pt idx="136">
                  <c:v>0.85959709183752897</c:v>
                </c:pt>
                <c:pt idx="137">
                  <c:v>0.75355059941678371</c:v>
                </c:pt>
                <c:pt idx="138">
                  <c:v>0.85787328640237126</c:v>
                </c:pt>
                <c:pt idx="139">
                  <c:v>0.49301934005285192</c:v>
                </c:pt>
                <c:pt idx="140">
                  <c:v>0.61712537052847671</c:v>
                </c:pt>
                <c:pt idx="141">
                  <c:v>0.70575328908355517</c:v>
                </c:pt>
                <c:pt idx="142">
                  <c:v>0.26962936106111418</c:v>
                </c:pt>
                <c:pt idx="143">
                  <c:v>0.90698998642623752</c:v>
                </c:pt>
                <c:pt idx="144">
                  <c:v>0.8984035358356216</c:v>
                </c:pt>
                <c:pt idx="145">
                  <c:v>0.342027651975502</c:v>
                </c:pt>
                <c:pt idx="146">
                  <c:v>0.20485530188342552</c:v>
                </c:pt>
                <c:pt idx="147">
                  <c:v>0.85947547206627106</c:v>
                </c:pt>
                <c:pt idx="148">
                  <c:v>0.89064455823782818</c:v>
                </c:pt>
                <c:pt idx="149">
                  <c:v>0.8991476214736227</c:v>
                </c:pt>
                <c:pt idx="150">
                  <c:v>0.81900505787319555</c:v>
                </c:pt>
                <c:pt idx="151">
                  <c:v>0.25778218513440543</c:v>
                </c:pt>
                <c:pt idx="152">
                  <c:v>0.87074868589288246</c:v>
                </c:pt>
                <c:pt idx="153">
                  <c:v>0.91302712431626754</c:v>
                </c:pt>
                <c:pt idx="154">
                  <c:v>0.83403081675431179</c:v>
                </c:pt>
                <c:pt idx="155">
                  <c:v>0.90106719157312332</c:v>
                </c:pt>
                <c:pt idx="156">
                  <c:v>0.89991105371454216</c:v>
                </c:pt>
                <c:pt idx="157">
                  <c:v>0.20712821054856781</c:v>
                </c:pt>
                <c:pt idx="158">
                  <c:v>0.55486729320374084</c:v>
                </c:pt>
                <c:pt idx="159">
                  <c:v>0.18432591698953668</c:v>
                </c:pt>
                <c:pt idx="160">
                  <c:v>0.20498154331152776</c:v>
                </c:pt>
                <c:pt idx="161">
                  <c:v>0.88911835939909722</c:v>
                </c:pt>
                <c:pt idx="162">
                  <c:v>0.88829138566873833</c:v>
                </c:pt>
                <c:pt idx="163">
                  <c:v>0.87377523326799444</c:v>
                </c:pt>
                <c:pt idx="164">
                  <c:v>0.89047659026670023</c:v>
                </c:pt>
                <c:pt idx="165">
                  <c:v>0.90477908656737327</c:v>
                </c:pt>
                <c:pt idx="166">
                  <c:v>0.70577146975661142</c:v>
                </c:pt>
                <c:pt idx="167">
                  <c:v>0.68473269565977968</c:v>
                </c:pt>
                <c:pt idx="168">
                  <c:v>0.85542503573062278</c:v>
                </c:pt>
                <c:pt idx="169">
                  <c:v>0.84106586453803134</c:v>
                </c:pt>
                <c:pt idx="170">
                  <c:v>0.90597844574326625</c:v>
                </c:pt>
                <c:pt idx="171">
                  <c:v>0.89873768419594469</c:v>
                </c:pt>
                <c:pt idx="172">
                  <c:v>0.70412223147158881</c:v>
                </c:pt>
                <c:pt idx="173">
                  <c:v>0.90413795919796047</c:v>
                </c:pt>
                <c:pt idx="174">
                  <c:v>0.76554409844962379</c:v>
                </c:pt>
                <c:pt idx="175">
                  <c:v>0.73696725440806043</c:v>
                </c:pt>
                <c:pt idx="176">
                  <c:v>0.72036898993663812</c:v>
                </c:pt>
                <c:pt idx="177">
                  <c:v>0.84220121377531032</c:v>
                </c:pt>
                <c:pt idx="178">
                  <c:v>0.57284960901982174</c:v>
                </c:pt>
                <c:pt idx="179">
                  <c:v>0.64994599552534349</c:v>
                </c:pt>
                <c:pt idx="180">
                  <c:v>0.78977587891705903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9-C64A-9376-E078F4BB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37648"/>
        <c:axId val="2108640832"/>
      </c:barChart>
      <c:catAx>
        <c:axId val="2108637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108640832"/>
        <c:crosses val="autoZero"/>
        <c:auto val="1"/>
        <c:lblAlgn val="ctr"/>
        <c:lblOffset val="100"/>
        <c:noMultiLvlLbl val="0"/>
      </c:catAx>
      <c:valAx>
        <c:axId val="21086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3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'mapping stats'!$D$1:$D$181</c:f>
              <c:numCache>
                <c:formatCode>General</c:formatCode>
                <c:ptCount val="181"/>
                <c:pt idx="0">
                  <c:v>387399</c:v>
                </c:pt>
                <c:pt idx="1">
                  <c:v>749227</c:v>
                </c:pt>
                <c:pt idx="2">
                  <c:v>288047</c:v>
                </c:pt>
                <c:pt idx="3">
                  <c:v>254062</c:v>
                </c:pt>
                <c:pt idx="4">
                  <c:v>408773</c:v>
                </c:pt>
                <c:pt idx="5">
                  <c:v>320472</c:v>
                </c:pt>
                <c:pt idx="6">
                  <c:v>210834</c:v>
                </c:pt>
                <c:pt idx="7">
                  <c:v>629501</c:v>
                </c:pt>
                <c:pt idx="8">
                  <c:v>373465</c:v>
                </c:pt>
                <c:pt idx="9">
                  <c:v>393693</c:v>
                </c:pt>
                <c:pt idx="10">
                  <c:v>429946</c:v>
                </c:pt>
                <c:pt idx="11">
                  <c:v>375608</c:v>
                </c:pt>
                <c:pt idx="12">
                  <c:v>373506</c:v>
                </c:pt>
                <c:pt idx="13">
                  <c:v>382924</c:v>
                </c:pt>
                <c:pt idx="14">
                  <c:v>399668</c:v>
                </c:pt>
                <c:pt idx="15">
                  <c:v>1224182</c:v>
                </c:pt>
                <c:pt idx="16">
                  <c:v>1228071</c:v>
                </c:pt>
                <c:pt idx="17">
                  <c:v>1671344</c:v>
                </c:pt>
                <c:pt idx="18">
                  <c:v>363797</c:v>
                </c:pt>
                <c:pt idx="19">
                  <c:v>386329</c:v>
                </c:pt>
                <c:pt idx="20">
                  <c:v>183784</c:v>
                </c:pt>
                <c:pt idx="21">
                  <c:v>355762</c:v>
                </c:pt>
                <c:pt idx="22">
                  <c:v>342732</c:v>
                </c:pt>
                <c:pt idx="23">
                  <c:v>1017925</c:v>
                </c:pt>
                <c:pt idx="24">
                  <c:v>330707</c:v>
                </c:pt>
                <c:pt idx="25">
                  <c:v>329238</c:v>
                </c:pt>
                <c:pt idx="26">
                  <c:v>114031</c:v>
                </c:pt>
                <c:pt idx="27">
                  <c:v>1067476</c:v>
                </c:pt>
                <c:pt idx="28">
                  <c:v>308917</c:v>
                </c:pt>
                <c:pt idx="29">
                  <c:v>216086</c:v>
                </c:pt>
                <c:pt idx="30">
                  <c:v>187586</c:v>
                </c:pt>
                <c:pt idx="31">
                  <c:v>397097</c:v>
                </c:pt>
                <c:pt idx="32">
                  <c:v>266911</c:v>
                </c:pt>
                <c:pt idx="33">
                  <c:v>314165</c:v>
                </c:pt>
                <c:pt idx="34">
                  <c:v>325697</c:v>
                </c:pt>
                <c:pt idx="35">
                  <c:v>323831</c:v>
                </c:pt>
                <c:pt idx="36">
                  <c:v>483627</c:v>
                </c:pt>
                <c:pt idx="37">
                  <c:v>374862</c:v>
                </c:pt>
                <c:pt idx="38">
                  <c:v>828351</c:v>
                </c:pt>
                <c:pt idx="39">
                  <c:v>170353</c:v>
                </c:pt>
                <c:pt idx="40">
                  <c:v>426312</c:v>
                </c:pt>
                <c:pt idx="41">
                  <c:v>371517</c:v>
                </c:pt>
                <c:pt idx="42">
                  <c:v>362552</c:v>
                </c:pt>
                <c:pt idx="43">
                  <c:v>442865</c:v>
                </c:pt>
                <c:pt idx="44">
                  <c:v>378741</c:v>
                </c:pt>
                <c:pt idx="45">
                  <c:v>393212</c:v>
                </c:pt>
                <c:pt idx="46">
                  <c:v>320362</c:v>
                </c:pt>
                <c:pt idx="47">
                  <c:v>547827</c:v>
                </c:pt>
                <c:pt idx="48">
                  <c:v>1030583</c:v>
                </c:pt>
                <c:pt idx="49">
                  <c:v>1476382</c:v>
                </c:pt>
                <c:pt idx="50">
                  <c:v>1069658</c:v>
                </c:pt>
                <c:pt idx="51">
                  <c:v>1259275</c:v>
                </c:pt>
                <c:pt idx="52">
                  <c:v>439978</c:v>
                </c:pt>
                <c:pt idx="53">
                  <c:v>275056</c:v>
                </c:pt>
                <c:pt idx="54">
                  <c:v>516542</c:v>
                </c:pt>
                <c:pt idx="55">
                  <c:v>603724</c:v>
                </c:pt>
                <c:pt idx="56">
                  <c:v>954537</c:v>
                </c:pt>
                <c:pt idx="57">
                  <c:v>625057</c:v>
                </c:pt>
                <c:pt idx="58">
                  <c:v>1052826</c:v>
                </c:pt>
                <c:pt idx="59">
                  <c:v>1014245</c:v>
                </c:pt>
                <c:pt idx="60">
                  <c:v>803145</c:v>
                </c:pt>
                <c:pt idx="61">
                  <c:v>587411</c:v>
                </c:pt>
                <c:pt idx="62">
                  <c:v>374373</c:v>
                </c:pt>
                <c:pt idx="63">
                  <c:v>557111</c:v>
                </c:pt>
                <c:pt idx="64">
                  <c:v>489115</c:v>
                </c:pt>
                <c:pt idx="65">
                  <c:v>1224141</c:v>
                </c:pt>
                <c:pt idx="66">
                  <c:v>805004</c:v>
                </c:pt>
                <c:pt idx="67">
                  <c:v>506464</c:v>
                </c:pt>
                <c:pt idx="68">
                  <c:v>135971</c:v>
                </c:pt>
                <c:pt idx="69">
                  <c:v>552511</c:v>
                </c:pt>
                <c:pt idx="70">
                  <c:v>459961</c:v>
                </c:pt>
                <c:pt idx="71">
                  <c:v>727916</c:v>
                </c:pt>
                <c:pt idx="72">
                  <c:v>806214</c:v>
                </c:pt>
                <c:pt idx="73">
                  <c:v>489677</c:v>
                </c:pt>
                <c:pt idx="74">
                  <c:v>556180</c:v>
                </c:pt>
                <c:pt idx="75">
                  <c:v>1265017</c:v>
                </c:pt>
                <c:pt idx="76">
                  <c:v>865331</c:v>
                </c:pt>
                <c:pt idx="77">
                  <c:v>560059</c:v>
                </c:pt>
                <c:pt idx="78">
                  <c:v>508705</c:v>
                </c:pt>
                <c:pt idx="79">
                  <c:v>396083</c:v>
                </c:pt>
                <c:pt idx="80">
                  <c:v>385654</c:v>
                </c:pt>
                <c:pt idx="81">
                  <c:v>470129</c:v>
                </c:pt>
                <c:pt idx="82">
                  <c:v>176038</c:v>
                </c:pt>
                <c:pt idx="83">
                  <c:v>540000</c:v>
                </c:pt>
                <c:pt idx="84">
                  <c:v>941804</c:v>
                </c:pt>
                <c:pt idx="85">
                  <c:v>122930</c:v>
                </c:pt>
                <c:pt idx="86">
                  <c:v>143189</c:v>
                </c:pt>
                <c:pt idx="87">
                  <c:v>172731</c:v>
                </c:pt>
                <c:pt idx="88">
                  <c:v>464049</c:v>
                </c:pt>
                <c:pt idx="89">
                  <c:v>410932</c:v>
                </c:pt>
                <c:pt idx="90">
                  <c:v>195152</c:v>
                </c:pt>
                <c:pt idx="91">
                  <c:v>123045</c:v>
                </c:pt>
                <c:pt idx="92">
                  <c:v>158911</c:v>
                </c:pt>
                <c:pt idx="93">
                  <c:v>404706</c:v>
                </c:pt>
                <c:pt idx="94">
                  <c:v>159884</c:v>
                </c:pt>
                <c:pt idx="95">
                  <c:v>166925</c:v>
                </c:pt>
                <c:pt idx="96">
                  <c:v>388281</c:v>
                </c:pt>
                <c:pt idx="97">
                  <c:v>379897</c:v>
                </c:pt>
                <c:pt idx="98">
                  <c:v>360662</c:v>
                </c:pt>
                <c:pt idx="99">
                  <c:v>1370801</c:v>
                </c:pt>
                <c:pt idx="100">
                  <c:v>339844</c:v>
                </c:pt>
                <c:pt idx="101">
                  <c:v>351689</c:v>
                </c:pt>
                <c:pt idx="102">
                  <c:v>374412</c:v>
                </c:pt>
                <c:pt idx="103">
                  <c:v>1287237</c:v>
                </c:pt>
                <c:pt idx="104">
                  <c:v>483827</c:v>
                </c:pt>
                <c:pt idx="105">
                  <c:v>261976</c:v>
                </c:pt>
                <c:pt idx="106">
                  <c:v>400677</c:v>
                </c:pt>
                <c:pt idx="107">
                  <c:v>401829</c:v>
                </c:pt>
                <c:pt idx="108">
                  <c:v>184210</c:v>
                </c:pt>
                <c:pt idx="109">
                  <c:v>352893</c:v>
                </c:pt>
                <c:pt idx="110">
                  <c:v>1635766</c:v>
                </c:pt>
                <c:pt idx="111">
                  <c:v>401566</c:v>
                </c:pt>
                <c:pt idx="112">
                  <c:v>984525</c:v>
                </c:pt>
                <c:pt idx="113">
                  <c:v>413220</c:v>
                </c:pt>
                <c:pt idx="114">
                  <c:v>751990</c:v>
                </c:pt>
                <c:pt idx="115">
                  <c:v>1227435</c:v>
                </c:pt>
                <c:pt idx="116">
                  <c:v>237642</c:v>
                </c:pt>
                <c:pt idx="117">
                  <c:v>144468</c:v>
                </c:pt>
                <c:pt idx="118">
                  <c:v>100268</c:v>
                </c:pt>
                <c:pt idx="119">
                  <c:v>162701</c:v>
                </c:pt>
                <c:pt idx="120">
                  <c:v>291158</c:v>
                </c:pt>
                <c:pt idx="121">
                  <c:v>446249</c:v>
                </c:pt>
                <c:pt idx="122">
                  <c:v>807230</c:v>
                </c:pt>
                <c:pt idx="123">
                  <c:v>468957</c:v>
                </c:pt>
                <c:pt idx="124">
                  <c:v>260268</c:v>
                </c:pt>
                <c:pt idx="125">
                  <c:v>102904</c:v>
                </c:pt>
                <c:pt idx="126">
                  <c:v>90419</c:v>
                </c:pt>
                <c:pt idx="127">
                  <c:v>236173</c:v>
                </c:pt>
                <c:pt idx="128">
                  <c:v>367882</c:v>
                </c:pt>
                <c:pt idx="129">
                  <c:v>232605</c:v>
                </c:pt>
                <c:pt idx="130">
                  <c:v>260844</c:v>
                </c:pt>
                <c:pt idx="131">
                  <c:v>267635</c:v>
                </c:pt>
                <c:pt idx="132">
                  <c:v>412311</c:v>
                </c:pt>
                <c:pt idx="133">
                  <c:v>274494</c:v>
                </c:pt>
                <c:pt idx="134">
                  <c:v>316167</c:v>
                </c:pt>
                <c:pt idx="135">
                  <c:v>399723</c:v>
                </c:pt>
                <c:pt idx="136">
                  <c:v>128466</c:v>
                </c:pt>
                <c:pt idx="137">
                  <c:v>148144</c:v>
                </c:pt>
                <c:pt idx="138">
                  <c:v>215920</c:v>
                </c:pt>
                <c:pt idx="139">
                  <c:v>85522</c:v>
                </c:pt>
                <c:pt idx="140">
                  <c:v>208486</c:v>
                </c:pt>
                <c:pt idx="141">
                  <c:v>489042</c:v>
                </c:pt>
                <c:pt idx="142">
                  <c:v>231681</c:v>
                </c:pt>
                <c:pt idx="143">
                  <c:v>1496269</c:v>
                </c:pt>
                <c:pt idx="144">
                  <c:v>663153</c:v>
                </c:pt>
                <c:pt idx="145">
                  <c:v>376031</c:v>
                </c:pt>
                <c:pt idx="146">
                  <c:v>1193623</c:v>
                </c:pt>
                <c:pt idx="147">
                  <c:v>563745</c:v>
                </c:pt>
                <c:pt idx="148">
                  <c:v>553635</c:v>
                </c:pt>
                <c:pt idx="149">
                  <c:v>1006947</c:v>
                </c:pt>
                <c:pt idx="150">
                  <c:v>704644</c:v>
                </c:pt>
                <c:pt idx="151">
                  <c:v>498157</c:v>
                </c:pt>
                <c:pt idx="152">
                  <c:v>563120</c:v>
                </c:pt>
                <c:pt idx="153">
                  <c:v>284468</c:v>
                </c:pt>
                <c:pt idx="154">
                  <c:v>679825</c:v>
                </c:pt>
                <c:pt idx="155">
                  <c:v>1409775</c:v>
                </c:pt>
                <c:pt idx="156">
                  <c:v>1087173</c:v>
                </c:pt>
                <c:pt idx="157">
                  <c:v>946100</c:v>
                </c:pt>
                <c:pt idx="158">
                  <c:v>1089055</c:v>
                </c:pt>
                <c:pt idx="159">
                  <c:v>1163781</c:v>
                </c:pt>
                <c:pt idx="160">
                  <c:v>992865</c:v>
                </c:pt>
                <c:pt idx="161">
                  <c:v>372839</c:v>
                </c:pt>
                <c:pt idx="162">
                  <c:v>340305</c:v>
                </c:pt>
                <c:pt idx="163">
                  <c:v>740243</c:v>
                </c:pt>
                <c:pt idx="164">
                  <c:v>178665</c:v>
                </c:pt>
                <c:pt idx="165">
                  <c:v>656841</c:v>
                </c:pt>
                <c:pt idx="166">
                  <c:v>811665</c:v>
                </c:pt>
                <c:pt idx="167">
                  <c:v>480183</c:v>
                </c:pt>
                <c:pt idx="168">
                  <c:v>456891</c:v>
                </c:pt>
                <c:pt idx="169">
                  <c:v>4301222</c:v>
                </c:pt>
                <c:pt idx="170">
                  <c:v>258696</c:v>
                </c:pt>
                <c:pt idx="171">
                  <c:v>635261</c:v>
                </c:pt>
                <c:pt idx="172">
                  <c:v>610252</c:v>
                </c:pt>
                <c:pt idx="173">
                  <c:v>1542717</c:v>
                </c:pt>
                <c:pt idx="174">
                  <c:v>136354</c:v>
                </c:pt>
                <c:pt idx="175">
                  <c:v>99250</c:v>
                </c:pt>
                <c:pt idx="176">
                  <c:v>203908</c:v>
                </c:pt>
                <c:pt idx="177">
                  <c:v>375193</c:v>
                </c:pt>
                <c:pt idx="178">
                  <c:v>439920</c:v>
                </c:pt>
                <c:pt idx="179">
                  <c:v>933256</c:v>
                </c:pt>
                <c:pt idx="180">
                  <c:v>1581065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1-E14C-8387-7757B0ABF4B1}"/>
            </c:ext>
          </c:extLst>
        </c:ser>
        <c:ser>
          <c:idx val="1"/>
          <c:order val="1"/>
          <c:invertIfNegative val="0"/>
          <c:val>
            <c:numRef>
              <c:f>'mapping stats'!$G$1:$G$181</c:f>
              <c:numCache>
                <c:formatCode>General</c:formatCode>
                <c:ptCount val="181"/>
                <c:pt idx="0">
                  <c:v>323044</c:v>
                </c:pt>
                <c:pt idx="1">
                  <c:v>625112</c:v>
                </c:pt>
                <c:pt idx="2">
                  <c:v>251245</c:v>
                </c:pt>
                <c:pt idx="3">
                  <c:v>215610</c:v>
                </c:pt>
                <c:pt idx="4">
                  <c:v>351776</c:v>
                </c:pt>
                <c:pt idx="5">
                  <c:v>259943</c:v>
                </c:pt>
                <c:pt idx="6">
                  <c:v>166710</c:v>
                </c:pt>
                <c:pt idx="7">
                  <c:v>572759</c:v>
                </c:pt>
                <c:pt idx="8">
                  <c:v>94922</c:v>
                </c:pt>
                <c:pt idx="9">
                  <c:v>309788</c:v>
                </c:pt>
                <c:pt idx="10">
                  <c:v>382255</c:v>
                </c:pt>
                <c:pt idx="11">
                  <c:v>142945</c:v>
                </c:pt>
                <c:pt idx="12">
                  <c:v>328820</c:v>
                </c:pt>
                <c:pt idx="13">
                  <c:v>156398</c:v>
                </c:pt>
                <c:pt idx="14">
                  <c:v>299449</c:v>
                </c:pt>
                <c:pt idx="15">
                  <c:v>1022464</c:v>
                </c:pt>
                <c:pt idx="16">
                  <c:v>1062785</c:v>
                </c:pt>
                <c:pt idx="17">
                  <c:v>1479273</c:v>
                </c:pt>
                <c:pt idx="18">
                  <c:v>301457</c:v>
                </c:pt>
                <c:pt idx="19">
                  <c:v>338042</c:v>
                </c:pt>
                <c:pt idx="20">
                  <c:v>160149</c:v>
                </c:pt>
                <c:pt idx="21">
                  <c:v>225512</c:v>
                </c:pt>
                <c:pt idx="22">
                  <c:v>176447</c:v>
                </c:pt>
                <c:pt idx="23">
                  <c:v>854250</c:v>
                </c:pt>
                <c:pt idx="24">
                  <c:v>226941</c:v>
                </c:pt>
                <c:pt idx="25">
                  <c:v>290197</c:v>
                </c:pt>
                <c:pt idx="26">
                  <c:v>93403</c:v>
                </c:pt>
                <c:pt idx="27">
                  <c:v>901033</c:v>
                </c:pt>
                <c:pt idx="28">
                  <c:v>193836</c:v>
                </c:pt>
                <c:pt idx="29">
                  <c:v>112245</c:v>
                </c:pt>
                <c:pt idx="30">
                  <c:v>155543</c:v>
                </c:pt>
                <c:pt idx="31">
                  <c:v>284017</c:v>
                </c:pt>
                <c:pt idx="32">
                  <c:v>122863</c:v>
                </c:pt>
                <c:pt idx="33">
                  <c:v>264208</c:v>
                </c:pt>
                <c:pt idx="34">
                  <c:v>279033</c:v>
                </c:pt>
                <c:pt idx="35">
                  <c:v>256660</c:v>
                </c:pt>
                <c:pt idx="36">
                  <c:v>141844</c:v>
                </c:pt>
                <c:pt idx="37">
                  <c:v>286912</c:v>
                </c:pt>
                <c:pt idx="38">
                  <c:v>644670</c:v>
                </c:pt>
                <c:pt idx="39">
                  <c:v>139587</c:v>
                </c:pt>
                <c:pt idx="40">
                  <c:v>377518</c:v>
                </c:pt>
                <c:pt idx="41">
                  <c:v>301168</c:v>
                </c:pt>
                <c:pt idx="42">
                  <c:v>307283</c:v>
                </c:pt>
                <c:pt idx="43">
                  <c:v>110749</c:v>
                </c:pt>
                <c:pt idx="44">
                  <c:v>90458</c:v>
                </c:pt>
                <c:pt idx="45">
                  <c:v>317620</c:v>
                </c:pt>
                <c:pt idx="46">
                  <c:v>255647</c:v>
                </c:pt>
                <c:pt idx="47">
                  <c:v>479535</c:v>
                </c:pt>
                <c:pt idx="48">
                  <c:v>609635</c:v>
                </c:pt>
                <c:pt idx="49">
                  <c:v>1309338</c:v>
                </c:pt>
                <c:pt idx="50">
                  <c:v>774910</c:v>
                </c:pt>
                <c:pt idx="51">
                  <c:v>1129424</c:v>
                </c:pt>
                <c:pt idx="52">
                  <c:v>363629</c:v>
                </c:pt>
                <c:pt idx="53">
                  <c:v>101143</c:v>
                </c:pt>
                <c:pt idx="54">
                  <c:v>452536</c:v>
                </c:pt>
                <c:pt idx="55">
                  <c:v>518766</c:v>
                </c:pt>
                <c:pt idx="56">
                  <c:v>612031</c:v>
                </c:pt>
                <c:pt idx="57">
                  <c:v>557462</c:v>
                </c:pt>
                <c:pt idx="58">
                  <c:v>614507</c:v>
                </c:pt>
                <c:pt idx="59">
                  <c:v>497594</c:v>
                </c:pt>
                <c:pt idx="60">
                  <c:v>716653</c:v>
                </c:pt>
                <c:pt idx="61">
                  <c:v>510983</c:v>
                </c:pt>
                <c:pt idx="62">
                  <c:v>130075</c:v>
                </c:pt>
                <c:pt idx="63">
                  <c:v>102333</c:v>
                </c:pt>
                <c:pt idx="64">
                  <c:v>365250</c:v>
                </c:pt>
                <c:pt idx="65">
                  <c:v>1069557</c:v>
                </c:pt>
                <c:pt idx="66">
                  <c:v>713529</c:v>
                </c:pt>
                <c:pt idx="67">
                  <c:v>235743</c:v>
                </c:pt>
                <c:pt idx="68">
                  <c:v>86794</c:v>
                </c:pt>
                <c:pt idx="69">
                  <c:v>500161</c:v>
                </c:pt>
                <c:pt idx="70">
                  <c:v>97648</c:v>
                </c:pt>
                <c:pt idx="71">
                  <c:v>649820</c:v>
                </c:pt>
                <c:pt idx="72">
                  <c:v>638179</c:v>
                </c:pt>
                <c:pt idx="73">
                  <c:v>438074</c:v>
                </c:pt>
                <c:pt idx="74">
                  <c:v>484530</c:v>
                </c:pt>
                <c:pt idx="75">
                  <c:v>1128585</c:v>
                </c:pt>
                <c:pt idx="76">
                  <c:v>707516</c:v>
                </c:pt>
                <c:pt idx="77">
                  <c:v>390717</c:v>
                </c:pt>
                <c:pt idx="78">
                  <c:v>444194</c:v>
                </c:pt>
                <c:pt idx="79">
                  <c:v>184046</c:v>
                </c:pt>
                <c:pt idx="80">
                  <c:v>200030</c:v>
                </c:pt>
                <c:pt idx="81">
                  <c:v>311460</c:v>
                </c:pt>
                <c:pt idx="82">
                  <c:v>92648</c:v>
                </c:pt>
                <c:pt idx="83">
                  <c:v>486762</c:v>
                </c:pt>
                <c:pt idx="84">
                  <c:v>293901</c:v>
                </c:pt>
                <c:pt idx="85">
                  <c:v>78276</c:v>
                </c:pt>
                <c:pt idx="86">
                  <c:v>71424</c:v>
                </c:pt>
                <c:pt idx="87">
                  <c:v>143594</c:v>
                </c:pt>
                <c:pt idx="88">
                  <c:v>351163</c:v>
                </c:pt>
                <c:pt idx="89">
                  <c:v>178421</c:v>
                </c:pt>
                <c:pt idx="90">
                  <c:v>42649</c:v>
                </c:pt>
                <c:pt idx="91">
                  <c:v>50305</c:v>
                </c:pt>
                <c:pt idx="92">
                  <c:v>87376</c:v>
                </c:pt>
                <c:pt idx="93">
                  <c:v>71124</c:v>
                </c:pt>
                <c:pt idx="94">
                  <c:v>48072</c:v>
                </c:pt>
                <c:pt idx="95">
                  <c:v>142996</c:v>
                </c:pt>
                <c:pt idx="96">
                  <c:v>347660</c:v>
                </c:pt>
                <c:pt idx="97">
                  <c:v>322267</c:v>
                </c:pt>
                <c:pt idx="98">
                  <c:v>320632</c:v>
                </c:pt>
                <c:pt idx="99">
                  <c:v>1251364</c:v>
                </c:pt>
                <c:pt idx="100">
                  <c:v>191066</c:v>
                </c:pt>
                <c:pt idx="101">
                  <c:v>140382</c:v>
                </c:pt>
                <c:pt idx="102">
                  <c:v>261974</c:v>
                </c:pt>
                <c:pt idx="103">
                  <c:v>827871</c:v>
                </c:pt>
                <c:pt idx="104">
                  <c:v>435553</c:v>
                </c:pt>
                <c:pt idx="105">
                  <c:v>86580</c:v>
                </c:pt>
                <c:pt idx="106">
                  <c:v>313410</c:v>
                </c:pt>
                <c:pt idx="107">
                  <c:v>343932</c:v>
                </c:pt>
                <c:pt idx="108">
                  <c:v>62987</c:v>
                </c:pt>
                <c:pt idx="109">
                  <c:v>287921</c:v>
                </c:pt>
                <c:pt idx="110">
                  <c:v>1498952</c:v>
                </c:pt>
                <c:pt idx="111">
                  <c:v>268617</c:v>
                </c:pt>
                <c:pt idx="112">
                  <c:v>515654</c:v>
                </c:pt>
                <c:pt idx="113">
                  <c:v>210031</c:v>
                </c:pt>
                <c:pt idx="114">
                  <c:v>513138</c:v>
                </c:pt>
                <c:pt idx="115">
                  <c:v>1105713</c:v>
                </c:pt>
                <c:pt idx="116">
                  <c:v>102090</c:v>
                </c:pt>
                <c:pt idx="117">
                  <c:v>69166</c:v>
                </c:pt>
                <c:pt idx="118">
                  <c:v>19593</c:v>
                </c:pt>
                <c:pt idx="119">
                  <c:v>51656</c:v>
                </c:pt>
                <c:pt idx="120">
                  <c:v>59949</c:v>
                </c:pt>
                <c:pt idx="121">
                  <c:v>387902</c:v>
                </c:pt>
                <c:pt idx="122">
                  <c:v>702410</c:v>
                </c:pt>
                <c:pt idx="123">
                  <c:v>411484</c:v>
                </c:pt>
                <c:pt idx="124">
                  <c:v>234994</c:v>
                </c:pt>
                <c:pt idx="125">
                  <c:v>37863</c:v>
                </c:pt>
                <c:pt idx="126">
                  <c:v>74415</c:v>
                </c:pt>
                <c:pt idx="127">
                  <c:v>84596</c:v>
                </c:pt>
                <c:pt idx="128">
                  <c:v>334074</c:v>
                </c:pt>
                <c:pt idx="129">
                  <c:v>210665</c:v>
                </c:pt>
                <c:pt idx="130">
                  <c:v>168832</c:v>
                </c:pt>
                <c:pt idx="131">
                  <c:v>218799</c:v>
                </c:pt>
                <c:pt idx="132">
                  <c:v>336537</c:v>
                </c:pt>
                <c:pt idx="133">
                  <c:v>227346</c:v>
                </c:pt>
                <c:pt idx="134">
                  <c:v>286211</c:v>
                </c:pt>
                <c:pt idx="135">
                  <c:v>368481</c:v>
                </c:pt>
                <c:pt idx="136">
                  <c:v>110429</c:v>
                </c:pt>
                <c:pt idx="137">
                  <c:v>111634</c:v>
                </c:pt>
                <c:pt idx="138">
                  <c:v>185232</c:v>
                </c:pt>
                <c:pt idx="139">
                  <c:v>42164</c:v>
                </c:pt>
                <c:pt idx="140">
                  <c:v>128662</c:v>
                </c:pt>
                <c:pt idx="141">
                  <c:v>345143</c:v>
                </c:pt>
                <c:pt idx="142">
                  <c:v>62468</c:v>
                </c:pt>
                <c:pt idx="143">
                  <c:v>1357101</c:v>
                </c:pt>
                <c:pt idx="144">
                  <c:v>595779</c:v>
                </c:pt>
                <c:pt idx="145">
                  <c:v>128613</c:v>
                </c:pt>
                <c:pt idx="146">
                  <c:v>244520</c:v>
                </c:pt>
                <c:pt idx="147">
                  <c:v>484525</c:v>
                </c:pt>
                <c:pt idx="148">
                  <c:v>493092</c:v>
                </c:pt>
                <c:pt idx="149">
                  <c:v>905394</c:v>
                </c:pt>
                <c:pt idx="150">
                  <c:v>577107</c:v>
                </c:pt>
                <c:pt idx="151">
                  <c:v>128416</c:v>
                </c:pt>
                <c:pt idx="152">
                  <c:v>490336</c:v>
                </c:pt>
                <c:pt idx="153">
                  <c:v>259727</c:v>
                </c:pt>
                <c:pt idx="154">
                  <c:v>566995</c:v>
                </c:pt>
                <c:pt idx="155">
                  <c:v>1270302</c:v>
                </c:pt>
                <c:pt idx="156">
                  <c:v>978359</c:v>
                </c:pt>
                <c:pt idx="157">
                  <c:v>195964</c:v>
                </c:pt>
                <c:pt idx="158">
                  <c:v>604281</c:v>
                </c:pt>
                <c:pt idx="159">
                  <c:v>214515</c:v>
                </c:pt>
                <c:pt idx="160">
                  <c:v>203519</c:v>
                </c:pt>
                <c:pt idx="161">
                  <c:v>331498</c:v>
                </c:pt>
                <c:pt idx="162">
                  <c:v>302290</c:v>
                </c:pt>
                <c:pt idx="163">
                  <c:v>646806</c:v>
                </c:pt>
                <c:pt idx="164">
                  <c:v>159097</c:v>
                </c:pt>
                <c:pt idx="165">
                  <c:v>594296</c:v>
                </c:pt>
                <c:pt idx="166">
                  <c:v>572850</c:v>
                </c:pt>
                <c:pt idx="167">
                  <c:v>328797</c:v>
                </c:pt>
                <c:pt idx="168">
                  <c:v>390836</c:v>
                </c:pt>
                <c:pt idx="169">
                  <c:v>3617611</c:v>
                </c:pt>
                <c:pt idx="170">
                  <c:v>234373</c:v>
                </c:pt>
                <c:pt idx="171">
                  <c:v>570933</c:v>
                </c:pt>
                <c:pt idx="172">
                  <c:v>429692</c:v>
                </c:pt>
                <c:pt idx="173">
                  <c:v>1394829</c:v>
                </c:pt>
                <c:pt idx="174">
                  <c:v>104385</c:v>
                </c:pt>
                <c:pt idx="175">
                  <c:v>73144</c:v>
                </c:pt>
                <c:pt idx="176">
                  <c:v>146889</c:v>
                </c:pt>
                <c:pt idx="177">
                  <c:v>315988</c:v>
                </c:pt>
                <c:pt idx="178">
                  <c:v>252008</c:v>
                </c:pt>
                <c:pt idx="179">
                  <c:v>606566</c:v>
                </c:pt>
                <c:pt idx="180">
                  <c:v>1248687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1-E14C-8387-7757B0AB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657920"/>
        <c:axId val="2108661104"/>
      </c:barChart>
      <c:catAx>
        <c:axId val="210865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661104"/>
        <c:crosses val="autoZero"/>
        <c:auto val="1"/>
        <c:lblAlgn val="ctr"/>
        <c:lblOffset val="100"/>
        <c:noMultiLvlLbl val="0"/>
      </c:catAx>
      <c:valAx>
        <c:axId val="210866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18</xdr:row>
      <xdr:rowOff>114300</xdr:rowOff>
    </xdr:from>
    <xdr:to>
      <xdr:col>22</xdr:col>
      <xdr:colOff>685800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622300</xdr:colOff>
      <xdr:row>4</xdr:row>
      <xdr:rowOff>114300</xdr:rowOff>
    </xdr:from>
    <xdr:to>
      <xdr:col>22</xdr:col>
      <xdr:colOff>241300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16</xdr:row>
      <xdr:rowOff>44450</xdr:rowOff>
    </xdr:from>
    <xdr:to>
      <xdr:col>17</xdr:col>
      <xdr:colOff>76200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406400</xdr:colOff>
      <xdr:row>2</xdr:row>
      <xdr:rowOff>50800</xdr:rowOff>
    </xdr:from>
    <xdr:to>
      <xdr:col>28</xdr:col>
      <xdr:colOff>406400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368300</xdr:colOff>
      <xdr:row>16</xdr:row>
      <xdr:rowOff>165100</xdr:rowOff>
    </xdr:from>
    <xdr:to>
      <xdr:col>24</xdr:col>
      <xdr:colOff>812800</xdr:colOff>
      <xdr:row>31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29</xdr:row>
      <xdr:rowOff>0</xdr:rowOff>
    </xdr:from>
    <xdr:to>
      <xdr:col>27</xdr:col>
      <xdr:colOff>279400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793750</xdr:colOff>
      <xdr:row>6</xdr:row>
      <xdr:rowOff>50800</xdr:rowOff>
    </xdr:from>
    <xdr:to>
      <xdr:col>34</xdr:col>
      <xdr:colOff>812800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enrdoyle/Documents/WORK%20-%20teaching-students/STUDENTS/Sam/130919%20-%20new%20oncho%20samples%20form%20ghana%20-%20breakdown%20by%20commu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very_poor</v>
          </cell>
          <cell r="H1" t="str">
            <v>poor</v>
          </cell>
          <cell r="I1" t="str">
            <v>moderate</v>
          </cell>
          <cell r="J1" t="str">
            <v>good</v>
          </cell>
        </row>
        <row r="2">
          <cell r="E2" t="str">
            <v>Agbelekame 1</v>
          </cell>
          <cell r="G2">
            <v>0</v>
          </cell>
          <cell r="H2">
            <v>2</v>
          </cell>
          <cell r="I2">
            <v>4</v>
          </cell>
          <cell r="J2">
            <v>15</v>
          </cell>
        </row>
        <row r="3">
          <cell r="E3" t="str">
            <v>Agbelekame 2</v>
          </cell>
          <cell r="G3">
            <v>0</v>
          </cell>
          <cell r="H3">
            <v>12</v>
          </cell>
          <cell r="I3">
            <v>3</v>
          </cell>
          <cell r="J3">
            <v>22</v>
          </cell>
        </row>
        <row r="4">
          <cell r="E4" t="str">
            <v>Asubende</v>
          </cell>
          <cell r="G4">
            <v>1</v>
          </cell>
          <cell r="H4">
            <v>2</v>
          </cell>
          <cell r="I4">
            <v>4</v>
          </cell>
          <cell r="J4">
            <v>12</v>
          </cell>
        </row>
        <row r="5">
          <cell r="E5" t="str">
            <v>Baaya</v>
          </cell>
          <cell r="G5">
            <v>0</v>
          </cell>
          <cell r="H5">
            <v>0</v>
          </cell>
          <cell r="I5">
            <v>1</v>
          </cell>
          <cell r="J5">
            <v>5</v>
          </cell>
        </row>
        <row r="6">
          <cell r="E6" t="str">
            <v>Wiae Chabbon</v>
          </cell>
          <cell r="G6">
            <v>0</v>
          </cell>
          <cell r="H6">
            <v>3</v>
          </cell>
          <cell r="I6">
            <v>3</v>
          </cell>
          <cell r="J6">
            <v>44</v>
          </cell>
        </row>
        <row r="7">
          <cell r="E7" t="str">
            <v>Jagbengbendo</v>
          </cell>
          <cell r="G7">
            <v>2</v>
          </cell>
          <cell r="H7">
            <v>6</v>
          </cell>
          <cell r="I7">
            <v>12</v>
          </cell>
          <cell r="J7">
            <v>22</v>
          </cell>
        </row>
        <row r="8">
          <cell r="E8" t="str">
            <v>Kojoboni</v>
          </cell>
          <cell r="G8">
            <v>0</v>
          </cell>
          <cell r="H8">
            <v>6</v>
          </cell>
          <cell r="I8">
            <v>4</v>
          </cell>
          <cell r="J8">
            <v>13</v>
          </cell>
        </row>
        <row r="9">
          <cell r="E9" t="str">
            <v>Kyingakrom</v>
          </cell>
          <cell r="G9">
            <v>1</v>
          </cell>
          <cell r="H9">
            <v>8</v>
          </cell>
          <cell r="I9">
            <v>2</v>
          </cell>
          <cell r="J9">
            <v>14</v>
          </cell>
        </row>
        <row r="10">
          <cell r="E10" t="str">
            <v>New Longoro</v>
          </cell>
          <cell r="G10">
            <v>0</v>
          </cell>
          <cell r="H10">
            <v>0</v>
          </cell>
          <cell r="I10">
            <v>1</v>
          </cell>
          <cell r="J10">
            <v>15</v>
          </cell>
        </row>
        <row r="11">
          <cell r="E11" t="str">
            <v>Nyire</v>
          </cell>
          <cell r="G11">
            <v>0</v>
          </cell>
          <cell r="H11">
            <v>0</v>
          </cell>
          <cell r="I11">
            <v>4</v>
          </cell>
          <cell r="J11">
            <v>14</v>
          </cell>
        </row>
        <row r="12">
          <cell r="E12" t="str">
            <v>Ohiampe</v>
          </cell>
          <cell r="G12">
            <v>0</v>
          </cell>
          <cell r="H12">
            <v>1</v>
          </cell>
          <cell r="I12">
            <v>0</v>
          </cell>
          <cell r="J12">
            <v>6</v>
          </cell>
        </row>
        <row r="13">
          <cell r="E13" t="str">
            <v>Senyase</v>
          </cell>
          <cell r="G13">
            <v>0</v>
          </cell>
          <cell r="H13">
            <v>0</v>
          </cell>
          <cell r="I13">
            <v>4</v>
          </cell>
          <cell r="J13">
            <v>4</v>
          </cell>
        </row>
        <row r="14">
          <cell r="E14" t="str">
            <v>Takumdo</v>
          </cell>
          <cell r="G14">
            <v>2</v>
          </cell>
          <cell r="H14">
            <v>3</v>
          </cell>
          <cell r="I14">
            <v>5</v>
          </cell>
          <cell r="J14">
            <v>18</v>
          </cell>
        </row>
        <row r="15">
          <cell r="E15" t="str">
            <v>Wiae</v>
          </cell>
          <cell r="G15">
            <v>0</v>
          </cell>
          <cell r="H15">
            <v>0</v>
          </cell>
          <cell r="I15">
            <v>1</v>
          </cell>
          <cell r="J15">
            <v>4</v>
          </cell>
        </row>
        <row r="16">
          <cell r="G16">
            <v>6</v>
          </cell>
          <cell r="H16">
            <v>43</v>
          </cell>
          <cell r="I16">
            <v>48</v>
          </cell>
          <cell r="J16">
            <v>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B117"/>
  <sheetViews>
    <sheetView workbookViewId="0">
      <selection activeCell="P39" sqref="P39:AB47"/>
    </sheetView>
  </sheetViews>
  <sheetFormatPr baseColWidth="10" defaultRowHeight="16" x14ac:dyDescent="0.2"/>
  <sheetData>
    <row r="3" spans="2:28" x14ac:dyDescent="0.2">
      <c r="B3" s="7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P3" s="10"/>
      <c r="Q3" s="11">
        <v>1</v>
      </c>
      <c r="R3" s="11">
        <v>2</v>
      </c>
      <c r="S3" s="11">
        <v>3</v>
      </c>
      <c r="T3" s="11">
        <v>4</v>
      </c>
      <c r="U3" s="11">
        <v>5</v>
      </c>
      <c r="V3" s="11">
        <v>6</v>
      </c>
      <c r="W3" s="11">
        <v>7</v>
      </c>
      <c r="X3" s="11">
        <v>8</v>
      </c>
      <c r="Y3" s="11">
        <v>9</v>
      </c>
      <c r="Z3" s="11">
        <v>10</v>
      </c>
      <c r="AA3" s="11">
        <v>11</v>
      </c>
      <c r="AB3" s="11">
        <v>12</v>
      </c>
    </row>
    <row r="4" spans="2:28" x14ac:dyDescent="0.2">
      <c r="B4" s="8" t="s">
        <v>1</v>
      </c>
      <c r="C4" s="9" t="s">
        <v>15</v>
      </c>
      <c r="D4" s="9" t="s">
        <v>16</v>
      </c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  <c r="M4" s="9" t="s">
        <v>25</v>
      </c>
      <c r="N4" s="9" t="s">
        <v>26</v>
      </c>
      <c r="P4" s="11" t="s">
        <v>1</v>
      </c>
      <c r="Q4" s="12" t="s">
        <v>111</v>
      </c>
      <c r="R4" s="12" t="s">
        <v>112</v>
      </c>
      <c r="S4" s="12" t="s">
        <v>113</v>
      </c>
      <c r="T4" s="12" t="s">
        <v>114</v>
      </c>
      <c r="U4" s="12" t="s">
        <v>115</v>
      </c>
      <c r="V4" s="12" t="s">
        <v>116</v>
      </c>
      <c r="W4" s="12" t="s">
        <v>117</v>
      </c>
      <c r="X4" s="12" t="s">
        <v>118</v>
      </c>
      <c r="Y4" s="12" t="s">
        <v>119</v>
      </c>
      <c r="Z4" s="12" t="s">
        <v>120</v>
      </c>
      <c r="AA4" s="12" t="s">
        <v>121</v>
      </c>
      <c r="AB4" s="12" t="s">
        <v>122</v>
      </c>
    </row>
    <row r="5" spans="2:28" x14ac:dyDescent="0.2">
      <c r="B5" s="8" t="s">
        <v>2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  <c r="L5" s="9" t="s">
        <v>36</v>
      </c>
      <c r="M5" s="9" t="s">
        <v>37</v>
      </c>
      <c r="N5" s="9" t="s">
        <v>38</v>
      </c>
      <c r="P5" s="11" t="s">
        <v>2</v>
      </c>
      <c r="Q5" s="12" t="s">
        <v>123</v>
      </c>
      <c r="R5" s="12" t="s">
        <v>124</v>
      </c>
      <c r="S5" s="12" t="s">
        <v>125</v>
      </c>
      <c r="T5" s="12" t="s">
        <v>126</v>
      </c>
      <c r="U5" s="12" t="s">
        <v>127</v>
      </c>
      <c r="V5" s="12" t="s">
        <v>128</v>
      </c>
      <c r="W5" s="12" t="s">
        <v>129</v>
      </c>
      <c r="X5" s="12" t="s">
        <v>130</v>
      </c>
      <c r="Y5" s="12" t="s">
        <v>131</v>
      </c>
      <c r="Z5" s="12" t="s">
        <v>132</v>
      </c>
      <c r="AA5" s="12" t="s">
        <v>133</v>
      </c>
      <c r="AB5" s="12" t="s">
        <v>134</v>
      </c>
    </row>
    <row r="6" spans="2:28" x14ac:dyDescent="0.2">
      <c r="B6" s="8" t="s">
        <v>3</v>
      </c>
      <c r="C6" s="9" t="s">
        <v>39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9" t="s">
        <v>46</v>
      </c>
      <c r="K6" s="9" t="s">
        <v>47</v>
      </c>
      <c r="L6" s="9" t="s">
        <v>48</v>
      </c>
      <c r="M6" s="9" t="s">
        <v>49</v>
      </c>
      <c r="N6" s="9" t="s">
        <v>50</v>
      </c>
      <c r="P6" s="11" t="s">
        <v>3</v>
      </c>
      <c r="Q6" s="12" t="s">
        <v>135</v>
      </c>
      <c r="R6" s="12" t="s">
        <v>136</v>
      </c>
      <c r="S6" s="12" t="s">
        <v>137</v>
      </c>
      <c r="T6" s="12" t="s">
        <v>138</v>
      </c>
      <c r="U6" s="12" t="s">
        <v>139</v>
      </c>
      <c r="V6" s="12" t="s">
        <v>140</v>
      </c>
      <c r="W6" s="12" t="s">
        <v>141</v>
      </c>
      <c r="X6" s="12" t="s">
        <v>142</v>
      </c>
      <c r="Y6" s="12" t="s">
        <v>143</v>
      </c>
      <c r="Z6" s="12" t="s">
        <v>144</v>
      </c>
      <c r="AA6" s="12" t="s">
        <v>145</v>
      </c>
      <c r="AB6" s="12" t="s">
        <v>146</v>
      </c>
    </row>
    <row r="7" spans="2:28" x14ac:dyDescent="0.2">
      <c r="B7" s="8" t="s">
        <v>4</v>
      </c>
      <c r="C7" s="9" t="s">
        <v>51</v>
      </c>
      <c r="D7" s="9" t="s">
        <v>52</v>
      </c>
      <c r="E7" s="9" t="s">
        <v>53</v>
      </c>
      <c r="F7" s="9" t="s">
        <v>54</v>
      </c>
      <c r="G7" s="9" t="s">
        <v>55</v>
      </c>
      <c r="H7" s="9" t="s">
        <v>56</v>
      </c>
      <c r="I7" s="9" t="s">
        <v>57</v>
      </c>
      <c r="J7" s="9" t="s">
        <v>58</v>
      </c>
      <c r="K7" s="9" t="s">
        <v>59</v>
      </c>
      <c r="L7" s="9" t="s">
        <v>60</v>
      </c>
      <c r="M7" s="9" t="s">
        <v>61</v>
      </c>
      <c r="N7" s="9" t="s">
        <v>62</v>
      </c>
      <c r="P7" s="11" t="s">
        <v>4</v>
      </c>
      <c r="Q7" s="12" t="s">
        <v>147</v>
      </c>
      <c r="R7" s="12" t="s">
        <v>148</v>
      </c>
      <c r="S7" s="12" t="s">
        <v>149</v>
      </c>
      <c r="T7" s="12" t="s">
        <v>150</v>
      </c>
      <c r="U7" s="12" t="s">
        <v>151</v>
      </c>
      <c r="V7" s="12" t="s">
        <v>152</v>
      </c>
      <c r="W7" s="12" t="s">
        <v>153</v>
      </c>
      <c r="X7" s="12" t="s">
        <v>154</v>
      </c>
      <c r="Y7" s="12" t="s">
        <v>155</v>
      </c>
      <c r="Z7" s="12" t="s">
        <v>156</v>
      </c>
      <c r="AA7" s="12" t="s">
        <v>157</v>
      </c>
      <c r="AB7" s="12" t="s">
        <v>158</v>
      </c>
    </row>
    <row r="8" spans="2:28" x14ac:dyDescent="0.2">
      <c r="B8" s="8" t="s">
        <v>5</v>
      </c>
      <c r="C8" s="9" t="s">
        <v>63</v>
      </c>
      <c r="D8" s="9" t="s">
        <v>64</v>
      </c>
      <c r="E8" s="9" t="s">
        <v>65</v>
      </c>
      <c r="F8" s="9" t="s">
        <v>66</v>
      </c>
      <c r="G8" s="9" t="s">
        <v>67</v>
      </c>
      <c r="H8" s="9" t="s">
        <v>68</v>
      </c>
      <c r="I8" s="9" t="s">
        <v>69</v>
      </c>
      <c r="J8" s="9" t="s">
        <v>70</v>
      </c>
      <c r="K8" s="9" t="s">
        <v>71</v>
      </c>
      <c r="L8" s="9" t="s">
        <v>72</v>
      </c>
      <c r="M8" s="9" t="s">
        <v>73</v>
      </c>
      <c r="N8" s="9" t="s">
        <v>74</v>
      </c>
      <c r="P8" s="11" t="s">
        <v>5</v>
      </c>
      <c r="Q8" s="12" t="s">
        <v>159</v>
      </c>
      <c r="R8" s="12" t="s">
        <v>160</v>
      </c>
      <c r="S8" s="12" t="s">
        <v>161</v>
      </c>
      <c r="T8" s="12" t="s">
        <v>162</v>
      </c>
      <c r="U8" s="12" t="s">
        <v>163</v>
      </c>
      <c r="V8" s="12" t="s">
        <v>164</v>
      </c>
      <c r="W8" s="12" t="s">
        <v>165</v>
      </c>
      <c r="X8" s="12" t="s">
        <v>166</v>
      </c>
      <c r="Y8" s="12" t="s">
        <v>167</v>
      </c>
      <c r="Z8" s="10"/>
      <c r="AA8" s="12" t="s">
        <v>168</v>
      </c>
      <c r="AB8" s="12" t="s">
        <v>169</v>
      </c>
    </row>
    <row r="9" spans="2:28" x14ac:dyDescent="0.2">
      <c r="B9" s="8" t="s">
        <v>6</v>
      </c>
      <c r="C9" s="9" t="s">
        <v>75</v>
      </c>
      <c r="D9" s="9" t="s">
        <v>76</v>
      </c>
      <c r="E9" s="9" t="s">
        <v>77</v>
      </c>
      <c r="F9" s="9" t="s">
        <v>78</v>
      </c>
      <c r="G9" s="9" t="s">
        <v>79</v>
      </c>
      <c r="H9" s="9" t="s">
        <v>80</v>
      </c>
      <c r="I9" s="9" t="s">
        <v>81</v>
      </c>
      <c r="J9" s="9" t="s">
        <v>82</v>
      </c>
      <c r="K9" s="9" t="s">
        <v>83</v>
      </c>
      <c r="L9" s="9" t="s">
        <v>84</v>
      </c>
      <c r="M9" s="9" t="s">
        <v>85</v>
      </c>
      <c r="N9" s="9" t="s">
        <v>86</v>
      </c>
      <c r="P9" s="11" t="s">
        <v>6</v>
      </c>
      <c r="Q9" s="12" t="s">
        <v>170</v>
      </c>
      <c r="R9" s="12" t="s">
        <v>171</v>
      </c>
      <c r="S9" s="12" t="s">
        <v>172</v>
      </c>
      <c r="T9" s="12" t="s">
        <v>173</v>
      </c>
      <c r="U9" s="12" t="s">
        <v>174</v>
      </c>
      <c r="V9" s="12" t="s">
        <v>175</v>
      </c>
      <c r="W9" s="12" t="s">
        <v>176</v>
      </c>
      <c r="X9" s="12" t="s">
        <v>177</v>
      </c>
      <c r="Y9" s="12" t="s">
        <v>178</v>
      </c>
      <c r="Z9" s="10"/>
      <c r="AA9" s="12" t="s">
        <v>179</v>
      </c>
      <c r="AB9" s="12" t="s">
        <v>180</v>
      </c>
    </row>
    <row r="10" spans="2:28" x14ac:dyDescent="0.2">
      <c r="B10" s="8" t="s">
        <v>7</v>
      </c>
      <c r="C10" s="9" t="s">
        <v>87</v>
      </c>
      <c r="D10" s="9" t="s">
        <v>88</v>
      </c>
      <c r="E10" s="9" t="s">
        <v>89</v>
      </c>
      <c r="F10" s="9" t="s">
        <v>90</v>
      </c>
      <c r="G10" s="9" t="s">
        <v>91</v>
      </c>
      <c r="H10" s="9" t="s">
        <v>92</v>
      </c>
      <c r="I10" s="9" t="s">
        <v>93</v>
      </c>
      <c r="J10" s="9" t="s">
        <v>94</v>
      </c>
      <c r="K10" s="9" t="s">
        <v>95</v>
      </c>
      <c r="L10" s="9" t="s">
        <v>96</v>
      </c>
      <c r="M10" s="9" t="s">
        <v>97</v>
      </c>
      <c r="N10" s="9" t="s">
        <v>98</v>
      </c>
      <c r="P10" s="11" t="s">
        <v>7</v>
      </c>
      <c r="Q10" s="12" t="s">
        <v>181</v>
      </c>
      <c r="R10" s="12" t="s">
        <v>182</v>
      </c>
      <c r="S10" s="12" t="s">
        <v>183</v>
      </c>
      <c r="T10" s="12" t="s">
        <v>184</v>
      </c>
      <c r="U10" s="12" t="s">
        <v>185</v>
      </c>
      <c r="V10" s="12" t="s">
        <v>186</v>
      </c>
      <c r="W10" s="12" t="s">
        <v>187</v>
      </c>
      <c r="X10" s="12" t="s">
        <v>188</v>
      </c>
      <c r="Y10" s="12" t="s">
        <v>189</v>
      </c>
      <c r="Z10" s="10"/>
      <c r="AA10" s="12" t="s">
        <v>190</v>
      </c>
      <c r="AB10" s="12" t="s">
        <v>191</v>
      </c>
    </row>
    <row r="11" spans="2:28" x14ac:dyDescent="0.2">
      <c r="B11" s="8" t="s">
        <v>8</v>
      </c>
      <c r="C11" s="9" t="s">
        <v>99</v>
      </c>
      <c r="D11" s="9" t="s">
        <v>100</v>
      </c>
      <c r="E11" s="9" t="s">
        <v>101</v>
      </c>
      <c r="F11" s="9" t="s">
        <v>102</v>
      </c>
      <c r="G11" s="9" t="s">
        <v>103</v>
      </c>
      <c r="H11" s="9" t="s">
        <v>104</v>
      </c>
      <c r="I11" s="9" t="s">
        <v>105</v>
      </c>
      <c r="J11" s="9" t="s">
        <v>106</v>
      </c>
      <c r="K11" s="9" t="s">
        <v>107</v>
      </c>
      <c r="L11" s="9" t="s">
        <v>108</v>
      </c>
      <c r="M11" s="9" t="s">
        <v>109</v>
      </c>
      <c r="N11" s="9" t="s">
        <v>110</v>
      </c>
      <c r="P11" s="11" t="s">
        <v>8</v>
      </c>
      <c r="Q11" s="12" t="s">
        <v>192</v>
      </c>
      <c r="R11" s="12" t="s">
        <v>193</v>
      </c>
      <c r="S11" s="12" t="s">
        <v>194</v>
      </c>
      <c r="T11" s="12" t="s">
        <v>195</v>
      </c>
      <c r="U11" s="12" t="s">
        <v>196</v>
      </c>
      <c r="V11" s="12" t="s">
        <v>197</v>
      </c>
      <c r="W11" s="12" t="s">
        <v>198</v>
      </c>
      <c r="X11" s="12" t="s">
        <v>199</v>
      </c>
      <c r="Y11" s="12" t="s">
        <v>200</v>
      </c>
      <c r="Z11" s="10"/>
      <c r="AA11" s="12" t="s">
        <v>201</v>
      </c>
      <c r="AB11" s="12" t="s">
        <v>202</v>
      </c>
    </row>
    <row r="15" spans="2:28" x14ac:dyDescent="0.2">
      <c r="B15" s="1" t="s">
        <v>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1" t="s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 x14ac:dyDescent="0.2">
      <c r="B16" s="3"/>
      <c r="C16" s="4">
        <v>1</v>
      </c>
      <c r="D16" s="4">
        <v>2</v>
      </c>
      <c r="E16" s="4">
        <v>3</v>
      </c>
      <c r="F16" s="4">
        <v>4</v>
      </c>
      <c r="G16" s="4">
        <v>5</v>
      </c>
      <c r="H16" s="4">
        <v>6</v>
      </c>
      <c r="I16" s="4">
        <v>7</v>
      </c>
      <c r="J16" s="4">
        <v>8</v>
      </c>
      <c r="K16" s="4">
        <v>9</v>
      </c>
      <c r="L16" s="4">
        <v>10</v>
      </c>
      <c r="M16" s="4">
        <v>11</v>
      </c>
      <c r="N16" s="4">
        <v>12</v>
      </c>
      <c r="P16" s="3"/>
      <c r="Q16" s="4">
        <v>1</v>
      </c>
      <c r="R16" s="4">
        <v>2</v>
      </c>
      <c r="S16" s="4">
        <v>3</v>
      </c>
      <c r="T16" s="4">
        <v>4</v>
      </c>
      <c r="U16" s="4">
        <v>5</v>
      </c>
      <c r="V16" s="4">
        <v>6</v>
      </c>
      <c r="W16" s="4">
        <v>7</v>
      </c>
      <c r="X16" s="4">
        <v>8</v>
      </c>
      <c r="Y16" s="4">
        <v>9</v>
      </c>
      <c r="Z16" s="4">
        <v>10</v>
      </c>
      <c r="AA16" s="4">
        <v>11</v>
      </c>
      <c r="AB16" s="4">
        <v>12</v>
      </c>
    </row>
    <row r="17" spans="2:28" x14ac:dyDescent="0.2">
      <c r="B17" s="4" t="s">
        <v>1</v>
      </c>
      <c r="C17" s="2">
        <v>2</v>
      </c>
      <c r="D17" s="2">
        <v>12</v>
      </c>
      <c r="E17" s="2">
        <v>24</v>
      </c>
      <c r="F17" s="2">
        <v>35</v>
      </c>
      <c r="G17" s="2">
        <v>2</v>
      </c>
      <c r="H17" s="2">
        <v>12</v>
      </c>
      <c r="I17" s="2">
        <v>24</v>
      </c>
      <c r="J17" s="2">
        <v>35</v>
      </c>
      <c r="K17" s="2">
        <v>2</v>
      </c>
      <c r="L17" s="2">
        <v>12</v>
      </c>
      <c r="M17" s="2">
        <v>24</v>
      </c>
      <c r="N17" s="2">
        <v>35</v>
      </c>
      <c r="P17" s="4" t="s">
        <v>1</v>
      </c>
      <c r="Q17" s="2">
        <v>2</v>
      </c>
      <c r="R17" s="2">
        <v>12</v>
      </c>
      <c r="S17" s="2">
        <v>24</v>
      </c>
      <c r="T17" s="2">
        <v>35</v>
      </c>
      <c r="U17" s="2">
        <v>2</v>
      </c>
      <c r="V17" s="2">
        <v>12</v>
      </c>
      <c r="W17" s="2">
        <v>24</v>
      </c>
      <c r="X17" s="2">
        <v>35</v>
      </c>
      <c r="Y17" s="2">
        <v>2</v>
      </c>
      <c r="Z17" s="2">
        <v>12</v>
      </c>
      <c r="AA17" s="2">
        <v>24</v>
      </c>
      <c r="AB17" s="2">
        <v>35</v>
      </c>
    </row>
    <row r="18" spans="2:28" x14ac:dyDescent="0.2">
      <c r="B18" s="4" t="s">
        <v>2</v>
      </c>
      <c r="C18" s="2">
        <v>3</v>
      </c>
      <c r="D18" s="2">
        <v>14</v>
      </c>
      <c r="E18" s="2">
        <v>26</v>
      </c>
      <c r="F18" s="2">
        <v>38</v>
      </c>
      <c r="G18" s="2">
        <v>3</v>
      </c>
      <c r="H18" s="2">
        <v>14</v>
      </c>
      <c r="I18" s="2">
        <v>26</v>
      </c>
      <c r="J18" s="2">
        <v>38</v>
      </c>
      <c r="K18" s="2">
        <v>3</v>
      </c>
      <c r="L18" s="2">
        <v>14</v>
      </c>
      <c r="M18" s="2">
        <v>26</v>
      </c>
      <c r="N18" s="2">
        <v>38</v>
      </c>
      <c r="P18" s="4" t="s">
        <v>2</v>
      </c>
      <c r="Q18" s="2">
        <v>3</v>
      </c>
      <c r="R18" s="2">
        <v>14</v>
      </c>
      <c r="S18" s="2">
        <v>26</v>
      </c>
      <c r="T18" s="2">
        <v>38</v>
      </c>
      <c r="U18" s="2">
        <v>3</v>
      </c>
      <c r="V18" s="2">
        <v>14</v>
      </c>
      <c r="W18" s="2">
        <v>26</v>
      </c>
      <c r="X18" s="2">
        <v>38</v>
      </c>
      <c r="Y18" s="2">
        <v>3</v>
      </c>
      <c r="Z18" s="2">
        <v>14</v>
      </c>
      <c r="AA18" s="2">
        <v>26</v>
      </c>
      <c r="AB18" s="2">
        <v>38</v>
      </c>
    </row>
    <row r="19" spans="2:28" x14ac:dyDescent="0.2">
      <c r="B19" s="4" t="s">
        <v>3</v>
      </c>
      <c r="C19" s="2">
        <v>4</v>
      </c>
      <c r="D19" s="2">
        <v>17</v>
      </c>
      <c r="E19" s="2">
        <v>28</v>
      </c>
      <c r="F19" s="2">
        <v>40</v>
      </c>
      <c r="G19" s="2">
        <v>4</v>
      </c>
      <c r="H19" s="2">
        <v>17</v>
      </c>
      <c r="I19" s="2">
        <v>28</v>
      </c>
      <c r="J19" s="2">
        <v>40</v>
      </c>
      <c r="K19" s="2">
        <v>4</v>
      </c>
      <c r="L19" s="2">
        <v>17</v>
      </c>
      <c r="M19" s="2">
        <v>28</v>
      </c>
      <c r="N19" s="2">
        <v>40</v>
      </c>
      <c r="P19" s="4" t="s">
        <v>3</v>
      </c>
      <c r="Q19" s="2">
        <v>4</v>
      </c>
      <c r="R19" s="2">
        <v>17</v>
      </c>
      <c r="S19" s="2">
        <v>28</v>
      </c>
      <c r="T19" s="2">
        <v>40</v>
      </c>
      <c r="U19" s="2">
        <v>4</v>
      </c>
      <c r="V19" s="2">
        <v>17</v>
      </c>
      <c r="W19" s="2">
        <v>28</v>
      </c>
      <c r="X19" s="2">
        <v>40</v>
      </c>
      <c r="Y19" s="2">
        <v>4</v>
      </c>
      <c r="Z19" s="2">
        <v>17</v>
      </c>
      <c r="AA19" s="2">
        <v>28</v>
      </c>
      <c r="AB19" s="2">
        <v>40</v>
      </c>
    </row>
    <row r="20" spans="2:28" x14ac:dyDescent="0.2">
      <c r="B20" s="4" t="s">
        <v>4</v>
      </c>
      <c r="C20" s="2">
        <v>5</v>
      </c>
      <c r="D20" s="2">
        <v>18</v>
      </c>
      <c r="E20" s="2">
        <v>29</v>
      </c>
      <c r="F20" s="2">
        <v>41</v>
      </c>
      <c r="G20" s="2">
        <v>5</v>
      </c>
      <c r="H20" s="2">
        <v>18</v>
      </c>
      <c r="I20" s="2">
        <v>29</v>
      </c>
      <c r="J20" s="2">
        <v>41</v>
      </c>
      <c r="K20" s="2">
        <v>5</v>
      </c>
      <c r="L20" s="2">
        <v>18</v>
      </c>
      <c r="M20" s="2">
        <v>29</v>
      </c>
      <c r="N20" s="2">
        <v>41</v>
      </c>
      <c r="P20" s="4" t="s">
        <v>4</v>
      </c>
      <c r="Q20" s="2">
        <v>5</v>
      </c>
      <c r="R20" s="2">
        <v>18</v>
      </c>
      <c r="S20" s="2">
        <v>29</v>
      </c>
      <c r="T20" s="2">
        <v>41</v>
      </c>
      <c r="U20" s="2">
        <v>5</v>
      </c>
      <c r="V20" s="2">
        <v>18</v>
      </c>
      <c r="W20" s="2">
        <v>29</v>
      </c>
      <c r="X20" s="2">
        <v>41</v>
      </c>
      <c r="Y20" s="2">
        <v>5</v>
      </c>
      <c r="Z20" s="2">
        <v>18</v>
      </c>
      <c r="AA20" s="2">
        <v>29</v>
      </c>
      <c r="AB20" s="2">
        <v>41</v>
      </c>
    </row>
    <row r="21" spans="2:28" x14ac:dyDescent="0.2">
      <c r="B21" s="4" t="s">
        <v>5</v>
      </c>
      <c r="C21" s="2">
        <v>6</v>
      </c>
      <c r="D21" s="2">
        <v>19</v>
      </c>
      <c r="E21" s="2">
        <v>31</v>
      </c>
      <c r="F21" s="2">
        <v>42</v>
      </c>
      <c r="G21" s="2">
        <v>6</v>
      </c>
      <c r="H21" s="2">
        <v>19</v>
      </c>
      <c r="I21" s="2">
        <v>31</v>
      </c>
      <c r="J21" s="2">
        <v>42</v>
      </c>
      <c r="K21" s="2">
        <v>6</v>
      </c>
      <c r="L21" s="2">
        <v>19</v>
      </c>
      <c r="M21" s="2">
        <v>31</v>
      </c>
      <c r="N21" s="2">
        <v>42</v>
      </c>
      <c r="P21" s="4" t="s">
        <v>5</v>
      </c>
      <c r="Q21" s="2">
        <v>6</v>
      </c>
      <c r="R21" s="2">
        <v>19</v>
      </c>
      <c r="S21" s="2">
        <v>31</v>
      </c>
      <c r="T21" s="2">
        <v>42</v>
      </c>
      <c r="U21" s="2">
        <v>6</v>
      </c>
      <c r="V21" s="2">
        <v>19</v>
      </c>
      <c r="W21" s="2">
        <v>31</v>
      </c>
      <c r="X21" s="2">
        <v>42</v>
      </c>
      <c r="Y21" s="2">
        <v>6</v>
      </c>
      <c r="Z21" s="2">
        <v>19</v>
      </c>
      <c r="AA21" s="2">
        <v>31</v>
      </c>
      <c r="AB21" s="2">
        <v>42</v>
      </c>
    </row>
    <row r="22" spans="2:28" x14ac:dyDescent="0.2">
      <c r="B22" s="4" t="s">
        <v>6</v>
      </c>
      <c r="C22" s="2">
        <v>8</v>
      </c>
      <c r="D22" s="2">
        <v>20</v>
      </c>
      <c r="E22" s="2">
        <v>32</v>
      </c>
      <c r="F22" s="2">
        <v>44</v>
      </c>
      <c r="G22" s="2">
        <v>8</v>
      </c>
      <c r="H22" s="2">
        <v>20</v>
      </c>
      <c r="I22" s="2">
        <v>32</v>
      </c>
      <c r="J22" s="2">
        <v>44</v>
      </c>
      <c r="K22" s="2">
        <v>8</v>
      </c>
      <c r="L22" s="2">
        <v>20</v>
      </c>
      <c r="M22" s="2">
        <v>32</v>
      </c>
      <c r="N22" s="2">
        <v>44</v>
      </c>
      <c r="P22" s="4" t="s">
        <v>6</v>
      </c>
      <c r="Q22" s="2">
        <v>8</v>
      </c>
      <c r="R22" s="2">
        <v>20</v>
      </c>
      <c r="S22" s="2">
        <v>32</v>
      </c>
      <c r="T22" s="2">
        <v>44</v>
      </c>
      <c r="U22" s="2">
        <v>8</v>
      </c>
      <c r="V22" s="2">
        <v>20</v>
      </c>
      <c r="W22" s="2">
        <v>32</v>
      </c>
      <c r="X22" s="2">
        <v>44</v>
      </c>
      <c r="Y22" s="2">
        <v>8</v>
      </c>
      <c r="Z22" s="2">
        <v>20</v>
      </c>
      <c r="AA22" s="2">
        <v>32</v>
      </c>
      <c r="AB22" s="2">
        <v>44</v>
      </c>
    </row>
    <row r="23" spans="2:28" x14ac:dyDescent="0.2">
      <c r="B23" s="4" t="s">
        <v>7</v>
      </c>
      <c r="C23" s="2">
        <v>9</v>
      </c>
      <c r="D23" s="2">
        <v>21</v>
      </c>
      <c r="E23" s="2">
        <v>33</v>
      </c>
      <c r="F23" s="2">
        <v>46</v>
      </c>
      <c r="G23" s="2">
        <v>9</v>
      </c>
      <c r="H23" s="2">
        <v>21</v>
      </c>
      <c r="I23" s="2">
        <v>33</v>
      </c>
      <c r="J23" s="2">
        <v>46</v>
      </c>
      <c r="K23" s="2">
        <v>9</v>
      </c>
      <c r="L23" s="2">
        <v>21</v>
      </c>
      <c r="M23" s="2">
        <v>33</v>
      </c>
      <c r="N23" s="2">
        <v>46</v>
      </c>
      <c r="P23" s="4" t="s">
        <v>7</v>
      </c>
      <c r="Q23" s="2">
        <v>9</v>
      </c>
      <c r="R23" s="2">
        <v>21</v>
      </c>
      <c r="S23" s="2">
        <v>33</v>
      </c>
      <c r="T23" s="2">
        <v>46</v>
      </c>
      <c r="U23" s="2">
        <v>9</v>
      </c>
      <c r="V23" s="2">
        <v>21</v>
      </c>
      <c r="W23" s="2">
        <v>33</v>
      </c>
      <c r="X23" s="2">
        <v>46</v>
      </c>
      <c r="Y23" s="2">
        <v>9</v>
      </c>
      <c r="Z23" s="2">
        <v>21</v>
      </c>
      <c r="AA23" s="2">
        <v>33</v>
      </c>
      <c r="AB23" s="2">
        <v>46</v>
      </c>
    </row>
    <row r="24" spans="2:28" x14ac:dyDescent="0.2">
      <c r="B24" s="4" t="s">
        <v>8</v>
      </c>
      <c r="C24" s="2">
        <v>11</v>
      </c>
      <c r="D24" s="2">
        <v>22</v>
      </c>
      <c r="E24" s="2">
        <v>34</v>
      </c>
      <c r="F24" s="2">
        <v>48</v>
      </c>
      <c r="G24" s="2">
        <v>11</v>
      </c>
      <c r="H24" s="2">
        <v>22</v>
      </c>
      <c r="I24" s="2">
        <v>34</v>
      </c>
      <c r="J24" s="2">
        <v>48</v>
      </c>
      <c r="K24" s="2">
        <v>11</v>
      </c>
      <c r="L24" s="2">
        <v>22</v>
      </c>
      <c r="M24" s="2">
        <v>34</v>
      </c>
      <c r="N24" s="2">
        <v>48</v>
      </c>
      <c r="P24" s="4" t="s">
        <v>8</v>
      </c>
      <c r="Q24" s="2">
        <v>11</v>
      </c>
      <c r="R24" s="2">
        <v>22</v>
      </c>
      <c r="S24" s="2">
        <v>34</v>
      </c>
      <c r="T24" s="2">
        <v>48</v>
      </c>
      <c r="U24" s="2">
        <v>11</v>
      </c>
      <c r="V24" s="2">
        <v>22</v>
      </c>
      <c r="W24" s="2">
        <v>34</v>
      </c>
      <c r="X24" s="2">
        <v>48</v>
      </c>
      <c r="Y24" s="2">
        <v>11</v>
      </c>
      <c r="Z24" s="2">
        <v>22</v>
      </c>
      <c r="AA24" s="2">
        <v>34</v>
      </c>
      <c r="AB24" s="2">
        <v>48</v>
      </c>
    </row>
    <row r="25" spans="2:28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x14ac:dyDescent="0.2">
      <c r="B26" s="1" t="s">
        <v>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1" t="s">
        <v>9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 x14ac:dyDescent="0.2">
      <c r="B27" s="3"/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>
        <v>10</v>
      </c>
      <c r="M27" s="4">
        <v>11</v>
      </c>
      <c r="N27" s="4">
        <v>12</v>
      </c>
      <c r="P27" s="3"/>
      <c r="Q27" s="4">
        <v>1</v>
      </c>
      <c r="R27" s="4">
        <v>2</v>
      </c>
      <c r="S27" s="4">
        <v>3</v>
      </c>
      <c r="T27" s="4">
        <v>4</v>
      </c>
      <c r="U27" s="4">
        <v>5</v>
      </c>
      <c r="V27" s="4">
        <v>6</v>
      </c>
      <c r="W27" s="4">
        <v>7</v>
      </c>
      <c r="X27" s="4">
        <v>8</v>
      </c>
      <c r="Y27" s="4">
        <v>9</v>
      </c>
      <c r="Z27" s="4">
        <v>10</v>
      </c>
      <c r="AA27" s="4">
        <v>11</v>
      </c>
      <c r="AB27" s="4">
        <v>12</v>
      </c>
    </row>
    <row r="28" spans="2:28" x14ac:dyDescent="0.2">
      <c r="B28" s="4" t="s">
        <v>1</v>
      </c>
      <c r="C28" s="2">
        <v>1</v>
      </c>
      <c r="D28" s="2">
        <v>1</v>
      </c>
      <c r="E28" s="2">
        <v>1</v>
      </c>
      <c r="F28" s="2">
        <v>1</v>
      </c>
      <c r="G28" s="2">
        <v>2</v>
      </c>
      <c r="H28" s="2">
        <v>2</v>
      </c>
      <c r="I28" s="2">
        <v>2</v>
      </c>
      <c r="J28" s="2">
        <v>2</v>
      </c>
      <c r="K28" s="2">
        <v>3</v>
      </c>
      <c r="L28" s="2">
        <v>3</v>
      </c>
      <c r="M28" s="2">
        <v>3</v>
      </c>
      <c r="N28" s="2">
        <v>3</v>
      </c>
      <c r="P28" s="4" t="s">
        <v>1</v>
      </c>
      <c r="Q28" s="2">
        <v>4</v>
      </c>
      <c r="R28" s="2">
        <v>4</v>
      </c>
      <c r="S28" s="2">
        <v>4</v>
      </c>
      <c r="T28" s="2">
        <v>4</v>
      </c>
      <c r="U28" s="2">
        <v>5</v>
      </c>
      <c r="V28" s="2">
        <v>5</v>
      </c>
      <c r="W28" s="2">
        <v>5</v>
      </c>
      <c r="X28" s="2">
        <v>5</v>
      </c>
      <c r="Y28" s="2">
        <v>6</v>
      </c>
      <c r="Z28" s="2">
        <v>6</v>
      </c>
      <c r="AA28" s="2">
        <v>6</v>
      </c>
      <c r="AB28" s="2">
        <v>6</v>
      </c>
    </row>
    <row r="29" spans="2:28" x14ac:dyDescent="0.2">
      <c r="B29" s="4" t="s">
        <v>2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2</v>
      </c>
      <c r="I29" s="2">
        <v>2</v>
      </c>
      <c r="J29" s="2">
        <v>2</v>
      </c>
      <c r="K29" s="2">
        <v>3</v>
      </c>
      <c r="L29" s="2">
        <v>3</v>
      </c>
      <c r="M29" s="2">
        <v>3</v>
      </c>
      <c r="N29" s="2">
        <v>3</v>
      </c>
      <c r="P29" s="4" t="s">
        <v>2</v>
      </c>
      <c r="Q29" s="2">
        <v>4</v>
      </c>
      <c r="R29" s="2">
        <v>4</v>
      </c>
      <c r="S29" s="2">
        <v>4</v>
      </c>
      <c r="T29" s="2">
        <v>4</v>
      </c>
      <c r="U29" s="2">
        <v>5</v>
      </c>
      <c r="V29" s="2">
        <v>5</v>
      </c>
      <c r="W29" s="2">
        <v>5</v>
      </c>
      <c r="X29" s="2">
        <v>5</v>
      </c>
      <c r="Y29" s="2">
        <v>6</v>
      </c>
      <c r="Z29" s="2">
        <v>6</v>
      </c>
      <c r="AA29" s="2">
        <v>6</v>
      </c>
      <c r="AB29" s="2">
        <v>6</v>
      </c>
    </row>
    <row r="30" spans="2:28" x14ac:dyDescent="0.2">
      <c r="B30" s="4" t="s">
        <v>3</v>
      </c>
      <c r="C30" s="2">
        <v>1</v>
      </c>
      <c r="D30" s="2">
        <v>1</v>
      </c>
      <c r="E30" s="2">
        <v>1</v>
      </c>
      <c r="F30" s="2">
        <v>1</v>
      </c>
      <c r="G30" s="2">
        <v>2</v>
      </c>
      <c r="H30" s="2">
        <v>2</v>
      </c>
      <c r="I30" s="2">
        <v>2</v>
      </c>
      <c r="J30" s="2">
        <v>2</v>
      </c>
      <c r="K30" s="2">
        <v>3</v>
      </c>
      <c r="L30" s="2">
        <v>3</v>
      </c>
      <c r="M30" s="2">
        <v>3</v>
      </c>
      <c r="N30" s="2">
        <v>3</v>
      </c>
      <c r="P30" s="4" t="s">
        <v>3</v>
      </c>
      <c r="Q30" s="2">
        <v>4</v>
      </c>
      <c r="R30" s="2">
        <v>4</v>
      </c>
      <c r="S30" s="2">
        <v>4</v>
      </c>
      <c r="T30" s="2">
        <v>4</v>
      </c>
      <c r="U30" s="2">
        <v>5</v>
      </c>
      <c r="V30" s="2">
        <v>5</v>
      </c>
      <c r="W30" s="2">
        <v>5</v>
      </c>
      <c r="X30" s="2">
        <v>5</v>
      </c>
      <c r="Y30" s="2">
        <v>6</v>
      </c>
      <c r="Z30" s="2">
        <v>6</v>
      </c>
      <c r="AA30" s="2">
        <v>6</v>
      </c>
      <c r="AB30" s="2">
        <v>6</v>
      </c>
    </row>
    <row r="31" spans="2:28" x14ac:dyDescent="0.2">
      <c r="B31" s="4" t="s">
        <v>4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H31" s="2">
        <v>2</v>
      </c>
      <c r="I31" s="2">
        <v>2</v>
      </c>
      <c r="J31" s="2">
        <v>2</v>
      </c>
      <c r="K31" s="2">
        <v>3</v>
      </c>
      <c r="L31" s="2">
        <v>3</v>
      </c>
      <c r="M31" s="2">
        <v>3</v>
      </c>
      <c r="N31" s="2">
        <v>3</v>
      </c>
      <c r="P31" s="4" t="s">
        <v>4</v>
      </c>
      <c r="Q31" s="2">
        <v>4</v>
      </c>
      <c r="R31" s="2">
        <v>4</v>
      </c>
      <c r="S31" s="2">
        <v>4</v>
      </c>
      <c r="T31" s="2">
        <v>4</v>
      </c>
      <c r="U31" s="2">
        <v>5</v>
      </c>
      <c r="V31" s="2">
        <v>5</v>
      </c>
      <c r="W31" s="2">
        <v>5</v>
      </c>
      <c r="X31" s="2">
        <v>5</v>
      </c>
      <c r="Y31" s="2">
        <v>6</v>
      </c>
      <c r="Z31" s="2">
        <v>6</v>
      </c>
      <c r="AA31" s="2">
        <v>6</v>
      </c>
      <c r="AB31" s="2">
        <v>6</v>
      </c>
    </row>
    <row r="32" spans="2:28" x14ac:dyDescent="0.2">
      <c r="B32" s="4" t="s">
        <v>5</v>
      </c>
      <c r="C32" s="2">
        <v>7</v>
      </c>
      <c r="D32" s="2">
        <v>7</v>
      </c>
      <c r="E32" s="2">
        <v>7</v>
      </c>
      <c r="F32" s="2">
        <v>7</v>
      </c>
      <c r="G32" s="2">
        <v>8</v>
      </c>
      <c r="H32" s="2">
        <v>8</v>
      </c>
      <c r="I32" s="2">
        <v>8</v>
      </c>
      <c r="J32" s="2">
        <v>8</v>
      </c>
      <c r="K32" s="2">
        <v>9</v>
      </c>
      <c r="L32" s="2">
        <v>9</v>
      </c>
      <c r="M32" s="2">
        <v>9</v>
      </c>
      <c r="N32" s="2">
        <v>9</v>
      </c>
      <c r="P32" s="4" t="s">
        <v>5</v>
      </c>
      <c r="Q32" s="2">
        <v>10</v>
      </c>
      <c r="R32" s="2">
        <v>10</v>
      </c>
      <c r="S32" s="2">
        <v>10</v>
      </c>
      <c r="T32" s="2">
        <v>10</v>
      </c>
      <c r="U32" s="2">
        <v>11</v>
      </c>
      <c r="V32" s="2">
        <v>11</v>
      </c>
      <c r="W32" s="2">
        <v>11</v>
      </c>
      <c r="X32" s="2">
        <v>11</v>
      </c>
      <c r="Y32" s="2">
        <v>12</v>
      </c>
      <c r="Z32" s="2">
        <v>12</v>
      </c>
      <c r="AA32" s="2">
        <v>12</v>
      </c>
      <c r="AB32" s="2">
        <v>12</v>
      </c>
    </row>
    <row r="33" spans="2:28" x14ac:dyDescent="0.2">
      <c r="B33" s="4" t="s">
        <v>6</v>
      </c>
      <c r="C33" s="2">
        <v>7</v>
      </c>
      <c r="D33" s="2">
        <v>7</v>
      </c>
      <c r="E33" s="2">
        <v>7</v>
      </c>
      <c r="F33" s="2">
        <v>7</v>
      </c>
      <c r="G33" s="2">
        <v>8</v>
      </c>
      <c r="H33" s="2">
        <v>8</v>
      </c>
      <c r="I33" s="2">
        <v>8</v>
      </c>
      <c r="J33" s="2">
        <v>8</v>
      </c>
      <c r="K33" s="2">
        <v>9</v>
      </c>
      <c r="L33" s="2">
        <v>9</v>
      </c>
      <c r="M33" s="2">
        <v>9</v>
      </c>
      <c r="N33" s="2">
        <v>9</v>
      </c>
      <c r="P33" s="4" t="s">
        <v>6</v>
      </c>
      <c r="Q33" s="2">
        <v>10</v>
      </c>
      <c r="R33" s="2">
        <v>10</v>
      </c>
      <c r="S33" s="2">
        <v>10</v>
      </c>
      <c r="T33" s="2">
        <v>10</v>
      </c>
      <c r="U33" s="2">
        <v>11</v>
      </c>
      <c r="V33" s="2">
        <v>11</v>
      </c>
      <c r="W33" s="2">
        <v>11</v>
      </c>
      <c r="X33" s="2">
        <v>11</v>
      </c>
      <c r="Y33" s="2">
        <v>12</v>
      </c>
      <c r="Z33" s="2">
        <v>12</v>
      </c>
      <c r="AA33" s="2">
        <v>12</v>
      </c>
      <c r="AB33" s="2">
        <v>12</v>
      </c>
    </row>
    <row r="34" spans="2:28" x14ac:dyDescent="0.2">
      <c r="B34" s="4" t="s">
        <v>7</v>
      </c>
      <c r="C34" s="2">
        <v>7</v>
      </c>
      <c r="D34" s="2">
        <v>7</v>
      </c>
      <c r="E34" s="2">
        <v>7</v>
      </c>
      <c r="F34" s="2">
        <v>7</v>
      </c>
      <c r="G34" s="2">
        <v>8</v>
      </c>
      <c r="H34" s="2">
        <v>8</v>
      </c>
      <c r="I34" s="2">
        <v>8</v>
      </c>
      <c r="J34" s="2">
        <v>8</v>
      </c>
      <c r="K34" s="2">
        <v>9</v>
      </c>
      <c r="L34" s="2">
        <v>9</v>
      </c>
      <c r="M34" s="2">
        <v>9</v>
      </c>
      <c r="N34" s="2">
        <v>9</v>
      </c>
      <c r="P34" s="4" t="s">
        <v>7</v>
      </c>
      <c r="Q34" s="2">
        <v>10</v>
      </c>
      <c r="R34" s="2">
        <v>10</v>
      </c>
      <c r="S34" s="2">
        <v>10</v>
      </c>
      <c r="T34" s="2">
        <v>10</v>
      </c>
      <c r="U34" s="2">
        <v>11</v>
      </c>
      <c r="V34" s="2">
        <v>11</v>
      </c>
      <c r="W34" s="2">
        <v>11</v>
      </c>
      <c r="X34" s="2">
        <v>11</v>
      </c>
      <c r="Y34" s="2">
        <v>12</v>
      </c>
      <c r="Z34" s="2">
        <v>12</v>
      </c>
      <c r="AA34" s="2">
        <v>12</v>
      </c>
      <c r="AB34" s="2">
        <v>12</v>
      </c>
    </row>
    <row r="35" spans="2:28" x14ac:dyDescent="0.2">
      <c r="B35" s="4" t="s">
        <v>8</v>
      </c>
      <c r="C35" s="2">
        <v>7</v>
      </c>
      <c r="D35" s="2">
        <v>7</v>
      </c>
      <c r="E35" s="2">
        <v>7</v>
      </c>
      <c r="F35" s="2">
        <v>7</v>
      </c>
      <c r="G35" s="2">
        <v>8</v>
      </c>
      <c r="H35" s="2">
        <v>8</v>
      </c>
      <c r="I35" s="2">
        <v>8</v>
      </c>
      <c r="J35" s="2">
        <v>8</v>
      </c>
      <c r="K35" s="2">
        <v>9</v>
      </c>
      <c r="L35" s="2">
        <v>9</v>
      </c>
      <c r="M35" s="2">
        <v>9</v>
      </c>
      <c r="N35" s="2">
        <v>9</v>
      </c>
      <c r="P35" s="4" t="s">
        <v>8</v>
      </c>
      <c r="Q35" s="2">
        <v>10</v>
      </c>
      <c r="R35" s="2">
        <v>10</v>
      </c>
      <c r="S35" s="2">
        <v>10</v>
      </c>
      <c r="T35" s="2">
        <v>10</v>
      </c>
      <c r="U35" s="2">
        <v>11</v>
      </c>
      <c r="V35" s="2">
        <v>11</v>
      </c>
      <c r="W35" s="2">
        <v>11</v>
      </c>
      <c r="X35" s="2">
        <v>11</v>
      </c>
      <c r="Y35" s="2">
        <v>12</v>
      </c>
      <c r="Z35" s="2">
        <v>12</v>
      </c>
      <c r="AA35" s="2">
        <v>12</v>
      </c>
      <c r="AB35" s="2">
        <v>12</v>
      </c>
    </row>
    <row r="36" spans="2:28" x14ac:dyDescent="0.2">
      <c r="B36" s="2"/>
      <c r="C36" s="5"/>
      <c r="D36" s="5"/>
      <c r="E36" s="2"/>
      <c r="F36" s="5"/>
      <c r="G36" s="5"/>
      <c r="H36" s="5"/>
      <c r="I36" s="5"/>
      <c r="J36" s="5"/>
      <c r="K36" s="2"/>
      <c r="L36" s="2"/>
      <c r="M36" s="2"/>
      <c r="N36" s="2"/>
      <c r="P36" s="2"/>
      <c r="Q36" s="5"/>
      <c r="R36" s="5"/>
      <c r="S36" s="2"/>
      <c r="T36" s="5"/>
      <c r="U36" s="5"/>
      <c r="V36" s="5"/>
      <c r="W36" s="5"/>
      <c r="X36" s="5"/>
      <c r="Y36" s="2"/>
      <c r="Z36" s="2"/>
      <c r="AA36" s="2"/>
      <c r="AB36" s="2"/>
    </row>
    <row r="37" spans="2:28" x14ac:dyDescent="0.2">
      <c r="B37" s="4" t="s">
        <v>10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P37" s="4" t="s">
        <v>10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x14ac:dyDescent="0.2">
      <c r="B39" s="3"/>
      <c r="C39" s="4">
        <v>1</v>
      </c>
      <c r="D39" s="4">
        <v>2</v>
      </c>
      <c r="E39" s="4">
        <v>3</v>
      </c>
      <c r="F39" s="4">
        <v>4</v>
      </c>
      <c r="G39" s="4">
        <v>5</v>
      </c>
      <c r="H39" s="4">
        <v>6</v>
      </c>
      <c r="I39" s="4">
        <v>7</v>
      </c>
      <c r="J39" s="4">
        <v>8</v>
      </c>
      <c r="K39" s="4">
        <v>9</v>
      </c>
      <c r="L39" s="4">
        <v>10</v>
      </c>
      <c r="M39" s="4">
        <v>11</v>
      </c>
      <c r="N39" s="4">
        <v>12</v>
      </c>
      <c r="P39" s="3"/>
      <c r="Q39" s="4">
        <v>1</v>
      </c>
      <c r="R39" s="4">
        <v>2</v>
      </c>
      <c r="S39" s="4">
        <v>3</v>
      </c>
      <c r="T39" s="4">
        <v>4</v>
      </c>
      <c r="U39" s="4">
        <v>5</v>
      </c>
      <c r="V39" s="4">
        <v>6</v>
      </c>
      <c r="W39" s="4">
        <v>7</v>
      </c>
      <c r="X39" s="4">
        <v>8</v>
      </c>
      <c r="Y39" s="4">
        <v>9</v>
      </c>
      <c r="Z39" s="4">
        <v>10</v>
      </c>
      <c r="AA39" s="4">
        <v>11</v>
      </c>
      <c r="AB39" s="4">
        <v>12</v>
      </c>
    </row>
    <row r="40" spans="2:28" x14ac:dyDescent="0.2">
      <c r="B40" s="4" t="s">
        <v>1</v>
      </c>
      <c r="C40" s="45" t="str">
        <f>C28&amp;"_"&amp;C17</f>
        <v>1_2</v>
      </c>
      <c r="D40" s="45" t="str">
        <f t="shared" ref="D40:N40" si="0">D28&amp;"_"&amp;D17</f>
        <v>1_12</v>
      </c>
      <c r="E40" s="45" t="str">
        <f t="shared" si="0"/>
        <v>1_24</v>
      </c>
      <c r="F40" s="45" t="str">
        <f t="shared" si="0"/>
        <v>1_35</v>
      </c>
      <c r="G40" s="44" t="str">
        <f t="shared" si="0"/>
        <v>2_2</v>
      </c>
      <c r="H40" s="45" t="str">
        <f t="shared" si="0"/>
        <v>2_12</v>
      </c>
      <c r="I40" s="45" t="str">
        <f t="shared" si="0"/>
        <v>2_24</v>
      </c>
      <c r="J40" s="45" t="str">
        <f t="shared" si="0"/>
        <v>2_35</v>
      </c>
      <c r="K40" s="45" t="str">
        <f t="shared" si="0"/>
        <v>3_2</v>
      </c>
      <c r="L40" s="45" t="str">
        <f t="shared" si="0"/>
        <v>3_12</v>
      </c>
      <c r="M40" s="46" t="str">
        <f t="shared" si="0"/>
        <v>3_24</v>
      </c>
      <c r="N40" s="45" t="str">
        <f t="shared" si="0"/>
        <v>3_35</v>
      </c>
      <c r="P40" s="4" t="s">
        <v>1</v>
      </c>
      <c r="Q40" s="45" t="str">
        <f>Q28&amp;"_"&amp;Q17</f>
        <v>4_2</v>
      </c>
      <c r="R40" s="45" t="str">
        <f t="shared" ref="R40:AB40" si="1">R28&amp;"_"&amp;R17</f>
        <v>4_12</v>
      </c>
      <c r="S40" s="45" t="str">
        <f t="shared" si="1"/>
        <v>4_24</v>
      </c>
      <c r="T40" s="45" t="str">
        <f t="shared" si="1"/>
        <v>4_35</v>
      </c>
      <c r="U40" s="45" t="str">
        <f t="shared" si="1"/>
        <v>5_2</v>
      </c>
      <c r="V40" s="45" t="str">
        <f t="shared" si="1"/>
        <v>5_12</v>
      </c>
      <c r="W40" s="45" t="str">
        <f t="shared" si="1"/>
        <v>5_24</v>
      </c>
      <c r="X40" s="45" t="str">
        <f t="shared" si="1"/>
        <v>5_35</v>
      </c>
      <c r="Y40" s="2" t="str">
        <f t="shared" si="1"/>
        <v>6_2</v>
      </c>
      <c r="Z40" s="2" t="str">
        <f t="shared" si="1"/>
        <v>6_12</v>
      </c>
      <c r="AA40" s="45" t="str">
        <f t="shared" si="1"/>
        <v>6_24</v>
      </c>
      <c r="AB40" s="45" t="str">
        <f t="shared" si="1"/>
        <v>6_35</v>
      </c>
    </row>
    <row r="41" spans="2:28" x14ac:dyDescent="0.2">
      <c r="B41" s="4" t="s">
        <v>2</v>
      </c>
      <c r="C41" s="45" t="str">
        <f t="shared" ref="C41:N47" si="2">C29&amp;"_"&amp;C18</f>
        <v>1_3</v>
      </c>
      <c r="D41" s="45" t="str">
        <f t="shared" si="2"/>
        <v>1_14</v>
      </c>
      <c r="E41" s="45" t="str">
        <f t="shared" si="2"/>
        <v>1_26</v>
      </c>
      <c r="F41" s="45" t="str">
        <f t="shared" si="2"/>
        <v>1_38</v>
      </c>
      <c r="G41" s="44" t="str">
        <f t="shared" si="2"/>
        <v>2_3</v>
      </c>
      <c r="H41" s="45" t="str">
        <f t="shared" si="2"/>
        <v>2_14</v>
      </c>
      <c r="I41" s="45" t="str">
        <f t="shared" si="2"/>
        <v>2_26</v>
      </c>
      <c r="J41" s="45" t="str">
        <f t="shared" si="2"/>
        <v>2_38</v>
      </c>
      <c r="K41" s="45" t="str">
        <f t="shared" si="2"/>
        <v>3_3</v>
      </c>
      <c r="L41" s="45" t="str">
        <f t="shared" si="2"/>
        <v>3_14</v>
      </c>
      <c r="M41" s="45" t="str">
        <f t="shared" si="2"/>
        <v>3_26</v>
      </c>
      <c r="N41" s="45" t="str">
        <f t="shared" si="2"/>
        <v>3_38</v>
      </c>
      <c r="P41" s="4" t="s">
        <v>2</v>
      </c>
      <c r="Q41" s="45" t="str">
        <f t="shared" ref="Q41:AB47" si="3">Q29&amp;"_"&amp;Q18</f>
        <v>4_3</v>
      </c>
      <c r="R41" s="45" t="str">
        <f t="shared" si="3"/>
        <v>4_14</v>
      </c>
      <c r="S41" s="45" t="str">
        <f t="shared" si="3"/>
        <v>4_26</v>
      </c>
      <c r="T41" s="45" t="str">
        <f t="shared" si="3"/>
        <v>4_38</v>
      </c>
      <c r="U41" s="45" t="str">
        <f t="shared" si="3"/>
        <v>5_3</v>
      </c>
      <c r="V41" s="46" t="str">
        <f t="shared" si="3"/>
        <v>5_14</v>
      </c>
      <c r="W41" s="45" t="str">
        <f t="shared" si="3"/>
        <v>5_26</v>
      </c>
      <c r="X41" s="45" t="str">
        <f t="shared" si="3"/>
        <v>5_38</v>
      </c>
      <c r="Y41" s="45" t="str">
        <f t="shared" si="3"/>
        <v>6_3</v>
      </c>
      <c r="Z41" s="45" t="str">
        <f t="shared" si="3"/>
        <v>6_14</v>
      </c>
      <c r="AA41" s="45" t="str">
        <f t="shared" si="3"/>
        <v>6_26</v>
      </c>
      <c r="AB41" s="45" t="str">
        <f t="shared" si="3"/>
        <v>6_38</v>
      </c>
    </row>
    <row r="42" spans="2:28" x14ac:dyDescent="0.2">
      <c r="B42" s="4" t="s">
        <v>3</v>
      </c>
      <c r="C42" s="45" t="str">
        <f t="shared" si="2"/>
        <v>1_4</v>
      </c>
      <c r="D42" s="45" t="str">
        <f t="shared" si="2"/>
        <v>1_17</v>
      </c>
      <c r="E42" s="45" t="str">
        <f t="shared" si="2"/>
        <v>1_28</v>
      </c>
      <c r="F42" s="45" t="str">
        <f t="shared" si="2"/>
        <v>1_40</v>
      </c>
      <c r="G42" s="44" t="str">
        <f t="shared" si="2"/>
        <v>2_4</v>
      </c>
      <c r="H42" s="45" t="str">
        <f t="shared" si="2"/>
        <v>2_17</v>
      </c>
      <c r="I42" s="45" t="str">
        <f t="shared" si="2"/>
        <v>2_28</v>
      </c>
      <c r="J42" s="45" t="str">
        <f t="shared" si="2"/>
        <v>2_40</v>
      </c>
      <c r="K42" s="45" t="str">
        <f t="shared" si="2"/>
        <v>3_4</v>
      </c>
      <c r="L42" s="45" t="str">
        <f t="shared" si="2"/>
        <v>3_17</v>
      </c>
      <c r="M42" s="45" t="str">
        <f t="shared" si="2"/>
        <v>3_28</v>
      </c>
      <c r="N42" s="45" t="str">
        <f t="shared" si="2"/>
        <v>3_40</v>
      </c>
      <c r="P42" s="4" t="s">
        <v>3</v>
      </c>
      <c r="Q42" s="45" t="str">
        <f t="shared" si="3"/>
        <v>4_4</v>
      </c>
      <c r="R42" s="45" t="str">
        <f t="shared" si="3"/>
        <v>4_17</v>
      </c>
      <c r="S42" s="45" t="str">
        <f t="shared" si="3"/>
        <v>4_28</v>
      </c>
      <c r="T42" s="45" t="str">
        <f t="shared" si="3"/>
        <v>4_40</v>
      </c>
      <c r="U42" s="45" t="str">
        <f t="shared" si="3"/>
        <v>5_4</v>
      </c>
      <c r="V42" s="45" t="str">
        <f t="shared" si="3"/>
        <v>5_17</v>
      </c>
      <c r="W42" s="45" t="str">
        <f t="shared" si="3"/>
        <v>5_28</v>
      </c>
      <c r="X42" s="45" t="str">
        <f t="shared" si="3"/>
        <v>5_40</v>
      </c>
      <c r="Y42" s="45" t="str">
        <f t="shared" si="3"/>
        <v>6_4</v>
      </c>
      <c r="Z42" s="45" t="str">
        <f t="shared" si="3"/>
        <v>6_17</v>
      </c>
      <c r="AA42" s="45" t="str">
        <f t="shared" si="3"/>
        <v>6_28</v>
      </c>
      <c r="AB42" s="45" t="str">
        <f t="shared" si="3"/>
        <v>6_40</v>
      </c>
    </row>
    <row r="43" spans="2:28" x14ac:dyDescent="0.2">
      <c r="B43" s="4" t="s">
        <v>4</v>
      </c>
      <c r="C43" s="45" t="str">
        <f t="shared" si="2"/>
        <v>1_5</v>
      </c>
      <c r="D43" s="45" t="str">
        <f t="shared" si="2"/>
        <v>1_18</v>
      </c>
      <c r="E43" s="45" t="str">
        <f t="shared" si="2"/>
        <v>1_29</v>
      </c>
      <c r="F43" s="45" t="str">
        <f t="shared" si="2"/>
        <v>1_41</v>
      </c>
      <c r="G43" s="44" t="str">
        <f t="shared" si="2"/>
        <v>2_5</v>
      </c>
      <c r="H43" s="45" t="str">
        <f t="shared" si="2"/>
        <v>2_18</v>
      </c>
      <c r="I43" s="45" t="str">
        <f t="shared" si="2"/>
        <v>2_29</v>
      </c>
      <c r="J43" s="45" t="str">
        <f t="shared" si="2"/>
        <v>2_41</v>
      </c>
      <c r="K43" s="45" t="str">
        <f t="shared" si="2"/>
        <v>3_5</v>
      </c>
      <c r="L43" s="45" t="str">
        <f t="shared" si="2"/>
        <v>3_18</v>
      </c>
      <c r="M43" s="45" t="str">
        <f t="shared" si="2"/>
        <v>3_29</v>
      </c>
      <c r="N43" s="45" t="str">
        <f t="shared" si="2"/>
        <v>3_41</v>
      </c>
      <c r="P43" s="4" t="s">
        <v>4</v>
      </c>
      <c r="Q43" s="45" t="str">
        <f t="shared" si="3"/>
        <v>4_5</v>
      </c>
      <c r="R43" s="45" t="str">
        <f t="shared" si="3"/>
        <v>4_18</v>
      </c>
      <c r="S43" s="45" t="str">
        <f t="shared" si="3"/>
        <v>4_29</v>
      </c>
      <c r="T43" s="45" t="str">
        <f t="shared" si="3"/>
        <v>4_41</v>
      </c>
      <c r="U43" s="45" t="str">
        <f t="shared" si="3"/>
        <v>5_5</v>
      </c>
      <c r="V43" s="45" t="str">
        <f t="shared" si="3"/>
        <v>5_18</v>
      </c>
      <c r="W43" s="45" t="str">
        <f t="shared" si="3"/>
        <v>5_29</v>
      </c>
      <c r="X43" s="45" t="str">
        <f t="shared" si="3"/>
        <v>5_41</v>
      </c>
      <c r="Y43" s="45" t="str">
        <f t="shared" si="3"/>
        <v>6_5</v>
      </c>
      <c r="Z43" s="45" t="str">
        <f t="shared" si="3"/>
        <v>6_18</v>
      </c>
      <c r="AA43" s="45" t="str">
        <f t="shared" si="3"/>
        <v>6_29</v>
      </c>
      <c r="AB43" s="45" t="str">
        <f t="shared" si="3"/>
        <v>6_41</v>
      </c>
    </row>
    <row r="44" spans="2:28" x14ac:dyDescent="0.2">
      <c r="B44" s="4" t="s">
        <v>5</v>
      </c>
      <c r="C44" s="45" t="str">
        <f t="shared" si="2"/>
        <v>7_6</v>
      </c>
      <c r="D44" s="45" t="str">
        <f t="shared" si="2"/>
        <v>7_19</v>
      </c>
      <c r="E44" s="45" t="str">
        <f t="shared" si="2"/>
        <v>7_31</v>
      </c>
      <c r="F44" s="45" t="str">
        <f t="shared" si="2"/>
        <v>7_42</v>
      </c>
      <c r="G44" s="45" t="str">
        <f t="shared" si="2"/>
        <v>8_6</v>
      </c>
      <c r="H44" s="45" t="str">
        <f t="shared" si="2"/>
        <v>8_19</v>
      </c>
      <c r="I44" s="45" t="str">
        <f t="shared" si="2"/>
        <v>8_31</v>
      </c>
      <c r="J44" s="46" t="str">
        <f t="shared" si="2"/>
        <v>8_42</v>
      </c>
      <c r="K44" s="45" t="str">
        <f t="shared" si="2"/>
        <v>9_6</v>
      </c>
      <c r="L44" s="45" t="str">
        <f t="shared" si="2"/>
        <v>9_19</v>
      </c>
      <c r="M44" s="45" t="str">
        <f t="shared" si="2"/>
        <v>9_31</v>
      </c>
      <c r="N44" s="45" t="str">
        <f t="shared" si="2"/>
        <v>9_42</v>
      </c>
      <c r="P44" s="4" t="s">
        <v>5</v>
      </c>
      <c r="Q44" s="45" t="str">
        <f t="shared" si="3"/>
        <v>10_6</v>
      </c>
      <c r="R44" s="45" t="str">
        <f t="shared" si="3"/>
        <v>10_19</v>
      </c>
      <c r="S44" s="45" t="str">
        <f t="shared" si="3"/>
        <v>10_31</v>
      </c>
      <c r="T44" s="45" t="str">
        <f t="shared" si="3"/>
        <v>10_42</v>
      </c>
      <c r="U44" s="45" t="str">
        <f t="shared" si="3"/>
        <v>11_6</v>
      </c>
      <c r="V44" s="45" t="str">
        <f t="shared" si="3"/>
        <v>11_19</v>
      </c>
      <c r="W44" s="45" t="str">
        <f t="shared" si="3"/>
        <v>11_31</v>
      </c>
      <c r="X44" s="45" t="str">
        <f t="shared" si="3"/>
        <v>11_42</v>
      </c>
      <c r="Y44" s="45" t="str">
        <f t="shared" si="3"/>
        <v>12_6</v>
      </c>
      <c r="Z44" s="2" t="str">
        <f t="shared" si="3"/>
        <v>12_19</v>
      </c>
      <c r="AA44" s="45" t="str">
        <f t="shared" si="3"/>
        <v>12_31</v>
      </c>
      <c r="AB44" s="45" t="str">
        <f t="shared" si="3"/>
        <v>12_42</v>
      </c>
    </row>
    <row r="45" spans="2:28" x14ac:dyDescent="0.2">
      <c r="B45" s="4" t="s">
        <v>6</v>
      </c>
      <c r="C45" s="45" t="str">
        <f t="shared" si="2"/>
        <v>7_8</v>
      </c>
      <c r="D45" s="45" t="str">
        <f t="shared" si="2"/>
        <v>7_20</v>
      </c>
      <c r="E45" s="45" t="str">
        <f t="shared" si="2"/>
        <v>7_32</v>
      </c>
      <c r="F45" s="45" t="str">
        <f t="shared" si="2"/>
        <v>7_44</v>
      </c>
      <c r="G45" s="45" t="str">
        <f t="shared" si="2"/>
        <v>8_8</v>
      </c>
      <c r="H45" s="45" t="str">
        <f t="shared" si="2"/>
        <v>8_20</v>
      </c>
      <c r="I45" s="45" t="str">
        <f t="shared" si="2"/>
        <v>8_32</v>
      </c>
      <c r="J45" s="45" t="str">
        <f t="shared" si="2"/>
        <v>8_44</v>
      </c>
      <c r="K45" s="45" t="str">
        <f t="shared" si="2"/>
        <v>9_8</v>
      </c>
      <c r="L45" s="45" t="str">
        <f t="shared" si="2"/>
        <v>9_20</v>
      </c>
      <c r="M45" s="45" t="str">
        <f t="shared" si="2"/>
        <v>9_32</v>
      </c>
      <c r="N45" s="45" t="str">
        <f t="shared" si="2"/>
        <v>9_44</v>
      </c>
      <c r="P45" s="4" t="s">
        <v>6</v>
      </c>
      <c r="Q45" s="45" t="str">
        <f t="shared" si="3"/>
        <v>10_8</v>
      </c>
      <c r="R45" s="45" t="str">
        <f t="shared" si="3"/>
        <v>10_20</v>
      </c>
      <c r="S45" s="45" t="str">
        <f t="shared" si="3"/>
        <v>10_32</v>
      </c>
      <c r="T45" s="45" t="str">
        <f t="shared" si="3"/>
        <v>10_44</v>
      </c>
      <c r="U45" s="45" t="str">
        <f t="shared" si="3"/>
        <v>11_8</v>
      </c>
      <c r="V45" s="45" t="str">
        <f t="shared" si="3"/>
        <v>11_20</v>
      </c>
      <c r="W45" s="45" t="str">
        <f t="shared" si="3"/>
        <v>11_32</v>
      </c>
      <c r="X45" s="45" t="str">
        <f t="shared" si="3"/>
        <v>11_44</v>
      </c>
      <c r="Y45" s="45" t="str">
        <f t="shared" si="3"/>
        <v>12_8</v>
      </c>
      <c r="Z45" s="2" t="str">
        <f t="shared" si="3"/>
        <v>12_20</v>
      </c>
      <c r="AA45" s="45" t="str">
        <f t="shared" si="3"/>
        <v>12_32</v>
      </c>
      <c r="AB45" s="45" t="str">
        <f t="shared" si="3"/>
        <v>12_44</v>
      </c>
    </row>
    <row r="46" spans="2:28" x14ac:dyDescent="0.2">
      <c r="B46" s="4" t="s">
        <v>7</v>
      </c>
      <c r="C46" s="45" t="str">
        <f t="shared" si="2"/>
        <v>7_9</v>
      </c>
      <c r="D46" s="45" t="str">
        <f t="shared" si="2"/>
        <v>7_21</v>
      </c>
      <c r="E46" s="45" t="str">
        <f t="shared" si="2"/>
        <v>7_33</v>
      </c>
      <c r="F46" s="45" t="str">
        <f t="shared" si="2"/>
        <v>7_46</v>
      </c>
      <c r="G46" s="45" t="str">
        <f t="shared" si="2"/>
        <v>8_9</v>
      </c>
      <c r="H46" s="45" t="str">
        <f t="shared" si="2"/>
        <v>8_21</v>
      </c>
      <c r="I46" s="45" t="str">
        <f t="shared" si="2"/>
        <v>8_33</v>
      </c>
      <c r="J46" s="45" t="str">
        <f t="shared" si="2"/>
        <v>8_46</v>
      </c>
      <c r="K46" s="45" t="str">
        <f t="shared" si="2"/>
        <v>9_9</v>
      </c>
      <c r="L46" s="45" t="str">
        <f t="shared" si="2"/>
        <v>9_21</v>
      </c>
      <c r="M46" s="45" t="str">
        <f t="shared" si="2"/>
        <v>9_33</v>
      </c>
      <c r="N46" s="45" t="str">
        <f t="shared" si="2"/>
        <v>9_46</v>
      </c>
      <c r="P46" s="4" t="s">
        <v>7</v>
      </c>
      <c r="Q46" s="45" t="str">
        <f t="shared" si="3"/>
        <v>10_9</v>
      </c>
      <c r="R46" s="45" t="str">
        <f t="shared" si="3"/>
        <v>10_21</v>
      </c>
      <c r="S46" s="45" t="str">
        <f t="shared" si="3"/>
        <v>10_33</v>
      </c>
      <c r="T46" s="45" t="str">
        <f t="shared" si="3"/>
        <v>10_46</v>
      </c>
      <c r="U46" s="45" t="str">
        <f t="shared" si="3"/>
        <v>11_9</v>
      </c>
      <c r="V46" s="45" t="str">
        <f t="shared" si="3"/>
        <v>11_21</v>
      </c>
      <c r="W46" s="45" t="str">
        <f t="shared" si="3"/>
        <v>11_33</v>
      </c>
      <c r="X46" t="str">
        <f t="shared" si="3"/>
        <v>11_46</v>
      </c>
      <c r="Y46" s="45" t="str">
        <f t="shared" si="3"/>
        <v>12_9</v>
      </c>
      <c r="Z46" s="2" t="str">
        <f t="shared" si="3"/>
        <v>12_21</v>
      </c>
      <c r="AA46" s="45" t="str">
        <f t="shared" si="3"/>
        <v>12_33</v>
      </c>
      <c r="AB46" s="2" t="str">
        <f t="shared" si="3"/>
        <v>12_46</v>
      </c>
    </row>
    <row r="47" spans="2:28" x14ac:dyDescent="0.2">
      <c r="B47" s="4" t="s">
        <v>8</v>
      </c>
      <c r="C47" s="46" t="str">
        <f t="shared" si="2"/>
        <v>7_11</v>
      </c>
      <c r="D47" s="45" t="str">
        <f t="shared" si="2"/>
        <v>7_22</v>
      </c>
      <c r="E47" s="45" t="str">
        <f t="shared" si="2"/>
        <v>7_34</v>
      </c>
      <c r="F47" s="45" t="str">
        <f t="shared" si="2"/>
        <v>7_48</v>
      </c>
      <c r="G47" s="45" t="str">
        <f t="shared" si="2"/>
        <v>8_11</v>
      </c>
      <c r="H47" s="45" t="str">
        <f t="shared" si="2"/>
        <v>8_22</v>
      </c>
      <c r="I47" s="45" t="str">
        <f t="shared" si="2"/>
        <v>8_34</v>
      </c>
      <c r="J47" s="45" t="str">
        <f t="shared" si="2"/>
        <v>8_48</v>
      </c>
      <c r="K47" s="45" t="str">
        <f t="shared" si="2"/>
        <v>9_11</v>
      </c>
      <c r="L47" s="45" t="str">
        <f t="shared" si="2"/>
        <v>9_22</v>
      </c>
      <c r="M47" s="45" t="str">
        <f t="shared" si="2"/>
        <v>9_34</v>
      </c>
      <c r="N47" s="46" t="str">
        <f t="shared" si="2"/>
        <v>9_48</v>
      </c>
      <c r="P47" s="4" t="s">
        <v>8</v>
      </c>
      <c r="Q47" s="46" t="str">
        <f t="shared" si="3"/>
        <v>10_11</v>
      </c>
      <c r="R47" s="45" t="str">
        <f t="shared" si="3"/>
        <v>10_22</v>
      </c>
      <c r="S47" s="45" t="str">
        <f t="shared" si="3"/>
        <v>10_34</v>
      </c>
      <c r="T47" s="45" t="str">
        <f t="shared" si="3"/>
        <v>10_48</v>
      </c>
      <c r="U47" s="45" t="str">
        <f t="shared" si="3"/>
        <v>11_11</v>
      </c>
      <c r="V47" s="45" t="str">
        <f t="shared" si="3"/>
        <v>11_22</v>
      </c>
      <c r="W47" s="45" t="str">
        <f t="shared" si="3"/>
        <v>11_34</v>
      </c>
      <c r="X47" s="45" t="str">
        <f t="shared" si="3"/>
        <v>11_48</v>
      </c>
      <c r="Y47" s="45" t="str">
        <f t="shared" si="3"/>
        <v>12_11</v>
      </c>
      <c r="Z47" s="2" t="str">
        <f t="shared" si="3"/>
        <v>12_22</v>
      </c>
      <c r="AA47" s="45" t="str">
        <f t="shared" si="3"/>
        <v>12_34</v>
      </c>
      <c r="AB47" s="44" t="str">
        <f t="shared" si="3"/>
        <v>12_48</v>
      </c>
    </row>
    <row r="48" spans="2:28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2:28" x14ac:dyDescent="0.2">
      <c r="B49" s="4" t="s">
        <v>11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P49" s="4" t="s">
        <v>11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2:28" x14ac:dyDescent="0.2">
      <c r="B50" s="3"/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4">
        <v>7</v>
      </c>
      <c r="J50" s="4">
        <v>8</v>
      </c>
      <c r="K50" s="4">
        <v>9</v>
      </c>
      <c r="L50" s="4">
        <v>10</v>
      </c>
      <c r="M50" s="4">
        <v>11</v>
      </c>
      <c r="N50" s="4">
        <v>12</v>
      </c>
      <c r="P50" s="3"/>
      <c r="Q50" s="4">
        <v>1</v>
      </c>
      <c r="R50" s="4">
        <v>2</v>
      </c>
      <c r="S50" s="4">
        <v>3</v>
      </c>
      <c r="T50" s="4">
        <v>4</v>
      </c>
      <c r="U50" s="4">
        <v>5</v>
      </c>
      <c r="V50" s="4">
        <v>6</v>
      </c>
      <c r="W50" s="4">
        <v>7</v>
      </c>
      <c r="X50" s="4">
        <v>8</v>
      </c>
      <c r="Y50" s="4">
        <v>9</v>
      </c>
      <c r="Z50" s="4">
        <v>10</v>
      </c>
      <c r="AA50" s="4">
        <v>11</v>
      </c>
      <c r="AB50" s="4">
        <v>12</v>
      </c>
    </row>
    <row r="51" spans="2:28" x14ac:dyDescent="0.2">
      <c r="B51" s="4" t="s">
        <v>1</v>
      </c>
      <c r="C51" s="2">
        <v>0.10199999999999999</v>
      </c>
      <c r="D51" s="2">
        <v>0.113</v>
      </c>
      <c r="E51" s="2">
        <v>7.3999999999999996E-2</v>
      </c>
      <c r="F51" s="2">
        <v>0.11700000000000001</v>
      </c>
      <c r="G51" s="2">
        <v>0.22900000000000001</v>
      </c>
      <c r="H51" s="2">
        <v>0.08</v>
      </c>
      <c r="I51" s="2">
        <v>0.155</v>
      </c>
      <c r="J51" s="2">
        <v>0.26600000000000001</v>
      </c>
      <c r="K51" s="2">
        <v>8.5000000000000006E-2</v>
      </c>
      <c r="L51" s="2">
        <v>9.2999999999999999E-2</v>
      </c>
      <c r="M51" s="2">
        <v>0.152</v>
      </c>
      <c r="N51" s="2">
        <v>0.13300000000000001</v>
      </c>
      <c r="P51" s="4" t="s">
        <v>1</v>
      </c>
      <c r="Q51" s="2">
        <v>0.156</v>
      </c>
      <c r="R51" s="2">
        <v>0.33800000000000002</v>
      </c>
      <c r="S51" s="2">
        <v>0.126</v>
      </c>
      <c r="T51" s="2">
        <v>0.23200000000000001</v>
      </c>
      <c r="U51" s="2">
        <v>0.17199999999999999</v>
      </c>
      <c r="V51" s="2">
        <v>8.1000000000000003E-2</v>
      </c>
      <c r="W51" s="2">
        <v>0.14899999999999999</v>
      </c>
      <c r="X51" s="2">
        <v>0.378</v>
      </c>
      <c r="Y51" s="2">
        <v>5.5E-2</v>
      </c>
      <c r="Z51" s="2">
        <v>0.11899999999999999</v>
      </c>
      <c r="AA51" s="2">
        <v>0.112</v>
      </c>
      <c r="AB51" s="2">
        <v>0.157</v>
      </c>
    </row>
    <row r="52" spans="2:28" x14ac:dyDescent="0.2">
      <c r="B52" s="4" t="s">
        <v>2</v>
      </c>
      <c r="C52" s="2">
        <v>0.17299999999999999</v>
      </c>
      <c r="D52" s="2">
        <v>0.32200000000000001</v>
      </c>
      <c r="E52" s="2">
        <v>0.05</v>
      </c>
      <c r="F52" s="2">
        <v>0.14499999999999999</v>
      </c>
      <c r="G52" s="2">
        <v>0.54800000000000004</v>
      </c>
      <c r="H52" s="2">
        <v>6.0999999999999999E-2</v>
      </c>
      <c r="I52" s="2" t="s">
        <v>14</v>
      </c>
      <c r="J52" s="2">
        <v>5.1999999999999998E-2</v>
      </c>
      <c r="K52" s="2">
        <v>6.0999999999999999E-2</v>
      </c>
      <c r="L52" s="2">
        <v>0.29199999999999998</v>
      </c>
      <c r="M52" s="2">
        <v>8.4000000000000005E-2</v>
      </c>
      <c r="N52" s="2">
        <v>0.109</v>
      </c>
      <c r="P52" s="4" t="s">
        <v>2</v>
      </c>
      <c r="Q52" s="2">
        <v>0.218</v>
      </c>
      <c r="R52" s="2">
        <v>0.32800000000000001</v>
      </c>
      <c r="S52" s="2">
        <v>0.21099999999999999</v>
      </c>
      <c r="T52" s="2">
        <v>0.191</v>
      </c>
      <c r="U52" s="2">
        <v>0.16300000000000001</v>
      </c>
      <c r="V52" s="2">
        <v>9.0999999999999998E-2</v>
      </c>
      <c r="W52" s="2">
        <v>0.32</v>
      </c>
      <c r="X52" s="2">
        <v>0.224</v>
      </c>
      <c r="Y52" s="2">
        <v>0.121</v>
      </c>
      <c r="Z52" s="2">
        <v>0.12</v>
      </c>
      <c r="AA52" s="2">
        <v>0.105</v>
      </c>
      <c r="AB52" s="2">
        <v>0.13300000000000001</v>
      </c>
    </row>
    <row r="53" spans="2:28" x14ac:dyDescent="0.2">
      <c r="B53" s="4" t="s">
        <v>3</v>
      </c>
      <c r="C53" s="2">
        <v>9.2999999999999999E-2</v>
      </c>
      <c r="D53" s="2">
        <v>0.122</v>
      </c>
      <c r="E53" s="2">
        <v>8.5999999999999993E-2</v>
      </c>
      <c r="F53" s="2">
        <v>7.9000000000000001E-2</v>
      </c>
      <c r="G53" s="2">
        <v>0.10299999999999999</v>
      </c>
      <c r="H53" s="2">
        <v>7.4999999999999997E-2</v>
      </c>
      <c r="I53" s="2">
        <v>0.122</v>
      </c>
      <c r="J53" s="2" t="s">
        <v>14</v>
      </c>
      <c r="K53" s="2">
        <v>5.3999999999999999E-2</v>
      </c>
      <c r="L53" s="2">
        <v>0.109</v>
      </c>
      <c r="M53" s="2">
        <v>8.1000000000000003E-2</v>
      </c>
      <c r="N53" s="2">
        <v>8.5999999999999993E-2</v>
      </c>
      <c r="P53" s="4" t="s">
        <v>3</v>
      </c>
      <c r="Q53" s="2">
        <v>0.375</v>
      </c>
      <c r="R53" s="2">
        <v>0.14499999999999999</v>
      </c>
      <c r="S53" s="2">
        <v>0.104</v>
      </c>
      <c r="T53" s="2">
        <v>8.4000000000000005E-2</v>
      </c>
      <c r="U53" s="2">
        <v>0.221</v>
      </c>
      <c r="V53" s="2">
        <v>0.17</v>
      </c>
      <c r="W53" s="2">
        <v>0.20300000000000001</v>
      </c>
      <c r="X53" s="2">
        <v>0.152</v>
      </c>
      <c r="Y53" s="2">
        <v>5.8000000000000003E-2</v>
      </c>
      <c r="Z53" s="2">
        <v>0.192</v>
      </c>
      <c r="AA53" s="2">
        <v>0.115</v>
      </c>
      <c r="AB53" s="2">
        <v>0.16300000000000001</v>
      </c>
    </row>
    <row r="54" spans="2:28" x14ac:dyDescent="0.2">
      <c r="B54" s="4" t="s">
        <v>4</v>
      </c>
      <c r="C54" s="2">
        <v>0.12</v>
      </c>
      <c r="D54" s="2">
        <v>0.13900000000000001</v>
      </c>
      <c r="E54" s="2">
        <v>0.113</v>
      </c>
      <c r="F54" s="2">
        <v>1.03</v>
      </c>
      <c r="G54" s="2">
        <v>7.3999999999999996E-2</v>
      </c>
      <c r="H54" s="2">
        <v>5.6000000000000001E-2</v>
      </c>
      <c r="I54" s="2" t="s">
        <v>14</v>
      </c>
      <c r="J54" s="2" t="s">
        <v>14</v>
      </c>
      <c r="K54" s="2">
        <v>7.8E-2</v>
      </c>
      <c r="L54" s="2">
        <v>0.159</v>
      </c>
      <c r="M54" s="2">
        <v>6.4000000000000001E-2</v>
      </c>
      <c r="N54" s="2">
        <v>6.9000000000000006E-2</v>
      </c>
      <c r="P54" s="4" t="s">
        <v>4</v>
      </c>
      <c r="Q54" s="2">
        <v>0.22</v>
      </c>
      <c r="R54" s="2">
        <v>6.8000000000000005E-2</v>
      </c>
      <c r="S54" s="2">
        <v>0.2</v>
      </c>
      <c r="T54" s="2">
        <v>5.8000000000000003E-2</v>
      </c>
      <c r="U54" s="2">
        <v>0.21299999999999999</v>
      </c>
      <c r="V54" s="2">
        <v>0.17199999999999999</v>
      </c>
      <c r="W54" s="2">
        <v>0.186</v>
      </c>
      <c r="X54" s="2">
        <v>0.14299999999999999</v>
      </c>
      <c r="Y54" s="2">
        <v>9.1999999999999998E-2</v>
      </c>
      <c r="Z54" s="2">
        <v>0.33600000000000002</v>
      </c>
      <c r="AA54" s="2">
        <v>0.36199999999999999</v>
      </c>
      <c r="AB54" s="2">
        <v>0.20100000000000001</v>
      </c>
    </row>
    <row r="55" spans="2:28" x14ac:dyDescent="0.2">
      <c r="B55" s="4" t="s">
        <v>5</v>
      </c>
      <c r="C55" s="2">
        <v>0.13600000000000001</v>
      </c>
      <c r="D55" s="2">
        <v>7.2999999999999995E-2</v>
      </c>
      <c r="E55" s="2">
        <v>7.9000000000000001E-2</v>
      </c>
      <c r="F55" s="2">
        <v>0.40799999999999997</v>
      </c>
      <c r="G55" s="2">
        <v>5.3999999999999999E-2</v>
      </c>
      <c r="H55" s="2">
        <v>0.20300000000000001</v>
      </c>
      <c r="I55" s="2">
        <v>5.3999999999999999E-2</v>
      </c>
      <c r="J55" s="2">
        <v>0.14899999999999999</v>
      </c>
      <c r="K55" s="2">
        <v>8.5999999999999993E-2</v>
      </c>
      <c r="L55" s="2">
        <v>0.08</v>
      </c>
      <c r="M55" s="2" t="s">
        <v>14</v>
      </c>
      <c r="N55" s="2" t="s">
        <v>14</v>
      </c>
      <c r="P55" s="4" t="s">
        <v>5</v>
      </c>
      <c r="Q55" s="2">
        <v>9.0999999999999998E-2</v>
      </c>
      <c r="R55" s="2">
        <v>0.50600000000000001</v>
      </c>
      <c r="S55" s="2">
        <v>0.17199999999999999</v>
      </c>
      <c r="T55" s="2">
        <v>0.13</v>
      </c>
      <c r="U55" s="2">
        <v>0.39200000000000002</v>
      </c>
      <c r="V55" s="2">
        <v>0.27100000000000002</v>
      </c>
      <c r="W55" s="2">
        <v>0.36599999999999999</v>
      </c>
      <c r="X55" s="2">
        <v>0.12</v>
      </c>
      <c r="Y55" s="2">
        <v>5.7000000000000002E-2</v>
      </c>
      <c r="Z55" s="2" t="s">
        <v>14</v>
      </c>
      <c r="AA55" s="2">
        <v>7.4999999999999997E-2</v>
      </c>
      <c r="AB55" s="2">
        <v>0.124</v>
      </c>
    </row>
    <row r="56" spans="2:28" x14ac:dyDescent="0.2">
      <c r="B56" s="4" t="s">
        <v>6</v>
      </c>
      <c r="C56" s="2">
        <v>0.10299999999999999</v>
      </c>
      <c r="D56" s="2">
        <v>0.12</v>
      </c>
      <c r="E56" s="2" t="s">
        <v>14</v>
      </c>
      <c r="F56" s="2">
        <v>6.3E-2</v>
      </c>
      <c r="G56" s="2">
        <v>6.5000000000000002E-2</v>
      </c>
      <c r="H56" s="2">
        <v>0.105</v>
      </c>
      <c r="I56" s="2">
        <v>7.1999999999999995E-2</v>
      </c>
      <c r="J56" s="2">
        <v>8.1000000000000003E-2</v>
      </c>
      <c r="K56" s="2" t="s">
        <v>14</v>
      </c>
      <c r="L56" s="2" t="s">
        <v>14</v>
      </c>
      <c r="M56" s="2" t="s">
        <v>14</v>
      </c>
      <c r="N56" s="2" t="s">
        <v>14</v>
      </c>
      <c r="P56" s="4" t="s">
        <v>6</v>
      </c>
      <c r="Q56" s="2">
        <v>0.16600000000000001</v>
      </c>
      <c r="R56" s="2">
        <v>9.9000000000000005E-2</v>
      </c>
      <c r="S56" s="2">
        <v>0.14899999999999999</v>
      </c>
      <c r="T56" s="2">
        <v>7.4999999999999997E-2</v>
      </c>
      <c r="U56" s="2">
        <v>0.26700000000000002</v>
      </c>
      <c r="V56" s="2">
        <v>0.23200000000000001</v>
      </c>
      <c r="W56" s="2">
        <v>0.32200000000000001</v>
      </c>
      <c r="X56" s="2">
        <v>5.3999999999999999E-2</v>
      </c>
      <c r="Y56" s="2" t="s">
        <v>14</v>
      </c>
      <c r="Z56" s="2" t="s">
        <v>14</v>
      </c>
      <c r="AA56" s="2" t="s">
        <v>14</v>
      </c>
      <c r="AB56" s="2">
        <v>0.21</v>
      </c>
    </row>
    <row r="57" spans="2:28" x14ac:dyDescent="0.2">
      <c r="B57" s="4" t="s">
        <v>7</v>
      </c>
      <c r="C57" s="2">
        <v>0.11</v>
      </c>
      <c r="D57" s="2">
        <v>8.2000000000000003E-2</v>
      </c>
      <c r="E57" s="2">
        <v>6.7000000000000004E-2</v>
      </c>
      <c r="F57" s="2">
        <v>0.14099999999999999</v>
      </c>
      <c r="G57" s="2">
        <v>0.22800000000000001</v>
      </c>
      <c r="H57" s="2">
        <v>0.17899999999999999</v>
      </c>
      <c r="I57" s="2">
        <v>5.7000000000000002E-2</v>
      </c>
      <c r="J57" s="2">
        <v>0.2</v>
      </c>
      <c r="K57" s="2" t="s">
        <v>14</v>
      </c>
      <c r="L57" s="2" t="s">
        <v>14</v>
      </c>
      <c r="M57" s="2" t="s">
        <v>14</v>
      </c>
      <c r="N57" s="2" t="s">
        <v>14</v>
      </c>
      <c r="P57" s="4" t="s">
        <v>7</v>
      </c>
      <c r="Q57" s="2">
        <v>0.121</v>
      </c>
      <c r="R57" s="2">
        <v>0.13900000000000001</v>
      </c>
      <c r="S57" s="2">
        <v>0.26</v>
      </c>
      <c r="T57" s="2" t="s">
        <v>14</v>
      </c>
      <c r="U57" s="2">
        <v>0.22800000000000001</v>
      </c>
      <c r="V57" s="2">
        <v>0.10299999999999999</v>
      </c>
      <c r="W57" s="2">
        <v>0.51500000000000001</v>
      </c>
      <c r="X57" s="2">
        <v>7.5999999999999998E-2</v>
      </c>
      <c r="Y57" s="2">
        <v>0.05</v>
      </c>
      <c r="Z57" s="2">
        <v>5.0999999999999997E-2</v>
      </c>
      <c r="AA57" s="2">
        <v>9.8000000000000004E-2</v>
      </c>
      <c r="AB57" s="2" t="s">
        <v>14</v>
      </c>
    </row>
    <row r="58" spans="2:28" x14ac:dyDescent="0.2">
      <c r="B58" s="4" t="s">
        <v>8</v>
      </c>
      <c r="C58" s="2" t="s">
        <v>14</v>
      </c>
      <c r="D58" s="2">
        <v>0.69499999999999995</v>
      </c>
      <c r="E58" s="2">
        <v>0.20499999999999999</v>
      </c>
      <c r="F58" s="2">
        <v>7.0999999999999994E-2</v>
      </c>
      <c r="G58" s="2">
        <v>0.112</v>
      </c>
      <c r="H58" s="2">
        <v>0.32</v>
      </c>
      <c r="I58" s="2">
        <v>8.2000000000000003E-2</v>
      </c>
      <c r="J58" s="2">
        <v>0.115</v>
      </c>
      <c r="K58" s="2" t="s">
        <v>14</v>
      </c>
      <c r="L58" s="2" t="s">
        <v>14</v>
      </c>
      <c r="M58" s="2">
        <v>0.13600000000000001</v>
      </c>
      <c r="N58" s="2" t="s">
        <v>14</v>
      </c>
      <c r="P58" s="4" t="s">
        <v>8</v>
      </c>
      <c r="Q58" s="2">
        <v>0.188</v>
      </c>
      <c r="R58" s="2">
        <v>0.251</v>
      </c>
      <c r="S58" s="2">
        <v>0.11</v>
      </c>
      <c r="T58" s="2">
        <v>0.21</v>
      </c>
      <c r="U58" s="2">
        <v>0.29899999999999999</v>
      </c>
      <c r="V58" s="2">
        <v>0.193</v>
      </c>
      <c r="W58" s="2">
        <v>0.34</v>
      </c>
      <c r="X58" s="2">
        <v>4.26</v>
      </c>
      <c r="Y58" s="2">
        <v>0.13200000000000001</v>
      </c>
      <c r="Z58" s="2" t="s">
        <v>14</v>
      </c>
      <c r="AA58" s="2">
        <v>7.4999999999999997E-2</v>
      </c>
      <c r="AB58" s="2">
        <v>0.49199999999999999</v>
      </c>
    </row>
    <row r="59" spans="2:28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2:28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2:28" x14ac:dyDescent="0.2">
      <c r="B61" s="4" t="s">
        <v>12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P61" s="4" t="s">
        <v>12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2:28" x14ac:dyDescent="0.2">
      <c r="B62" s="3"/>
      <c r="C62" s="4">
        <v>1</v>
      </c>
      <c r="D62" s="4">
        <v>2</v>
      </c>
      <c r="E62" s="4">
        <v>3</v>
      </c>
      <c r="F62" s="4">
        <v>4</v>
      </c>
      <c r="G62" s="4">
        <v>5</v>
      </c>
      <c r="H62" s="4">
        <v>6</v>
      </c>
      <c r="I62" s="4">
        <v>7</v>
      </c>
      <c r="J62" s="4">
        <v>8</v>
      </c>
      <c r="K62" s="4">
        <v>9</v>
      </c>
      <c r="L62" s="4">
        <v>10</v>
      </c>
      <c r="M62" s="4">
        <v>11</v>
      </c>
      <c r="N62" s="4">
        <v>12</v>
      </c>
      <c r="P62" s="3"/>
      <c r="Q62" s="4">
        <v>1</v>
      </c>
      <c r="R62" s="4">
        <v>2</v>
      </c>
      <c r="S62" s="4">
        <v>3</v>
      </c>
      <c r="T62" s="4">
        <v>4</v>
      </c>
      <c r="U62" s="4">
        <v>5</v>
      </c>
      <c r="V62" s="4">
        <v>6</v>
      </c>
      <c r="W62" s="4">
        <v>7</v>
      </c>
      <c r="X62" s="4">
        <v>8</v>
      </c>
      <c r="Y62" s="4">
        <v>9</v>
      </c>
      <c r="Z62" s="4">
        <v>10</v>
      </c>
      <c r="AA62" s="4">
        <v>11</v>
      </c>
      <c r="AB62" s="4">
        <v>12</v>
      </c>
    </row>
    <row r="63" spans="2:28" x14ac:dyDescent="0.2">
      <c r="B63" s="4" t="s">
        <v>1</v>
      </c>
      <c r="C63" s="2">
        <f>C51*20</f>
        <v>2.04</v>
      </c>
      <c r="D63" s="2">
        <f t="shared" ref="D63:N63" si="4">D51*20</f>
        <v>2.2600000000000002</v>
      </c>
      <c r="E63" s="2">
        <f t="shared" si="4"/>
        <v>1.48</v>
      </c>
      <c r="F63" s="2">
        <f t="shared" si="4"/>
        <v>2.3400000000000003</v>
      </c>
      <c r="G63" s="2">
        <f t="shared" si="4"/>
        <v>4.58</v>
      </c>
      <c r="H63" s="2">
        <f t="shared" si="4"/>
        <v>1.6</v>
      </c>
      <c r="I63" s="2">
        <f t="shared" si="4"/>
        <v>3.1</v>
      </c>
      <c r="J63" s="2">
        <f t="shared" si="4"/>
        <v>5.32</v>
      </c>
      <c r="K63" s="2">
        <f t="shared" si="4"/>
        <v>1.7000000000000002</v>
      </c>
      <c r="L63" s="2">
        <f t="shared" si="4"/>
        <v>1.8599999999999999</v>
      </c>
      <c r="M63" s="2">
        <f t="shared" si="4"/>
        <v>3.04</v>
      </c>
      <c r="N63" s="2">
        <f t="shared" si="4"/>
        <v>2.66</v>
      </c>
      <c r="P63" s="4" t="s">
        <v>1</v>
      </c>
      <c r="Q63" s="2">
        <f>Q51*20</f>
        <v>3.12</v>
      </c>
      <c r="R63" s="2">
        <f t="shared" ref="R63:AB63" si="5">R51*20</f>
        <v>6.7600000000000007</v>
      </c>
      <c r="S63" s="2">
        <f t="shared" si="5"/>
        <v>2.52</v>
      </c>
      <c r="T63" s="2">
        <f t="shared" si="5"/>
        <v>4.6400000000000006</v>
      </c>
      <c r="U63" s="2">
        <f t="shared" si="5"/>
        <v>3.4399999999999995</v>
      </c>
      <c r="V63" s="2">
        <f t="shared" si="5"/>
        <v>1.62</v>
      </c>
      <c r="W63" s="2">
        <f t="shared" si="5"/>
        <v>2.98</v>
      </c>
      <c r="X63" s="2">
        <f t="shared" si="5"/>
        <v>7.5600000000000005</v>
      </c>
      <c r="Y63" s="2">
        <f t="shared" si="5"/>
        <v>1.1000000000000001</v>
      </c>
      <c r="Z63" s="2">
        <f t="shared" si="5"/>
        <v>2.38</v>
      </c>
      <c r="AA63" s="2">
        <f t="shared" si="5"/>
        <v>2.2400000000000002</v>
      </c>
      <c r="AB63" s="2">
        <f t="shared" si="5"/>
        <v>3.14</v>
      </c>
    </row>
    <row r="64" spans="2:28" x14ac:dyDescent="0.2">
      <c r="B64" s="4" t="s">
        <v>2</v>
      </c>
      <c r="C64" s="2">
        <f t="shared" ref="C64:N64" si="6">C52*20</f>
        <v>3.46</v>
      </c>
      <c r="D64" s="2">
        <f t="shared" si="6"/>
        <v>6.44</v>
      </c>
      <c r="E64" s="2">
        <f t="shared" si="6"/>
        <v>1</v>
      </c>
      <c r="F64" s="2">
        <f t="shared" si="6"/>
        <v>2.9</v>
      </c>
      <c r="G64" s="2">
        <f t="shared" si="6"/>
        <v>10.96</v>
      </c>
      <c r="H64" s="2">
        <f t="shared" si="6"/>
        <v>1.22</v>
      </c>
      <c r="I64" s="2" t="e">
        <f t="shared" si="6"/>
        <v>#VALUE!</v>
      </c>
      <c r="J64" s="2">
        <f t="shared" si="6"/>
        <v>1.04</v>
      </c>
      <c r="K64" s="2">
        <f t="shared" si="6"/>
        <v>1.22</v>
      </c>
      <c r="L64" s="2">
        <f t="shared" si="6"/>
        <v>5.84</v>
      </c>
      <c r="M64" s="2">
        <f t="shared" si="6"/>
        <v>1.6800000000000002</v>
      </c>
      <c r="N64" s="2">
        <f t="shared" si="6"/>
        <v>2.1800000000000002</v>
      </c>
      <c r="P64" s="4" t="s">
        <v>2</v>
      </c>
      <c r="Q64" s="2">
        <f t="shared" ref="Q64:AB64" si="7">Q52*20</f>
        <v>4.3600000000000003</v>
      </c>
      <c r="R64" s="2">
        <f t="shared" si="7"/>
        <v>6.5600000000000005</v>
      </c>
      <c r="S64" s="2">
        <f t="shared" si="7"/>
        <v>4.22</v>
      </c>
      <c r="T64" s="2">
        <f t="shared" si="7"/>
        <v>3.8200000000000003</v>
      </c>
      <c r="U64" s="2">
        <f t="shared" si="7"/>
        <v>3.2600000000000002</v>
      </c>
      <c r="V64" s="2">
        <f t="shared" si="7"/>
        <v>1.8199999999999998</v>
      </c>
      <c r="W64" s="2">
        <f t="shared" si="7"/>
        <v>6.4</v>
      </c>
      <c r="X64" s="2">
        <f t="shared" si="7"/>
        <v>4.4800000000000004</v>
      </c>
      <c r="Y64" s="2">
        <f t="shared" si="7"/>
        <v>2.42</v>
      </c>
      <c r="Z64" s="2">
        <f t="shared" si="7"/>
        <v>2.4</v>
      </c>
      <c r="AA64" s="2">
        <f t="shared" si="7"/>
        <v>2.1</v>
      </c>
      <c r="AB64" s="2">
        <f t="shared" si="7"/>
        <v>2.66</v>
      </c>
    </row>
    <row r="65" spans="2:28" x14ac:dyDescent="0.2">
      <c r="B65" s="4" t="s">
        <v>3</v>
      </c>
      <c r="C65" s="2">
        <f t="shared" ref="C65:N65" si="8">C53*20</f>
        <v>1.8599999999999999</v>
      </c>
      <c r="D65" s="2">
        <f t="shared" si="8"/>
        <v>2.44</v>
      </c>
      <c r="E65" s="2">
        <f t="shared" si="8"/>
        <v>1.7199999999999998</v>
      </c>
      <c r="F65" s="2">
        <f t="shared" si="8"/>
        <v>1.58</v>
      </c>
      <c r="G65" s="2">
        <f t="shared" si="8"/>
        <v>2.06</v>
      </c>
      <c r="H65" s="2">
        <f t="shared" si="8"/>
        <v>1.5</v>
      </c>
      <c r="I65" s="2">
        <f t="shared" si="8"/>
        <v>2.44</v>
      </c>
      <c r="J65" s="2" t="e">
        <f t="shared" si="8"/>
        <v>#VALUE!</v>
      </c>
      <c r="K65" s="2">
        <f t="shared" si="8"/>
        <v>1.08</v>
      </c>
      <c r="L65" s="2">
        <f t="shared" si="8"/>
        <v>2.1800000000000002</v>
      </c>
      <c r="M65" s="2">
        <f t="shared" si="8"/>
        <v>1.62</v>
      </c>
      <c r="N65" s="2">
        <f t="shared" si="8"/>
        <v>1.7199999999999998</v>
      </c>
      <c r="P65" s="4" t="s">
        <v>3</v>
      </c>
      <c r="Q65" s="2">
        <f t="shared" ref="Q65:AB65" si="9">Q53*20</f>
        <v>7.5</v>
      </c>
      <c r="R65" s="2">
        <f t="shared" si="9"/>
        <v>2.9</v>
      </c>
      <c r="S65" s="2">
        <f t="shared" si="9"/>
        <v>2.08</v>
      </c>
      <c r="T65" s="2">
        <f t="shared" si="9"/>
        <v>1.6800000000000002</v>
      </c>
      <c r="U65" s="2">
        <f t="shared" si="9"/>
        <v>4.42</v>
      </c>
      <c r="V65" s="2">
        <f t="shared" si="9"/>
        <v>3.4000000000000004</v>
      </c>
      <c r="W65" s="2">
        <f t="shared" si="9"/>
        <v>4.0600000000000005</v>
      </c>
      <c r="X65" s="2">
        <f t="shared" si="9"/>
        <v>3.04</v>
      </c>
      <c r="Y65" s="2">
        <f t="shared" si="9"/>
        <v>1.1600000000000001</v>
      </c>
      <c r="Z65" s="2">
        <f t="shared" si="9"/>
        <v>3.84</v>
      </c>
      <c r="AA65" s="2">
        <f t="shared" si="9"/>
        <v>2.3000000000000003</v>
      </c>
      <c r="AB65" s="2">
        <f t="shared" si="9"/>
        <v>3.2600000000000002</v>
      </c>
    </row>
    <row r="66" spans="2:28" x14ac:dyDescent="0.2">
      <c r="B66" s="4" t="s">
        <v>4</v>
      </c>
      <c r="C66" s="2">
        <f t="shared" ref="C66:N66" si="10">C54*20</f>
        <v>2.4</v>
      </c>
      <c r="D66" s="2">
        <f t="shared" si="10"/>
        <v>2.7800000000000002</v>
      </c>
      <c r="E66" s="2">
        <f t="shared" si="10"/>
        <v>2.2600000000000002</v>
      </c>
      <c r="F66" s="2">
        <f t="shared" si="10"/>
        <v>20.6</v>
      </c>
      <c r="G66" s="2">
        <f t="shared" si="10"/>
        <v>1.48</v>
      </c>
      <c r="H66" s="2">
        <f t="shared" si="10"/>
        <v>1.1200000000000001</v>
      </c>
      <c r="I66" s="2" t="e">
        <f t="shared" si="10"/>
        <v>#VALUE!</v>
      </c>
      <c r="J66" s="2" t="e">
        <f t="shared" si="10"/>
        <v>#VALUE!</v>
      </c>
      <c r="K66" s="2">
        <f t="shared" si="10"/>
        <v>1.56</v>
      </c>
      <c r="L66" s="2">
        <f t="shared" si="10"/>
        <v>3.18</v>
      </c>
      <c r="M66" s="2">
        <f t="shared" si="10"/>
        <v>1.28</v>
      </c>
      <c r="N66" s="2">
        <f t="shared" si="10"/>
        <v>1.3800000000000001</v>
      </c>
      <c r="P66" s="4" t="s">
        <v>4</v>
      </c>
      <c r="Q66" s="2">
        <f t="shared" ref="Q66:AB66" si="11">Q54*20</f>
        <v>4.4000000000000004</v>
      </c>
      <c r="R66" s="2">
        <f t="shared" si="11"/>
        <v>1.36</v>
      </c>
      <c r="S66" s="2">
        <f t="shared" si="11"/>
        <v>4</v>
      </c>
      <c r="T66" s="2">
        <f t="shared" si="11"/>
        <v>1.1600000000000001</v>
      </c>
      <c r="U66" s="2">
        <f t="shared" si="11"/>
        <v>4.26</v>
      </c>
      <c r="V66" s="2">
        <f t="shared" si="11"/>
        <v>3.4399999999999995</v>
      </c>
      <c r="W66" s="2">
        <f t="shared" si="11"/>
        <v>3.7199999999999998</v>
      </c>
      <c r="X66" s="2">
        <f t="shared" si="11"/>
        <v>2.86</v>
      </c>
      <c r="Y66" s="2">
        <f t="shared" si="11"/>
        <v>1.8399999999999999</v>
      </c>
      <c r="Z66" s="2">
        <f t="shared" si="11"/>
        <v>6.7200000000000006</v>
      </c>
      <c r="AA66" s="2">
        <f t="shared" si="11"/>
        <v>7.24</v>
      </c>
      <c r="AB66" s="2">
        <f t="shared" si="11"/>
        <v>4.0200000000000005</v>
      </c>
    </row>
    <row r="67" spans="2:28" x14ac:dyDescent="0.2">
      <c r="B67" s="4" t="s">
        <v>5</v>
      </c>
      <c r="C67" s="2">
        <f t="shared" ref="C67:N67" si="12">C55*20</f>
        <v>2.72</v>
      </c>
      <c r="D67" s="2">
        <f t="shared" si="12"/>
        <v>1.46</v>
      </c>
      <c r="E67" s="2">
        <f t="shared" si="12"/>
        <v>1.58</v>
      </c>
      <c r="F67" s="2">
        <f t="shared" si="12"/>
        <v>8.16</v>
      </c>
      <c r="G67" s="2">
        <f t="shared" si="12"/>
        <v>1.08</v>
      </c>
      <c r="H67" s="2">
        <f t="shared" si="12"/>
        <v>4.0600000000000005</v>
      </c>
      <c r="I67" s="2">
        <f t="shared" si="12"/>
        <v>1.08</v>
      </c>
      <c r="J67" s="2">
        <f t="shared" si="12"/>
        <v>2.98</v>
      </c>
      <c r="K67" s="2">
        <f t="shared" si="12"/>
        <v>1.7199999999999998</v>
      </c>
      <c r="L67" s="2">
        <f t="shared" si="12"/>
        <v>1.6</v>
      </c>
      <c r="M67" s="2" t="e">
        <f t="shared" si="12"/>
        <v>#VALUE!</v>
      </c>
      <c r="N67" s="2" t="e">
        <f t="shared" si="12"/>
        <v>#VALUE!</v>
      </c>
      <c r="P67" s="4" t="s">
        <v>5</v>
      </c>
      <c r="Q67" s="2">
        <f t="shared" ref="Q67:AB67" si="13">Q55*20</f>
        <v>1.8199999999999998</v>
      </c>
      <c r="R67" s="2">
        <f t="shared" si="13"/>
        <v>10.120000000000001</v>
      </c>
      <c r="S67" s="2">
        <f t="shared" si="13"/>
        <v>3.4399999999999995</v>
      </c>
      <c r="T67" s="2">
        <f t="shared" si="13"/>
        <v>2.6</v>
      </c>
      <c r="U67" s="2">
        <f t="shared" si="13"/>
        <v>7.84</v>
      </c>
      <c r="V67" s="2">
        <f t="shared" si="13"/>
        <v>5.42</v>
      </c>
      <c r="W67" s="2">
        <f t="shared" si="13"/>
        <v>7.32</v>
      </c>
      <c r="X67" s="2">
        <f t="shared" si="13"/>
        <v>2.4</v>
      </c>
      <c r="Y67" s="2">
        <f t="shared" si="13"/>
        <v>1.1400000000000001</v>
      </c>
      <c r="Z67" s="2" t="e">
        <f t="shared" si="13"/>
        <v>#VALUE!</v>
      </c>
      <c r="AA67" s="2">
        <f t="shared" si="13"/>
        <v>1.5</v>
      </c>
      <c r="AB67" s="2">
        <f t="shared" si="13"/>
        <v>2.48</v>
      </c>
    </row>
    <row r="68" spans="2:28" x14ac:dyDescent="0.2">
      <c r="B68" s="4" t="s">
        <v>6</v>
      </c>
      <c r="C68" s="2">
        <f t="shared" ref="C68:N68" si="14">C56*20</f>
        <v>2.06</v>
      </c>
      <c r="D68" s="2">
        <f t="shared" si="14"/>
        <v>2.4</v>
      </c>
      <c r="E68" s="2" t="e">
        <f t="shared" si="14"/>
        <v>#VALUE!</v>
      </c>
      <c r="F68" s="2">
        <f t="shared" si="14"/>
        <v>1.26</v>
      </c>
      <c r="G68" s="2">
        <f t="shared" si="14"/>
        <v>1.3</v>
      </c>
      <c r="H68" s="2">
        <f t="shared" si="14"/>
        <v>2.1</v>
      </c>
      <c r="I68" s="2">
        <f t="shared" si="14"/>
        <v>1.44</v>
      </c>
      <c r="J68" s="2">
        <f t="shared" si="14"/>
        <v>1.62</v>
      </c>
      <c r="K68" s="2" t="e">
        <f t="shared" si="14"/>
        <v>#VALUE!</v>
      </c>
      <c r="L68" s="2" t="e">
        <f t="shared" si="14"/>
        <v>#VALUE!</v>
      </c>
      <c r="M68" s="2" t="e">
        <f t="shared" si="14"/>
        <v>#VALUE!</v>
      </c>
      <c r="N68" s="2" t="e">
        <f t="shared" si="14"/>
        <v>#VALUE!</v>
      </c>
      <c r="P68" s="4" t="s">
        <v>6</v>
      </c>
      <c r="Q68" s="2">
        <f t="shared" ref="Q68:AB68" si="15">Q56*20</f>
        <v>3.3200000000000003</v>
      </c>
      <c r="R68" s="2">
        <f t="shared" si="15"/>
        <v>1.98</v>
      </c>
      <c r="S68" s="2">
        <f t="shared" si="15"/>
        <v>2.98</v>
      </c>
      <c r="T68" s="2">
        <f t="shared" si="15"/>
        <v>1.5</v>
      </c>
      <c r="U68" s="2">
        <f t="shared" si="15"/>
        <v>5.34</v>
      </c>
      <c r="V68" s="2">
        <f t="shared" si="15"/>
        <v>4.6400000000000006</v>
      </c>
      <c r="W68" s="2">
        <f t="shared" si="15"/>
        <v>6.44</v>
      </c>
      <c r="X68" s="2">
        <f t="shared" si="15"/>
        <v>1.08</v>
      </c>
      <c r="Y68" s="2" t="e">
        <f t="shared" si="15"/>
        <v>#VALUE!</v>
      </c>
      <c r="Z68" s="2" t="e">
        <f t="shared" si="15"/>
        <v>#VALUE!</v>
      </c>
      <c r="AA68" s="2" t="e">
        <f t="shared" si="15"/>
        <v>#VALUE!</v>
      </c>
      <c r="AB68" s="2">
        <f t="shared" si="15"/>
        <v>4.2</v>
      </c>
    </row>
    <row r="69" spans="2:28" x14ac:dyDescent="0.2">
      <c r="B69" s="4" t="s">
        <v>7</v>
      </c>
      <c r="C69" s="2">
        <f t="shared" ref="C69:N69" si="16">C57*20</f>
        <v>2.2000000000000002</v>
      </c>
      <c r="D69" s="2">
        <f t="shared" si="16"/>
        <v>1.6400000000000001</v>
      </c>
      <c r="E69" s="2">
        <f t="shared" si="16"/>
        <v>1.34</v>
      </c>
      <c r="F69" s="2">
        <f t="shared" si="16"/>
        <v>2.82</v>
      </c>
      <c r="G69" s="2">
        <f t="shared" si="16"/>
        <v>4.5600000000000005</v>
      </c>
      <c r="H69" s="2">
        <f t="shared" si="16"/>
        <v>3.58</v>
      </c>
      <c r="I69" s="2">
        <f t="shared" si="16"/>
        <v>1.1400000000000001</v>
      </c>
      <c r="J69" s="2">
        <f t="shared" si="16"/>
        <v>4</v>
      </c>
      <c r="K69" s="2" t="e">
        <f t="shared" si="16"/>
        <v>#VALUE!</v>
      </c>
      <c r="L69" s="2" t="e">
        <f t="shared" si="16"/>
        <v>#VALUE!</v>
      </c>
      <c r="M69" s="2" t="e">
        <f t="shared" si="16"/>
        <v>#VALUE!</v>
      </c>
      <c r="N69" s="2" t="e">
        <f t="shared" si="16"/>
        <v>#VALUE!</v>
      </c>
      <c r="P69" s="4" t="s">
        <v>7</v>
      </c>
      <c r="Q69" s="2">
        <f t="shared" ref="Q69:AB69" si="17">Q57*20</f>
        <v>2.42</v>
      </c>
      <c r="R69" s="2">
        <f t="shared" si="17"/>
        <v>2.7800000000000002</v>
      </c>
      <c r="S69" s="2">
        <f t="shared" si="17"/>
        <v>5.2</v>
      </c>
      <c r="T69" s="2" t="e">
        <f t="shared" si="17"/>
        <v>#VALUE!</v>
      </c>
      <c r="U69" s="2">
        <f t="shared" si="17"/>
        <v>4.5600000000000005</v>
      </c>
      <c r="V69" s="2">
        <f t="shared" si="17"/>
        <v>2.06</v>
      </c>
      <c r="W69" s="2">
        <f t="shared" si="17"/>
        <v>10.3</v>
      </c>
      <c r="X69" s="2">
        <f t="shared" si="17"/>
        <v>1.52</v>
      </c>
      <c r="Y69" s="2">
        <f t="shared" si="17"/>
        <v>1</v>
      </c>
      <c r="Z69" s="2">
        <f t="shared" si="17"/>
        <v>1.02</v>
      </c>
      <c r="AA69" s="2">
        <f t="shared" si="17"/>
        <v>1.96</v>
      </c>
      <c r="AB69" s="2" t="e">
        <f t="shared" si="17"/>
        <v>#VALUE!</v>
      </c>
    </row>
    <row r="70" spans="2:28" x14ac:dyDescent="0.2">
      <c r="B70" s="4" t="s">
        <v>8</v>
      </c>
      <c r="C70" s="2" t="e">
        <f t="shared" ref="C70:N70" si="18">C58*20</f>
        <v>#VALUE!</v>
      </c>
      <c r="D70" s="2">
        <f t="shared" si="18"/>
        <v>13.899999999999999</v>
      </c>
      <c r="E70" s="2">
        <f t="shared" si="18"/>
        <v>4.0999999999999996</v>
      </c>
      <c r="F70" s="2">
        <f t="shared" si="18"/>
        <v>1.42</v>
      </c>
      <c r="G70" s="2">
        <f t="shared" si="18"/>
        <v>2.2400000000000002</v>
      </c>
      <c r="H70" s="2">
        <f t="shared" si="18"/>
        <v>6.4</v>
      </c>
      <c r="I70" s="2">
        <f t="shared" si="18"/>
        <v>1.6400000000000001</v>
      </c>
      <c r="J70" s="2">
        <f t="shared" si="18"/>
        <v>2.3000000000000003</v>
      </c>
      <c r="K70" s="2" t="e">
        <f t="shared" si="18"/>
        <v>#VALUE!</v>
      </c>
      <c r="L70" s="2" t="e">
        <f t="shared" si="18"/>
        <v>#VALUE!</v>
      </c>
      <c r="M70" s="2">
        <f t="shared" si="18"/>
        <v>2.72</v>
      </c>
      <c r="N70" s="2" t="e">
        <f t="shared" si="18"/>
        <v>#VALUE!</v>
      </c>
      <c r="P70" s="4" t="s">
        <v>8</v>
      </c>
      <c r="Q70" s="2">
        <f t="shared" ref="Q70:AB70" si="19">Q58*20</f>
        <v>3.76</v>
      </c>
      <c r="R70" s="2">
        <f t="shared" si="19"/>
        <v>5.0199999999999996</v>
      </c>
      <c r="S70" s="2">
        <f t="shared" si="19"/>
        <v>2.2000000000000002</v>
      </c>
      <c r="T70" s="2">
        <f t="shared" si="19"/>
        <v>4.2</v>
      </c>
      <c r="U70" s="2">
        <f t="shared" si="19"/>
        <v>5.9799999999999995</v>
      </c>
      <c r="V70" s="2">
        <f t="shared" si="19"/>
        <v>3.8600000000000003</v>
      </c>
      <c r="W70" s="2">
        <f t="shared" si="19"/>
        <v>6.8000000000000007</v>
      </c>
      <c r="X70" s="2">
        <f t="shared" si="19"/>
        <v>85.199999999999989</v>
      </c>
      <c r="Y70" s="2">
        <f t="shared" si="19"/>
        <v>2.64</v>
      </c>
      <c r="Z70" s="2" t="e">
        <f t="shared" si="19"/>
        <v>#VALUE!</v>
      </c>
      <c r="AA70" s="2">
        <f t="shared" si="19"/>
        <v>1.5</v>
      </c>
      <c r="AB70" s="2">
        <f t="shared" si="19"/>
        <v>9.84</v>
      </c>
    </row>
    <row r="71" spans="2:28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2:28" x14ac:dyDescent="0.2">
      <c r="B72" s="4" t="s">
        <v>13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P72" s="4" t="s">
        <v>13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2:28" x14ac:dyDescent="0.2">
      <c r="B73" s="3"/>
      <c r="C73" s="4">
        <v>1</v>
      </c>
      <c r="D73" s="4">
        <v>2</v>
      </c>
      <c r="E73" s="4">
        <v>3</v>
      </c>
      <c r="F73" s="4">
        <v>4</v>
      </c>
      <c r="G73" s="4">
        <v>5</v>
      </c>
      <c r="H73" s="4">
        <v>6</v>
      </c>
      <c r="I73" s="4">
        <v>7</v>
      </c>
      <c r="J73" s="4">
        <v>8</v>
      </c>
      <c r="K73" s="4">
        <v>9</v>
      </c>
      <c r="L73" s="4">
        <v>10</v>
      </c>
      <c r="M73" s="4">
        <v>11</v>
      </c>
      <c r="N73" s="4">
        <v>12</v>
      </c>
      <c r="P73" s="3"/>
      <c r="Q73" s="4">
        <v>1</v>
      </c>
      <c r="R73" s="4">
        <v>2</v>
      </c>
      <c r="S73" s="4">
        <v>3</v>
      </c>
      <c r="T73" s="4">
        <v>4</v>
      </c>
      <c r="U73" s="4">
        <v>5</v>
      </c>
      <c r="V73" s="4">
        <v>6</v>
      </c>
      <c r="W73" s="4">
        <v>7</v>
      </c>
      <c r="X73" s="4">
        <v>8</v>
      </c>
      <c r="Y73" s="4">
        <v>9</v>
      </c>
      <c r="Z73" s="4">
        <v>10</v>
      </c>
      <c r="AA73" s="4">
        <v>11</v>
      </c>
      <c r="AB73" s="4">
        <v>12</v>
      </c>
    </row>
    <row r="74" spans="2:28" x14ac:dyDescent="0.2">
      <c r="B74" s="4" t="s">
        <v>1</v>
      </c>
      <c r="C74" s="6">
        <f>1.5/C51</f>
        <v>14.705882352941178</v>
      </c>
      <c r="D74" s="6">
        <f t="shared" ref="D74:N74" si="20">1.5/D51</f>
        <v>13.274336283185841</v>
      </c>
      <c r="E74" s="6">
        <f t="shared" si="20"/>
        <v>20.27027027027027</v>
      </c>
      <c r="F74" s="6">
        <f t="shared" si="20"/>
        <v>12.820512820512819</v>
      </c>
      <c r="G74" s="6">
        <f t="shared" si="20"/>
        <v>6.5502183406113534</v>
      </c>
      <c r="H74" s="6">
        <f t="shared" si="20"/>
        <v>18.75</v>
      </c>
      <c r="I74" s="6">
        <f t="shared" si="20"/>
        <v>9.67741935483871</v>
      </c>
      <c r="J74" s="6">
        <f t="shared" si="20"/>
        <v>5.6390977443609023</v>
      </c>
      <c r="K74" s="6">
        <f t="shared" si="20"/>
        <v>17.647058823529409</v>
      </c>
      <c r="L74" s="6">
        <f t="shared" si="20"/>
        <v>16.129032258064516</v>
      </c>
      <c r="M74" s="6">
        <f t="shared" si="20"/>
        <v>9.8684210526315788</v>
      </c>
      <c r="N74" s="6">
        <f t="shared" si="20"/>
        <v>11.278195488721805</v>
      </c>
      <c r="P74" s="4" t="s">
        <v>1</v>
      </c>
      <c r="Q74" s="6">
        <f t="shared" ref="Q74:V74" si="21">1.5/Q51</f>
        <v>9.615384615384615</v>
      </c>
      <c r="R74" s="6">
        <f t="shared" si="21"/>
        <v>4.4378698224852071</v>
      </c>
      <c r="S74" s="6">
        <f t="shared" si="21"/>
        <v>11.904761904761905</v>
      </c>
      <c r="T74" s="6">
        <f t="shared" si="21"/>
        <v>6.4655172413793096</v>
      </c>
      <c r="U74" s="6">
        <f t="shared" si="21"/>
        <v>8.7209302325581408</v>
      </c>
      <c r="V74" s="6">
        <f t="shared" si="21"/>
        <v>18.518518518518519</v>
      </c>
      <c r="W74" s="6">
        <f t="shared" ref="W74:AB74" si="22">1.5/W51</f>
        <v>10.067114093959733</v>
      </c>
      <c r="X74" s="6">
        <f t="shared" si="22"/>
        <v>3.9682539682539684</v>
      </c>
      <c r="Y74" s="6">
        <f t="shared" si="22"/>
        <v>27.272727272727273</v>
      </c>
      <c r="Z74" s="6">
        <f t="shared" si="22"/>
        <v>12.605042016806724</v>
      </c>
      <c r="AA74" s="6">
        <f t="shared" si="22"/>
        <v>13.392857142857142</v>
      </c>
      <c r="AB74" s="6">
        <f t="shared" si="22"/>
        <v>9.5541401273885356</v>
      </c>
    </row>
    <row r="75" spans="2:28" x14ac:dyDescent="0.2">
      <c r="B75" s="4" t="s">
        <v>2</v>
      </c>
      <c r="C75" s="6">
        <f t="shared" ref="C75:N75" si="23">1.5/C52</f>
        <v>8.6705202312138727</v>
      </c>
      <c r="D75" s="6">
        <f t="shared" si="23"/>
        <v>4.658385093167702</v>
      </c>
      <c r="E75" s="6">
        <f t="shared" si="23"/>
        <v>30</v>
      </c>
      <c r="F75" s="6">
        <f t="shared" si="23"/>
        <v>10.344827586206897</v>
      </c>
      <c r="G75" s="6">
        <f t="shared" si="23"/>
        <v>2.7372262773722627</v>
      </c>
      <c r="H75" s="6">
        <f t="shared" si="23"/>
        <v>24.590163934426229</v>
      </c>
      <c r="I75" s="6" t="e">
        <f t="shared" si="23"/>
        <v>#VALUE!</v>
      </c>
      <c r="J75" s="6">
        <f t="shared" si="23"/>
        <v>28.846153846153847</v>
      </c>
      <c r="K75" s="6">
        <f t="shared" si="23"/>
        <v>24.590163934426229</v>
      </c>
      <c r="L75" s="6">
        <f t="shared" si="23"/>
        <v>5.1369863013698636</v>
      </c>
      <c r="M75" s="6">
        <f t="shared" si="23"/>
        <v>17.857142857142858</v>
      </c>
      <c r="N75" s="6">
        <f t="shared" si="23"/>
        <v>13.761467889908257</v>
      </c>
      <c r="P75" s="4" t="s">
        <v>2</v>
      </c>
      <c r="Q75" s="6">
        <f t="shared" ref="Q75:U81" si="24">1.5/Q52</f>
        <v>6.8807339449541285</v>
      </c>
      <c r="R75" s="6">
        <f t="shared" si="24"/>
        <v>4.5731707317073171</v>
      </c>
      <c r="S75" s="6">
        <f t="shared" si="24"/>
        <v>7.109004739336493</v>
      </c>
      <c r="T75" s="6">
        <f t="shared" si="24"/>
        <v>7.8534031413612562</v>
      </c>
      <c r="U75" s="6">
        <f t="shared" si="24"/>
        <v>9.2024539877300615</v>
      </c>
      <c r="V75" s="6">
        <f t="shared" ref="V75:AB75" si="25">1.5/V52</f>
        <v>16.483516483516485</v>
      </c>
      <c r="W75" s="6">
        <f t="shared" si="25"/>
        <v>4.6875</v>
      </c>
      <c r="X75" s="6">
        <f t="shared" si="25"/>
        <v>6.6964285714285712</v>
      </c>
      <c r="Y75" s="6">
        <f t="shared" si="25"/>
        <v>12.396694214876034</v>
      </c>
      <c r="Z75" s="6">
        <f t="shared" si="25"/>
        <v>12.5</v>
      </c>
      <c r="AA75" s="6">
        <f t="shared" si="25"/>
        <v>14.285714285714286</v>
      </c>
      <c r="AB75" s="6">
        <f t="shared" si="25"/>
        <v>11.278195488721805</v>
      </c>
    </row>
    <row r="76" spans="2:28" x14ac:dyDescent="0.2">
      <c r="B76" s="4" t="s">
        <v>3</v>
      </c>
      <c r="C76" s="6">
        <f t="shared" ref="C76:N76" si="26">1.5/C53</f>
        <v>16.129032258064516</v>
      </c>
      <c r="D76" s="6">
        <f t="shared" si="26"/>
        <v>12.295081967213115</v>
      </c>
      <c r="E76" s="6">
        <f t="shared" si="26"/>
        <v>17.441860465116282</v>
      </c>
      <c r="F76" s="6">
        <f t="shared" si="26"/>
        <v>18.987341772151897</v>
      </c>
      <c r="G76" s="6">
        <f t="shared" si="26"/>
        <v>14.563106796116505</v>
      </c>
      <c r="H76" s="6">
        <f t="shared" si="26"/>
        <v>20</v>
      </c>
      <c r="I76" s="6">
        <f t="shared" si="26"/>
        <v>12.295081967213115</v>
      </c>
      <c r="J76" s="6" t="e">
        <f t="shared" si="26"/>
        <v>#VALUE!</v>
      </c>
      <c r="K76" s="6">
        <f t="shared" si="26"/>
        <v>27.777777777777779</v>
      </c>
      <c r="L76" s="6">
        <f t="shared" si="26"/>
        <v>13.761467889908257</v>
      </c>
      <c r="M76" s="6">
        <f t="shared" si="26"/>
        <v>18.518518518518519</v>
      </c>
      <c r="N76" s="6">
        <f t="shared" si="26"/>
        <v>17.441860465116282</v>
      </c>
      <c r="P76" s="4" t="s">
        <v>3</v>
      </c>
      <c r="Q76" s="6">
        <f t="shared" si="24"/>
        <v>4</v>
      </c>
      <c r="R76" s="6">
        <f t="shared" si="24"/>
        <v>10.344827586206897</v>
      </c>
      <c r="S76" s="6">
        <f t="shared" si="24"/>
        <v>14.423076923076923</v>
      </c>
      <c r="T76" s="6">
        <f t="shared" si="24"/>
        <v>17.857142857142858</v>
      </c>
      <c r="U76" s="6">
        <f t="shared" si="24"/>
        <v>6.7873303167420813</v>
      </c>
      <c r="V76" s="6">
        <f t="shared" ref="V76:AB76" si="27">1.5/V53</f>
        <v>8.8235294117647047</v>
      </c>
      <c r="W76" s="6">
        <f t="shared" si="27"/>
        <v>7.3891625615763541</v>
      </c>
      <c r="X76" s="6">
        <f t="shared" si="27"/>
        <v>9.8684210526315788</v>
      </c>
      <c r="Y76" s="6">
        <f t="shared" si="27"/>
        <v>25.862068965517238</v>
      </c>
      <c r="Z76" s="6">
        <f t="shared" si="27"/>
        <v>7.8125</v>
      </c>
      <c r="AA76" s="6">
        <f t="shared" si="27"/>
        <v>13.043478260869565</v>
      </c>
      <c r="AB76" s="6">
        <f t="shared" si="27"/>
        <v>9.2024539877300615</v>
      </c>
    </row>
    <row r="77" spans="2:28" x14ac:dyDescent="0.2">
      <c r="B77" s="4" t="s">
        <v>4</v>
      </c>
      <c r="C77" s="6">
        <f t="shared" ref="C77:N77" si="28">1.5/C54</f>
        <v>12.5</v>
      </c>
      <c r="D77" s="6">
        <f t="shared" si="28"/>
        <v>10.791366906474819</v>
      </c>
      <c r="E77" s="6">
        <f t="shared" si="28"/>
        <v>13.274336283185841</v>
      </c>
      <c r="F77" s="6">
        <f t="shared" si="28"/>
        <v>1.4563106796116505</v>
      </c>
      <c r="G77" s="6">
        <f t="shared" si="28"/>
        <v>20.27027027027027</v>
      </c>
      <c r="H77" s="6">
        <f t="shared" si="28"/>
        <v>26.785714285714285</v>
      </c>
      <c r="I77" s="6" t="e">
        <f t="shared" si="28"/>
        <v>#VALUE!</v>
      </c>
      <c r="J77" s="6" t="e">
        <f t="shared" si="28"/>
        <v>#VALUE!</v>
      </c>
      <c r="K77" s="6">
        <f t="shared" si="28"/>
        <v>19.23076923076923</v>
      </c>
      <c r="L77" s="6">
        <f t="shared" si="28"/>
        <v>9.433962264150944</v>
      </c>
      <c r="M77" s="6">
        <f t="shared" si="28"/>
        <v>23.4375</v>
      </c>
      <c r="N77" s="6">
        <f t="shared" si="28"/>
        <v>21.739130434782606</v>
      </c>
      <c r="P77" s="4" t="s">
        <v>4</v>
      </c>
      <c r="Q77" s="6">
        <f t="shared" si="24"/>
        <v>6.8181818181818183</v>
      </c>
      <c r="R77" s="6">
        <f t="shared" si="24"/>
        <v>22.058823529411764</v>
      </c>
      <c r="S77" s="6">
        <f t="shared" si="24"/>
        <v>7.5</v>
      </c>
      <c r="T77" s="6">
        <f t="shared" si="24"/>
        <v>25.862068965517238</v>
      </c>
      <c r="U77" s="6">
        <f t="shared" si="24"/>
        <v>7.042253521126761</v>
      </c>
      <c r="V77" s="6">
        <f t="shared" ref="V77:AB77" si="29">1.5/V54</f>
        <v>8.7209302325581408</v>
      </c>
      <c r="W77" s="6">
        <f t="shared" si="29"/>
        <v>8.064516129032258</v>
      </c>
      <c r="X77" s="6">
        <f t="shared" si="29"/>
        <v>10.48951048951049</v>
      </c>
      <c r="Y77" s="6">
        <f t="shared" si="29"/>
        <v>16.304347826086957</v>
      </c>
      <c r="Z77" s="6">
        <f t="shared" si="29"/>
        <v>4.4642857142857144</v>
      </c>
      <c r="AA77" s="6">
        <f t="shared" si="29"/>
        <v>4.1436464088397793</v>
      </c>
      <c r="AB77" s="6">
        <f t="shared" si="29"/>
        <v>7.4626865671641784</v>
      </c>
    </row>
    <row r="78" spans="2:28" x14ac:dyDescent="0.2">
      <c r="B78" s="4" t="s">
        <v>5</v>
      </c>
      <c r="C78" s="6">
        <f t="shared" ref="C78:N78" si="30">1.5/C55</f>
        <v>11.029411764705882</v>
      </c>
      <c r="D78" s="6">
        <f t="shared" si="30"/>
        <v>20.547945205479454</v>
      </c>
      <c r="E78" s="6">
        <f t="shared" si="30"/>
        <v>18.987341772151897</v>
      </c>
      <c r="F78" s="6">
        <f t="shared" si="30"/>
        <v>3.6764705882352944</v>
      </c>
      <c r="G78" s="6">
        <f t="shared" si="30"/>
        <v>27.777777777777779</v>
      </c>
      <c r="H78" s="6">
        <f t="shared" si="30"/>
        <v>7.3891625615763541</v>
      </c>
      <c r="I78" s="6">
        <f t="shared" si="30"/>
        <v>27.777777777777779</v>
      </c>
      <c r="J78" s="6">
        <f t="shared" si="30"/>
        <v>10.067114093959733</v>
      </c>
      <c r="K78" s="6">
        <f t="shared" si="30"/>
        <v>17.441860465116282</v>
      </c>
      <c r="L78" s="6">
        <f t="shared" si="30"/>
        <v>18.75</v>
      </c>
      <c r="M78" s="6" t="e">
        <f t="shared" si="30"/>
        <v>#VALUE!</v>
      </c>
      <c r="N78" s="6" t="e">
        <f t="shared" si="30"/>
        <v>#VALUE!</v>
      </c>
      <c r="P78" s="4" t="s">
        <v>5</v>
      </c>
      <c r="Q78" s="6">
        <f t="shared" si="24"/>
        <v>16.483516483516485</v>
      </c>
      <c r="R78" s="6">
        <f t="shared" si="24"/>
        <v>2.9644268774703555</v>
      </c>
      <c r="S78" s="6">
        <f t="shared" si="24"/>
        <v>8.7209302325581408</v>
      </c>
      <c r="T78" s="6">
        <f t="shared" si="24"/>
        <v>11.538461538461538</v>
      </c>
      <c r="U78" s="6">
        <f t="shared" si="24"/>
        <v>3.8265306122448979</v>
      </c>
      <c r="V78" s="6">
        <f t="shared" ref="V78:AB78" si="31">1.5/V55</f>
        <v>5.5350553505535052</v>
      </c>
      <c r="W78" s="6">
        <f t="shared" si="31"/>
        <v>4.0983606557377046</v>
      </c>
      <c r="X78" s="6">
        <f t="shared" si="31"/>
        <v>12.5</v>
      </c>
      <c r="Y78" s="6">
        <f t="shared" si="31"/>
        <v>26.315789473684209</v>
      </c>
      <c r="Z78" s="6" t="e">
        <f t="shared" si="31"/>
        <v>#VALUE!</v>
      </c>
      <c r="AA78" s="6">
        <f t="shared" si="31"/>
        <v>20</v>
      </c>
      <c r="AB78" s="6">
        <f t="shared" si="31"/>
        <v>12.096774193548388</v>
      </c>
    </row>
    <row r="79" spans="2:28" x14ac:dyDescent="0.2">
      <c r="B79" s="4" t="s">
        <v>6</v>
      </c>
      <c r="C79" s="6">
        <f t="shared" ref="C79:N79" si="32">1.5/C56</f>
        <v>14.563106796116505</v>
      </c>
      <c r="D79" s="6">
        <f t="shared" si="32"/>
        <v>12.5</v>
      </c>
      <c r="E79" s="6" t="e">
        <f t="shared" si="32"/>
        <v>#VALUE!</v>
      </c>
      <c r="F79" s="6">
        <f t="shared" si="32"/>
        <v>23.80952380952381</v>
      </c>
      <c r="G79" s="6">
        <f t="shared" si="32"/>
        <v>23.076923076923077</v>
      </c>
      <c r="H79" s="6">
        <f t="shared" si="32"/>
        <v>14.285714285714286</v>
      </c>
      <c r="I79" s="6">
        <f t="shared" si="32"/>
        <v>20.833333333333336</v>
      </c>
      <c r="J79" s="6">
        <f t="shared" si="32"/>
        <v>18.518518518518519</v>
      </c>
      <c r="K79" s="6" t="e">
        <f t="shared" si="32"/>
        <v>#VALUE!</v>
      </c>
      <c r="L79" s="6" t="e">
        <f t="shared" si="32"/>
        <v>#VALUE!</v>
      </c>
      <c r="M79" s="6" t="e">
        <f t="shared" si="32"/>
        <v>#VALUE!</v>
      </c>
      <c r="N79" s="6" t="e">
        <f t="shared" si="32"/>
        <v>#VALUE!</v>
      </c>
      <c r="P79" s="4" t="s">
        <v>6</v>
      </c>
      <c r="Q79" s="6">
        <f t="shared" si="24"/>
        <v>9.0361445783132517</v>
      </c>
      <c r="R79" s="6">
        <f t="shared" si="24"/>
        <v>15.15151515151515</v>
      </c>
      <c r="S79" s="6">
        <f t="shared" si="24"/>
        <v>10.067114093959733</v>
      </c>
      <c r="T79" s="6">
        <f t="shared" si="24"/>
        <v>20</v>
      </c>
      <c r="U79" s="6">
        <f t="shared" si="24"/>
        <v>5.6179775280898872</v>
      </c>
      <c r="V79" s="6">
        <f t="shared" ref="V79:AB79" si="33">1.5/V56</f>
        <v>6.4655172413793096</v>
      </c>
      <c r="W79" s="6">
        <f t="shared" si="33"/>
        <v>4.658385093167702</v>
      </c>
      <c r="X79" s="6">
        <f t="shared" si="33"/>
        <v>27.777777777777779</v>
      </c>
      <c r="Y79" s="6" t="e">
        <f t="shared" si="33"/>
        <v>#VALUE!</v>
      </c>
      <c r="Z79" s="6" t="e">
        <f t="shared" si="33"/>
        <v>#VALUE!</v>
      </c>
      <c r="AA79" s="6" t="e">
        <f t="shared" si="33"/>
        <v>#VALUE!</v>
      </c>
      <c r="AB79" s="6">
        <f t="shared" si="33"/>
        <v>7.1428571428571432</v>
      </c>
    </row>
    <row r="80" spans="2:28" x14ac:dyDescent="0.2">
      <c r="B80" s="4" t="s">
        <v>7</v>
      </c>
      <c r="C80" s="6">
        <f t="shared" ref="C80:N80" si="34">1.5/C57</f>
        <v>13.636363636363637</v>
      </c>
      <c r="D80" s="6">
        <f t="shared" si="34"/>
        <v>18.292682926829269</v>
      </c>
      <c r="E80" s="6">
        <f t="shared" si="34"/>
        <v>22.388059701492537</v>
      </c>
      <c r="F80" s="6">
        <f t="shared" si="34"/>
        <v>10.638297872340427</v>
      </c>
      <c r="G80" s="6">
        <f t="shared" si="34"/>
        <v>6.5789473684210522</v>
      </c>
      <c r="H80" s="6">
        <f t="shared" si="34"/>
        <v>8.3798882681564244</v>
      </c>
      <c r="I80" s="6">
        <f t="shared" si="34"/>
        <v>26.315789473684209</v>
      </c>
      <c r="J80" s="6">
        <f t="shared" si="34"/>
        <v>7.5</v>
      </c>
      <c r="K80" s="6" t="e">
        <f t="shared" si="34"/>
        <v>#VALUE!</v>
      </c>
      <c r="L80" s="6" t="e">
        <f t="shared" si="34"/>
        <v>#VALUE!</v>
      </c>
      <c r="M80" s="6" t="e">
        <f t="shared" si="34"/>
        <v>#VALUE!</v>
      </c>
      <c r="N80" s="6" t="e">
        <f t="shared" si="34"/>
        <v>#VALUE!</v>
      </c>
      <c r="P80" s="4" t="s">
        <v>7</v>
      </c>
      <c r="Q80" s="6">
        <f t="shared" si="24"/>
        <v>12.396694214876034</v>
      </c>
      <c r="R80" s="6">
        <f t="shared" si="24"/>
        <v>10.791366906474819</v>
      </c>
      <c r="S80" s="6">
        <f t="shared" si="24"/>
        <v>5.7692307692307692</v>
      </c>
      <c r="T80" s="6" t="e">
        <f t="shared" si="24"/>
        <v>#VALUE!</v>
      </c>
      <c r="U80" s="6">
        <f t="shared" si="24"/>
        <v>6.5789473684210522</v>
      </c>
      <c r="V80" s="6">
        <f t="shared" ref="V80:AB80" si="35">1.5/V57</f>
        <v>14.563106796116505</v>
      </c>
      <c r="W80" s="6">
        <f t="shared" si="35"/>
        <v>2.912621359223301</v>
      </c>
      <c r="X80" s="6">
        <f t="shared" si="35"/>
        <v>19.736842105263158</v>
      </c>
      <c r="Y80" s="6">
        <f t="shared" si="35"/>
        <v>30</v>
      </c>
      <c r="Z80" s="6">
        <f t="shared" si="35"/>
        <v>29.411764705882355</v>
      </c>
      <c r="AA80" s="6">
        <f t="shared" si="35"/>
        <v>15.306122448979592</v>
      </c>
      <c r="AB80" s="6" t="e">
        <f t="shared" si="35"/>
        <v>#VALUE!</v>
      </c>
    </row>
    <row r="81" spans="1:28" x14ac:dyDescent="0.2">
      <c r="B81" s="4" t="s">
        <v>8</v>
      </c>
      <c r="C81" s="6" t="e">
        <f t="shared" ref="C81:N81" si="36">1.5/C58</f>
        <v>#VALUE!</v>
      </c>
      <c r="D81" s="6">
        <f t="shared" si="36"/>
        <v>2.1582733812949644</v>
      </c>
      <c r="E81" s="6">
        <f t="shared" si="36"/>
        <v>7.3170731707317076</v>
      </c>
      <c r="F81" s="6">
        <f t="shared" si="36"/>
        <v>21.126760563380284</v>
      </c>
      <c r="G81" s="6">
        <f t="shared" si="36"/>
        <v>13.392857142857142</v>
      </c>
      <c r="H81" s="6">
        <f t="shared" si="36"/>
        <v>4.6875</v>
      </c>
      <c r="I81" s="6">
        <f t="shared" si="36"/>
        <v>18.292682926829269</v>
      </c>
      <c r="J81" s="6">
        <f t="shared" si="36"/>
        <v>13.043478260869565</v>
      </c>
      <c r="K81" s="6" t="e">
        <f t="shared" si="36"/>
        <v>#VALUE!</v>
      </c>
      <c r="L81" s="6" t="e">
        <f t="shared" si="36"/>
        <v>#VALUE!</v>
      </c>
      <c r="M81" s="6">
        <f t="shared" si="36"/>
        <v>11.029411764705882</v>
      </c>
      <c r="N81" s="6" t="e">
        <f t="shared" si="36"/>
        <v>#VALUE!</v>
      </c>
      <c r="P81" s="4" t="s">
        <v>8</v>
      </c>
      <c r="Q81" s="6">
        <f t="shared" si="24"/>
        <v>7.9787234042553195</v>
      </c>
      <c r="R81" s="6">
        <f t="shared" si="24"/>
        <v>5.9760956175298805</v>
      </c>
      <c r="S81" s="6">
        <f t="shared" si="24"/>
        <v>13.636363636363637</v>
      </c>
      <c r="T81" s="6">
        <f t="shared" si="24"/>
        <v>7.1428571428571432</v>
      </c>
      <c r="U81" s="6">
        <f t="shared" si="24"/>
        <v>5.0167224080267561</v>
      </c>
      <c r="V81" s="6">
        <f t="shared" ref="V81:AB81" si="37">1.5/V58</f>
        <v>7.7720207253886011</v>
      </c>
      <c r="W81" s="6">
        <f t="shared" si="37"/>
        <v>4.4117647058823524</v>
      </c>
      <c r="X81" s="6">
        <f t="shared" si="37"/>
        <v>0.35211267605633806</v>
      </c>
      <c r="Y81" s="6">
        <f t="shared" si="37"/>
        <v>11.363636363636363</v>
      </c>
      <c r="Z81" s="6" t="e">
        <f t="shared" si="37"/>
        <v>#VALUE!</v>
      </c>
      <c r="AA81" s="6">
        <f t="shared" si="37"/>
        <v>20</v>
      </c>
      <c r="AB81" s="6">
        <f t="shared" si="37"/>
        <v>3.0487804878048781</v>
      </c>
    </row>
    <row r="84" spans="1:28" x14ac:dyDescent="0.2">
      <c r="A84" t="s">
        <v>476</v>
      </c>
    </row>
    <row r="85" spans="1:28" x14ac:dyDescent="0.2">
      <c r="B85" s="4" t="s">
        <v>11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P85" s="4" t="s">
        <v>11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B86" s="3"/>
      <c r="C86" s="4">
        <v>1</v>
      </c>
      <c r="D86" s="4">
        <v>2</v>
      </c>
      <c r="E86" s="4">
        <v>3</v>
      </c>
      <c r="F86" s="4">
        <v>4</v>
      </c>
      <c r="G86" s="4">
        <v>5</v>
      </c>
      <c r="H86" s="4">
        <v>6</v>
      </c>
      <c r="I86" s="4">
        <v>7</v>
      </c>
      <c r="J86" s="4">
        <v>8</v>
      </c>
      <c r="K86" s="4">
        <v>9</v>
      </c>
      <c r="L86" s="4">
        <v>10</v>
      </c>
      <c r="M86" s="4">
        <v>11</v>
      </c>
      <c r="N86" s="4">
        <v>12</v>
      </c>
      <c r="P86" s="3"/>
      <c r="Q86" s="4">
        <v>1</v>
      </c>
      <c r="R86" s="4">
        <v>2</v>
      </c>
      <c r="S86" s="4">
        <v>3</v>
      </c>
      <c r="T86" s="4">
        <v>4</v>
      </c>
      <c r="U86" s="4">
        <v>5</v>
      </c>
      <c r="V86" s="4">
        <v>6</v>
      </c>
      <c r="W86" s="4">
        <v>7</v>
      </c>
      <c r="X86" s="4">
        <v>8</v>
      </c>
      <c r="Y86" s="4">
        <v>9</v>
      </c>
      <c r="Z86" s="4">
        <v>10</v>
      </c>
      <c r="AA86" s="4">
        <v>11</v>
      </c>
      <c r="AB86" s="4">
        <v>12</v>
      </c>
    </row>
    <row r="87" spans="1:28" x14ac:dyDescent="0.2">
      <c r="B87" s="4" t="s">
        <v>1</v>
      </c>
      <c r="C87" s="2">
        <v>1.47</v>
      </c>
      <c r="D87" s="2">
        <v>0.75</v>
      </c>
      <c r="E87" s="2">
        <v>0.63</v>
      </c>
      <c r="F87" s="2">
        <v>1.62</v>
      </c>
      <c r="G87" s="2">
        <v>2.65</v>
      </c>
      <c r="H87" s="2">
        <v>1.28</v>
      </c>
      <c r="I87" s="2">
        <v>1.65</v>
      </c>
      <c r="J87" s="2">
        <v>0.93500000000000005</v>
      </c>
      <c r="K87" s="2">
        <v>0.82599999999999996</v>
      </c>
      <c r="L87" s="2">
        <v>1.21</v>
      </c>
      <c r="M87" s="2">
        <v>0.13600000000000001</v>
      </c>
      <c r="N87" s="2">
        <v>3.83</v>
      </c>
      <c r="P87" s="4" t="s">
        <v>1</v>
      </c>
      <c r="Q87" s="2">
        <v>1.43</v>
      </c>
      <c r="R87" s="2">
        <v>4.33</v>
      </c>
      <c r="S87" s="2">
        <v>1.49</v>
      </c>
      <c r="T87" s="2">
        <v>1.9</v>
      </c>
      <c r="U87" s="2">
        <v>1.83</v>
      </c>
      <c r="V87" s="2">
        <v>2.1</v>
      </c>
      <c r="W87" s="2">
        <v>5.18</v>
      </c>
      <c r="X87" s="2">
        <v>2.86</v>
      </c>
      <c r="Y87" s="2"/>
      <c r="Z87" s="2"/>
      <c r="AA87" s="2">
        <v>0.27600000000000002</v>
      </c>
      <c r="AB87" s="2">
        <v>1.74</v>
      </c>
    </row>
    <row r="88" spans="1:28" x14ac:dyDescent="0.2">
      <c r="B88" s="4" t="s">
        <v>2</v>
      </c>
      <c r="C88" s="2">
        <v>0.84</v>
      </c>
      <c r="D88" s="2">
        <v>1.49</v>
      </c>
      <c r="E88" s="2">
        <v>0.82499999999999996</v>
      </c>
      <c r="F88" s="2">
        <v>2.09</v>
      </c>
      <c r="G88" s="2">
        <v>8.94</v>
      </c>
      <c r="H88" s="2">
        <v>2.34</v>
      </c>
      <c r="I88" s="2">
        <v>0.626</v>
      </c>
      <c r="J88" s="2">
        <v>0.68799999999999994</v>
      </c>
      <c r="K88" s="2">
        <v>0.61799999999999999</v>
      </c>
      <c r="L88" s="2">
        <v>2.2200000000000002</v>
      </c>
      <c r="M88" s="2">
        <v>1.45</v>
      </c>
      <c r="N88" s="2">
        <v>3.14</v>
      </c>
      <c r="P88" s="4" t="s">
        <v>2</v>
      </c>
      <c r="Q88" s="2">
        <v>1.41</v>
      </c>
      <c r="R88" s="2">
        <v>2.95</v>
      </c>
      <c r="S88" s="2">
        <v>1.44</v>
      </c>
      <c r="T88" s="2">
        <v>1.1399999999999999</v>
      </c>
      <c r="U88" s="2">
        <v>1.19</v>
      </c>
      <c r="V88" s="2">
        <v>0.64300000000000002</v>
      </c>
      <c r="W88" s="2">
        <v>1.97</v>
      </c>
      <c r="X88" s="2">
        <v>0.85499999999999998</v>
      </c>
      <c r="Y88" s="2">
        <v>1.05</v>
      </c>
      <c r="Z88" s="2">
        <v>1.1299999999999999</v>
      </c>
      <c r="AA88" s="2">
        <v>0.25800000000000001</v>
      </c>
      <c r="AB88" s="2">
        <v>0.72499999999999998</v>
      </c>
    </row>
    <row r="89" spans="1:28" x14ac:dyDescent="0.2">
      <c r="B89" s="4" t="s">
        <v>3</v>
      </c>
      <c r="C89" s="2">
        <v>0.85</v>
      </c>
      <c r="D89" s="2">
        <v>0.433</v>
      </c>
      <c r="E89" s="2">
        <v>1.29</v>
      </c>
      <c r="F89" s="2">
        <v>1.93</v>
      </c>
      <c r="G89" s="2">
        <v>1.38</v>
      </c>
      <c r="H89" s="2">
        <v>1.81</v>
      </c>
      <c r="I89" s="2">
        <v>0.73899999999999999</v>
      </c>
      <c r="J89" s="2">
        <v>0.50700000000000001</v>
      </c>
      <c r="K89" s="2">
        <v>1.72</v>
      </c>
      <c r="L89" s="2">
        <v>1.26</v>
      </c>
      <c r="M89" s="2">
        <v>1.07</v>
      </c>
      <c r="N89" s="2">
        <v>1.32</v>
      </c>
      <c r="P89" s="4" t="s">
        <v>3</v>
      </c>
      <c r="Q89" s="2">
        <v>2.09</v>
      </c>
      <c r="R89" s="2">
        <v>0.878</v>
      </c>
      <c r="S89" s="2">
        <v>1.25</v>
      </c>
      <c r="T89" s="2">
        <v>1.17</v>
      </c>
      <c r="U89" s="2">
        <v>9.31</v>
      </c>
      <c r="V89" s="2">
        <v>1.1000000000000001</v>
      </c>
      <c r="W89" s="2">
        <v>2.2999999999999998</v>
      </c>
      <c r="X89" s="2">
        <v>1.53</v>
      </c>
      <c r="Y89" s="2">
        <v>0.86</v>
      </c>
      <c r="Z89" s="2">
        <v>2.12</v>
      </c>
      <c r="AA89" s="2">
        <v>0.29799999999999999</v>
      </c>
      <c r="AB89" s="2">
        <v>0.57799999999999996</v>
      </c>
    </row>
    <row r="90" spans="1:28" x14ac:dyDescent="0.2">
      <c r="B90" s="4" t="s">
        <v>4</v>
      </c>
      <c r="C90" s="2">
        <v>0.49</v>
      </c>
      <c r="D90" s="2">
        <v>0.109</v>
      </c>
      <c r="E90" s="2">
        <v>1.65</v>
      </c>
      <c r="F90" s="2">
        <v>1.61</v>
      </c>
      <c r="G90" s="2">
        <v>4.82</v>
      </c>
      <c r="H90" s="2">
        <v>2.59</v>
      </c>
      <c r="I90" s="2">
        <v>0.23200000000000001</v>
      </c>
      <c r="J90" s="2">
        <v>0.32800000000000001</v>
      </c>
      <c r="K90" s="2">
        <v>1.53</v>
      </c>
      <c r="L90" s="2">
        <v>3.4</v>
      </c>
      <c r="M90" s="2">
        <v>1.0900000000000001</v>
      </c>
      <c r="N90" s="2">
        <v>0.624</v>
      </c>
      <c r="P90" s="4" t="s">
        <v>4</v>
      </c>
      <c r="Q90" s="2">
        <v>1.75</v>
      </c>
      <c r="R90" s="2">
        <v>0.94499999999999995</v>
      </c>
      <c r="S90" s="2">
        <v>1.46</v>
      </c>
      <c r="T90" s="2">
        <v>0.73499999999999999</v>
      </c>
      <c r="U90" s="2">
        <v>2.08</v>
      </c>
      <c r="V90" s="2">
        <v>1.03</v>
      </c>
      <c r="W90" s="2">
        <v>2.54</v>
      </c>
      <c r="X90" s="2">
        <v>1.71</v>
      </c>
      <c r="Y90" s="2">
        <v>1.77</v>
      </c>
      <c r="Z90" s="2">
        <v>5.54</v>
      </c>
      <c r="AA90" s="2">
        <v>0.47199999999999998</v>
      </c>
      <c r="AB90" s="2">
        <v>0.38900000000000001</v>
      </c>
    </row>
    <row r="91" spans="1:28" x14ac:dyDescent="0.2">
      <c r="B91" s="4" t="s">
        <v>5</v>
      </c>
      <c r="C91" s="2">
        <v>0.86</v>
      </c>
      <c r="D91" s="2">
        <v>0.91300000000000003</v>
      </c>
      <c r="E91" s="2">
        <v>0.81899999999999995</v>
      </c>
      <c r="F91" s="2">
        <v>1.02</v>
      </c>
      <c r="G91" s="2">
        <v>0.313</v>
      </c>
      <c r="H91" s="2">
        <v>3.58</v>
      </c>
      <c r="I91" s="2">
        <v>0.52900000000000003</v>
      </c>
      <c r="J91" s="2">
        <v>0.10199999999999999</v>
      </c>
      <c r="K91" s="2">
        <v>0.64700000000000002</v>
      </c>
      <c r="L91" s="2">
        <v>0.77900000000000003</v>
      </c>
      <c r="M91" s="2">
        <v>1.5</v>
      </c>
      <c r="N91" s="2">
        <v>0.27700000000000002</v>
      </c>
      <c r="P91" s="4" t="s">
        <v>5</v>
      </c>
      <c r="Q91" s="2">
        <v>0.38</v>
      </c>
      <c r="R91" s="2">
        <v>2.74</v>
      </c>
      <c r="S91" s="2">
        <v>1.56</v>
      </c>
      <c r="T91" s="2">
        <v>1.28</v>
      </c>
      <c r="U91" s="2">
        <v>1.47</v>
      </c>
      <c r="V91" s="2">
        <v>2.09</v>
      </c>
      <c r="W91" s="2">
        <v>1.23</v>
      </c>
      <c r="X91" s="2">
        <v>0.81</v>
      </c>
      <c r="Y91" s="2">
        <v>0.44</v>
      </c>
      <c r="Z91" s="2"/>
      <c r="AA91" s="2">
        <v>0.28999999999999998</v>
      </c>
      <c r="AB91" s="2">
        <v>0.67700000000000005</v>
      </c>
    </row>
    <row r="92" spans="1:28" x14ac:dyDescent="0.2">
      <c r="B92" s="4" t="s">
        <v>6</v>
      </c>
      <c r="C92" s="2">
        <v>0.316</v>
      </c>
      <c r="D92" s="2">
        <v>0.81100000000000005</v>
      </c>
      <c r="E92" s="2">
        <v>0.9</v>
      </c>
      <c r="F92" s="2">
        <v>0.57499999999999996</v>
      </c>
      <c r="G92" s="2">
        <v>0.69399999999999995</v>
      </c>
      <c r="H92" s="2">
        <v>3.29</v>
      </c>
      <c r="I92" s="2">
        <v>0.35199999999999998</v>
      </c>
      <c r="J92" s="2">
        <v>2.2599999999999998</v>
      </c>
      <c r="K92" s="2">
        <v>0.26</v>
      </c>
      <c r="L92" s="2">
        <v>0.47899999999999998</v>
      </c>
      <c r="M92" s="2">
        <v>0.54300000000000004</v>
      </c>
      <c r="N92" s="2">
        <v>0.317</v>
      </c>
      <c r="P92" s="4" t="s">
        <v>6</v>
      </c>
      <c r="Q92" s="2">
        <v>0.77300000000000002</v>
      </c>
      <c r="R92" s="2">
        <v>1.31</v>
      </c>
      <c r="S92" s="2">
        <v>0.88</v>
      </c>
      <c r="T92" s="2">
        <v>0.92900000000000005</v>
      </c>
      <c r="U92" s="2">
        <v>1.02</v>
      </c>
      <c r="V92" s="2">
        <v>1.56</v>
      </c>
      <c r="W92" s="2">
        <v>0.32</v>
      </c>
      <c r="X92" s="2">
        <v>1.02</v>
      </c>
      <c r="Y92" s="2">
        <v>1.06</v>
      </c>
      <c r="Z92" s="2"/>
      <c r="AA92" s="2"/>
      <c r="AB92" s="2">
        <v>0.68</v>
      </c>
    </row>
    <row r="93" spans="1:28" x14ac:dyDescent="0.2">
      <c r="B93" s="4" t="s">
        <v>7</v>
      </c>
      <c r="C93" s="2">
        <v>0.249</v>
      </c>
      <c r="D93" s="2">
        <v>0.67600000000000005</v>
      </c>
      <c r="E93" s="2">
        <v>0.79100000000000004</v>
      </c>
      <c r="F93" s="2">
        <v>1.32</v>
      </c>
      <c r="G93" s="2">
        <v>1.77</v>
      </c>
      <c r="H93" s="2">
        <v>1.45</v>
      </c>
      <c r="I93" s="2">
        <v>0.29699999999999999</v>
      </c>
      <c r="J93" s="2">
        <v>0.81299999999999994</v>
      </c>
      <c r="K93" s="2">
        <v>0.28599999999999998</v>
      </c>
      <c r="L93" s="2">
        <v>0.61399999999999999</v>
      </c>
      <c r="M93" s="2">
        <v>0.61699999999999999</v>
      </c>
      <c r="N93" s="2">
        <v>0.434</v>
      </c>
      <c r="P93" s="4" t="s">
        <v>7</v>
      </c>
      <c r="Q93" s="2">
        <v>3.31</v>
      </c>
      <c r="R93" s="2">
        <v>0.44600000000000001</v>
      </c>
      <c r="S93" s="2">
        <v>1.83</v>
      </c>
      <c r="T93" s="2">
        <v>0.14699999999999999</v>
      </c>
      <c r="U93" s="2">
        <v>1.88</v>
      </c>
      <c r="V93" s="2">
        <v>0.33</v>
      </c>
      <c r="W93" s="2">
        <v>0.93899999999999995</v>
      </c>
      <c r="X93" s="2"/>
      <c r="Y93" s="2">
        <v>0.76800000000000002</v>
      </c>
      <c r="Z93" s="2"/>
      <c r="AA93" s="2">
        <v>0.11</v>
      </c>
      <c r="AB93" s="2"/>
    </row>
    <row r="94" spans="1:28" x14ac:dyDescent="0.2">
      <c r="B94" s="4" t="s">
        <v>8</v>
      </c>
      <c r="C94" s="2">
        <v>0.10299999999999999</v>
      </c>
      <c r="D94" s="2">
        <v>0.629</v>
      </c>
      <c r="E94" s="2">
        <v>0.85</v>
      </c>
      <c r="F94" s="2">
        <v>0.72299999999999998</v>
      </c>
      <c r="G94" s="2">
        <v>0.79200000000000004</v>
      </c>
      <c r="H94" s="2">
        <v>2.2400000000000002</v>
      </c>
      <c r="I94" s="2">
        <v>0.42199999999999999</v>
      </c>
      <c r="J94" s="2">
        <v>2.37</v>
      </c>
      <c r="K94" s="2">
        <v>0.61399999999999999</v>
      </c>
      <c r="L94" s="2">
        <v>0.5</v>
      </c>
      <c r="M94" s="2">
        <v>1.43</v>
      </c>
      <c r="N94" s="2">
        <v>0.23</v>
      </c>
      <c r="P94" s="4" t="s">
        <v>8</v>
      </c>
      <c r="Q94" s="2"/>
      <c r="R94" s="2">
        <v>1.57</v>
      </c>
      <c r="S94" s="2">
        <v>1.48</v>
      </c>
      <c r="T94" s="2">
        <v>0.41799999999999998</v>
      </c>
      <c r="U94" s="2">
        <v>0.69399999999999995</v>
      </c>
      <c r="V94" s="2">
        <v>0.27100000000000002</v>
      </c>
      <c r="W94" s="2">
        <v>2.33</v>
      </c>
      <c r="X94" s="2">
        <v>10.9</v>
      </c>
      <c r="Y94" s="2">
        <v>0.19700000000000001</v>
      </c>
      <c r="Z94" s="2"/>
      <c r="AA94" s="2">
        <v>0.33400000000000002</v>
      </c>
      <c r="AB94" s="2">
        <v>1.05</v>
      </c>
    </row>
    <row r="95" spans="1:28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2:28" x14ac:dyDescent="0.2">
      <c r="B97" s="4" t="s">
        <v>12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P97" s="4" t="s">
        <v>12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2:28" x14ac:dyDescent="0.2">
      <c r="B98" s="3"/>
      <c r="C98" s="4">
        <v>1</v>
      </c>
      <c r="D98" s="4">
        <v>2</v>
      </c>
      <c r="E98" s="4">
        <v>3</v>
      </c>
      <c r="F98" s="4">
        <v>4</v>
      </c>
      <c r="G98" s="4">
        <v>5</v>
      </c>
      <c r="H98" s="4">
        <v>6</v>
      </c>
      <c r="I98" s="4">
        <v>7</v>
      </c>
      <c r="J98" s="4">
        <v>8</v>
      </c>
      <c r="K98" s="4">
        <v>9</v>
      </c>
      <c r="L98" s="4">
        <v>10</v>
      </c>
      <c r="M98" s="4">
        <v>11</v>
      </c>
      <c r="N98" s="4">
        <v>12</v>
      </c>
      <c r="P98" s="3"/>
      <c r="Q98" s="4">
        <v>1</v>
      </c>
      <c r="R98" s="4">
        <v>2</v>
      </c>
      <c r="S98" s="4">
        <v>3</v>
      </c>
      <c r="T98" s="4">
        <v>4</v>
      </c>
      <c r="U98" s="4">
        <v>5</v>
      </c>
      <c r="V98" s="4">
        <v>6</v>
      </c>
      <c r="W98" s="4">
        <v>7</v>
      </c>
      <c r="X98" s="4">
        <v>8</v>
      </c>
      <c r="Y98" s="4">
        <v>9</v>
      </c>
      <c r="Z98" s="4">
        <v>10</v>
      </c>
      <c r="AA98" s="4">
        <v>11</v>
      </c>
      <c r="AB98" s="4">
        <v>12</v>
      </c>
    </row>
    <row r="99" spans="2:28" x14ac:dyDescent="0.2">
      <c r="B99" s="4" t="s">
        <v>1</v>
      </c>
      <c r="C99" s="2">
        <f>C87*16</f>
        <v>23.52</v>
      </c>
      <c r="D99" s="2">
        <f t="shared" ref="D99:N99" si="38">D87*16</f>
        <v>12</v>
      </c>
      <c r="E99" s="2">
        <f t="shared" si="38"/>
        <v>10.08</v>
      </c>
      <c r="F99" s="2">
        <f t="shared" si="38"/>
        <v>25.92</v>
      </c>
      <c r="G99" s="2">
        <f t="shared" si="38"/>
        <v>42.4</v>
      </c>
      <c r="H99" s="2">
        <f t="shared" si="38"/>
        <v>20.48</v>
      </c>
      <c r="I99" s="2">
        <f t="shared" si="38"/>
        <v>26.4</v>
      </c>
      <c r="J99" s="2">
        <f t="shared" si="38"/>
        <v>14.96</v>
      </c>
      <c r="K99" s="2">
        <f t="shared" si="38"/>
        <v>13.215999999999999</v>
      </c>
      <c r="L99" s="2">
        <f t="shared" si="38"/>
        <v>19.36</v>
      </c>
      <c r="M99" s="2">
        <f t="shared" si="38"/>
        <v>2.1760000000000002</v>
      </c>
      <c r="N99" s="2">
        <f t="shared" si="38"/>
        <v>61.28</v>
      </c>
      <c r="P99" s="4" t="s">
        <v>1</v>
      </c>
      <c r="Q99" s="2">
        <f>Q87*16</f>
        <v>22.88</v>
      </c>
      <c r="R99" s="2">
        <f t="shared" ref="R99:AB99" si="39">R87*16</f>
        <v>69.28</v>
      </c>
      <c r="S99" s="2">
        <f t="shared" si="39"/>
        <v>23.84</v>
      </c>
      <c r="T99" s="2">
        <f t="shared" si="39"/>
        <v>30.4</v>
      </c>
      <c r="U99" s="2">
        <f t="shared" si="39"/>
        <v>29.28</v>
      </c>
      <c r="V99" s="2">
        <f t="shared" si="39"/>
        <v>33.6</v>
      </c>
      <c r="W99" s="2">
        <f t="shared" si="39"/>
        <v>82.88</v>
      </c>
      <c r="X99" s="2">
        <f t="shared" si="39"/>
        <v>45.76</v>
      </c>
      <c r="Y99" s="2">
        <f t="shared" si="39"/>
        <v>0</v>
      </c>
      <c r="Z99" s="2">
        <f t="shared" si="39"/>
        <v>0</v>
      </c>
      <c r="AA99" s="2">
        <f t="shared" si="39"/>
        <v>4.4160000000000004</v>
      </c>
      <c r="AB99" s="2">
        <f t="shared" si="39"/>
        <v>27.84</v>
      </c>
    </row>
    <row r="100" spans="2:28" x14ac:dyDescent="0.2">
      <c r="B100" s="4" t="s">
        <v>2</v>
      </c>
      <c r="C100" s="2">
        <f t="shared" ref="C100:N100" si="40">C88*16</f>
        <v>13.44</v>
      </c>
      <c r="D100" s="2">
        <f t="shared" si="40"/>
        <v>23.84</v>
      </c>
      <c r="E100" s="2">
        <f t="shared" si="40"/>
        <v>13.2</v>
      </c>
      <c r="F100" s="2">
        <f t="shared" si="40"/>
        <v>33.44</v>
      </c>
      <c r="G100" s="2">
        <f t="shared" si="40"/>
        <v>143.04</v>
      </c>
      <c r="H100" s="2">
        <f t="shared" si="40"/>
        <v>37.44</v>
      </c>
      <c r="I100" s="2">
        <f t="shared" si="40"/>
        <v>10.016</v>
      </c>
      <c r="J100" s="2">
        <f t="shared" si="40"/>
        <v>11.007999999999999</v>
      </c>
      <c r="K100" s="2">
        <f t="shared" si="40"/>
        <v>9.8879999999999999</v>
      </c>
      <c r="L100" s="2">
        <f t="shared" si="40"/>
        <v>35.520000000000003</v>
      </c>
      <c r="M100" s="2">
        <f t="shared" si="40"/>
        <v>23.2</v>
      </c>
      <c r="N100" s="2">
        <f t="shared" si="40"/>
        <v>50.24</v>
      </c>
      <c r="P100" s="4" t="s">
        <v>2</v>
      </c>
      <c r="Q100" s="2">
        <f t="shared" ref="Q100:AB100" si="41">Q88*16</f>
        <v>22.56</v>
      </c>
      <c r="R100" s="2">
        <f t="shared" si="41"/>
        <v>47.2</v>
      </c>
      <c r="S100" s="2">
        <f t="shared" si="41"/>
        <v>23.04</v>
      </c>
      <c r="T100" s="2">
        <f t="shared" si="41"/>
        <v>18.239999999999998</v>
      </c>
      <c r="U100" s="2">
        <f t="shared" si="41"/>
        <v>19.04</v>
      </c>
      <c r="V100" s="2">
        <f t="shared" si="41"/>
        <v>10.288</v>
      </c>
      <c r="W100" s="2">
        <f t="shared" si="41"/>
        <v>31.52</v>
      </c>
      <c r="X100" s="2">
        <f t="shared" si="41"/>
        <v>13.68</v>
      </c>
      <c r="Y100" s="2">
        <f t="shared" si="41"/>
        <v>16.8</v>
      </c>
      <c r="Z100" s="2">
        <f t="shared" si="41"/>
        <v>18.079999999999998</v>
      </c>
      <c r="AA100" s="2">
        <f t="shared" si="41"/>
        <v>4.1280000000000001</v>
      </c>
      <c r="AB100" s="2">
        <f t="shared" si="41"/>
        <v>11.6</v>
      </c>
    </row>
    <row r="101" spans="2:28" x14ac:dyDescent="0.2">
      <c r="B101" s="4" t="s">
        <v>3</v>
      </c>
      <c r="C101" s="2">
        <f t="shared" ref="C101:N101" si="42">C89*16</f>
        <v>13.6</v>
      </c>
      <c r="D101" s="2">
        <f t="shared" si="42"/>
        <v>6.9279999999999999</v>
      </c>
      <c r="E101" s="2">
        <f t="shared" si="42"/>
        <v>20.64</v>
      </c>
      <c r="F101" s="2">
        <f t="shared" si="42"/>
        <v>30.88</v>
      </c>
      <c r="G101" s="2">
        <f t="shared" si="42"/>
        <v>22.08</v>
      </c>
      <c r="H101" s="2">
        <f t="shared" si="42"/>
        <v>28.96</v>
      </c>
      <c r="I101" s="2">
        <f t="shared" si="42"/>
        <v>11.824</v>
      </c>
      <c r="J101" s="2">
        <f t="shared" si="42"/>
        <v>8.1120000000000001</v>
      </c>
      <c r="K101" s="2">
        <f t="shared" si="42"/>
        <v>27.52</v>
      </c>
      <c r="L101" s="2">
        <f t="shared" si="42"/>
        <v>20.16</v>
      </c>
      <c r="M101" s="2">
        <f t="shared" si="42"/>
        <v>17.12</v>
      </c>
      <c r="N101" s="2">
        <f t="shared" si="42"/>
        <v>21.12</v>
      </c>
      <c r="P101" s="4" t="s">
        <v>3</v>
      </c>
      <c r="Q101" s="2">
        <f t="shared" ref="Q101:AB101" si="43">Q89*16</f>
        <v>33.44</v>
      </c>
      <c r="R101" s="2">
        <f t="shared" si="43"/>
        <v>14.048</v>
      </c>
      <c r="S101" s="2">
        <f t="shared" si="43"/>
        <v>20</v>
      </c>
      <c r="T101" s="2">
        <f t="shared" si="43"/>
        <v>18.72</v>
      </c>
      <c r="U101" s="2">
        <f t="shared" si="43"/>
        <v>148.96</v>
      </c>
      <c r="V101" s="2">
        <f t="shared" si="43"/>
        <v>17.600000000000001</v>
      </c>
      <c r="W101" s="2">
        <f t="shared" si="43"/>
        <v>36.799999999999997</v>
      </c>
      <c r="X101" s="2">
        <f t="shared" si="43"/>
        <v>24.48</v>
      </c>
      <c r="Y101" s="2">
        <f t="shared" si="43"/>
        <v>13.76</v>
      </c>
      <c r="Z101" s="2">
        <f t="shared" si="43"/>
        <v>33.92</v>
      </c>
      <c r="AA101" s="2">
        <f t="shared" si="43"/>
        <v>4.7679999999999998</v>
      </c>
      <c r="AB101" s="2">
        <f t="shared" si="43"/>
        <v>9.2479999999999993</v>
      </c>
    </row>
    <row r="102" spans="2:28" x14ac:dyDescent="0.2">
      <c r="B102" s="4" t="s">
        <v>4</v>
      </c>
      <c r="C102" s="2">
        <f t="shared" ref="C102:N102" si="44">C90*16</f>
        <v>7.84</v>
      </c>
      <c r="D102" s="2">
        <f t="shared" si="44"/>
        <v>1.744</v>
      </c>
      <c r="E102" s="2">
        <f t="shared" si="44"/>
        <v>26.4</v>
      </c>
      <c r="F102" s="2">
        <f t="shared" si="44"/>
        <v>25.76</v>
      </c>
      <c r="G102" s="2">
        <f t="shared" si="44"/>
        <v>77.12</v>
      </c>
      <c r="H102" s="2">
        <f t="shared" si="44"/>
        <v>41.44</v>
      </c>
      <c r="I102" s="2">
        <f t="shared" si="44"/>
        <v>3.7120000000000002</v>
      </c>
      <c r="J102" s="2">
        <f t="shared" si="44"/>
        <v>5.2480000000000002</v>
      </c>
      <c r="K102" s="2">
        <f t="shared" si="44"/>
        <v>24.48</v>
      </c>
      <c r="L102" s="2">
        <f t="shared" si="44"/>
        <v>54.4</v>
      </c>
      <c r="M102" s="2">
        <f t="shared" si="44"/>
        <v>17.440000000000001</v>
      </c>
      <c r="N102" s="2">
        <f t="shared" si="44"/>
        <v>9.984</v>
      </c>
      <c r="P102" s="4" t="s">
        <v>4</v>
      </c>
      <c r="Q102" s="2">
        <f t="shared" ref="Q102:AB102" si="45">Q90*16</f>
        <v>28</v>
      </c>
      <c r="R102" s="2">
        <f t="shared" si="45"/>
        <v>15.12</v>
      </c>
      <c r="S102" s="2">
        <f t="shared" si="45"/>
        <v>23.36</v>
      </c>
      <c r="T102" s="2">
        <f t="shared" si="45"/>
        <v>11.76</v>
      </c>
      <c r="U102" s="2">
        <f t="shared" si="45"/>
        <v>33.28</v>
      </c>
      <c r="V102" s="2">
        <f t="shared" si="45"/>
        <v>16.48</v>
      </c>
      <c r="W102" s="2">
        <f t="shared" si="45"/>
        <v>40.64</v>
      </c>
      <c r="X102" s="2">
        <f t="shared" si="45"/>
        <v>27.36</v>
      </c>
      <c r="Y102" s="2">
        <f t="shared" si="45"/>
        <v>28.32</v>
      </c>
      <c r="Z102" s="2">
        <f t="shared" si="45"/>
        <v>88.64</v>
      </c>
      <c r="AA102" s="2">
        <f t="shared" si="45"/>
        <v>7.5519999999999996</v>
      </c>
      <c r="AB102" s="2">
        <f t="shared" si="45"/>
        <v>6.2240000000000002</v>
      </c>
    </row>
    <row r="103" spans="2:28" x14ac:dyDescent="0.2">
      <c r="B103" s="4" t="s">
        <v>5</v>
      </c>
      <c r="C103" s="2">
        <f t="shared" ref="C103:N103" si="46">C91*16</f>
        <v>13.76</v>
      </c>
      <c r="D103" s="2">
        <f t="shared" si="46"/>
        <v>14.608000000000001</v>
      </c>
      <c r="E103" s="2">
        <f t="shared" si="46"/>
        <v>13.103999999999999</v>
      </c>
      <c r="F103" s="2">
        <f t="shared" si="46"/>
        <v>16.32</v>
      </c>
      <c r="G103" s="2">
        <f t="shared" si="46"/>
        <v>5.008</v>
      </c>
      <c r="H103" s="2">
        <f t="shared" si="46"/>
        <v>57.28</v>
      </c>
      <c r="I103" s="2">
        <f t="shared" si="46"/>
        <v>8.4640000000000004</v>
      </c>
      <c r="J103" s="2">
        <f t="shared" si="46"/>
        <v>1.6319999999999999</v>
      </c>
      <c r="K103" s="2">
        <f t="shared" si="46"/>
        <v>10.352</v>
      </c>
      <c r="L103" s="2">
        <f t="shared" si="46"/>
        <v>12.464</v>
      </c>
      <c r="M103" s="2">
        <f t="shared" si="46"/>
        <v>24</v>
      </c>
      <c r="N103" s="2">
        <f t="shared" si="46"/>
        <v>4.4320000000000004</v>
      </c>
      <c r="P103" s="4" t="s">
        <v>5</v>
      </c>
      <c r="Q103" s="2">
        <f t="shared" ref="Q103:AB103" si="47">Q91*16</f>
        <v>6.08</v>
      </c>
      <c r="R103" s="2">
        <f t="shared" si="47"/>
        <v>43.84</v>
      </c>
      <c r="S103" s="2">
        <f t="shared" si="47"/>
        <v>24.96</v>
      </c>
      <c r="T103" s="2">
        <f t="shared" si="47"/>
        <v>20.48</v>
      </c>
      <c r="U103" s="2">
        <f t="shared" si="47"/>
        <v>23.52</v>
      </c>
      <c r="V103" s="2">
        <f t="shared" si="47"/>
        <v>33.44</v>
      </c>
      <c r="W103" s="2">
        <f t="shared" si="47"/>
        <v>19.68</v>
      </c>
      <c r="X103" s="2">
        <f t="shared" si="47"/>
        <v>12.96</v>
      </c>
      <c r="Y103" s="2">
        <f t="shared" si="47"/>
        <v>7.04</v>
      </c>
      <c r="Z103" s="2">
        <f t="shared" si="47"/>
        <v>0</v>
      </c>
      <c r="AA103" s="2">
        <f t="shared" si="47"/>
        <v>4.6399999999999997</v>
      </c>
      <c r="AB103" s="2">
        <f t="shared" si="47"/>
        <v>10.832000000000001</v>
      </c>
    </row>
    <row r="104" spans="2:28" x14ac:dyDescent="0.2">
      <c r="B104" s="4" t="s">
        <v>6</v>
      </c>
      <c r="C104" s="2">
        <f t="shared" ref="C104:N104" si="48">C92*16</f>
        <v>5.056</v>
      </c>
      <c r="D104" s="2">
        <f t="shared" si="48"/>
        <v>12.976000000000001</v>
      </c>
      <c r="E104" s="2">
        <f t="shared" si="48"/>
        <v>14.4</v>
      </c>
      <c r="F104" s="2">
        <f t="shared" si="48"/>
        <v>9.1999999999999993</v>
      </c>
      <c r="G104" s="2">
        <f t="shared" si="48"/>
        <v>11.103999999999999</v>
      </c>
      <c r="H104" s="2">
        <f t="shared" si="48"/>
        <v>52.64</v>
      </c>
      <c r="I104" s="2">
        <f t="shared" si="48"/>
        <v>5.6319999999999997</v>
      </c>
      <c r="J104" s="2">
        <f t="shared" si="48"/>
        <v>36.159999999999997</v>
      </c>
      <c r="K104" s="2">
        <f t="shared" si="48"/>
        <v>4.16</v>
      </c>
      <c r="L104" s="2">
        <f t="shared" si="48"/>
        <v>7.6639999999999997</v>
      </c>
      <c r="M104" s="2">
        <f t="shared" si="48"/>
        <v>8.6880000000000006</v>
      </c>
      <c r="N104" s="2">
        <f t="shared" si="48"/>
        <v>5.0720000000000001</v>
      </c>
      <c r="P104" s="4" t="s">
        <v>6</v>
      </c>
      <c r="Q104" s="2">
        <f t="shared" ref="Q104:AB104" si="49">Q92*16</f>
        <v>12.368</v>
      </c>
      <c r="R104" s="2">
        <f t="shared" si="49"/>
        <v>20.96</v>
      </c>
      <c r="S104" s="2">
        <f t="shared" si="49"/>
        <v>14.08</v>
      </c>
      <c r="T104" s="2">
        <f t="shared" si="49"/>
        <v>14.864000000000001</v>
      </c>
      <c r="U104" s="2">
        <f t="shared" si="49"/>
        <v>16.32</v>
      </c>
      <c r="V104" s="2">
        <f t="shared" si="49"/>
        <v>24.96</v>
      </c>
      <c r="W104" s="2">
        <f t="shared" si="49"/>
        <v>5.12</v>
      </c>
      <c r="X104" s="2">
        <f t="shared" si="49"/>
        <v>16.32</v>
      </c>
      <c r="Y104" s="2">
        <f t="shared" si="49"/>
        <v>16.96</v>
      </c>
      <c r="Z104" s="2">
        <f t="shared" si="49"/>
        <v>0</v>
      </c>
      <c r="AA104" s="2">
        <f t="shared" si="49"/>
        <v>0</v>
      </c>
      <c r="AB104" s="2">
        <f t="shared" si="49"/>
        <v>10.88</v>
      </c>
    </row>
    <row r="105" spans="2:28" x14ac:dyDescent="0.2">
      <c r="B105" s="4" t="s">
        <v>7</v>
      </c>
      <c r="C105" s="2">
        <f t="shared" ref="C105:N105" si="50">C93*16</f>
        <v>3.984</v>
      </c>
      <c r="D105" s="2">
        <f t="shared" si="50"/>
        <v>10.816000000000001</v>
      </c>
      <c r="E105" s="2">
        <f t="shared" si="50"/>
        <v>12.656000000000001</v>
      </c>
      <c r="F105" s="2">
        <f t="shared" si="50"/>
        <v>21.12</v>
      </c>
      <c r="G105" s="2">
        <f t="shared" si="50"/>
        <v>28.32</v>
      </c>
      <c r="H105" s="2">
        <f t="shared" si="50"/>
        <v>23.2</v>
      </c>
      <c r="I105" s="2">
        <f t="shared" si="50"/>
        <v>4.7519999999999998</v>
      </c>
      <c r="J105" s="2">
        <f t="shared" si="50"/>
        <v>13.007999999999999</v>
      </c>
      <c r="K105" s="2">
        <f t="shared" si="50"/>
        <v>4.5759999999999996</v>
      </c>
      <c r="L105" s="2">
        <f t="shared" si="50"/>
        <v>9.8239999999999998</v>
      </c>
      <c r="M105" s="2">
        <f t="shared" si="50"/>
        <v>9.8719999999999999</v>
      </c>
      <c r="N105" s="2">
        <f t="shared" si="50"/>
        <v>6.944</v>
      </c>
      <c r="P105" s="4" t="s">
        <v>7</v>
      </c>
      <c r="Q105" s="2">
        <f t="shared" ref="Q105:AB105" si="51">Q93*16</f>
        <v>52.96</v>
      </c>
      <c r="R105" s="2">
        <f t="shared" si="51"/>
        <v>7.1360000000000001</v>
      </c>
      <c r="S105" s="2">
        <f t="shared" si="51"/>
        <v>29.28</v>
      </c>
      <c r="T105" s="2">
        <f t="shared" si="51"/>
        <v>2.3519999999999999</v>
      </c>
      <c r="U105" s="2">
        <f t="shared" si="51"/>
        <v>30.08</v>
      </c>
      <c r="V105" s="2">
        <f t="shared" si="51"/>
        <v>5.28</v>
      </c>
      <c r="W105" s="2">
        <f t="shared" si="51"/>
        <v>15.023999999999999</v>
      </c>
      <c r="X105" s="2">
        <f t="shared" si="51"/>
        <v>0</v>
      </c>
      <c r="Y105" s="2">
        <f t="shared" si="51"/>
        <v>12.288</v>
      </c>
      <c r="Z105" s="2">
        <f t="shared" si="51"/>
        <v>0</v>
      </c>
      <c r="AA105" s="2">
        <f t="shared" si="51"/>
        <v>1.76</v>
      </c>
      <c r="AB105" s="2">
        <f t="shared" si="51"/>
        <v>0</v>
      </c>
    </row>
    <row r="106" spans="2:28" x14ac:dyDescent="0.2">
      <c r="B106" s="4" t="s">
        <v>8</v>
      </c>
      <c r="C106" s="2">
        <f t="shared" ref="C106:N106" si="52">C94*16</f>
        <v>1.6479999999999999</v>
      </c>
      <c r="D106" s="2">
        <f t="shared" si="52"/>
        <v>10.064</v>
      </c>
      <c r="E106" s="2">
        <f t="shared" si="52"/>
        <v>13.6</v>
      </c>
      <c r="F106" s="2">
        <f t="shared" si="52"/>
        <v>11.568</v>
      </c>
      <c r="G106" s="2">
        <f t="shared" si="52"/>
        <v>12.672000000000001</v>
      </c>
      <c r="H106" s="2">
        <f t="shared" si="52"/>
        <v>35.840000000000003</v>
      </c>
      <c r="I106" s="2">
        <f t="shared" si="52"/>
        <v>6.7519999999999998</v>
      </c>
      <c r="J106" s="2">
        <f t="shared" si="52"/>
        <v>37.92</v>
      </c>
      <c r="K106" s="2">
        <f t="shared" si="52"/>
        <v>9.8239999999999998</v>
      </c>
      <c r="L106" s="2">
        <f t="shared" si="52"/>
        <v>8</v>
      </c>
      <c r="M106" s="2">
        <f t="shared" si="52"/>
        <v>22.88</v>
      </c>
      <c r="N106" s="2">
        <f t="shared" si="52"/>
        <v>3.68</v>
      </c>
      <c r="P106" s="4" t="s">
        <v>8</v>
      </c>
      <c r="Q106" s="2">
        <f t="shared" ref="Q106:AB106" si="53">Q94*16</f>
        <v>0</v>
      </c>
      <c r="R106" s="2">
        <f t="shared" si="53"/>
        <v>25.12</v>
      </c>
      <c r="S106" s="2">
        <f t="shared" si="53"/>
        <v>23.68</v>
      </c>
      <c r="T106" s="2">
        <f t="shared" si="53"/>
        <v>6.6879999999999997</v>
      </c>
      <c r="U106" s="2">
        <f t="shared" si="53"/>
        <v>11.103999999999999</v>
      </c>
      <c r="V106" s="2">
        <f t="shared" si="53"/>
        <v>4.3360000000000003</v>
      </c>
      <c r="W106" s="2">
        <f t="shared" si="53"/>
        <v>37.28</v>
      </c>
      <c r="X106" s="2">
        <f t="shared" si="53"/>
        <v>174.4</v>
      </c>
      <c r="Y106" s="2">
        <f t="shared" si="53"/>
        <v>3.1520000000000001</v>
      </c>
      <c r="Z106" s="2">
        <f t="shared" si="53"/>
        <v>0</v>
      </c>
      <c r="AA106" s="2">
        <f t="shared" si="53"/>
        <v>5.3440000000000003</v>
      </c>
      <c r="AB106" s="2">
        <f t="shared" si="53"/>
        <v>16.8</v>
      </c>
    </row>
    <row r="107" spans="2:28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2:28" x14ac:dyDescent="0.2">
      <c r="B108" s="4" t="s">
        <v>477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P108" s="4" t="s">
        <v>477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2:28" x14ac:dyDescent="0.2">
      <c r="B109" s="3"/>
      <c r="C109" s="4">
        <v>1</v>
      </c>
      <c r="D109" s="4">
        <v>2</v>
      </c>
      <c r="E109" s="4">
        <v>3</v>
      </c>
      <c r="F109" s="4">
        <v>4</v>
      </c>
      <c r="G109" s="4">
        <v>5</v>
      </c>
      <c r="H109" s="4">
        <v>6</v>
      </c>
      <c r="I109" s="4">
        <v>7</v>
      </c>
      <c r="J109" s="4">
        <v>8</v>
      </c>
      <c r="K109" s="4">
        <v>9</v>
      </c>
      <c r="L109" s="4">
        <v>10</v>
      </c>
      <c r="M109" s="4">
        <v>11</v>
      </c>
      <c r="N109" s="4">
        <v>12</v>
      </c>
      <c r="P109" s="3"/>
      <c r="Q109" s="4">
        <v>1</v>
      </c>
      <c r="R109" s="4">
        <v>2</v>
      </c>
      <c r="S109" s="4">
        <v>3</v>
      </c>
      <c r="T109" s="4">
        <v>4</v>
      </c>
      <c r="U109" s="4">
        <v>5</v>
      </c>
      <c r="V109" s="4">
        <v>6</v>
      </c>
      <c r="W109" s="4">
        <v>7</v>
      </c>
      <c r="X109" s="4">
        <v>8</v>
      </c>
      <c r="Y109" s="4">
        <v>9</v>
      </c>
      <c r="Z109" s="4">
        <v>10</v>
      </c>
      <c r="AA109" s="4">
        <v>11</v>
      </c>
      <c r="AB109" s="4">
        <v>12</v>
      </c>
    </row>
    <row r="110" spans="2:28" x14ac:dyDescent="0.2">
      <c r="B110" s="4" t="s">
        <v>1</v>
      </c>
      <c r="C110" s="6">
        <f>10/C87</f>
        <v>6.8027210884353746</v>
      </c>
      <c r="D110" s="6">
        <f t="shared" ref="D110:N110" si="54">10/D87</f>
        <v>13.333333333333334</v>
      </c>
      <c r="E110" s="6">
        <f t="shared" si="54"/>
        <v>15.873015873015873</v>
      </c>
      <c r="F110" s="6">
        <f t="shared" si="54"/>
        <v>6.1728395061728394</v>
      </c>
      <c r="G110" s="6">
        <f t="shared" si="54"/>
        <v>3.7735849056603774</v>
      </c>
      <c r="H110" s="6">
        <f t="shared" si="54"/>
        <v>7.8125</v>
      </c>
      <c r="I110" s="6">
        <f t="shared" si="54"/>
        <v>6.0606060606060606</v>
      </c>
      <c r="J110" s="6">
        <f t="shared" si="54"/>
        <v>10.695187165775401</v>
      </c>
      <c r="K110" s="6">
        <f t="shared" si="54"/>
        <v>12.106537530266344</v>
      </c>
      <c r="L110" s="6">
        <f t="shared" si="54"/>
        <v>8.2644628099173563</v>
      </c>
      <c r="M110" s="6">
        <f t="shared" si="54"/>
        <v>73.529411764705884</v>
      </c>
      <c r="N110" s="6">
        <f t="shared" si="54"/>
        <v>2.6109660574412534</v>
      </c>
      <c r="P110" s="4" t="s">
        <v>1</v>
      </c>
      <c r="Q110" s="6">
        <f>10/Q87</f>
        <v>6.9930069930069934</v>
      </c>
      <c r="R110" s="6">
        <f t="shared" ref="R110:AB110" si="55">10/R87</f>
        <v>2.3094688221709005</v>
      </c>
      <c r="S110" s="6">
        <f t="shared" si="55"/>
        <v>6.7114093959731544</v>
      </c>
      <c r="T110" s="6">
        <f t="shared" si="55"/>
        <v>5.2631578947368425</v>
      </c>
      <c r="U110" s="6">
        <f t="shared" si="55"/>
        <v>5.4644808743169397</v>
      </c>
      <c r="V110" s="6">
        <f t="shared" si="55"/>
        <v>4.7619047619047619</v>
      </c>
      <c r="W110" s="6">
        <f t="shared" si="55"/>
        <v>1.9305019305019306</v>
      </c>
      <c r="X110" s="6">
        <f t="shared" si="55"/>
        <v>3.4965034965034967</v>
      </c>
      <c r="Y110" s="6" t="e">
        <f t="shared" si="55"/>
        <v>#DIV/0!</v>
      </c>
      <c r="Z110" s="6" t="e">
        <f t="shared" si="55"/>
        <v>#DIV/0!</v>
      </c>
      <c r="AA110" s="6">
        <f t="shared" si="55"/>
        <v>36.231884057971008</v>
      </c>
      <c r="AB110" s="6">
        <f t="shared" si="55"/>
        <v>5.7471264367816088</v>
      </c>
    </row>
    <row r="111" spans="2:28" x14ac:dyDescent="0.2">
      <c r="B111" s="4" t="s">
        <v>2</v>
      </c>
      <c r="C111" s="6">
        <f t="shared" ref="C111:N111" si="56">10/C88</f>
        <v>11.904761904761905</v>
      </c>
      <c r="D111" s="6">
        <f t="shared" si="56"/>
        <v>6.7114093959731544</v>
      </c>
      <c r="E111" s="6">
        <f t="shared" si="56"/>
        <v>12.121212121212121</v>
      </c>
      <c r="F111" s="6">
        <f t="shared" si="56"/>
        <v>4.7846889952153111</v>
      </c>
      <c r="G111" s="6">
        <f t="shared" si="56"/>
        <v>1.1185682326621924</v>
      </c>
      <c r="H111" s="6">
        <f t="shared" si="56"/>
        <v>4.2735042735042734</v>
      </c>
      <c r="I111" s="6">
        <f t="shared" si="56"/>
        <v>15.974440894568691</v>
      </c>
      <c r="J111" s="6">
        <f t="shared" si="56"/>
        <v>14.534883720930234</v>
      </c>
      <c r="K111" s="6">
        <f t="shared" si="56"/>
        <v>16.181229773462782</v>
      </c>
      <c r="L111" s="6">
        <f t="shared" si="56"/>
        <v>4.5045045045045038</v>
      </c>
      <c r="M111" s="6">
        <f t="shared" si="56"/>
        <v>6.8965517241379315</v>
      </c>
      <c r="N111" s="6">
        <f t="shared" si="56"/>
        <v>3.1847133757961781</v>
      </c>
      <c r="P111" s="4" t="s">
        <v>2</v>
      </c>
      <c r="Q111" s="6">
        <f t="shared" ref="Q111:AB111" si="57">10/Q88</f>
        <v>7.0921985815602842</v>
      </c>
      <c r="R111" s="6">
        <f t="shared" si="57"/>
        <v>3.3898305084745761</v>
      </c>
      <c r="S111" s="6">
        <f t="shared" si="57"/>
        <v>6.9444444444444446</v>
      </c>
      <c r="T111" s="6">
        <f t="shared" si="57"/>
        <v>8.7719298245614041</v>
      </c>
      <c r="U111" s="6">
        <f t="shared" si="57"/>
        <v>8.4033613445378155</v>
      </c>
      <c r="V111" s="6">
        <f t="shared" si="57"/>
        <v>15.552099533437014</v>
      </c>
      <c r="W111" s="6">
        <f t="shared" si="57"/>
        <v>5.0761421319796955</v>
      </c>
      <c r="X111" s="6">
        <f t="shared" si="57"/>
        <v>11.695906432748538</v>
      </c>
      <c r="Y111" s="6">
        <f t="shared" si="57"/>
        <v>9.5238095238095237</v>
      </c>
      <c r="Z111" s="6">
        <f t="shared" si="57"/>
        <v>8.8495575221238951</v>
      </c>
      <c r="AA111" s="6">
        <f t="shared" si="57"/>
        <v>38.759689922480618</v>
      </c>
      <c r="AB111" s="6">
        <f t="shared" si="57"/>
        <v>13.793103448275863</v>
      </c>
    </row>
    <row r="112" spans="2:28" x14ac:dyDescent="0.2">
      <c r="B112" s="4" t="s">
        <v>3</v>
      </c>
      <c r="C112" s="6">
        <f t="shared" ref="C112:N112" si="58">10/C89</f>
        <v>11.764705882352942</v>
      </c>
      <c r="D112" s="6">
        <f t="shared" si="58"/>
        <v>23.094688221709006</v>
      </c>
      <c r="E112" s="6">
        <f t="shared" si="58"/>
        <v>7.7519379844961236</v>
      </c>
      <c r="F112" s="6">
        <f t="shared" si="58"/>
        <v>5.1813471502590671</v>
      </c>
      <c r="G112" s="6">
        <f t="shared" si="58"/>
        <v>7.2463768115942031</v>
      </c>
      <c r="H112" s="6">
        <f t="shared" si="58"/>
        <v>5.5248618784530388</v>
      </c>
      <c r="I112" s="6">
        <f t="shared" si="58"/>
        <v>13.531799729364005</v>
      </c>
      <c r="J112" s="6">
        <f t="shared" si="58"/>
        <v>19.723865877712033</v>
      </c>
      <c r="K112" s="6">
        <f t="shared" si="58"/>
        <v>5.8139534883720927</v>
      </c>
      <c r="L112" s="6">
        <f t="shared" si="58"/>
        <v>7.9365079365079367</v>
      </c>
      <c r="M112" s="6">
        <f t="shared" si="58"/>
        <v>9.3457943925233646</v>
      </c>
      <c r="N112" s="6">
        <f t="shared" si="58"/>
        <v>7.5757575757575752</v>
      </c>
      <c r="P112" s="4" t="s">
        <v>3</v>
      </c>
      <c r="Q112" s="6">
        <f t="shared" ref="Q112:AB112" si="59">10/Q89</f>
        <v>4.7846889952153111</v>
      </c>
      <c r="R112" s="6">
        <f t="shared" si="59"/>
        <v>11.389521640091116</v>
      </c>
      <c r="S112" s="6">
        <f t="shared" si="59"/>
        <v>8</v>
      </c>
      <c r="T112" s="6">
        <f t="shared" si="59"/>
        <v>8.5470085470085468</v>
      </c>
      <c r="U112" s="6">
        <f t="shared" si="59"/>
        <v>1.0741138560687433</v>
      </c>
      <c r="V112" s="6">
        <f t="shared" si="59"/>
        <v>9.0909090909090899</v>
      </c>
      <c r="W112" s="6">
        <f t="shared" si="59"/>
        <v>4.3478260869565224</v>
      </c>
      <c r="X112" s="6">
        <f t="shared" si="59"/>
        <v>6.5359477124183005</v>
      </c>
      <c r="Y112" s="6">
        <f t="shared" si="59"/>
        <v>11.627906976744185</v>
      </c>
      <c r="Z112" s="6">
        <f t="shared" si="59"/>
        <v>4.7169811320754711</v>
      </c>
      <c r="AA112" s="6">
        <f t="shared" si="59"/>
        <v>33.557046979865774</v>
      </c>
      <c r="AB112" s="6">
        <f t="shared" si="59"/>
        <v>17.301038062283737</v>
      </c>
    </row>
    <row r="113" spans="2:28" x14ac:dyDescent="0.2">
      <c r="B113" s="4" t="s">
        <v>4</v>
      </c>
      <c r="C113" s="6">
        <f t="shared" ref="C113:N113" si="60">10/C90</f>
        <v>20.408163265306122</v>
      </c>
      <c r="D113" s="6">
        <f t="shared" si="60"/>
        <v>91.743119266055047</v>
      </c>
      <c r="E113" s="6">
        <f t="shared" si="60"/>
        <v>6.0606060606060606</v>
      </c>
      <c r="F113" s="6">
        <f t="shared" si="60"/>
        <v>6.2111801242236018</v>
      </c>
      <c r="G113" s="6">
        <f t="shared" si="60"/>
        <v>2.0746887966804977</v>
      </c>
      <c r="H113" s="6">
        <f t="shared" si="60"/>
        <v>3.8610038610038613</v>
      </c>
      <c r="I113" s="6">
        <f t="shared" si="60"/>
        <v>43.103448275862064</v>
      </c>
      <c r="J113" s="6">
        <f t="shared" si="60"/>
        <v>30.487804878048781</v>
      </c>
      <c r="K113" s="6">
        <f t="shared" si="60"/>
        <v>6.5359477124183005</v>
      </c>
      <c r="L113" s="6">
        <f t="shared" si="60"/>
        <v>2.9411764705882355</v>
      </c>
      <c r="M113" s="6">
        <f t="shared" si="60"/>
        <v>9.1743119266055047</v>
      </c>
      <c r="N113" s="6">
        <f t="shared" si="60"/>
        <v>16.025641025641026</v>
      </c>
      <c r="P113" s="4" t="s">
        <v>4</v>
      </c>
      <c r="Q113" s="6">
        <f t="shared" ref="Q113:AB113" si="61">10/Q90</f>
        <v>5.7142857142857144</v>
      </c>
      <c r="R113" s="6">
        <f t="shared" si="61"/>
        <v>10.582010582010582</v>
      </c>
      <c r="S113" s="6">
        <f t="shared" si="61"/>
        <v>6.8493150684931505</v>
      </c>
      <c r="T113" s="6">
        <f t="shared" si="61"/>
        <v>13.605442176870749</v>
      </c>
      <c r="U113" s="6">
        <f t="shared" si="61"/>
        <v>4.8076923076923075</v>
      </c>
      <c r="V113" s="6">
        <f t="shared" si="61"/>
        <v>9.7087378640776691</v>
      </c>
      <c r="W113" s="6">
        <f t="shared" si="61"/>
        <v>3.9370078740157481</v>
      </c>
      <c r="X113" s="6">
        <f t="shared" si="61"/>
        <v>5.8479532163742691</v>
      </c>
      <c r="Y113" s="6">
        <f t="shared" si="61"/>
        <v>5.6497175141242941</v>
      </c>
      <c r="Z113" s="6">
        <f t="shared" si="61"/>
        <v>1.8050541516245486</v>
      </c>
      <c r="AA113" s="6">
        <f t="shared" si="61"/>
        <v>21.186440677966104</v>
      </c>
      <c r="AB113" s="6">
        <f t="shared" si="61"/>
        <v>25.70694087403599</v>
      </c>
    </row>
    <row r="114" spans="2:28" x14ac:dyDescent="0.2">
      <c r="B114" s="4" t="s">
        <v>5</v>
      </c>
      <c r="C114" s="6">
        <f t="shared" ref="C114:N114" si="62">10/C91</f>
        <v>11.627906976744185</v>
      </c>
      <c r="D114" s="6">
        <f t="shared" si="62"/>
        <v>10.952902519167578</v>
      </c>
      <c r="E114" s="6">
        <f t="shared" si="62"/>
        <v>12.210012210012211</v>
      </c>
      <c r="F114" s="6">
        <f t="shared" si="62"/>
        <v>9.8039215686274517</v>
      </c>
      <c r="G114" s="6">
        <f t="shared" si="62"/>
        <v>31.948881789137381</v>
      </c>
      <c r="H114" s="6">
        <f t="shared" si="62"/>
        <v>2.7932960893854748</v>
      </c>
      <c r="I114" s="6">
        <f t="shared" si="62"/>
        <v>18.903591682419659</v>
      </c>
      <c r="J114" s="6">
        <f t="shared" si="62"/>
        <v>98.039215686274517</v>
      </c>
      <c r="K114" s="6">
        <f t="shared" si="62"/>
        <v>15.455950540958268</v>
      </c>
      <c r="L114" s="6">
        <f t="shared" si="62"/>
        <v>12.836970474967908</v>
      </c>
      <c r="M114" s="6">
        <f t="shared" si="62"/>
        <v>6.666666666666667</v>
      </c>
      <c r="N114" s="6">
        <f t="shared" si="62"/>
        <v>36.101083032490969</v>
      </c>
      <c r="P114" s="4" t="s">
        <v>5</v>
      </c>
      <c r="Q114" s="6">
        <f t="shared" ref="Q114:AB114" si="63">10/Q91</f>
        <v>26.315789473684209</v>
      </c>
      <c r="R114" s="6">
        <f t="shared" si="63"/>
        <v>3.6496350364963499</v>
      </c>
      <c r="S114" s="6">
        <f t="shared" si="63"/>
        <v>6.4102564102564097</v>
      </c>
      <c r="T114" s="6">
        <f t="shared" si="63"/>
        <v>7.8125</v>
      </c>
      <c r="U114" s="6">
        <f t="shared" si="63"/>
        <v>6.8027210884353746</v>
      </c>
      <c r="V114" s="6">
        <f t="shared" si="63"/>
        <v>4.7846889952153111</v>
      </c>
      <c r="W114" s="6">
        <f t="shared" si="63"/>
        <v>8.1300813008130088</v>
      </c>
      <c r="X114" s="6">
        <f t="shared" si="63"/>
        <v>12.345679012345679</v>
      </c>
      <c r="Y114" s="6">
        <f t="shared" si="63"/>
        <v>22.727272727272727</v>
      </c>
      <c r="Z114" s="6" t="e">
        <f t="shared" si="63"/>
        <v>#DIV/0!</v>
      </c>
      <c r="AA114" s="6">
        <f t="shared" si="63"/>
        <v>34.482758620689658</v>
      </c>
      <c r="AB114" s="6">
        <f t="shared" si="63"/>
        <v>14.771048744460856</v>
      </c>
    </row>
    <row r="115" spans="2:28" x14ac:dyDescent="0.2">
      <c r="B115" s="4" t="s">
        <v>6</v>
      </c>
      <c r="C115" s="6">
        <f t="shared" ref="C115:N115" si="64">10/C92</f>
        <v>31.645569620253163</v>
      </c>
      <c r="D115" s="6">
        <f t="shared" si="64"/>
        <v>12.330456226880393</v>
      </c>
      <c r="E115" s="6">
        <f t="shared" si="64"/>
        <v>11.111111111111111</v>
      </c>
      <c r="F115" s="6">
        <f t="shared" si="64"/>
        <v>17.39130434782609</v>
      </c>
      <c r="G115" s="6">
        <f t="shared" si="64"/>
        <v>14.409221902017292</v>
      </c>
      <c r="H115" s="6">
        <f t="shared" si="64"/>
        <v>3.0395136778115499</v>
      </c>
      <c r="I115" s="6">
        <f t="shared" si="64"/>
        <v>28.40909090909091</v>
      </c>
      <c r="J115" s="6">
        <f t="shared" si="64"/>
        <v>4.4247787610619476</v>
      </c>
      <c r="K115" s="6">
        <f t="shared" si="64"/>
        <v>38.46153846153846</v>
      </c>
      <c r="L115" s="6">
        <f t="shared" si="64"/>
        <v>20.876826722338205</v>
      </c>
      <c r="M115" s="6">
        <f t="shared" si="64"/>
        <v>18.416206261510126</v>
      </c>
      <c r="N115" s="6">
        <f t="shared" si="64"/>
        <v>31.545741324921135</v>
      </c>
      <c r="P115" s="4" t="s">
        <v>6</v>
      </c>
      <c r="Q115" s="6">
        <f t="shared" ref="Q115:AB115" si="65">10/Q92</f>
        <v>12.936610608020699</v>
      </c>
      <c r="R115" s="6">
        <f t="shared" si="65"/>
        <v>7.6335877862595414</v>
      </c>
      <c r="S115" s="6">
        <f t="shared" si="65"/>
        <v>11.363636363636363</v>
      </c>
      <c r="T115" s="6">
        <f t="shared" si="65"/>
        <v>10.764262648008611</v>
      </c>
      <c r="U115" s="6">
        <f t="shared" si="65"/>
        <v>9.8039215686274517</v>
      </c>
      <c r="V115" s="6">
        <f t="shared" si="65"/>
        <v>6.4102564102564097</v>
      </c>
      <c r="W115" s="6">
        <f t="shared" si="65"/>
        <v>31.25</v>
      </c>
      <c r="X115" s="6">
        <f t="shared" si="65"/>
        <v>9.8039215686274517</v>
      </c>
      <c r="Y115" s="6">
        <f t="shared" si="65"/>
        <v>9.4339622641509422</v>
      </c>
      <c r="Z115" s="6" t="e">
        <f t="shared" si="65"/>
        <v>#DIV/0!</v>
      </c>
      <c r="AA115" s="6" t="e">
        <f t="shared" si="65"/>
        <v>#DIV/0!</v>
      </c>
      <c r="AB115" s="6">
        <f t="shared" si="65"/>
        <v>14.705882352941176</v>
      </c>
    </row>
    <row r="116" spans="2:28" x14ac:dyDescent="0.2">
      <c r="B116" s="4" t="s">
        <v>7</v>
      </c>
      <c r="C116" s="6">
        <f t="shared" ref="C116:N116" si="66">10/C93</f>
        <v>40.160642570281126</v>
      </c>
      <c r="D116" s="6">
        <f t="shared" si="66"/>
        <v>14.792899408284022</v>
      </c>
      <c r="E116" s="6">
        <f t="shared" si="66"/>
        <v>12.642225031605562</v>
      </c>
      <c r="F116" s="6">
        <f t="shared" si="66"/>
        <v>7.5757575757575752</v>
      </c>
      <c r="G116" s="6">
        <f t="shared" si="66"/>
        <v>5.6497175141242941</v>
      </c>
      <c r="H116" s="6">
        <f t="shared" si="66"/>
        <v>6.8965517241379315</v>
      </c>
      <c r="I116" s="6">
        <f t="shared" si="66"/>
        <v>33.670033670033675</v>
      </c>
      <c r="J116" s="6">
        <f t="shared" si="66"/>
        <v>12.300123001230013</v>
      </c>
      <c r="K116" s="6">
        <f t="shared" si="66"/>
        <v>34.965034965034967</v>
      </c>
      <c r="L116" s="6">
        <f t="shared" si="66"/>
        <v>16.286644951140065</v>
      </c>
      <c r="M116" s="6">
        <f t="shared" si="66"/>
        <v>16.207455429497568</v>
      </c>
      <c r="N116" s="6">
        <f t="shared" si="66"/>
        <v>23.041474654377879</v>
      </c>
      <c r="P116" s="4" t="s">
        <v>7</v>
      </c>
      <c r="Q116" s="6">
        <f t="shared" ref="Q116:AB116" si="67">10/Q93</f>
        <v>3.0211480362537766</v>
      </c>
      <c r="R116" s="6">
        <f t="shared" si="67"/>
        <v>22.421524663677129</v>
      </c>
      <c r="S116" s="6">
        <f t="shared" si="67"/>
        <v>5.4644808743169397</v>
      </c>
      <c r="T116" s="6">
        <f t="shared" si="67"/>
        <v>68.02721088435375</v>
      </c>
      <c r="U116" s="6">
        <f t="shared" si="67"/>
        <v>5.3191489361702127</v>
      </c>
      <c r="V116" s="6">
        <f t="shared" si="67"/>
        <v>30.303030303030301</v>
      </c>
      <c r="W116" s="6">
        <f t="shared" si="67"/>
        <v>10.649627263045794</v>
      </c>
      <c r="X116" s="6" t="e">
        <f t="shared" si="67"/>
        <v>#DIV/0!</v>
      </c>
      <c r="Y116" s="6">
        <f t="shared" si="67"/>
        <v>13.020833333333334</v>
      </c>
      <c r="Z116" s="6" t="e">
        <f t="shared" si="67"/>
        <v>#DIV/0!</v>
      </c>
      <c r="AA116" s="6">
        <f t="shared" si="67"/>
        <v>90.909090909090907</v>
      </c>
      <c r="AB116" s="6" t="e">
        <f t="shared" si="67"/>
        <v>#DIV/0!</v>
      </c>
    </row>
    <row r="117" spans="2:28" x14ac:dyDescent="0.2">
      <c r="B117" s="4" t="s">
        <v>8</v>
      </c>
      <c r="C117" s="6">
        <f t="shared" ref="C117:N117" si="68">10/C94</f>
        <v>97.087378640776706</v>
      </c>
      <c r="D117" s="6">
        <f t="shared" si="68"/>
        <v>15.898251192368839</v>
      </c>
      <c r="E117" s="6">
        <f t="shared" si="68"/>
        <v>11.764705882352942</v>
      </c>
      <c r="F117" s="6">
        <f t="shared" si="68"/>
        <v>13.831258644536653</v>
      </c>
      <c r="G117" s="6">
        <f t="shared" si="68"/>
        <v>12.626262626262626</v>
      </c>
      <c r="H117" s="6">
        <f t="shared" si="68"/>
        <v>4.4642857142857135</v>
      </c>
      <c r="I117" s="6">
        <f t="shared" si="68"/>
        <v>23.696682464454977</v>
      </c>
      <c r="J117" s="6">
        <f t="shared" si="68"/>
        <v>4.2194092827004219</v>
      </c>
      <c r="K117" s="6">
        <f t="shared" si="68"/>
        <v>16.286644951140065</v>
      </c>
      <c r="L117" s="6">
        <f t="shared" si="68"/>
        <v>20</v>
      </c>
      <c r="M117" s="6">
        <f t="shared" si="68"/>
        <v>6.9930069930069934</v>
      </c>
      <c r="N117" s="6">
        <f t="shared" si="68"/>
        <v>43.478260869565219</v>
      </c>
      <c r="P117" s="4" t="s">
        <v>8</v>
      </c>
      <c r="Q117" s="6" t="e">
        <f t="shared" ref="Q117:AB117" si="69">10/Q94</f>
        <v>#DIV/0!</v>
      </c>
      <c r="R117" s="6">
        <f t="shared" si="69"/>
        <v>6.3694267515923562</v>
      </c>
      <c r="S117" s="6">
        <f t="shared" si="69"/>
        <v>6.756756756756757</v>
      </c>
      <c r="T117" s="6">
        <f t="shared" si="69"/>
        <v>23.923444976076556</v>
      </c>
      <c r="U117" s="6">
        <f t="shared" si="69"/>
        <v>14.409221902017292</v>
      </c>
      <c r="V117" s="6">
        <f t="shared" si="69"/>
        <v>36.900369003690031</v>
      </c>
      <c r="W117" s="6">
        <f t="shared" si="69"/>
        <v>4.2918454935622314</v>
      </c>
      <c r="X117" s="6">
        <f t="shared" si="69"/>
        <v>0.9174311926605504</v>
      </c>
      <c r="Y117" s="6">
        <f t="shared" si="69"/>
        <v>50.761421319796952</v>
      </c>
      <c r="Z117" s="6" t="e">
        <f t="shared" si="69"/>
        <v>#DIV/0!</v>
      </c>
      <c r="AA117" s="6">
        <f t="shared" si="69"/>
        <v>29.940119760479039</v>
      </c>
      <c r="AB117" s="6">
        <f t="shared" si="69"/>
        <v>9.5238095238095237</v>
      </c>
    </row>
  </sheetData>
  <phoneticPr fontId="8" type="noConversion"/>
  <conditionalFormatting sqref="C63:N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:N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AB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AB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:N1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:N1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AB10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AB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9"/>
  <sheetViews>
    <sheetView topLeftCell="A81" workbookViewId="0">
      <selection sqref="A1:C1048576"/>
    </sheetView>
  </sheetViews>
  <sheetFormatPr baseColWidth="10" defaultRowHeight="16" x14ac:dyDescent="0.2"/>
  <cols>
    <col min="5" max="5" width="12.1640625" bestFit="1" customWidth="1"/>
    <col min="6" max="6" width="10.33203125" customWidth="1"/>
  </cols>
  <sheetData>
    <row r="1" spans="1:16" ht="17" thickBot="1" x14ac:dyDescent="0.25">
      <c r="A1" s="20" t="s">
        <v>209</v>
      </c>
      <c r="B1" s="21" t="s">
        <v>210</v>
      </c>
      <c r="C1" s="22" t="s">
        <v>211</v>
      </c>
      <c r="E1" s="23"/>
      <c r="F1" s="23" t="s">
        <v>212</v>
      </c>
      <c r="G1" s="23" t="s">
        <v>213</v>
      </c>
      <c r="H1" s="23" t="s">
        <v>214</v>
      </c>
      <c r="I1" s="23" t="s">
        <v>215</v>
      </c>
      <c r="J1" s="23" t="s">
        <v>216</v>
      </c>
      <c r="M1" s="23" t="s">
        <v>213</v>
      </c>
      <c r="N1" s="23" t="s">
        <v>214</v>
      </c>
      <c r="O1" s="23" t="s">
        <v>215</v>
      </c>
      <c r="P1" s="23" t="s">
        <v>216</v>
      </c>
    </row>
    <row r="2" spans="1:16" ht="17" thickBot="1" x14ac:dyDescent="0.25">
      <c r="A2" s="24" t="s">
        <v>217</v>
      </c>
      <c r="B2" s="25" t="s">
        <v>27</v>
      </c>
      <c r="C2" s="41" t="s">
        <v>218</v>
      </c>
      <c r="E2" s="26" t="s">
        <v>217</v>
      </c>
      <c r="F2" s="26">
        <f>COUNTA(C2:C22)</f>
        <v>21</v>
      </c>
      <c r="G2" s="23">
        <f>COUNTIF($C2:$C22,"vp")</f>
        <v>0</v>
      </c>
      <c r="H2" s="23">
        <f>COUNTIF($C2:$C22,"p")</f>
        <v>2</v>
      </c>
      <c r="I2" s="23">
        <f>COUNTIF($C2:$C22,"m")</f>
        <v>4</v>
      </c>
      <c r="J2" s="23">
        <f>COUNTIF($C2:$C22,"g")</f>
        <v>15</v>
      </c>
      <c r="L2" s="26" t="s">
        <v>217</v>
      </c>
      <c r="M2">
        <f>G2/$F2</f>
        <v>0</v>
      </c>
      <c r="N2">
        <f t="shared" ref="N2:P2" si="0">H2/$F2</f>
        <v>9.5238095238095233E-2</v>
      </c>
      <c r="O2">
        <f t="shared" si="0"/>
        <v>0.19047619047619047</v>
      </c>
      <c r="P2">
        <f t="shared" si="0"/>
        <v>0.7142857142857143</v>
      </c>
    </row>
    <row r="3" spans="1:16" ht="17" thickBot="1" x14ac:dyDescent="0.25">
      <c r="A3" s="24" t="s">
        <v>217</v>
      </c>
      <c r="B3" s="25" t="s">
        <v>39</v>
      </c>
      <c r="C3" s="41" t="s">
        <v>218</v>
      </c>
      <c r="E3" s="26" t="s">
        <v>219</v>
      </c>
      <c r="F3" s="26">
        <f>COUNTA(C24:C60)</f>
        <v>37</v>
      </c>
      <c r="G3" s="23">
        <f>COUNTIF(C24:C60,"vp")</f>
        <v>0</v>
      </c>
      <c r="H3" s="23">
        <f>COUNTIF(C24:C60,"p")</f>
        <v>12</v>
      </c>
      <c r="I3" s="23">
        <f>COUNTIF(C24:C60,"m")</f>
        <v>3</v>
      </c>
      <c r="J3" s="23">
        <f>COUNTIF(C24:C60,"g")</f>
        <v>22</v>
      </c>
      <c r="L3" s="26" t="s">
        <v>219</v>
      </c>
      <c r="M3">
        <f t="shared" ref="M3:M16" si="1">G3/$F3</f>
        <v>0</v>
      </c>
      <c r="N3">
        <f t="shared" ref="N3:N16" si="2">H3/$F3</f>
        <v>0.32432432432432434</v>
      </c>
      <c r="O3">
        <f t="shared" ref="O3:O16" si="3">I3/$F3</f>
        <v>8.1081081081081086E-2</v>
      </c>
      <c r="P3">
        <f t="shared" ref="P3:P16" si="4">J3/$F3</f>
        <v>0.59459459459459463</v>
      </c>
    </row>
    <row r="4" spans="1:16" ht="17" thickBot="1" x14ac:dyDescent="0.25">
      <c r="A4" s="27" t="s">
        <v>217</v>
      </c>
      <c r="B4" s="28" t="s">
        <v>220</v>
      </c>
      <c r="C4" s="28" t="s">
        <v>218</v>
      </c>
      <c r="E4" s="26" t="s">
        <v>221</v>
      </c>
      <c r="F4" s="26">
        <f>COUNTA(C62:C80)</f>
        <v>19</v>
      </c>
      <c r="G4" s="23">
        <f>COUNTIF(C62:C80,"vp")</f>
        <v>1</v>
      </c>
      <c r="H4" s="23">
        <f>COUNTIF($C62:$C80,"p")</f>
        <v>2</v>
      </c>
      <c r="I4" s="23">
        <f>COUNTIF($C62:$C80,"m")</f>
        <v>4</v>
      </c>
      <c r="J4" s="23">
        <f>COUNTIF($C62:$C80,"g")</f>
        <v>12</v>
      </c>
      <c r="L4" s="26" t="s">
        <v>221</v>
      </c>
      <c r="M4">
        <f t="shared" si="1"/>
        <v>5.2631578947368418E-2</v>
      </c>
      <c r="N4">
        <f t="shared" si="2"/>
        <v>0.10526315789473684</v>
      </c>
      <c r="O4">
        <f t="shared" si="3"/>
        <v>0.21052631578947367</v>
      </c>
      <c r="P4">
        <f t="shared" si="4"/>
        <v>0.63157894736842102</v>
      </c>
    </row>
    <row r="5" spans="1:16" ht="17" thickBot="1" x14ac:dyDescent="0.25">
      <c r="A5" s="27" t="s">
        <v>217</v>
      </c>
      <c r="B5" s="28" t="s">
        <v>222</v>
      </c>
      <c r="C5" s="28" t="s">
        <v>218</v>
      </c>
      <c r="E5" s="26" t="s">
        <v>223</v>
      </c>
      <c r="F5" s="26">
        <f>COUNTA(C82:C87)</f>
        <v>6</v>
      </c>
      <c r="G5" s="23">
        <f>COUNTIF(C82:C87,"vp")</f>
        <v>0</v>
      </c>
      <c r="H5" s="23">
        <f>COUNTIF(C82:C87,"p")</f>
        <v>0</v>
      </c>
      <c r="I5" s="23">
        <f>COUNTIF(C82:C87,"m")</f>
        <v>1</v>
      </c>
      <c r="J5" s="23">
        <f>COUNTIF(C82:C87,"g")</f>
        <v>5</v>
      </c>
      <c r="L5" s="26" t="s">
        <v>223</v>
      </c>
      <c r="M5">
        <f t="shared" si="1"/>
        <v>0</v>
      </c>
      <c r="N5">
        <f t="shared" si="2"/>
        <v>0</v>
      </c>
      <c r="O5">
        <f t="shared" si="3"/>
        <v>0.16666666666666666</v>
      </c>
      <c r="P5">
        <f t="shared" si="4"/>
        <v>0.83333333333333337</v>
      </c>
    </row>
    <row r="6" spans="1:16" ht="17" thickBot="1" x14ac:dyDescent="0.25">
      <c r="A6" s="24" t="s">
        <v>217</v>
      </c>
      <c r="B6" s="25" t="s">
        <v>51</v>
      </c>
      <c r="C6" s="41" t="s">
        <v>224</v>
      </c>
      <c r="E6" s="26" t="s">
        <v>225</v>
      </c>
      <c r="F6" s="26">
        <f>COUNTA(C89:C138)</f>
        <v>50</v>
      </c>
      <c r="G6" s="23">
        <f>COUNTIF(C89:C138,"vp")</f>
        <v>0</v>
      </c>
      <c r="H6" s="23">
        <f>COUNTIF(C89:C138,"p")</f>
        <v>3</v>
      </c>
      <c r="I6" s="23">
        <f>COUNTIF(C89:C138,"m")</f>
        <v>3</v>
      </c>
      <c r="J6" s="23">
        <f>COUNTIF(C89:C138,"g")</f>
        <v>44</v>
      </c>
      <c r="L6" s="26" t="s">
        <v>225</v>
      </c>
      <c r="M6">
        <f t="shared" si="1"/>
        <v>0</v>
      </c>
      <c r="N6">
        <f t="shared" si="2"/>
        <v>0.06</v>
      </c>
      <c r="O6">
        <f t="shared" si="3"/>
        <v>0.06</v>
      </c>
      <c r="P6">
        <f t="shared" si="4"/>
        <v>0.88</v>
      </c>
    </row>
    <row r="7" spans="1:16" ht="17" thickBot="1" x14ac:dyDescent="0.25">
      <c r="A7" s="24" t="s">
        <v>217</v>
      </c>
      <c r="B7" s="25" t="s">
        <v>133</v>
      </c>
      <c r="C7" s="41" t="s">
        <v>226</v>
      </c>
      <c r="E7" s="26" t="s">
        <v>227</v>
      </c>
      <c r="F7" s="26">
        <f>COUNTA(C140:C181)</f>
        <v>42</v>
      </c>
      <c r="G7" s="23">
        <f>COUNTIF(C140:C181,"vp")</f>
        <v>2</v>
      </c>
      <c r="H7" s="23">
        <f>COUNTIF(C140:C181,"p")</f>
        <v>6</v>
      </c>
      <c r="I7" s="23">
        <f>COUNTIF(C140:C181,"m")</f>
        <v>12</v>
      </c>
      <c r="J7" s="23">
        <f>COUNTIF(C140:C181,"g")</f>
        <v>22</v>
      </c>
      <c r="L7" s="26" t="s">
        <v>227</v>
      </c>
      <c r="M7">
        <f t="shared" si="1"/>
        <v>4.7619047619047616E-2</v>
      </c>
      <c r="N7">
        <f t="shared" si="2"/>
        <v>0.14285714285714285</v>
      </c>
      <c r="O7">
        <f t="shared" si="3"/>
        <v>0.2857142857142857</v>
      </c>
      <c r="P7">
        <f t="shared" si="4"/>
        <v>0.52380952380952384</v>
      </c>
    </row>
    <row r="8" spans="1:16" ht="17" thickBot="1" x14ac:dyDescent="0.25">
      <c r="A8" s="27" t="s">
        <v>217</v>
      </c>
      <c r="B8" s="25" t="s">
        <v>228</v>
      </c>
      <c r="C8" s="25" t="s">
        <v>218</v>
      </c>
      <c r="E8" s="26" t="s">
        <v>229</v>
      </c>
      <c r="F8" s="26">
        <f>COUNTA(C183:C205)</f>
        <v>23</v>
      </c>
      <c r="G8" s="23">
        <f>COUNTIF(C183:C205,"vp")</f>
        <v>0</v>
      </c>
      <c r="H8" s="23">
        <f>COUNTIF(C183:C205,"p")</f>
        <v>6</v>
      </c>
      <c r="I8" s="23">
        <f>COUNTIF(C183:C205,"m")</f>
        <v>4</v>
      </c>
      <c r="J8" s="23">
        <f>COUNTIF(C183:C205,"g")</f>
        <v>13</v>
      </c>
      <c r="L8" s="26" t="s">
        <v>229</v>
      </c>
      <c r="M8">
        <f t="shared" si="1"/>
        <v>0</v>
      </c>
      <c r="N8">
        <f t="shared" si="2"/>
        <v>0.2608695652173913</v>
      </c>
      <c r="O8">
        <f t="shared" si="3"/>
        <v>0.17391304347826086</v>
      </c>
      <c r="P8">
        <f t="shared" si="4"/>
        <v>0.56521739130434778</v>
      </c>
    </row>
    <row r="9" spans="1:16" ht="17" thickBot="1" x14ac:dyDescent="0.25">
      <c r="A9" s="27" t="s">
        <v>217</v>
      </c>
      <c r="B9" s="25" t="s">
        <v>230</v>
      </c>
      <c r="C9" s="25" t="s">
        <v>218</v>
      </c>
      <c r="E9" s="26" t="s">
        <v>231</v>
      </c>
      <c r="F9" s="26">
        <f>COUNTA(C207:C231)</f>
        <v>25</v>
      </c>
      <c r="G9" s="23">
        <f>COUNTIF(C207:C231,"vp")</f>
        <v>1</v>
      </c>
      <c r="H9" s="23">
        <f>COUNTIF(C207:C231,"p")</f>
        <v>8</v>
      </c>
      <c r="I9" s="23">
        <f>COUNTIF(C207:C231,"m")</f>
        <v>2</v>
      </c>
      <c r="J9" s="23">
        <f>COUNTIF(C207:C231,"g")</f>
        <v>14</v>
      </c>
      <c r="L9" s="26" t="s">
        <v>231</v>
      </c>
      <c r="M9">
        <f t="shared" si="1"/>
        <v>0.04</v>
      </c>
      <c r="N9">
        <f t="shared" si="2"/>
        <v>0.32</v>
      </c>
      <c r="O9">
        <f t="shared" si="3"/>
        <v>0.08</v>
      </c>
      <c r="P9">
        <f t="shared" si="4"/>
        <v>0.56000000000000005</v>
      </c>
    </row>
    <row r="10" spans="1:16" ht="17" thickBot="1" x14ac:dyDescent="0.25">
      <c r="A10" s="24" t="s">
        <v>217</v>
      </c>
      <c r="B10" s="25" t="s">
        <v>15</v>
      </c>
      <c r="C10" s="41" t="s">
        <v>218</v>
      </c>
      <c r="E10" s="26" t="s">
        <v>232</v>
      </c>
      <c r="F10" s="26">
        <f>COUNTA(C233:C248)</f>
        <v>16</v>
      </c>
      <c r="G10" s="23">
        <f>COUNTIF(C233:C248,"vp")</f>
        <v>0</v>
      </c>
      <c r="H10" s="23">
        <f>COUNTIF(C233:C248,"p")</f>
        <v>0</v>
      </c>
      <c r="I10" s="23">
        <f>COUNTIF(C233:C248,"m")</f>
        <v>1</v>
      </c>
      <c r="J10" s="23">
        <f>COUNTIF(C233:C248,"g")</f>
        <v>15</v>
      </c>
      <c r="L10" s="26" t="s">
        <v>232</v>
      </c>
      <c r="M10">
        <f t="shared" si="1"/>
        <v>0</v>
      </c>
      <c r="N10">
        <f t="shared" si="2"/>
        <v>0</v>
      </c>
      <c r="O10">
        <f t="shared" si="3"/>
        <v>6.25E-2</v>
      </c>
      <c r="P10">
        <f t="shared" si="4"/>
        <v>0.9375</v>
      </c>
    </row>
    <row r="11" spans="1:16" ht="17" thickBot="1" x14ac:dyDescent="0.25">
      <c r="A11" s="24" t="s">
        <v>217</v>
      </c>
      <c r="B11" s="25" t="s">
        <v>233</v>
      </c>
      <c r="C11" s="25" t="s">
        <v>218</v>
      </c>
      <c r="E11" s="26" t="s">
        <v>234</v>
      </c>
      <c r="F11" s="26">
        <f>COUNTA(C250:C267)</f>
        <v>18</v>
      </c>
      <c r="G11" s="23">
        <f>COUNTIF(C250:C267,"vp")</f>
        <v>0</v>
      </c>
      <c r="H11" s="23">
        <f>COUNTIF(C250:C267,"p")</f>
        <v>0</v>
      </c>
      <c r="I11" s="23">
        <f>COUNTIF(C250:C267,"m")</f>
        <v>4</v>
      </c>
      <c r="J11" s="23">
        <f>COUNTIF(C250:C267,"g")</f>
        <v>14</v>
      </c>
      <c r="L11" s="26" t="s">
        <v>234</v>
      </c>
      <c r="M11">
        <f t="shared" si="1"/>
        <v>0</v>
      </c>
      <c r="N11">
        <f t="shared" si="2"/>
        <v>0</v>
      </c>
      <c r="O11">
        <f t="shared" si="3"/>
        <v>0.22222222222222221</v>
      </c>
      <c r="P11">
        <f t="shared" si="4"/>
        <v>0.77777777777777779</v>
      </c>
    </row>
    <row r="12" spans="1:16" ht="17" thickBot="1" x14ac:dyDescent="0.25">
      <c r="A12" s="27" t="s">
        <v>217</v>
      </c>
      <c r="B12" s="25" t="s">
        <v>63</v>
      </c>
      <c r="C12" s="41" t="s">
        <v>218</v>
      </c>
      <c r="E12" s="26" t="s">
        <v>235</v>
      </c>
      <c r="F12" s="26">
        <f>COUNTA(C269:C275)</f>
        <v>7</v>
      </c>
      <c r="G12" s="23">
        <f>COUNTIF(C269:C275,"vp")</f>
        <v>0</v>
      </c>
      <c r="H12" s="23">
        <f>COUNTIF(C269:C275,"p")</f>
        <v>1</v>
      </c>
      <c r="I12" s="23">
        <f>COUNTIF(C269:C275,"m")</f>
        <v>0</v>
      </c>
      <c r="J12" s="23">
        <f>COUNTIF(C269:C275,"g")</f>
        <v>6</v>
      </c>
      <c r="L12" s="26" t="s">
        <v>235</v>
      </c>
      <c r="M12">
        <f t="shared" si="1"/>
        <v>0</v>
      </c>
      <c r="N12">
        <f t="shared" si="2"/>
        <v>0.14285714285714285</v>
      </c>
      <c r="O12">
        <f t="shared" si="3"/>
        <v>0</v>
      </c>
      <c r="P12">
        <f t="shared" si="4"/>
        <v>0.8571428571428571</v>
      </c>
    </row>
    <row r="13" spans="1:16" ht="17" thickBot="1" x14ac:dyDescent="0.25">
      <c r="A13" s="27" t="s">
        <v>217</v>
      </c>
      <c r="B13" s="25" t="s">
        <v>75</v>
      </c>
      <c r="C13" s="41" t="s">
        <v>224</v>
      </c>
      <c r="E13" s="26" t="s">
        <v>236</v>
      </c>
      <c r="F13" s="26">
        <f>COUNTA(C277:C284)</f>
        <v>8</v>
      </c>
      <c r="G13" s="23">
        <f>COUNTIF(C277:C284,"vp")</f>
        <v>0</v>
      </c>
      <c r="H13" s="23">
        <f>COUNTIF(C277:C284,"p")</f>
        <v>0</v>
      </c>
      <c r="I13" s="23">
        <f>COUNTIF(C277:C284,"m")</f>
        <v>4</v>
      </c>
      <c r="J13" s="23">
        <f>COUNTIF(C277:C284,"g")</f>
        <v>4</v>
      </c>
      <c r="L13" s="26" t="s">
        <v>236</v>
      </c>
      <c r="M13">
        <f t="shared" si="1"/>
        <v>0</v>
      </c>
      <c r="N13">
        <f t="shared" si="2"/>
        <v>0</v>
      </c>
      <c r="O13">
        <f t="shared" si="3"/>
        <v>0.5</v>
      </c>
      <c r="P13">
        <f t="shared" si="4"/>
        <v>0.5</v>
      </c>
    </row>
    <row r="14" spans="1:16" ht="17" thickBot="1" x14ac:dyDescent="0.25">
      <c r="A14" s="24" t="s">
        <v>217</v>
      </c>
      <c r="B14" s="25" t="s">
        <v>87</v>
      </c>
      <c r="C14" s="41" t="s">
        <v>224</v>
      </c>
      <c r="E14" s="26" t="s">
        <v>237</v>
      </c>
      <c r="F14" s="26">
        <f>COUNTA(C286:C313)</f>
        <v>28</v>
      </c>
      <c r="G14" s="23">
        <f>COUNTIF(C286:C313,"vp")</f>
        <v>2</v>
      </c>
      <c r="H14" s="23">
        <f>COUNTIF(C286:C313,"p")</f>
        <v>3</v>
      </c>
      <c r="I14" s="23">
        <f>COUNTIF(C286:C313,"m")</f>
        <v>5</v>
      </c>
      <c r="J14" s="23">
        <f>COUNTIF(C286:C313,"g")</f>
        <v>18</v>
      </c>
      <c r="L14" s="26" t="s">
        <v>237</v>
      </c>
      <c r="M14">
        <f t="shared" si="1"/>
        <v>7.1428571428571425E-2</v>
      </c>
      <c r="N14">
        <f t="shared" si="2"/>
        <v>0.10714285714285714</v>
      </c>
      <c r="O14">
        <f t="shared" si="3"/>
        <v>0.17857142857142858</v>
      </c>
      <c r="P14">
        <f t="shared" si="4"/>
        <v>0.6428571428571429</v>
      </c>
    </row>
    <row r="15" spans="1:16" ht="17" thickBot="1" x14ac:dyDescent="0.25">
      <c r="A15" s="24" t="s">
        <v>217</v>
      </c>
      <c r="B15" s="25" t="s">
        <v>99</v>
      </c>
      <c r="C15" s="41" t="s">
        <v>224</v>
      </c>
      <c r="E15" s="26" t="s">
        <v>238</v>
      </c>
      <c r="F15" s="26">
        <f>COUNTA(C315:C319)</f>
        <v>5</v>
      </c>
      <c r="G15" s="23">
        <f>COUNTIF(C315:C319,"vp")</f>
        <v>0</v>
      </c>
      <c r="H15" s="23">
        <f>COUNTIF(C315:C319,"p")</f>
        <v>0</v>
      </c>
      <c r="I15" s="23">
        <f>COUNTIF(C315:C319,"m")</f>
        <v>1</v>
      </c>
      <c r="J15" s="23">
        <f>COUNTIF(C315:C319,"g")</f>
        <v>4</v>
      </c>
      <c r="L15" s="26" t="s">
        <v>238</v>
      </c>
      <c r="M15">
        <f t="shared" si="1"/>
        <v>0</v>
      </c>
      <c r="N15">
        <f t="shared" si="2"/>
        <v>0</v>
      </c>
      <c r="O15">
        <f t="shared" si="3"/>
        <v>0.2</v>
      </c>
      <c r="P15">
        <f t="shared" si="4"/>
        <v>0.8</v>
      </c>
    </row>
    <row r="16" spans="1:16" ht="17" thickBot="1" x14ac:dyDescent="0.25">
      <c r="A16" s="27" t="s">
        <v>217</v>
      </c>
      <c r="B16" s="25" t="s">
        <v>16</v>
      </c>
      <c r="C16" s="41" t="s">
        <v>218</v>
      </c>
      <c r="E16" s="29" t="s">
        <v>239</v>
      </c>
      <c r="F16" s="26">
        <f>SUM(F2:F15)</f>
        <v>305</v>
      </c>
      <c r="G16">
        <f>SUM(G2:G15)</f>
        <v>6</v>
      </c>
      <c r="H16">
        <f>SUM(H2:H15)</f>
        <v>43</v>
      </c>
      <c r="I16">
        <f>SUM(I2:I15)</f>
        <v>48</v>
      </c>
      <c r="J16">
        <f>SUM(J2:J15)</f>
        <v>208</v>
      </c>
      <c r="L16" s="29" t="s">
        <v>239</v>
      </c>
      <c r="M16">
        <f t="shared" si="1"/>
        <v>1.9672131147540985E-2</v>
      </c>
      <c r="N16">
        <f t="shared" si="2"/>
        <v>0.14098360655737704</v>
      </c>
      <c r="O16">
        <f t="shared" si="3"/>
        <v>0.15737704918032788</v>
      </c>
      <c r="P16">
        <f t="shared" si="4"/>
        <v>0.68196721311475406</v>
      </c>
    </row>
    <row r="17" spans="1:6" ht="17" thickBot="1" x14ac:dyDescent="0.25">
      <c r="A17" s="27" t="s">
        <v>217</v>
      </c>
      <c r="B17" s="25" t="s">
        <v>28</v>
      </c>
      <c r="C17" s="41" t="s">
        <v>218</v>
      </c>
      <c r="F17" s="30"/>
    </row>
    <row r="18" spans="1:6" ht="17" thickBot="1" x14ac:dyDescent="0.25">
      <c r="A18" s="24" t="s">
        <v>217</v>
      </c>
      <c r="B18" s="25" t="s">
        <v>240</v>
      </c>
      <c r="C18" s="25" t="s">
        <v>226</v>
      </c>
      <c r="F18" s="30"/>
    </row>
    <row r="19" spans="1:6" ht="17" thickBot="1" x14ac:dyDescent="0.25">
      <c r="A19" s="24" t="s">
        <v>217</v>
      </c>
      <c r="B19" s="25" t="s">
        <v>241</v>
      </c>
      <c r="C19" s="25" t="s">
        <v>218</v>
      </c>
    </row>
    <row r="20" spans="1:6" ht="17" thickBot="1" x14ac:dyDescent="0.25">
      <c r="A20" s="27" t="s">
        <v>217</v>
      </c>
      <c r="B20" s="25" t="s">
        <v>40</v>
      </c>
      <c r="C20" s="41" t="s">
        <v>218</v>
      </c>
    </row>
    <row r="21" spans="1:6" ht="17" thickBot="1" x14ac:dyDescent="0.25">
      <c r="A21" s="27" t="s">
        <v>217</v>
      </c>
      <c r="B21" s="25" t="s">
        <v>52</v>
      </c>
      <c r="C21" s="41" t="s">
        <v>218</v>
      </c>
    </row>
    <row r="22" spans="1:6" ht="17" thickBot="1" x14ac:dyDescent="0.25">
      <c r="A22" s="24" t="s">
        <v>217</v>
      </c>
      <c r="B22" s="25" t="s">
        <v>64</v>
      </c>
      <c r="C22" s="41" t="s">
        <v>218</v>
      </c>
    </row>
    <row r="23" spans="1:6" ht="17" thickBot="1" x14ac:dyDescent="0.25">
      <c r="A23" s="31"/>
      <c r="B23" s="32"/>
      <c r="C23" s="32"/>
    </row>
    <row r="24" spans="1:6" ht="17" thickBot="1" x14ac:dyDescent="0.25">
      <c r="A24" s="24" t="s">
        <v>219</v>
      </c>
      <c r="B24" s="25" t="s">
        <v>242</v>
      </c>
      <c r="C24" s="25" t="s">
        <v>218</v>
      </c>
    </row>
    <row r="25" spans="1:6" ht="17" thickBot="1" x14ac:dyDescent="0.25">
      <c r="A25" s="24" t="s">
        <v>219</v>
      </c>
      <c r="B25" s="25" t="s">
        <v>76</v>
      </c>
      <c r="C25" s="41" t="s">
        <v>226</v>
      </c>
    </row>
    <row r="26" spans="1:6" ht="17" thickBot="1" x14ac:dyDescent="0.25">
      <c r="A26" s="24" t="s">
        <v>219</v>
      </c>
      <c r="B26" s="25" t="s">
        <v>243</v>
      </c>
      <c r="C26" s="25" t="s">
        <v>226</v>
      </c>
    </row>
    <row r="27" spans="1:6" ht="17" thickBot="1" x14ac:dyDescent="0.25">
      <c r="A27" s="24" t="s">
        <v>219</v>
      </c>
      <c r="B27" s="25" t="s">
        <v>244</v>
      </c>
      <c r="C27" s="25" t="s">
        <v>218</v>
      </c>
    </row>
    <row r="28" spans="1:6" ht="17" thickBot="1" x14ac:dyDescent="0.25">
      <c r="A28" s="24" t="s">
        <v>219</v>
      </c>
      <c r="B28" s="33" t="s">
        <v>245</v>
      </c>
      <c r="C28" s="33" t="s">
        <v>218</v>
      </c>
    </row>
    <row r="29" spans="1:6" ht="17" thickBot="1" x14ac:dyDescent="0.25">
      <c r="A29" s="24" t="s">
        <v>219</v>
      </c>
      <c r="B29" s="33" t="s">
        <v>246</v>
      </c>
      <c r="C29" s="33" t="s">
        <v>218</v>
      </c>
    </row>
    <row r="30" spans="1:6" ht="17" thickBot="1" x14ac:dyDescent="0.25">
      <c r="A30" s="24" t="s">
        <v>219</v>
      </c>
      <c r="B30" s="25" t="s">
        <v>247</v>
      </c>
      <c r="C30" s="25" t="s">
        <v>224</v>
      </c>
    </row>
    <row r="31" spans="1:6" ht="17" thickBot="1" x14ac:dyDescent="0.25">
      <c r="A31" s="24" t="s">
        <v>219</v>
      </c>
      <c r="B31" s="25" t="s">
        <v>100</v>
      </c>
      <c r="C31" s="41" t="s">
        <v>224</v>
      </c>
    </row>
    <row r="32" spans="1:6" ht="17" thickBot="1" x14ac:dyDescent="0.25">
      <c r="A32" s="24" t="s">
        <v>219</v>
      </c>
      <c r="B32" s="25" t="s">
        <v>121</v>
      </c>
      <c r="C32" s="41" t="s">
        <v>224</v>
      </c>
    </row>
    <row r="33" spans="1:3" ht="17" thickBot="1" x14ac:dyDescent="0.25">
      <c r="A33" s="24" t="s">
        <v>219</v>
      </c>
      <c r="B33" s="25" t="s">
        <v>17</v>
      </c>
      <c r="C33" s="41" t="s">
        <v>218</v>
      </c>
    </row>
    <row r="34" spans="1:3" ht="17" thickBot="1" x14ac:dyDescent="0.25">
      <c r="A34" s="24" t="s">
        <v>219</v>
      </c>
      <c r="B34" s="25" t="s">
        <v>29</v>
      </c>
      <c r="C34" s="41" t="s">
        <v>218</v>
      </c>
    </row>
    <row r="35" spans="1:3" ht="17" thickBot="1" x14ac:dyDescent="0.25">
      <c r="A35" s="24" t="s">
        <v>219</v>
      </c>
      <c r="B35" s="25" t="s">
        <v>41</v>
      </c>
      <c r="C35" s="41" t="s">
        <v>218</v>
      </c>
    </row>
    <row r="36" spans="1:3" ht="17" thickBot="1" x14ac:dyDescent="0.25">
      <c r="A36" s="24" t="s">
        <v>219</v>
      </c>
      <c r="B36" s="25" t="s">
        <v>248</v>
      </c>
      <c r="C36" s="25" t="s">
        <v>218</v>
      </c>
    </row>
    <row r="37" spans="1:3" ht="17" thickBot="1" x14ac:dyDescent="0.25">
      <c r="A37" s="24" t="s">
        <v>219</v>
      </c>
      <c r="B37" s="25" t="s">
        <v>249</v>
      </c>
      <c r="C37" s="25" t="s">
        <v>218</v>
      </c>
    </row>
    <row r="38" spans="1:3" ht="17" thickBot="1" x14ac:dyDescent="0.25">
      <c r="A38" s="24" t="s">
        <v>219</v>
      </c>
      <c r="B38" s="25" t="s">
        <v>250</v>
      </c>
      <c r="C38" s="25" t="s">
        <v>218</v>
      </c>
    </row>
    <row r="39" spans="1:3" ht="17" thickBot="1" x14ac:dyDescent="0.25">
      <c r="A39" s="24" t="s">
        <v>219</v>
      </c>
      <c r="B39" s="25" t="s">
        <v>53</v>
      </c>
      <c r="C39" s="41" t="s">
        <v>218</v>
      </c>
    </row>
    <row r="40" spans="1:3" ht="17" thickBot="1" x14ac:dyDescent="0.25">
      <c r="A40" s="24" t="s">
        <v>219</v>
      </c>
      <c r="B40" s="25" t="s">
        <v>251</v>
      </c>
      <c r="C40" s="25" t="s">
        <v>218</v>
      </c>
    </row>
    <row r="41" spans="1:3" ht="17" thickBot="1" x14ac:dyDescent="0.25">
      <c r="A41" s="24" t="s">
        <v>219</v>
      </c>
      <c r="B41" s="25" t="s">
        <v>252</v>
      </c>
      <c r="C41" s="25" t="s">
        <v>218</v>
      </c>
    </row>
    <row r="42" spans="1:3" ht="17" thickBot="1" x14ac:dyDescent="0.25">
      <c r="A42" s="24" t="s">
        <v>219</v>
      </c>
      <c r="B42" s="25" t="s">
        <v>253</v>
      </c>
      <c r="C42" s="25" t="s">
        <v>218</v>
      </c>
    </row>
    <row r="43" spans="1:3" ht="17" thickBot="1" x14ac:dyDescent="0.25">
      <c r="A43" s="24" t="s">
        <v>219</v>
      </c>
      <c r="B43" s="25" t="s">
        <v>65</v>
      </c>
      <c r="C43" s="41" t="s">
        <v>218</v>
      </c>
    </row>
    <row r="44" spans="1:3" ht="17" thickBot="1" x14ac:dyDescent="0.25">
      <c r="A44" s="24" t="s">
        <v>219</v>
      </c>
      <c r="B44" s="25" t="s">
        <v>77</v>
      </c>
      <c r="C44" s="41" t="s">
        <v>218</v>
      </c>
    </row>
    <row r="45" spans="1:3" ht="17" thickBot="1" x14ac:dyDescent="0.25">
      <c r="A45" s="24" t="s">
        <v>219</v>
      </c>
      <c r="B45" s="25" t="s">
        <v>254</v>
      </c>
      <c r="C45" s="25" t="s">
        <v>218</v>
      </c>
    </row>
    <row r="46" spans="1:3" ht="17" thickBot="1" x14ac:dyDescent="0.25">
      <c r="A46" s="24" t="s">
        <v>219</v>
      </c>
      <c r="B46" s="25" t="s">
        <v>89</v>
      </c>
      <c r="C46" s="41" t="s">
        <v>226</v>
      </c>
    </row>
    <row r="47" spans="1:3" ht="17" thickBot="1" x14ac:dyDescent="0.25">
      <c r="A47" s="24" t="s">
        <v>219</v>
      </c>
      <c r="B47" s="25" t="s">
        <v>101</v>
      </c>
      <c r="C47" s="41" t="s">
        <v>226</v>
      </c>
    </row>
    <row r="48" spans="1:3" ht="17" thickBot="1" x14ac:dyDescent="0.25">
      <c r="A48" s="24" t="s">
        <v>219</v>
      </c>
      <c r="B48" s="25" t="s">
        <v>255</v>
      </c>
      <c r="C48" s="25" t="s">
        <v>226</v>
      </c>
    </row>
    <row r="49" spans="1:3" ht="17" thickBot="1" x14ac:dyDescent="0.25">
      <c r="A49" s="24" t="s">
        <v>219</v>
      </c>
      <c r="B49" s="25" t="s">
        <v>18</v>
      </c>
      <c r="C49" s="41" t="s">
        <v>226</v>
      </c>
    </row>
    <row r="50" spans="1:3" ht="17" thickBot="1" x14ac:dyDescent="0.25">
      <c r="A50" s="24" t="s">
        <v>219</v>
      </c>
      <c r="B50" s="25" t="s">
        <v>145</v>
      </c>
      <c r="C50" s="41" t="s">
        <v>226</v>
      </c>
    </row>
    <row r="51" spans="1:3" ht="17" thickBot="1" x14ac:dyDescent="0.25">
      <c r="A51" s="24" t="s">
        <v>219</v>
      </c>
      <c r="B51" s="25" t="s">
        <v>30</v>
      </c>
      <c r="C51" s="41" t="s">
        <v>226</v>
      </c>
    </row>
    <row r="52" spans="1:3" ht="17" thickBot="1" x14ac:dyDescent="0.25">
      <c r="A52" s="24" t="s">
        <v>219</v>
      </c>
      <c r="B52" s="25" t="s">
        <v>42</v>
      </c>
      <c r="C52" s="41" t="s">
        <v>226</v>
      </c>
    </row>
    <row r="53" spans="1:3" ht="17" thickBot="1" x14ac:dyDescent="0.25">
      <c r="A53" s="24" t="s">
        <v>219</v>
      </c>
      <c r="B53" s="25" t="s">
        <v>256</v>
      </c>
      <c r="C53" s="25" t="s">
        <v>226</v>
      </c>
    </row>
    <row r="54" spans="1:3" ht="17" thickBot="1" x14ac:dyDescent="0.25">
      <c r="A54" s="24" t="s">
        <v>219</v>
      </c>
      <c r="B54" s="25" t="s">
        <v>54</v>
      </c>
      <c r="C54" s="41" t="s">
        <v>226</v>
      </c>
    </row>
    <row r="55" spans="1:3" ht="17" thickBot="1" x14ac:dyDescent="0.25">
      <c r="A55" s="24" t="s">
        <v>219</v>
      </c>
      <c r="B55" s="25" t="s">
        <v>66</v>
      </c>
      <c r="C55" s="41" t="s">
        <v>226</v>
      </c>
    </row>
    <row r="56" spans="1:3" ht="17" thickBot="1" x14ac:dyDescent="0.25">
      <c r="A56" s="24" t="s">
        <v>219</v>
      </c>
      <c r="B56" s="25" t="s">
        <v>257</v>
      </c>
      <c r="C56" s="25" t="s">
        <v>218</v>
      </c>
    </row>
    <row r="57" spans="1:3" ht="17" thickBot="1" x14ac:dyDescent="0.25">
      <c r="A57" s="24" t="s">
        <v>219</v>
      </c>
      <c r="B57" s="25" t="s">
        <v>88</v>
      </c>
      <c r="C57" s="41" t="s">
        <v>218</v>
      </c>
    </row>
    <row r="58" spans="1:3" ht="17" thickBot="1" x14ac:dyDescent="0.25">
      <c r="A58" s="24" t="s">
        <v>219</v>
      </c>
      <c r="B58" s="25" t="s">
        <v>78</v>
      </c>
      <c r="C58" s="41" t="s">
        <v>218</v>
      </c>
    </row>
    <row r="59" spans="1:3" ht="17" thickBot="1" x14ac:dyDescent="0.25">
      <c r="A59" s="24" t="s">
        <v>219</v>
      </c>
      <c r="B59" s="25" t="s">
        <v>258</v>
      </c>
      <c r="C59" s="25" t="s">
        <v>218</v>
      </c>
    </row>
    <row r="60" spans="1:3" ht="17" thickBot="1" x14ac:dyDescent="0.25">
      <c r="A60" s="24" t="s">
        <v>219</v>
      </c>
      <c r="B60" s="25" t="s">
        <v>259</v>
      </c>
      <c r="C60" s="25" t="s">
        <v>218</v>
      </c>
    </row>
    <row r="61" spans="1:3" ht="17" thickBot="1" x14ac:dyDescent="0.25">
      <c r="A61" s="31"/>
      <c r="B61" s="32"/>
      <c r="C61" s="32"/>
    </row>
    <row r="62" spans="1:3" ht="17" thickBot="1" x14ac:dyDescent="0.25">
      <c r="A62" s="24" t="s">
        <v>221</v>
      </c>
      <c r="B62" s="25" t="s">
        <v>90</v>
      </c>
      <c r="C62" s="41" t="s">
        <v>218</v>
      </c>
    </row>
    <row r="63" spans="1:3" ht="17" thickBot="1" x14ac:dyDescent="0.25">
      <c r="A63" s="24" t="s">
        <v>221</v>
      </c>
      <c r="B63" s="25" t="s">
        <v>260</v>
      </c>
      <c r="C63" s="25" t="s">
        <v>218</v>
      </c>
    </row>
    <row r="64" spans="1:3" ht="17" thickBot="1" x14ac:dyDescent="0.25">
      <c r="A64" s="24" t="s">
        <v>221</v>
      </c>
      <c r="B64" s="25" t="s">
        <v>261</v>
      </c>
      <c r="C64" s="25" t="s">
        <v>218</v>
      </c>
    </row>
    <row r="65" spans="1:3" ht="17" thickBot="1" x14ac:dyDescent="0.25">
      <c r="A65" s="24" t="s">
        <v>221</v>
      </c>
      <c r="B65" s="25" t="s">
        <v>157</v>
      </c>
      <c r="C65" s="41" t="s">
        <v>224</v>
      </c>
    </row>
    <row r="66" spans="1:3" ht="17" thickBot="1" x14ac:dyDescent="0.25">
      <c r="A66" s="24" t="s">
        <v>221</v>
      </c>
      <c r="B66" s="25" t="s">
        <v>262</v>
      </c>
      <c r="C66" s="25" t="s">
        <v>224</v>
      </c>
    </row>
    <row r="67" spans="1:3" ht="17" thickBot="1" x14ac:dyDescent="0.25">
      <c r="A67" s="24" t="s">
        <v>221</v>
      </c>
      <c r="B67" s="25" t="s">
        <v>263</v>
      </c>
      <c r="C67" s="25" t="s">
        <v>218</v>
      </c>
    </row>
    <row r="68" spans="1:3" ht="17" thickBot="1" x14ac:dyDescent="0.25">
      <c r="A68" s="24" t="s">
        <v>221</v>
      </c>
      <c r="B68" s="25" t="s">
        <v>102</v>
      </c>
      <c r="C68" s="41" t="s">
        <v>226</v>
      </c>
    </row>
    <row r="69" spans="1:3" ht="17" thickBot="1" x14ac:dyDescent="0.25">
      <c r="A69" s="24" t="s">
        <v>221</v>
      </c>
      <c r="B69" s="25" t="s">
        <v>19</v>
      </c>
      <c r="C69" s="41" t="s">
        <v>218</v>
      </c>
    </row>
    <row r="70" spans="1:3" ht="17" thickBot="1" x14ac:dyDescent="0.25">
      <c r="A70" s="24" t="s">
        <v>221</v>
      </c>
      <c r="B70" s="25" t="s">
        <v>31</v>
      </c>
      <c r="C70" s="41" t="s">
        <v>224</v>
      </c>
    </row>
    <row r="71" spans="1:3" ht="17" thickBot="1" x14ac:dyDescent="0.25">
      <c r="A71" s="24" t="s">
        <v>221</v>
      </c>
      <c r="B71" s="25" t="s">
        <v>264</v>
      </c>
      <c r="C71" s="25" t="s">
        <v>218</v>
      </c>
    </row>
    <row r="72" spans="1:3" ht="17" thickBot="1" x14ac:dyDescent="0.25">
      <c r="A72" s="24" t="s">
        <v>221</v>
      </c>
      <c r="B72" s="25" t="s">
        <v>265</v>
      </c>
      <c r="C72" s="25" t="s">
        <v>218</v>
      </c>
    </row>
    <row r="73" spans="1:3" ht="17" thickBot="1" x14ac:dyDescent="0.25">
      <c r="A73" s="24" t="s">
        <v>221</v>
      </c>
      <c r="B73" s="25" t="s">
        <v>266</v>
      </c>
      <c r="C73" s="25" t="s">
        <v>218</v>
      </c>
    </row>
    <row r="74" spans="1:3" ht="17" thickBot="1" x14ac:dyDescent="0.25">
      <c r="A74" s="24" t="s">
        <v>221</v>
      </c>
      <c r="B74" s="25" t="s">
        <v>267</v>
      </c>
      <c r="C74" s="25" t="s">
        <v>218</v>
      </c>
    </row>
    <row r="75" spans="1:3" ht="17" thickBot="1" x14ac:dyDescent="0.25">
      <c r="A75" s="24" t="s">
        <v>221</v>
      </c>
      <c r="B75" s="25" t="s">
        <v>268</v>
      </c>
      <c r="C75" s="25" t="s">
        <v>269</v>
      </c>
    </row>
    <row r="76" spans="1:3" ht="17" thickBot="1" x14ac:dyDescent="0.25">
      <c r="A76" s="24" t="s">
        <v>221</v>
      </c>
      <c r="B76" s="25" t="s">
        <v>43</v>
      </c>
      <c r="C76" s="41" t="s">
        <v>226</v>
      </c>
    </row>
    <row r="77" spans="1:3" ht="17" thickBot="1" x14ac:dyDescent="0.25">
      <c r="A77" s="24" t="s">
        <v>221</v>
      </c>
      <c r="B77" s="25" t="s">
        <v>270</v>
      </c>
      <c r="C77" s="25" t="s">
        <v>218</v>
      </c>
    </row>
    <row r="78" spans="1:3" ht="17" thickBot="1" x14ac:dyDescent="0.25">
      <c r="A78" s="24" t="s">
        <v>221</v>
      </c>
      <c r="B78" s="25" t="s">
        <v>55</v>
      </c>
      <c r="C78" s="41" t="s">
        <v>218</v>
      </c>
    </row>
    <row r="79" spans="1:3" ht="17" thickBot="1" x14ac:dyDescent="0.25">
      <c r="A79" s="24" t="s">
        <v>221</v>
      </c>
      <c r="B79" s="25" t="s">
        <v>67</v>
      </c>
      <c r="C79" s="41" t="s">
        <v>218</v>
      </c>
    </row>
    <row r="80" spans="1:3" ht="17" thickBot="1" x14ac:dyDescent="0.25">
      <c r="A80" s="24" t="s">
        <v>221</v>
      </c>
      <c r="B80" s="25" t="s">
        <v>168</v>
      </c>
      <c r="C80" s="41" t="s">
        <v>224</v>
      </c>
    </row>
    <row r="81" spans="1:3" ht="17" thickBot="1" x14ac:dyDescent="0.25">
      <c r="A81" s="31"/>
      <c r="B81" s="32"/>
      <c r="C81" s="32"/>
    </row>
    <row r="82" spans="1:3" ht="17" thickBot="1" x14ac:dyDescent="0.25">
      <c r="A82" s="24" t="s">
        <v>223</v>
      </c>
      <c r="B82" s="25" t="s">
        <v>271</v>
      </c>
      <c r="C82" s="25" t="s">
        <v>218</v>
      </c>
    </row>
    <row r="83" spans="1:3" ht="17" thickBot="1" x14ac:dyDescent="0.25">
      <c r="A83" s="24" t="s">
        <v>223</v>
      </c>
      <c r="B83" s="25" t="s">
        <v>272</v>
      </c>
      <c r="C83" s="25" t="s">
        <v>218</v>
      </c>
    </row>
    <row r="84" spans="1:3" ht="17" thickBot="1" x14ac:dyDescent="0.25">
      <c r="A84" s="24" t="s">
        <v>223</v>
      </c>
      <c r="B84" s="25" t="s">
        <v>273</v>
      </c>
      <c r="C84" s="25" t="s">
        <v>224</v>
      </c>
    </row>
    <row r="85" spans="1:3" ht="17" thickBot="1" x14ac:dyDescent="0.25">
      <c r="A85" s="24" t="s">
        <v>223</v>
      </c>
      <c r="B85" s="25" t="s">
        <v>79</v>
      </c>
      <c r="C85" s="41" t="s">
        <v>218</v>
      </c>
    </row>
    <row r="86" spans="1:3" ht="17" thickBot="1" x14ac:dyDescent="0.25">
      <c r="A86" s="24" t="s">
        <v>223</v>
      </c>
      <c r="B86" s="25" t="s">
        <v>91</v>
      </c>
      <c r="C86" s="41" t="s">
        <v>218</v>
      </c>
    </row>
    <row r="87" spans="1:3" ht="17" thickBot="1" x14ac:dyDescent="0.25">
      <c r="A87" s="24" t="s">
        <v>223</v>
      </c>
      <c r="B87" s="25" t="s">
        <v>103</v>
      </c>
      <c r="C87" s="41" t="s">
        <v>218</v>
      </c>
    </row>
    <row r="88" spans="1:3" ht="17" thickBot="1" x14ac:dyDescent="0.25">
      <c r="A88" s="31"/>
      <c r="B88" s="32"/>
      <c r="C88" s="32"/>
    </row>
    <row r="89" spans="1:3" ht="17" thickBot="1" x14ac:dyDescent="0.25">
      <c r="A89" s="24" t="s">
        <v>225</v>
      </c>
      <c r="B89" s="25" t="s">
        <v>274</v>
      </c>
      <c r="C89" s="25" t="s">
        <v>218</v>
      </c>
    </row>
    <row r="90" spans="1:3" ht="17" thickBot="1" x14ac:dyDescent="0.25">
      <c r="A90" s="24" t="s">
        <v>225</v>
      </c>
      <c r="B90" s="25" t="s">
        <v>20</v>
      </c>
      <c r="C90" s="41" t="s">
        <v>218</v>
      </c>
    </row>
    <row r="91" spans="1:3" ht="17" thickBot="1" x14ac:dyDescent="0.25">
      <c r="A91" s="24" t="s">
        <v>225</v>
      </c>
      <c r="B91" s="25" t="s">
        <v>32</v>
      </c>
      <c r="C91" s="41" t="s">
        <v>224</v>
      </c>
    </row>
    <row r="92" spans="1:3" ht="17" thickBot="1" x14ac:dyDescent="0.25">
      <c r="A92" s="24" t="s">
        <v>225</v>
      </c>
      <c r="B92" s="25" t="s">
        <v>44</v>
      </c>
      <c r="C92" s="41" t="s">
        <v>224</v>
      </c>
    </row>
    <row r="93" spans="1:3" ht="17" thickBot="1" x14ac:dyDescent="0.25">
      <c r="A93" s="24" t="s">
        <v>225</v>
      </c>
      <c r="B93" s="25" t="s">
        <v>56</v>
      </c>
      <c r="C93" s="41" t="s">
        <v>218</v>
      </c>
    </row>
    <row r="94" spans="1:3" ht="17" thickBot="1" x14ac:dyDescent="0.25">
      <c r="A94" s="24" t="s">
        <v>225</v>
      </c>
      <c r="B94" s="25" t="s">
        <v>68</v>
      </c>
      <c r="C94" s="41" t="s">
        <v>218</v>
      </c>
    </row>
    <row r="95" spans="1:3" ht="17" thickBot="1" x14ac:dyDescent="0.25">
      <c r="A95" s="24" t="s">
        <v>225</v>
      </c>
      <c r="B95" s="25" t="s">
        <v>80</v>
      </c>
      <c r="C95" s="41" t="s">
        <v>218</v>
      </c>
    </row>
    <row r="96" spans="1:3" ht="17" thickBot="1" x14ac:dyDescent="0.25">
      <c r="A96" s="24" t="s">
        <v>225</v>
      </c>
      <c r="B96" s="25" t="s">
        <v>92</v>
      </c>
      <c r="C96" s="41" t="s">
        <v>218</v>
      </c>
    </row>
    <row r="97" spans="1:3" ht="17" thickBot="1" x14ac:dyDescent="0.25">
      <c r="A97" s="24" t="s">
        <v>225</v>
      </c>
      <c r="B97" s="25" t="s">
        <v>104</v>
      </c>
      <c r="C97" s="41" t="s">
        <v>218</v>
      </c>
    </row>
    <row r="98" spans="1:3" ht="17" thickBot="1" x14ac:dyDescent="0.25">
      <c r="A98" s="24" t="s">
        <v>225</v>
      </c>
      <c r="B98" s="25" t="s">
        <v>275</v>
      </c>
      <c r="C98" s="25" t="s">
        <v>218</v>
      </c>
    </row>
    <row r="99" spans="1:3" ht="17" thickBot="1" x14ac:dyDescent="0.25">
      <c r="A99" s="24" t="s">
        <v>225</v>
      </c>
      <c r="B99" s="25" t="s">
        <v>21</v>
      </c>
      <c r="C99" s="41" t="s">
        <v>218</v>
      </c>
    </row>
    <row r="100" spans="1:3" ht="17" thickBot="1" x14ac:dyDescent="0.25">
      <c r="A100" s="24" t="s">
        <v>225</v>
      </c>
      <c r="B100" s="25" t="s">
        <v>276</v>
      </c>
      <c r="C100" s="25" t="s">
        <v>218</v>
      </c>
    </row>
    <row r="101" spans="1:3" ht="17" thickBot="1" x14ac:dyDescent="0.25">
      <c r="A101" s="24" t="s">
        <v>225</v>
      </c>
      <c r="B101" s="25" t="s">
        <v>290</v>
      </c>
      <c r="C101" s="25" t="s">
        <v>218</v>
      </c>
    </row>
    <row r="102" spans="1:3" ht="17" thickBot="1" x14ac:dyDescent="0.25">
      <c r="A102" s="24" t="s">
        <v>225</v>
      </c>
      <c r="B102" s="25" t="s">
        <v>33</v>
      </c>
      <c r="C102" s="41" t="s">
        <v>218</v>
      </c>
    </row>
    <row r="103" spans="1:3" ht="17" thickBot="1" x14ac:dyDescent="0.25">
      <c r="A103" s="24" t="s">
        <v>225</v>
      </c>
      <c r="B103" s="25" t="s">
        <v>291</v>
      </c>
      <c r="C103" s="25" t="s">
        <v>218</v>
      </c>
    </row>
    <row r="104" spans="1:3" ht="17" thickBot="1" x14ac:dyDescent="0.25">
      <c r="A104" s="24" t="s">
        <v>225</v>
      </c>
      <c r="B104" s="25" t="s">
        <v>277</v>
      </c>
      <c r="C104" s="25" t="s">
        <v>218</v>
      </c>
    </row>
    <row r="105" spans="1:3" ht="17" thickBot="1" x14ac:dyDescent="0.25">
      <c r="A105" s="24" t="s">
        <v>225</v>
      </c>
      <c r="B105" s="25" t="s">
        <v>45</v>
      </c>
      <c r="C105" s="41" t="s">
        <v>218</v>
      </c>
    </row>
    <row r="106" spans="1:3" ht="17" thickBot="1" x14ac:dyDescent="0.25">
      <c r="A106" s="24" t="s">
        <v>225</v>
      </c>
      <c r="B106" s="25" t="s">
        <v>292</v>
      </c>
      <c r="C106" s="25" t="s">
        <v>218</v>
      </c>
    </row>
    <row r="107" spans="1:3" ht="17" thickBot="1" x14ac:dyDescent="0.25">
      <c r="A107" s="24" t="s">
        <v>225</v>
      </c>
      <c r="B107" s="25" t="s">
        <v>57</v>
      </c>
      <c r="C107" s="41" t="s">
        <v>218</v>
      </c>
    </row>
    <row r="108" spans="1:3" ht="17" thickBot="1" x14ac:dyDescent="0.25">
      <c r="A108" s="24" t="s">
        <v>225</v>
      </c>
      <c r="B108" s="25" t="s">
        <v>278</v>
      </c>
      <c r="C108" s="25" t="s">
        <v>218</v>
      </c>
    </row>
    <row r="109" spans="1:3" ht="17" thickBot="1" x14ac:dyDescent="0.25">
      <c r="A109" s="24" t="s">
        <v>225</v>
      </c>
      <c r="B109" s="25" t="s">
        <v>279</v>
      </c>
      <c r="C109" s="25" t="s">
        <v>218</v>
      </c>
    </row>
    <row r="110" spans="1:3" ht="17" thickBot="1" x14ac:dyDescent="0.25">
      <c r="A110" s="24" t="s">
        <v>225</v>
      </c>
      <c r="B110" s="25" t="s">
        <v>280</v>
      </c>
      <c r="C110" s="25" t="s">
        <v>218</v>
      </c>
    </row>
    <row r="111" spans="1:3" ht="17" thickBot="1" x14ac:dyDescent="0.25">
      <c r="A111" s="24" t="s">
        <v>225</v>
      </c>
      <c r="B111" s="25" t="s">
        <v>69</v>
      </c>
      <c r="C111" s="41" t="s">
        <v>218</v>
      </c>
    </row>
    <row r="112" spans="1:3" ht="17" thickBot="1" x14ac:dyDescent="0.25">
      <c r="A112" s="24" t="s">
        <v>225</v>
      </c>
      <c r="B112" s="25" t="s">
        <v>281</v>
      </c>
      <c r="C112" s="25" t="s">
        <v>218</v>
      </c>
    </row>
    <row r="113" spans="1:3" ht="17" thickBot="1" x14ac:dyDescent="0.25">
      <c r="A113" s="24" t="s">
        <v>225</v>
      </c>
      <c r="B113" s="25" t="s">
        <v>81</v>
      </c>
      <c r="C113" s="41" t="s">
        <v>218</v>
      </c>
    </row>
    <row r="114" spans="1:3" ht="17" thickBot="1" x14ac:dyDescent="0.25">
      <c r="A114" s="24" t="s">
        <v>225</v>
      </c>
      <c r="B114" s="25" t="s">
        <v>293</v>
      </c>
      <c r="C114" s="25" t="s">
        <v>218</v>
      </c>
    </row>
    <row r="115" spans="1:3" ht="17" thickBot="1" x14ac:dyDescent="0.25">
      <c r="A115" s="24" t="s">
        <v>225</v>
      </c>
      <c r="B115" s="25" t="s">
        <v>294</v>
      </c>
      <c r="C115" s="25" t="s">
        <v>218</v>
      </c>
    </row>
    <row r="116" spans="1:3" ht="17" thickBot="1" x14ac:dyDescent="0.25">
      <c r="A116" s="24" t="s">
        <v>225</v>
      </c>
      <c r="B116" s="25" t="s">
        <v>93</v>
      </c>
      <c r="C116" s="41" t="s">
        <v>218</v>
      </c>
    </row>
    <row r="117" spans="1:3" ht="17" thickBot="1" x14ac:dyDescent="0.25">
      <c r="A117" s="24" t="s">
        <v>225</v>
      </c>
      <c r="B117" s="25" t="s">
        <v>282</v>
      </c>
      <c r="C117" s="25" t="s">
        <v>218</v>
      </c>
    </row>
    <row r="118" spans="1:3" ht="17" thickBot="1" x14ac:dyDescent="0.25">
      <c r="A118" s="24" t="s">
        <v>225</v>
      </c>
      <c r="B118" s="25" t="s">
        <v>283</v>
      </c>
      <c r="C118" s="25" t="s">
        <v>218</v>
      </c>
    </row>
    <row r="119" spans="1:3" ht="17" thickBot="1" x14ac:dyDescent="0.25">
      <c r="A119" s="24" t="s">
        <v>225</v>
      </c>
      <c r="B119" s="25" t="s">
        <v>105</v>
      </c>
      <c r="C119" s="41" t="s">
        <v>218</v>
      </c>
    </row>
    <row r="120" spans="1:3" ht="17" thickBot="1" x14ac:dyDescent="0.25">
      <c r="A120" s="24" t="s">
        <v>225</v>
      </c>
      <c r="B120" s="25" t="s">
        <v>22</v>
      </c>
      <c r="C120" s="41" t="s">
        <v>218</v>
      </c>
    </row>
    <row r="121" spans="1:3" ht="17" thickBot="1" x14ac:dyDescent="0.25">
      <c r="A121" s="24" t="s">
        <v>225</v>
      </c>
      <c r="B121" s="25" t="s">
        <v>34</v>
      </c>
      <c r="C121" s="41" t="s">
        <v>218</v>
      </c>
    </row>
    <row r="122" spans="1:3" ht="17" thickBot="1" x14ac:dyDescent="0.25">
      <c r="A122" s="24" t="s">
        <v>225</v>
      </c>
      <c r="B122" s="25" t="s">
        <v>46</v>
      </c>
      <c r="C122" s="41" t="s">
        <v>218</v>
      </c>
    </row>
    <row r="123" spans="1:3" ht="17" thickBot="1" x14ac:dyDescent="0.25">
      <c r="A123" s="24" t="s">
        <v>225</v>
      </c>
      <c r="B123" s="25" t="s">
        <v>58</v>
      </c>
      <c r="C123" s="41" t="s">
        <v>218</v>
      </c>
    </row>
    <row r="124" spans="1:3" ht="17" thickBot="1" x14ac:dyDescent="0.25">
      <c r="A124" s="24" t="s">
        <v>225</v>
      </c>
      <c r="B124" s="25" t="s">
        <v>70</v>
      </c>
      <c r="C124" s="41" t="s">
        <v>218</v>
      </c>
    </row>
    <row r="125" spans="1:3" ht="17" thickBot="1" x14ac:dyDescent="0.25">
      <c r="A125" s="24" t="s">
        <v>225</v>
      </c>
      <c r="B125" s="25" t="s">
        <v>284</v>
      </c>
      <c r="C125" s="25" t="s">
        <v>218</v>
      </c>
    </row>
    <row r="126" spans="1:3" ht="17" thickBot="1" x14ac:dyDescent="0.25">
      <c r="A126" s="24" t="s">
        <v>225</v>
      </c>
      <c r="B126" s="25" t="s">
        <v>179</v>
      </c>
      <c r="C126" s="41" t="s">
        <v>226</v>
      </c>
    </row>
    <row r="127" spans="1:3" ht="17" thickBot="1" x14ac:dyDescent="0.25">
      <c r="A127" s="24" t="s">
        <v>225</v>
      </c>
      <c r="B127" s="25" t="s">
        <v>285</v>
      </c>
      <c r="C127" s="25" t="s">
        <v>226</v>
      </c>
    </row>
    <row r="128" spans="1:3" ht="17" thickBot="1" x14ac:dyDescent="0.25">
      <c r="A128" s="24" t="s">
        <v>225</v>
      </c>
      <c r="B128" s="25" t="s">
        <v>82</v>
      </c>
      <c r="C128" s="41" t="s">
        <v>226</v>
      </c>
    </row>
    <row r="129" spans="1:3" ht="17" thickBot="1" x14ac:dyDescent="0.25">
      <c r="A129" s="24" t="s">
        <v>225</v>
      </c>
      <c r="B129" s="25" t="s">
        <v>94</v>
      </c>
      <c r="C129" s="41" t="s">
        <v>218</v>
      </c>
    </row>
    <row r="130" spans="1:3" ht="17" thickBot="1" x14ac:dyDescent="0.25">
      <c r="A130" s="24" t="s">
        <v>225</v>
      </c>
      <c r="B130" s="25" t="s">
        <v>286</v>
      </c>
      <c r="C130" s="25" t="s">
        <v>218</v>
      </c>
    </row>
    <row r="131" spans="1:3" ht="17" thickBot="1" x14ac:dyDescent="0.25">
      <c r="A131" s="24" t="s">
        <v>225</v>
      </c>
      <c r="B131" s="25" t="s">
        <v>106</v>
      </c>
      <c r="C131" s="41" t="s">
        <v>218</v>
      </c>
    </row>
    <row r="132" spans="1:3" ht="17" thickBot="1" x14ac:dyDescent="0.25">
      <c r="A132" s="24" t="s">
        <v>225</v>
      </c>
      <c r="B132" s="25" t="s">
        <v>287</v>
      </c>
      <c r="C132" s="25" t="s">
        <v>218</v>
      </c>
    </row>
    <row r="133" spans="1:3" ht="17" thickBot="1" x14ac:dyDescent="0.25">
      <c r="A133" s="24" t="s">
        <v>225</v>
      </c>
      <c r="B133" s="25" t="s">
        <v>288</v>
      </c>
      <c r="C133" s="25" t="s">
        <v>218</v>
      </c>
    </row>
    <row r="134" spans="1:3" ht="17" thickBot="1" x14ac:dyDescent="0.25">
      <c r="A134" s="24" t="s">
        <v>225</v>
      </c>
      <c r="B134" s="25" t="s">
        <v>289</v>
      </c>
      <c r="C134" s="25" t="s">
        <v>218</v>
      </c>
    </row>
    <row r="135" spans="1:3" ht="17" thickBot="1" x14ac:dyDescent="0.25">
      <c r="A135" s="24" t="s">
        <v>225</v>
      </c>
      <c r="B135" s="25" t="s">
        <v>23</v>
      </c>
      <c r="C135" s="41" t="s">
        <v>218</v>
      </c>
    </row>
    <row r="136" spans="1:3" ht="17" thickBot="1" x14ac:dyDescent="0.25">
      <c r="A136" s="24" t="s">
        <v>225</v>
      </c>
      <c r="B136" s="25" t="s">
        <v>35</v>
      </c>
      <c r="C136" s="41" t="s">
        <v>218</v>
      </c>
    </row>
    <row r="137" spans="1:3" ht="17" thickBot="1" x14ac:dyDescent="0.25">
      <c r="A137" s="24" t="s">
        <v>225</v>
      </c>
      <c r="B137" s="25" t="s">
        <v>47</v>
      </c>
      <c r="C137" s="41" t="s">
        <v>224</v>
      </c>
    </row>
    <row r="138" spans="1:3" ht="17" thickBot="1" x14ac:dyDescent="0.25">
      <c r="A138" s="24" t="s">
        <v>225</v>
      </c>
      <c r="B138" s="25" t="s">
        <v>295</v>
      </c>
      <c r="C138" s="25" t="s">
        <v>218</v>
      </c>
    </row>
    <row r="139" spans="1:3" ht="17" thickBot="1" x14ac:dyDescent="0.25">
      <c r="A139" s="31"/>
      <c r="B139" s="32"/>
      <c r="C139" s="32"/>
    </row>
    <row r="140" spans="1:3" ht="17" thickBot="1" x14ac:dyDescent="0.25">
      <c r="A140" s="24" t="s">
        <v>227</v>
      </c>
      <c r="B140" s="25" t="s">
        <v>303</v>
      </c>
      <c r="C140" s="25" t="s">
        <v>224</v>
      </c>
    </row>
    <row r="141" spans="1:3" ht="17" thickBot="1" x14ac:dyDescent="0.25">
      <c r="A141" s="24" t="s">
        <v>227</v>
      </c>
      <c r="B141" s="25" t="s">
        <v>59</v>
      </c>
      <c r="C141" s="41" t="s">
        <v>218</v>
      </c>
    </row>
    <row r="142" spans="1:3" ht="17" thickBot="1" x14ac:dyDescent="0.25">
      <c r="A142" s="24" t="s">
        <v>227</v>
      </c>
      <c r="B142" s="25" t="s">
        <v>296</v>
      </c>
      <c r="C142" s="25" t="s">
        <v>218</v>
      </c>
    </row>
    <row r="143" spans="1:3" ht="17" thickBot="1" x14ac:dyDescent="0.25">
      <c r="A143" s="24" t="s">
        <v>227</v>
      </c>
      <c r="B143" s="25" t="s">
        <v>71</v>
      </c>
      <c r="C143" s="41" t="s">
        <v>226</v>
      </c>
    </row>
    <row r="144" spans="1:3" ht="17" thickBot="1" x14ac:dyDescent="0.25">
      <c r="A144" s="24" t="s">
        <v>227</v>
      </c>
      <c r="B144" s="25" t="s">
        <v>83</v>
      </c>
      <c r="C144" s="41" t="s">
        <v>218</v>
      </c>
    </row>
    <row r="145" spans="1:3" ht="17" thickBot="1" x14ac:dyDescent="0.25">
      <c r="A145" s="24" t="s">
        <v>227</v>
      </c>
      <c r="B145" s="25" t="s">
        <v>304</v>
      </c>
      <c r="C145" s="25" t="s">
        <v>218</v>
      </c>
    </row>
    <row r="146" spans="1:3" ht="17" thickBot="1" x14ac:dyDescent="0.25">
      <c r="A146" s="24" t="s">
        <v>227</v>
      </c>
      <c r="B146" s="25" t="s">
        <v>297</v>
      </c>
      <c r="C146" s="25" t="s">
        <v>218</v>
      </c>
    </row>
    <row r="147" spans="1:3" ht="17" thickBot="1" x14ac:dyDescent="0.25">
      <c r="A147" s="24" t="s">
        <v>227</v>
      </c>
      <c r="B147" s="25" t="s">
        <v>95</v>
      </c>
      <c r="C147" s="41" t="s">
        <v>218</v>
      </c>
    </row>
    <row r="148" spans="1:3" ht="17" thickBot="1" x14ac:dyDescent="0.25">
      <c r="A148" s="24" t="s">
        <v>227</v>
      </c>
      <c r="B148" s="25" t="s">
        <v>107</v>
      </c>
      <c r="C148" s="41" t="s">
        <v>224</v>
      </c>
    </row>
    <row r="149" spans="1:3" ht="17" thickBot="1" x14ac:dyDescent="0.25">
      <c r="A149" s="24" t="s">
        <v>227</v>
      </c>
      <c r="B149" s="25" t="s">
        <v>24</v>
      </c>
      <c r="C149" s="41" t="s">
        <v>269</v>
      </c>
    </row>
    <row r="150" spans="1:3" ht="17" thickBot="1" x14ac:dyDescent="0.25">
      <c r="A150" s="24" t="s">
        <v>227</v>
      </c>
      <c r="B150" s="25" t="s">
        <v>36</v>
      </c>
      <c r="C150" s="41" t="s">
        <v>226</v>
      </c>
    </row>
    <row r="151" spans="1:3" ht="17" thickBot="1" x14ac:dyDescent="0.25">
      <c r="A151" s="24" t="s">
        <v>227</v>
      </c>
      <c r="B151" s="25" t="s">
        <v>48</v>
      </c>
      <c r="C151" s="41" t="s">
        <v>226</v>
      </c>
    </row>
    <row r="152" spans="1:3" ht="17" thickBot="1" x14ac:dyDescent="0.25">
      <c r="A152" s="24" t="s">
        <v>227</v>
      </c>
      <c r="B152" s="25" t="s">
        <v>60</v>
      </c>
      <c r="C152" s="41" t="s">
        <v>226</v>
      </c>
    </row>
    <row r="153" spans="1:3" ht="17" thickBot="1" x14ac:dyDescent="0.25">
      <c r="A153" s="24" t="s">
        <v>227</v>
      </c>
      <c r="B153" s="25" t="s">
        <v>305</v>
      </c>
      <c r="C153" s="25" t="s">
        <v>218</v>
      </c>
    </row>
    <row r="154" spans="1:3" ht="17" thickBot="1" x14ac:dyDescent="0.25">
      <c r="A154" s="24" t="s">
        <v>227</v>
      </c>
      <c r="B154" s="25" t="s">
        <v>72</v>
      </c>
      <c r="C154" s="41" t="s">
        <v>218</v>
      </c>
    </row>
    <row r="155" spans="1:3" ht="17" thickBot="1" x14ac:dyDescent="0.25">
      <c r="A155" s="24" t="s">
        <v>227</v>
      </c>
      <c r="B155" s="25" t="s">
        <v>84</v>
      </c>
      <c r="C155" s="41" t="s">
        <v>218</v>
      </c>
    </row>
    <row r="156" spans="1:3" ht="17" thickBot="1" x14ac:dyDescent="0.25">
      <c r="A156" s="24" t="s">
        <v>227</v>
      </c>
      <c r="B156" s="25" t="s">
        <v>298</v>
      </c>
      <c r="C156" s="25" t="s">
        <v>218</v>
      </c>
    </row>
    <row r="157" spans="1:3" ht="17" thickBot="1" x14ac:dyDescent="0.25">
      <c r="A157" s="24" t="s">
        <v>227</v>
      </c>
      <c r="B157" s="25" t="s">
        <v>306</v>
      </c>
      <c r="C157" s="25" t="s">
        <v>224</v>
      </c>
    </row>
    <row r="158" spans="1:3" ht="17" thickBot="1" x14ac:dyDescent="0.25">
      <c r="A158" s="24" t="s">
        <v>227</v>
      </c>
      <c r="B158" s="25" t="s">
        <v>96</v>
      </c>
      <c r="C158" s="42" t="s">
        <v>218</v>
      </c>
    </row>
    <row r="159" spans="1:3" ht="17" thickBot="1" x14ac:dyDescent="0.25">
      <c r="A159" s="24" t="s">
        <v>227</v>
      </c>
      <c r="B159" s="25" t="s">
        <v>108</v>
      </c>
      <c r="C159" s="41" t="s">
        <v>218</v>
      </c>
    </row>
    <row r="160" spans="1:3" ht="17" thickBot="1" x14ac:dyDescent="0.25">
      <c r="A160" s="24" t="s">
        <v>227</v>
      </c>
      <c r="B160" s="25" t="s">
        <v>25</v>
      </c>
      <c r="C160" s="41" t="s">
        <v>218</v>
      </c>
    </row>
    <row r="161" spans="1:3" ht="17" thickBot="1" x14ac:dyDescent="0.25">
      <c r="A161" s="24" t="s">
        <v>227</v>
      </c>
      <c r="B161" s="25" t="s">
        <v>190</v>
      </c>
      <c r="C161" s="41" t="s">
        <v>224</v>
      </c>
    </row>
    <row r="162" spans="1:3" ht="17" thickBot="1" x14ac:dyDescent="0.25">
      <c r="A162" s="24" t="s">
        <v>227</v>
      </c>
      <c r="B162" s="25" t="s">
        <v>299</v>
      </c>
      <c r="C162" s="25" t="s">
        <v>226</v>
      </c>
    </row>
    <row r="163" spans="1:3" ht="17" thickBot="1" x14ac:dyDescent="0.25">
      <c r="A163" s="24" t="s">
        <v>227</v>
      </c>
      <c r="B163" s="25" t="s">
        <v>300</v>
      </c>
      <c r="C163" s="25" t="s">
        <v>226</v>
      </c>
    </row>
    <row r="164" spans="1:3" ht="17" thickBot="1" x14ac:dyDescent="0.25">
      <c r="A164" s="24" t="s">
        <v>227</v>
      </c>
      <c r="B164" s="25" t="s">
        <v>37</v>
      </c>
      <c r="C164" s="41" t="s">
        <v>224</v>
      </c>
    </row>
    <row r="165" spans="1:3" ht="17" thickBot="1" x14ac:dyDescent="0.25">
      <c r="A165" s="24" t="s">
        <v>227</v>
      </c>
      <c r="B165" s="25" t="s">
        <v>49</v>
      </c>
      <c r="C165" s="41" t="s">
        <v>224</v>
      </c>
    </row>
    <row r="166" spans="1:3" ht="17" thickBot="1" x14ac:dyDescent="0.25">
      <c r="A166" s="24" t="s">
        <v>227</v>
      </c>
      <c r="B166" s="25" t="s">
        <v>61</v>
      </c>
      <c r="C166" s="41" t="s">
        <v>224</v>
      </c>
    </row>
    <row r="167" spans="1:3" ht="17" thickBot="1" x14ac:dyDescent="0.25">
      <c r="A167" s="24" t="s">
        <v>227</v>
      </c>
      <c r="B167" s="25" t="s">
        <v>73</v>
      </c>
      <c r="C167" s="41" t="s">
        <v>224</v>
      </c>
    </row>
    <row r="168" spans="1:3" ht="17" thickBot="1" x14ac:dyDescent="0.25">
      <c r="A168" s="24" t="s">
        <v>227</v>
      </c>
      <c r="B168" s="25" t="s">
        <v>307</v>
      </c>
      <c r="C168" s="25" t="s">
        <v>218</v>
      </c>
    </row>
    <row r="169" spans="1:3" ht="17" thickBot="1" x14ac:dyDescent="0.25">
      <c r="A169" s="24" t="s">
        <v>227</v>
      </c>
      <c r="B169" s="25" t="s">
        <v>308</v>
      </c>
      <c r="C169" s="25" t="s">
        <v>218</v>
      </c>
    </row>
    <row r="170" spans="1:3" ht="17" thickBot="1" x14ac:dyDescent="0.25">
      <c r="A170" s="24" t="s">
        <v>227</v>
      </c>
      <c r="B170" s="25" t="s">
        <v>309</v>
      </c>
      <c r="C170" s="25" t="s">
        <v>218</v>
      </c>
    </row>
    <row r="171" spans="1:3" ht="17" thickBot="1" x14ac:dyDescent="0.25">
      <c r="A171" s="24" t="s">
        <v>227</v>
      </c>
      <c r="B171" s="25" t="s">
        <v>301</v>
      </c>
      <c r="C171" s="25" t="s">
        <v>218</v>
      </c>
    </row>
    <row r="172" spans="1:3" ht="17" thickBot="1" x14ac:dyDescent="0.25">
      <c r="A172" s="24" t="s">
        <v>227</v>
      </c>
      <c r="B172" s="25" t="s">
        <v>85</v>
      </c>
      <c r="C172" s="41" t="s">
        <v>218</v>
      </c>
    </row>
    <row r="173" spans="1:3" ht="17" thickBot="1" x14ac:dyDescent="0.25">
      <c r="A173" s="24" t="s">
        <v>227</v>
      </c>
      <c r="B173" s="25" t="s">
        <v>97</v>
      </c>
      <c r="C173" s="41" t="s">
        <v>218</v>
      </c>
    </row>
    <row r="174" spans="1:3" ht="17" thickBot="1" x14ac:dyDescent="0.25">
      <c r="A174" s="24" t="s">
        <v>227</v>
      </c>
      <c r="B174" s="25" t="s">
        <v>109</v>
      </c>
      <c r="C174" s="41" t="s">
        <v>218</v>
      </c>
    </row>
    <row r="175" spans="1:3" ht="17" thickBot="1" x14ac:dyDescent="0.25">
      <c r="A175" s="24" t="s">
        <v>227</v>
      </c>
      <c r="B175" s="25" t="s">
        <v>302</v>
      </c>
      <c r="C175" s="25" t="s">
        <v>224</v>
      </c>
    </row>
    <row r="176" spans="1:3" ht="17" thickBot="1" x14ac:dyDescent="0.25">
      <c r="A176" s="24" t="s">
        <v>227</v>
      </c>
      <c r="B176" s="25" t="s">
        <v>26</v>
      </c>
      <c r="C176" s="41" t="s">
        <v>218</v>
      </c>
    </row>
    <row r="177" spans="1:3" ht="17" thickBot="1" x14ac:dyDescent="0.25">
      <c r="A177" s="24" t="s">
        <v>227</v>
      </c>
      <c r="B177" s="25" t="s">
        <v>38</v>
      </c>
      <c r="C177" s="41" t="s">
        <v>224</v>
      </c>
    </row>
    <row r="178" spans="1:3" ht="17" thickBot="1" x14ac:dyDescent="0.25">
      <c r="A178" s="24" t="s">
        <v>227</v>
      </c>
      <c r="B178" s="25" t="s">
        <v>50</v>
      </c>
      <c r="C178" s="41" t="s">
        <v>224</v>
      </c>
    </row>
    <row r="179" spans="1:3" ht="17" thickBot="1" x14ac:dyDescent="0.25">
      <c r="A179" s="24" t="s">
        <v>227</v>
      </c>
      <c r="B179" s="25" t="s">
        <v>62</v>
      </c>
      <c r="C179" s="41" t="s">
        <v>269</v>
      </c>
    </row>
    <row r="180" spans="1:3" ht="17" thickBot="1" x14ac:dyDescent="0.25">
      <c r="A180" s="24" t="s">
        <v>227</v>
      </c>
      <c r="B180" s="25" t="s">
        <v>74</v>
      </c>
      <c r="C180" s="41" t="s">
        <v>224</v>
      </c>
    </row>
    <row r="181" spans="1:3" ht="17" thickBot="1" x14ac:dyDescent="0.25">
      <c r="A181" s="24" t="s">
        <v>227</v>
      </c>
      <c r="B181" s="25" t="s">
        <v>310</v>
      </c>
      <c r="C181" s="25" t="s">
        <v>218</v>
      </c>
    </row>
    <row r="182" spans="1:3" ht="17" thickBot="1" x14ac:dyDescent="0.25">
      <c r="A182" s="31"/>
      <c r="B182" s="32"/>
      <c r="C182" s="32"/>
    </row>
    <row r="183" spans="1:3" ht="17" thickBot="1" x14ac:dyDescent="0.25">
      <c r="A183" s="24" t="s">
        <v>229</v>
      </c>
      <c r="B183" s="25" t="s">
        <v>201</v>
      </c>
      <c r="C183" s="41" t="s">
        <v>224</v>
      </c>
    </row>
    <row r="184" spans="1:3" ht="17" thickBot="1" x14ac:dyDescent="0.25">
      <c r="A184" s="24" t="s">
        <v>229</v>
      </c>
      <c r="B184" s="25" t="s">
        <v>311</v>
      </c>
      <c r="C184" s="25" t="s">
        <v>224</v>
      </c>
    </row>
    <row r="185" spans="1:3" ht="17" thickBot="1" x14ac:dyDescent="0.25">
      <c r="A185" s="24" t="s">
        <v>229</v>
      </c>
      <c r="B185" s="25" t="s">
        <v>317</v>
      </c>
      <c r="C185" s="25" t="s">
        <v>218</v>
      </c>
    </row>
    <row r="186" spans="1:3" ht="17" thickBot="1" x14ac:dyDescent="0.25">
      <c r="A186" s="24" t="s">
        <v>229</v>
      </c>
      <c r="B186" s="25" t="s">
        <v>86</v>
      </c>
      <c r="C186" s="41" t="s">
        <v>224</v>
      </c>
    </row>
    <row r="187" spans="1:3" ht="17" thickBot="1" x14ac:dyDescent="0.25">
      <c r="A187" s="24" t="s">
        <v>229</v>
      </c>
      <c r="B187" s="25" t="s">
        <v>98</v>
      </c>
      <c r="C187" s="41" t="s">
        <v>226</v>
      </c>
    </row>
    <row r="188" spans="1:3" ht="17" thickBot="1" x14ac:dyDescent="0.25">
      <c r="A188" s="24" t="s">
        <v>229</v>
      </c>
      <c r="B188" s="25" t="s">
        <v>110</v>
      </c>
      <c r="C188" s="41" t="s">
        <v>218</v>
      </c>
    </row>
    <row r="189" spans="1:3" ht="17" thickBot="1" x14ac:dyDescent="0.25">
      <c r="A189" s="24" t="s">
        <v>229</v>
      </c>
      <c r="B189" s="25" t="s">
        <v>312</v>
      </c>
      <c r="C189" s="25" t="s">
        <v>218</v>
      </c>
    </row>
    <row r="190" spans="1:3" ht="17" thickBot="1" x14ac:dyDescent="0.25">
      <c r="A190" s="24" t="s">
        <v>229</v>
      </c>
      <c r="B190" s="25" t="s">
        <v>111</v>
      </c>
      <c r="C190" s="41" t="s">
        <v>218</v>
      </c>
    </row>
    <row r="191" spans="1:3" ht="17" thickBot="1" x14ac:dyDescent="0.25">
      <c r="A191" s="24" t="s">
        <v>229</v>
      </c>
      <c r="B191" s="25" t="s">
        <v>122</v>
      </c>
      <c r="C191" s="41" t="s">
        <v>226</v>
      </c>
    </row>
    <row r="192" spans="1:3" ht="17" thickBot="1" x14ac:dyDescent="0.25">
      <c r="A192" s="24" t="s">
        <v>229</v>
      </c>
      <c r="B192" s="25" t="s">
        <v>123</v>
      </c>
      <c r="C192" s="41" t="s">
        <v>226</v>
      </c>
    </row>
    <row r="193" spans="1:3" ht="17" thickBot="1" x14ac:dyDescent="0.25">
      <c r="A193" s="24" t="s">
        <v>229</v>
      </c>
      <c r="B193" s="25" t="s">
        <v>313</v>
      </c>
      <c r="C193" s="25" t="s">
        <v>218</v>
      </c>
    </row>
    <row r="194" spans="1:3" ht="17" thickBot="1" x14ac:dyDescent="0.25">
      <c r="A194" s="24" t="s">
        <v>229</v>
      </c>
      <c r="B194" s="25" t="s">
        <v>314</v>
      </c>
      <c r="C194" s="25" t="s">
        <v>218</v>
      </c>
    </row>
    <row r="195" spans="1:3" ht="17" thickBot="1" x14ac:dyDescent="0.25">
      <c r="A195" s="24" t="s">
        <v>229</v>
      </c>
      <c r="B195" s="25" t="s">
        <v>134</v>
      </c>
      <c r="C195" s="41" t="s">
        <v>226</v>
      </c>
    </row>
    <row r="196" spans="1:3" ht="17" thickBot="1" x14ac:dyDescent="0.25">
      <c r="A196" s="24" t="s">
        <v>229</v>
      </c>
      <c r="B196" s="25" t="s">
        <v>135</v>
      </c>
      <c r="C196" s="41" t="s">
        <v>226</v>
      </c>
    </row>
    <row r="197" spans="1:3" ht="17" thickBot="1" x14ac:dyDescent="0.25">
      <c r="A197" s="24" t="s">
        <v>229</v>
      </c>
      <c r="B197" s="25" t="s">
        <v>147</v>
      </c>
      <c r="C197" s="41" t="s">
        <v>226</v>
      </c>
    </row>
    <row r="198" spans="1:3" ht="17" thickBot="1" x14ac:dyDescent="0.25">
      <c r="A198" s="24" t="s">
        <v>229</v>
      </c>
      <c r="B198" s="25" t="s">
        <v>318</v>
      </c>
      <c r="C198" s="25" t="s">
        <v>218</v>
      </c>
    </row>
    <row r="199" spans="1:3" ht="17" thickBot="1" x14ac:dyDescent="0.25">
      <c r="A199" s="24" t="s">
        <v>229</v>
      </c>
      <c r="B199" s="25" t="s">
        <v>159</v>
      </c>
      <c r="C199" s="41" t="s">
        <v>218</v>
      </c>
    </row>
    <row r="200" spans="1:3" ht="17" thickBot="1" x14ac:dyDescent="0.25">
      <c r="A200" s="24" t="s">
        <v>229</v>
      </c>
      <c r="B200" s="25" t="s">
        <v>315</v>
      </c>
      <c r="C200" s="25" t="s">
        <v>218</v>
      </c>
    </row>
    <row r="201" spans="1:3" ht="17" thickBot="1" x14ac:dyDescent="0.25">
      <c r="A201" s="24" t="s">
        <v>229</v>
      </c>
      <c r="B201" s="25" t="s">
        <v>170</v>
      </c>
      <c r="C201" s="41" t="s">
        <v>224</v>
      </c>
    </row>
    <row r="202" spans="1:3" ht="17" thickBot="1" x14ac:dyDescent="0.25">
      <c r="A202" s="24" t="s">
        <v>229</v>
      </c>
      <c r="B202" s="25" t="s">
        <v>181</v>
      </c>
      <c r="C202" s="41" t="s">
        <v>218</v>
      </c>
    </row>
    <row r="203" spans="1:3" ht="17" thickBot="1" x14ac:dyDescent="0.25">
      <c r="A203" s="24" t="s">
        <v>229</v>
      </c>
      <c r="B203" s="25" t="s">
        <v>316</v>
      </c>
      <c r="C203" s="25" t="s">
        <v>218</v>
      </c>
    </row>
    <row r="204" spans="1:3" ht="17" thickBot="1" x14ac:dyDescent="0.25">
      <c r="A204" s="24" t="s">
        <v>229</v>
      </c>
      <c r="B204" s="25" t="s">
        <v>192</v>
      </c>
      <c r="C204" s="41" t="s">
        <v>218</v>
      </c>
    </row>
    <row r="205" spans="1:3" ht="17" thickBot="1" x14ac:dyDescent="0.25">
      <c r="A205" s="24" t="s">
        <v>229</v>
      </c>
      <c r="B205" s="25" t="s">
        <v>112</v>
      </c>
      <c r="C205" s="41" t="s">
        <v>218</v>
      </c>
    </row>
    <row r="206" spans="1:3" ht="17" thickBot="1" x14ac:dyDescent="0.25">
      <c r="A206" s="31"/>
      <c r="B206" s="32"/>
      <c r="C206" s="32"/>
    </row>
    <row r="207" spans="1:3" ht="17" thickBot="1" x14ac:dyDescent="0.25">
      <c r="A207" s="24" t="s">
        <v>231</v>
      </c>
      <c r="B207" s="25" t="s">
        <v>319</v>
      </c>
      <c r="C207" s="25" t="s">
        <v>218</v>
      </c>
    </row>
    <row r="208" spans="1:3" ht="17" thickBot="1" x14ac:dyDescent="0.25">
      <c r="A208" s="24" t="s">
        <v>231</v>
      </c>
      <c r="B208" s="25" t="s">
        <v>124</v>
      </c>
      <c r="C208" s="41" t="s">
        <v>218</v>
      </c>
    </row>
    <row r="209" spans="1:3" ht="17" thickBot="1" x14ac:dyDescent="0.25">
      <c r="A209" s="24" t="s">
        <v>231</v>
      </c>
      <c r="B209" s="25" t="s">
        <v>320</v>
      </c>
      <c r="C209" s="25" t="s">
        <v>218</v>
      </c>
    </row>
    <row r="210" spans="1:3" ht="17" thickBot="1" x14ac:dyDescent="0.25">
      <c r="A210" s="24" t="s">
        <v>231</v>
      </c>
      <c r="B210" s="25" t="s">
        <v>136</v>
      </c>
      <c r="C210" s="41" t="s">
        <v>218</v>
      </c>
    </row>
    <row r="211" spans="1:3" ht="17" thickBot="1" x14ac:dyDescent="0.25">
      <c r="A211" s="24" t="s">
        <v>231</v>
      </c>
      <c r="B211" s="25" t="s">
        <v>321</v>
      </c>
      <c r="C211" s="25" t="s">
        <v>226</v>
      </c>
    </row>
    <row r="212" spans="1:3" ht="17" thickBot="1" x14ac:dyDescent="0.25">
      <c r="A212" s="24" t="s">
        <v>231</v>
      </c>
      <c r="B212" s="25" t="s">
        <v>148</v>
      </c>
      <c r="C212" s="41" t="s">
        <v>218</v>
      </c>
    </row>
    <row r="213" spans="1:3" ht="17" thickBot="1" x14ac:dyDescent="0.25">
      <c r="A213" s="24" t="s">
        <v>231</v>
      </c>
      <c r="B213" s="25" t="s">
        <v>160</v>
      </c>
      <c r="C213" s="41" t="s">
        <v>218</v>
      </c>
    </row>
    <row r="214" spans="1:3" ht="17" thickBot="1" x14ac:dyDescent="0.25">
      <c r="A214" s="24" t="s">
        <v>231</v>
      </c>
      <c r="B214" s="25" t="s">
        <v>171</v>
      </c>
      <c r="C214" s="41" t="s">
        <v>218</v>
      </c>
    </row>
    <row r="215" spans="1:3" ht="17" thickBot="1" x14ac:dyDescent="0.25">
      <c r="A215" s="24" t="s">
        <v>231</v>
      </c>
      <c r="B215" s="25" t="s">
        <v>182</v>
      </c>
      <c r="C215" s="41" t="s">
        <v>218</v>
      </c>
    </row>
    <row r="216" spans="1:3" ht="17" thickBot="1" x14ac:dyDescent="0.25">
      <c r="A216" s="24" t="s">
        <v>231</v>
      </c>
      <c r="B216" s="25" t="s">
        <v>193</v>
      </c>
      <c r="C216" s="41" t="s">
        <v>218</v>
      </c>
    </row>
    <row r="217" spans="1:3" ht="17" thickBot="1" x14ac:dyDescent="0.25">
      <c r="A217" s="24" t="s">
        <v>231</v>
      </c>
      <c r="B217" s="25" t="s">
        <v>146</v>
      </c>
      <c r="C217" s="41" t="s">
        <v>226</v>
      </c>
    </row>
    <row r="218" spans="1:3" ht="17" thickBot="1" x14ac:dyDescent="0.25">
      <c r="A218" s="24" t="s">
        <v>231</v>
      </c>
      <c r="B218" s="25" t="s">
        <v>113</v>
      </c>
      <c r="C218" s="41" t="s">
        <v>226</v>
      </c>
    </row>
    <row r="219" spans="1:3" ht="17" thickBot="1" x14ac:dyDescent="0.25">
      <c r="A219" s="24" t="s">
        <v>231</v>
      </c>
      <c r="B219" s="25" t="s">
        <v>125</v>
      </c>
      <c r="C219" s="41" t="s">
        <v>226</v>
      </c>
    </row>
    <row r="220" spans="1:3" ht="17" thickBot="1" x14ac:dyDescent="0.25">
      <c r="A220" s="24" t="s">
        <v>231</v>
      </c>
      <c r="B220" s="25" t="s">
        <v>137</v>
      </c>
      <c r="C220" s="41" t="s">
        <v>226</v>
      </c>
    </row>
    <row r="221" spans="1:3" ht="17" thickBot="1" x14ac:dyDescent="0.25">
      <c r="A221" s="24" t="s">
        <v>231</v>
      </c>
      <c r="B221" s="25" t="s">
        <v>149</v>
      </c>
      <c r="C221" s="41" t="s">
        <v>218</v>
      </c>
    </row>
    <row r="222" spans="1:3" ht="17" thickBot="1" x14ac:dyDescent="0.25">
      <c r="A222" s="24" t="s">
        <v>231</v>
      </c>
      <c r="B222" s="25" t="s">
        <v>322</v>
      </c>
      <c r="C222" t="s">
        <v>218</v>
      </c>
    </row>
    <row r="223" spans="1:3" ht="17" thickBot="1" x14ac:dyDescent="0.25">
      <c r="A223" s="24" t="s">
        <v>231</v>
      </c>
      <c r="B223" s="25" t="s">
        <v>161</v>
      </c>
      <c r="C223" s="41" t="s">
        <v>269</v>
      </c>
    </row>
    <row r="224" spans="1:3" ht="17" thickBot="1" x14ac:dyDescent="0.25">
      <c r="A224" s="24" t="s">
        <v>231</v>
      </c>
      <c r="B224" s="25" t="s">
        <v>172</v>
      </c>
      <c r="C224" s="41" t="s">
        <v>224</v>
      </c>
    </row>
    <row r="225" spans="1:3" ht="17" thickBot="1" x14ac:dyDescent="0.25">
      <c r="A225" s="24" t="s">
        <v>231</v>
      </c>
      <c r="B225" s="25" t="s">
        <v>183</v>
      </c>
      <c r="C225" s="41" t="s">
        <v>226</v>
      </c>
    </row>
    <row r="226" spans="1:3" ht="17" thickBot="1" x14ac:dyDescent="0.25">
      <c r="A226" s="24" t="s">
        <v>231</v>
      </c>
      <c r="B226" s="25" t="s">
        <v>194</v>
      </c>
      <c r="C226" s="41" t="s">
        <v>218</v>
      </c>
    </row>
    <row r="227" spans="1:3" ht="17" thickBot="1" x14ac:dyDescent="0.25">
      <c r="A227" s="24" t="s">
        <v>231</v>
      </c>
      <c r="B227" s="25" t="s">
        <v>114</v>
      </c>
      <c r="C227" s="41" t="s">
        <v>218</v>
      </c>
    </row>
    <row r="228" spans="1:3" ht="17" thickBot="1" x14ac:dyDescent="0.25">
      <c r="A228" s="24" t="s">
        <v>231</v>
      </c>
      <c r="B228" s="25" t="s">
        <v>126</v>
      </c>
      <c r="C228" s="41" t="s">
        <v>224</v>
      </c>
    </row>
    <row r="229" spans="1:3" ht="17" thickBot="1" x14ac:dyDescent="0.25">
      <c r="A229" s="24" t="s">
        <v>231</v>
      </c>
      <c r="B229" s="25" t="s">
        <v>323</v>
      </c>
      <c r="C229" s="25" t="s">
        <v>218</v>
      </c>
    </row>
    <row r="230" spans="1:3" ht="17" thickBot="1" x14ac:dyDescent="0.25">
      <c r="A230" s="24" t="s">
        <v>231</v>
      </c>
      <c r="B230" s="25" t="s">
        <v>158</v>
      </c>
      <c r="C230" s="41" t="s">
        <v>226</v>
      </c>
    </row>
    <row r="231" spans="1:3" ht="17" thickBot="1" x14ac:dyDescent="0.25">
      <c r="A231" s="24" t="s">
        <v>231</v>
      </c>
      <c r="B231" s="25" t="s">
        <v>138</v>
      </c>
      <c r="C231" s="41" t="s">
        <v>226</v>
      </c>
    </row>
    <row r="232" spans="1:3" ht="17" thickBot="1" x14ac:dyDescent="0.25">
      <c r="A232" s="31"/>
      <c r="B232" s="32"/>
      <c r="C232" s="32"/>
    </row>
    <row r="233" spans="1:3" ht="17" thickBot="1" x14ac:dyDescent="0.25">
      <c r="A233" s="24" t="s">
        <v>232</v>
      </c>
      <c r="B233" s="25" t="s">
        <v>150</v>
      </c>
      <c r="C233" s="41" t="s">
        <v>218</v>
      </c>
    </row>
    <row r="234" spans="1:3" ht="17" thickBot="1" x14ac:dyDescent="0.25">
      <c r="A234" s="24" t="s">
        <v>232</v>
      </c>
      <c r="B234" s="25" t="s">
        <v>162</v>
      </c>
      <c r="C234" s="41" t="s">
        <v>218</v>
      </c>
    </row>
    <row r="235" spans="1:3" ht="17" thickBot="1" x14ac:dyDescent="0.25">
      <c r="A235" s="24" t="s">
        <v>232</v>
      </c>
      <c r="B235" s="25" t="s">
        <v>173</v>
      </c>
      <c r="C235" s="41" t="s">
        <v>218</v>
      </c>
    </row>
    <row r="236" spans="1:3" ht="17" thickBot="1" x14ac:dyDescent="0.25">
      <c r="A236" s="24" t="s">
        <v>232</v>
      </c>
      <c r="B236" s="25" t="s">
        <v>184</v>
      </c>
      <c r="C236" s="41" t="s">
        <v>218</v>
      </c>
    </row>
    <row r="237" spans="1:3" ht="17" thickBot="1" x14ac:dyDescent="0.25">
      <c r="A237" s="24" t="s">
        <v>232</v>
      </c>
      <c r="B237" s="25" t="s">
        <v>195</v>
      </c>
      <c r="C237" s="41" t="s">
        <v>218</v>
      </c>
    </row>
    <row r="238" spans="1:3" ht="17" thickBot="1" x14ac:dyDescent="0.25">
      <c r="A238" s="24" t="s">
        <v>232</v>
      </c>
      <c r="B238" s="25" t="s">
        <v>324</v>
      </c>
      <c r="C238" s="25" t="s">
        <v>218</v>
      </c>
    </row>
    <row r="239" spans="1:3" ht="17" thickBot="1" x14ac:dyDescent="0.25">
      <c r="A239" s="24" t="s">
        <v>232</v>
      </c>
      <c r="B239" s="25" t="s">
        <v>115</v>
      </c>
      <c r="C239" s="41" t="s">
        <v>218</v>
      </c>
    </row>
    <row r="240" spans="1:3" ht="17" thickBot="1" x14ac:dyDescent="0.25">
      <c r="A240" s="24" t="s">
        <v>232</v>
      </c>
      <c r="B240" s="25" t="s">
        <v>325</v>
      </c>
      <c r="C240" s="25" t="s">
        <v>218</v>
      </c>
    </row>
    <row r="241" spans="1:3" ht="17" thickBot="1" x14ac:dyDescent="0.25">
      <c r="A241" s="24" t="s">
        <v>232</v>
      </c>
      <c r="B241" s="25" t="s">
        <v>127</v>
      </c>
      <c r="C241" s="41" t="s">
        <v>218</v>
      </c>
    </row>
    <row r="242" spans="1:3" ht="17" thickBot="1" x14ac:dyDescent="0.25">
      <c r="A242" s="24" t="s">
        <v>232</v>
      </c>
      <c r="B242" s="25" t="s">
        <v>139</v>
      </c>
      <c r="C242" s="41" t="s">
        <v>218</v>
      </c>
    </row>
    <row r="243" spans="1:3" ht="17" thickBot="1" x14ac:dyDescent="0.25">
      <c r="A243" s="24" t="s">
        <v>232</v>
      </c>
      <c r="B243" s="25" t="s">
        <v>326</v>
      </c>
      <c r="C243" s="25" t="s">
        <v>218</v>
      </c>
    </row>
    <row r="244" spans="1:3" ht="17" thickBot="1" x14ac:dyDescent="0.25">
      <c r="A244" s="24" t="s">
        <v>232</v>
      </c>
      <c r="B244" s="25" t="s">
        <v>151</v>
      </c>
      <c r="C244" s="41" t="s">
        <v>218</v>
      </c>
    </row>
    <row r="245" spans="1:3" ht="17" thickBot="1" x14ac:dyDescent="0.25">
      <c r="A245" s="24" t="s">
        <v>232</v>
      </c>
      <c r="B245" s="25" t="s">
        <v>327</v>
      </c>
      <c r="C245" s="43" t="s">
        <v>218</v>
      </c>
    </row>
    <row r="246" spans="1:3" ht="17" thickBot="1" x14ac:dyDescent="0.25">
      <c r="A246" s="24" t="s">
        <v>232</v>
      </c>
      <c r="B246" s="25" t="s">
        <v>163</v>
      </c>
      <c r="C246" s="41" t="s">
        <v>218</v>
      </c>
    </row>
    <row r="247" spans="1:3" ht="17" thickBot="1" x14ac:dyDescent="0.25">
      <c r="A247" s="24" t="s">
        <v>232</v>
      </c>
      <c r="B247" s="25" t="s">
        <v>174</v>
      </c>
      <c r="C247" s="41" t="s">
        <v>224</v>
      </c>
    </row>
    <row r="248" spans="1:3" ht="17" thickBot="1" x14ac:dyDescent="0.25">
      <c r="A248" s="24" t="s">
        <v>232</v>
      </c>
      <c r="B248" s="25" t="s">
        <v>328</v>
      </c>
      <c r="C248" s="25" t="s">
        <v>218</v>
      </c>
    </row>
    <row r="249" spans="1:3" ht="17" thickBot="1" x14ac:dyDescent="0.25">
      <c r="A249" s="31"/>
      <c r="B249" s="32"/>
      <c r="C249" s="32"/>
    </row>
    <row r="250" spans="1:3" ht="17" thickBot="1" x14ac:dyDescent="0.25">
      <c r="A250" s="24" t="s">
        <v>234</v>
      </c>
      <c r="B250" s="25" t="s">
        <v>185</v>
      </c>
      <c r="C250" s="41" t="s">
        <v>218</v>
      </c>
    </row>
    <row r="251" spans="1:3" ht="17" thickBot="1" x14ac:dyDescent="0.25">
      <c r="A251" s="24" t="s">
        <v>234</v>
      </c>
      <c r="B251" s="25" t="s">
        <v>329</v>
      </c>
      <c r="C251" s="25" t="s">
        <v>218</v>
      </c>
    </row>
    <row r="252" spans="1:3" ht="17" thickBot="1" x14ac:dyDescent="0.25">
      <c r="A252" s="24" t="s">
        <v>234</v>
      </c>
      <c r="B252" s="25" t="s">
        <v>169</v>
      </c>
      <c r="C252" s="41" t="s">
        <v>224</v>
      </c>
    </row>
    <row r="253" spans="1:3" ht="17" thickBot="1" x14ac:dyDescent="0.25">
      <c r="A253" s="24" t="s">
        <v>234</v>
      </c>
      <c r="B253" s="25" t="s">
        <v>196</v>
      </c>
      <c r="C253" s="41" t="s">
        <v>224</v>
      </c>
    </row>
    <row r="254" spans="1:3" ht="17" thickBot="1" x14ac:dyDescent="0.25">
      <c r="A254" s="24" t="s">
        <v>234</v>
      </c>
      <c r="B254" s="25" t="s">
        <v>116</v>
      </c>
      <c r="C254" s="41" t="s">
        <v>224</v>
      </c>
    </row>
    <row r="255" spans="1:3" ht="17" thickBot="1" x14ac:dyDescent="0.25">
      <c r="A255" s="24" t="s">
        <v>234</v>
      </c>
      <c r="B255" s="25" t="s">
        <v>128</v>
      </c>
      <c r="C255" s="41" t="s">
        <v>218</v>
      </c>
    </row>
    <row r="256" spans="1:3" ht="17" thickBot="1" x14ac:dyDescent="0.25">
      <c r="A256" s="24" t="s">
        <v>234</v>
      </c>
      <c r="B256" s="25" t="s">
        <v>140</v>
      </c>
      <c r="C256" s="41" t="s">
        <v>224</v>
      </c>
    </row>
    <row r="257" spans="1:3" ht="17" thickBot="1" x14ac:dyDescent="0.25">
      <c r="A257" s="24" t="s">
        <v>234</v>
      </c>
      <c r="B257" s="25" t="s">
        <v>330</v>
      </c>
      <c r="C257" s="25" t="s">
        <v>218</v>
      </c>
    </row>
    <row r="258" spans="1:3" ht="17" thickBot="1" x14ac:dyDescent="0.25">
      <c r="A258" s="24" t="s">
        <v>234</v>
      </c>
      <c r="B258" s="25" t="s">
        <v>331</v>
      </c>
      <c r="C258" s="33" t="s">
        <v>218</v>
      </c>
    </row>
    <row r="259" spans="1:3" ht="17" thickBot="1" x14ac:dyDescent="0.25">
      <c r="A259" s="24" t="s">
        <v>234</v>
      </c>
      <c r="B259" s="25" t="s">
        <v>332</v>
      </c>
      <c r="C259" s="33" t="s">
        <v>218</v>
      </c>
    </row>
    <row r="260" spans="1:3" ht="17" thickBot="1" x14ac:dyDescent="0.25">
      <c r="A260" s="24" t="s">
        <v>234</v>
      </c>
      <c r="B260" s="25" t="s">
        <v>333</v>
      </c>
      <c r="C260" s="33" t="s">
        <v>218</v>
      </c>
    </row>
    <row r="261" spans="1:3" ht="17" thickBot="1" x14ac:dyDescent="0.25">
      <c r="A261" s="24" t="s">
        <v>234</v>
      </c>
      <c r="B261" s="25" t="s">
        <v>334</v>
      </c>
      <c r="C261" s="33" t="s">
        <v>218</v>
      </c>
    </row>
    <row r="262" spans="1:3" ht="17" thickBot="1" x14ac:dyDescent="0.25">
      <c r="A262" s="24" t="s">
        <v>234</v>
      </c>
      <c r="B262" s="25" t="s">
        <v>335</v>
      </c>
      <c r="C262" s="25" t="s">
        <v>218</v>
      </c>
    </row>
    <row r="263" spans="1:3" ht="17" thickBot="1" x14ac:dyDescent="0.25">
      <c r="A263" s="24" t="s">
        <v>234</v>
      </c>
      <c r="B263" s="25" t="s">
        <v>336</v>
      </c>
      <c r="C263" s="25" t="s">
        <v>218</v>
      </c>
    </row>
    <row r="264" spans="1:3" ht="17" thickBot="1" x14ac:dyDescent="0.25">
      <c r="A264" s="24" t="s">
        <v>234</v>
      </c>
      <c r="B264" s="25" t="s">
        <v>152</v>
      </c>
      <c r="C264" s="41" t="s">
        <v>218</v>
      </c>
    </row>
    <row r="265" spans="1:3" ht="17" thickBot="1" x14ac:dyDescent="0.25">
      <c r="A265" s="24" t="s">
        <v>234</v>
      </c>
      <c r="B265" s="25" t="s">
        <v>164</v>
      </c>
      <c r="C265" s="41" t="s">
        <v>218</v>
      </c>
    </row>
    <row r="266" spans="1:3" ht="17" thickBot="1" x14ac:dyDescent="0.25">
      <c r="A266" s="24" t="s">
        <v>234</v>
      </c>
      <c r="B266" s="25" t="s">
        <v>175</v>
      </c>
      <c r="C266" s="41" t="s">
        <v>218</v>
      </c>
    </row>
    <row r="267" spans="1:3" ht="17" thickBot="1" x14ac:dyDescent="0.25">
      <c r="A267" s="24" t="s">
        <v>234</v>
      </c>
      <c r="B267" s="25" t="s">
        <v>337</v>
      </c>
      <c r="C267" s="25" t="s">
        <v>218</v>
      </c>
    </row>
    <row r="268" spans="1:3" ht="17" thickBot="1" x14ac:dyDescent="0.25">
      <c r="A268" s="31"/>
      <c r="B268" s="32"/>
      <c r="C268" s="32"/>
    </row>
    <row r="269" spans="1:3" ht="17" thickBot="1" x14ac:dyDescent="0.25">
      <c r="A269" s="24" t="s">
        <v>235</v>
      </c>
      <c r="B269" s="25" t="s">
        <v>338</v>
      </c>
      <c r="C269" s="25" t="s">
        <v>218</v>
      </c>
    </row>
    <row r="270" spans="1:3" ht="17" thickBot="1" x14ac:dyDescent="0.25">
      <c r="A270" s="24" t="s">
        <v>235</v>
      </c>
      <c r="B270" s="25" t="s">
        <v>186</v>
      </c>
      <c r="C270" s="41" t="s">
        <v>218</v>
      </c>
    </row>
    <row r="271" spans="1:3" ht="17" thickBot="1" x14ac:dyDescent="0.25">
      <c r="A271" s="24" t="s">
        <v>235</v>
      </c>
      <c r="B271" s="25" t="s">
        <v>197</v>
      </c>
      <c r="C271" s="41" t="s">
        <v>226</v>
      </c>
    </row>
    <row r="272" spans="1:3" ht="17" thickBot="1" x14ac:dyDescent="0.25">
      <c r="A272" s="24" t="s">
        <v>235</v>
      </c>
      <c r="B272" s="25" t="s">
        <v>117</v>
      </c>
      <c r="C272" s="41" t="s">
        <v>218</v>
      </c>
    </row>
    <row r="273" spans="1:3" ht="17" thickBot="1" x14ac:dyDescent="0.25">
      <c r="A273" s="24" t="s">
        <v>235</v>
      </c>
      <c r="B273" s="25" t="s">
        <v>339</v>
      </c>
      <c r="C273" s="25" t="s">
        <v>218</v>
      </c>
    </row>
    <row r="274" spans="1:3" ht="17" thickBot="1" x14ac:dyDescent="0.25">
      <c r="A274" s="24" t="s">
        <v>235</v>
      </c>
      <c r="B274" s="25" t="s">
        <v>340</v>
      </c>
      <c r="C274" s="25" t="s">
        <v>218</v>
      </c>
    </row>
    <row r="275" spans="1:3" ht="17" thickBot="1" x14ac:dyDescent="0.25">
      <c r="A275" s="24" t="s">
        <v>235</v>
      </c>
      <c r="B275" s="25" t="s">
        <v>341</v>
      </c>
      <c r="C275" s="25" t="s">
        <v>218</v>
      </c>
    </row>
    <row r="276" spans="1:3" ht="17" thickBot="1" x14ac:dyDescent="0.25">
      <c r="A276" s="31"/>
      <c r="B276" s="32"/>
      <c r="C276" s="32"/>
    </row>
    <row r="277" spans="1:3" ht="17" thickBot="1" x14ac:dyDescent="0.25">
      <c r="A277" s="24" t="s">
        <v>236</v>
      </c>
      <c r="B277" s="25" t="s">
        <v>342</v>
      </c>
      <c r="C277" s="25" t="s">
        <v>218</v>
      </c>
    </row>
    <row r="278" spans="1:3" ht="17" thickBot="1" x14ac:dyDescent="0.25">
      <c r="A278" s="24" t="s">
        <v>236</v>
      </c>
      <c r="B278" s="25" t="s">
        <v>343</v>
      </c>
      <c r="C278" s="25" t="s">
        <v>218</v>
      </c>
    </row>
    <row r="279" spans="1:3" ht="17" thickBot="1" x14ac:dyDescent="0.25">
      <c r="A279" s="24" t="s">
        <v>236</v>
      </c>
      <c r="B279" s="25" t="s">
        <v>129</v>
      </c>
      <c r="C279" s="41" t="s">
        <v>218</v>
      </c>
    </row>
    <row r="280" spans="1:3" ht="17" thickBot="1" x14ac:dyDescent="0.25">
      <c r="A280" s="24" t="s">
        <v>236</v>
      </c>
      <c r="B280" s="25" t="s">
        <v>141</v>
      </c>
      <c r="C280" s="41" t="s">
        <v>218</v>
      </c>
    </row>
    <row r="281" spans="1:3" ht="17" thickBot="1" x14ac:dyDescent="0.25">
      <c r="A281" s="24" t="s">
        <v>236</v>
      </c>
      <c r="B281" s="25" t="s">
        <v>153</v>
      </c>
      <c r="C281" s="41" t="s">
        <v>224</v>
      </c>
    </row>
    <row r="282" spans="1:3" ht="17" thickBot="1" x14ac:dyDescent="0.25">
      <c r="A282" s="24" t="s">
        <v>236</v>
      </c>
      <c r="B282" s="25" t="s">
        <v>165</v>
      </c>
      <c r="C282" s="41" t="s">
        <v>224</v>
      </c>
    </row>
    <row r="283" spans="1:3" ht="17" thickBot="1" x14ac:dyDescent="0.25">
      <c r="A283" s="24" t="s">
        <v>236</v>
      </c>
      <c r="B283" s="25" t="s">
        <v>176</v>
      </c>
      <c r="C283" s="41" t="s">
        <v>224</v>
      </c>
    </row>
    <row r="284" spans="1:3" ht="17" thickBot="1" x14ac:dyDescent="0.25">
      <c r="A284" s="24" t="s">
        <v>236</v>
      </c>
      <c r="B284" s="25" t="s">
        <v>187</v>
      </c>
      <c r="C284" s="41" t="s">
        <v>224</v>
      </c>
    </row>
    <row r="285" spans="1:3" ht="17" thickBot="1" x14ac:dyDescent="0.25">
      <c r="A285" s="31"/>
      <c r="B285" s="32"/>
      <c r="C285" s="32"/>
    </row>
    <row r="286" spans="1:3" ht="17" thickBot="1" x14ac:dyDescent="0.25">
      <c r="A286" s="24" t="s">
        <v>237</v>
      </c>
      <c r="B286" s="25" t="s">
        <v>198</v>
      </c>
      <c r="C286" s="41" t="s">
        <v>218</v>
      </c>
    </row>
    <row r="287" spans="1:3" ht="17" thickBot="1" x14ac:dyDescent="0.25">
      <c r="A287" s="24" t="s">
        <v>237</v>
      </c>
      <c r="B287" s="25" t="s">
        <v>344</v>
      </c>
      <c r="C287" s="25" t="s">
        <v>218</v>
      </c>
    </row>
    <row r="288" spans="1:3" ht="17" thickBot="1" x14ac:dyDescent="0.25">
      <c r="A288" s="24" t="s">
        <v>237</v>
      </c>
      <c r="B288" s="25" t="s">
        <v>118</v>
      </c>
      <c r="C288" s="41" t="s">
        <v>224</v>
      </c>
    </row>
    <row r="289" spans="1:3" ht="17" thickBot="1" x14ac:dyDescent="0.25">
      <c r="A289" s="24" t="s">
        <v>237</v>
      </c>
      <c r="B289" s="25" t="s">
        <v>180</v>
      </c>
      <c r="C289" s="41" t="s">
        <v>226</v>
      </c>
    </row>
    <row r="290" spans="1:3" ht="17" thickBot="1" x14ac:dyDescent="0.25">
      <c r="A290" s="24" t="s">
        <v>237</v>
      </c>
      <c r="B290" s="25" t="s">
        <v>130</v>
      </c>
      <c r="C290" s="41" t="s">
        <v>226</v>
      </c>
    </row>
    <row r="291" spans="1:3" ht="17" thickBot="1" x14ac:dyDescent="0.25">
      <c r="A291" s="24" t="s">
        <v>237</v>
      </c>
      <c r="B291" s="25" t="s">
        <v>142</v>
      </c>
      <c r="C291" s="41" t="s">
        <v>218</v>
      </c>
    </row>
    <row r="292" spans="1:3" ht="17" thickBot="1" x14ac:dyDescent="0.25">
      <c r="A292" s="24" t="s">
        <v>237</v>
      </c>
      <c r="B292" s="25" t="s">
        <v>345</v>
      </c>
      <c r="C292" s="25" t="s">
        <v>218</v>
      </c>
    </row>
    <row r="293" spans="1:3" ht="17" thickBot="1" x14ac:dyDescent="0.25">
      <c r="A293" s="24" t="s">
        <v>237</v>
      </c>
      <c r="B293" s="25" t="s">
        <v>346</v>
      </c>
      <c r="C293" s="25" t="s">
        <v>218</v>
      </c>
    </row>
    <row r="294" spans="1:3" ht="17" thickBot="1" x14ac:dyDescent="0.25">
      <c r="A294" s="24" t="s">
        <v>237</v>
      </c>
      <c r="B294" s="25" t="s">
        <v>347</v>
      </c>
      <c r="C294" s="25" t="s">
        <v>218</v>
      </c>
    </row>
    <row r="295" spans="1:3" ht="17" thickBot="1" x14ac:dyDescent="0.25">
      <c r="A295" s="24" t="s">
        <v>237</v>
      </c>
      <c r="B295" s="25" t="s">
        <v>154</v>
      </c>
      <c r="C295" s="41" t="s">
        <v>224</v>
      </c>
    </row>
    <row r="296" spans="1:3" ht="17" thickBot="1" x14ac:dyDescent="0.25">
      <c r="A296" s="24" t="s">
        <v>237</v>
      </c>
      <c r="B296" s="25" t="s">
        <v>166</v>
      </c>
      <c r="C296" s="41" t="s">
        <v>218</v>
      </c>
    </row>
    <row r="297" spans="1:3" ht="17" thickBot="1" x14ac:dyDescent="0.25">
      <c r="A297" s="24" t="s">
        <v>237</v>
      </c>
      <c r="B297" s="25" t="s">
        <v>348</v>
      </c>
      <c r="C297" s="25" t="s">
        <v>218</v>
      </c>
    </row>
    <row r="298" spans="1:3" ht="17" thickBot="1" x14ac:dyDescent="0.25">
      <c r="A298" s="24" t="s">
        <v>237</v>
      </c>
      <c r="B298" s="25" t="s">
        <v>177</v>
      </c>
      <c r="C298" s="41" t="s">
        <v>218</v>
      </c>
    </row>
    <row r="299" spans="1:3" ht="17" thickBot="1" x14ac:dyDescent="0.25">
      <c r="A299" s="24" t="s">
        <v>237</v>
      </c>
      <c r="B299" s="25" t="s">
        <v>349</v>
      </c>
      <c r="C299" s="25" t="s">
        <v>218</v>
      </c>
    </row>
    <row r="300" spans="1:3" ht="17" thickBot="1" x14ac:dyDescent="0.25">
      <c r="A300" s="24" t="s">
        <v>237</v>
      </c>
      <c r="B300" s="25" t="s">
        <v>188</v>
      </c>
      <c r="C300" s="41" t="s">
        <v>269</v>
      </c>
    </row>
    <row r="301" spans="1:3" ht="17" thickBot="1" x14ac:dyDescent="0.25">
      <c r="A301" s="24" t="s">
        <v>237</v>
      </c>
      <c r="B301" s="25" t="s">
        <v>199</v>
      </c>
      <c r="C301" s="41" t="s">
        <v>218</v>
      </c>
    </row>
    <row r="302" spans="1:3" ht="17" thickBot="1" x14ac:dyDescent="0.25">
      <c r="A302" s="24" t="s">
        <v>237</v>
      </c>
      <c r="B302" s="25" t="s">
        <v>119</v>
      </c>
      <c r="C302" s="41" t="s">
        <v>224</v>
      </c>
    </row>
    <row r="303" spans="1:3" ht="17" thickBot="1" x14ac:dyDescent="0.25">
      <c r="A303" s="24" t="s">
        <v>237</v>
      </c>
      <c r="B303" s="25" t="s">
        <v>131</v>
      </c>
      <c r="C303" s="41" t="s">
        <v>218</v>
      </c>
    </row>
    <row r="304" spans="1:3" ht="17" thickBot="1" x14ac:dyDescent="0.25">
      <c r="A304" s="24" t="s">
        <v>237</v>
      </c>
      <c r="B304" s="25" t="s">
        <v>143</v>
      </c>
      <c r="C304" s="41" t="s">
        <v>218</v>
      </c>
    </row>
    <row r="305" spans="1:3" ht="17" thickBot="1" x14ac:dyDescent="0.25">
      <c r="A305" s="24" t="s">
        <v>237</v>
      </c>
      <c r="B305" s="25" t="s">
        <v>350</v>
      </c>
      <c r="C305" s="25" t="s">
        <v>218</v>
      </c>
    </row>
    <row r="306" spans="1:3" ht="17" thickBot="1" x14ac:dyDescent="0.25">
      <c r="A306" s="24" t="s">
        <v>237</v>
      </c>
      <c r="B306" s="25" t="s">
        <v>155</v>
      </c>
      <c r="C306" s="41" t="s">
        <v>218</v>
      </c>
    </row>
    <row r="307" spans="1:3" ht="17" thickBot="1" x14ac:dyDescent="0.25">
      <c r="A307" s="24" t="s">
        <v>237</v>
      </c>
      <c r="B307" s="25" t="s">
        <v>167</v>
      </c>
      <c r="C307" s="41" t="s">
        <v>224</v>
      </c>
    </row>
    <row r="308" spans="1:3" ht="17" thickBot="1" x14ac:dyDescent="0.25">
      <c r="A308" s="24" t="s">
        <v>237</v>
      </c>
      <c r="B308" s="25" t="s">
        <v>178</v>
      </c>
      <c r="C308" s="41" t="s">
        <v>224</v>
      </c>
    </row>
    <row r="309" spans="1:3" ht="17" thickBot="1" x14ac:dyDescent="0.25">
      <c r="A309" s="24" t="s">
        <v>237</v>
      </c>
      <c r="B309" s="25" t="s">
        <v>191</v>
      </c>
      <c r="C309" s="41" t="s">
        <v>269</v>
      </c>
    </row>
    <row r="310" spans="1:3" ht="17" thickBot="1" x14ac:dyDescent="0.25">
      <c r="A310" s="24" t="s">
        <v>237</v>
      </c>
      <c r="B310" s="25" t="s">
        <v>202</v>
      </c>
      <c r="C310" s="41" t="s">
        <v>226</v>
      </c>
    </row>
    <row r="311" spans="1:3" ht="17" thickBot="1" x14ac:dyDescent="0.25">
      <c r="A311" s="24" t="s">
        <v>237</v>
      </c>
      <c r="B311" s="25" t="s">
        <v>189</v>
      </c>
      <c r="C311" s="41" t="s">
        <v>218</v>
      </c>
    </row>
    <row r="312" spans="1:3" ht="17" thickBot="1" x14ac:dyDescent="0.25">
      <c r="A312" s="24" t="s">
        <v>237</v>
      </c>
      <c r="B312" s="25" t="s">
        <v>351</v>
      </c>
      <c r="C312" s="25" t="s">
        <v>218</v>
      </c>
    </row>
    <row r="313" spans="1:3" ht="17" thickBot="1" x14ac:dyDescent="0.25">
      <c r="A313" s="24" t="s">
        <v>237</v>
      </c>
      <c r="B313" s="25" t="s">
        <v>200</v>
      </c>
      <c r="C313" s="41" t="s">
        <v>218</v>
      </c>
    </row>
    <row r="314" spans="1:3" ht="17" thickBot="1" x14ac:dyDescent="0.25">
      <c r="A314" s="31"/>
      <c r="B314" s="32"/>
      <c r="C314" s="32"/>
    </row>
    <row r="315" spans="1:3" ht="17" thickBot="1" x14ac:dyDescent="0.25">
      <c r="A315" s="24" t="s">
        <v>238</v>
      </c>
      <c r="B315" s="25" t="s">
        <v>352</v>
      </c>
      <c r="C315" s="25" t="s">
        <v>218</v>
      </c>
    </row>
    <row r="316" spans="1:3" ht="17" thickBot="1" x14ac:dyDescent="0.25">
      <c r="A316" s="24" t="s">
        <v>238</v>
      </c>
      <c r="B316" s="25" t="s">
        <v>120</v>
      </c>
      <c r="C316" s="41" t="s">
        <v>218</v>
      </c>
    </row>
    <row r="317" spans="1:3" ht="17" thickBot="1" x14ac:dyDescent="0.25">
      <c r="A317" s="24" t="s">
        <v>238</v>
      </c>
      <c r="B317" s="25" t="s">
        <v>132</v>
      </c>
      <c r="C317" s="41" t="s">
        <v>218</v>
      </c>
    </row>
    <row r="318" spans="1:3" ht="17" thickBot="1" x14ac:dyDescent="0.25">
      <c r="A318" s="24" t="s">
        <v>238</v>
      </c>
      <c r="B318" s="25" t="s">
        <v>144</v>
      </c>
      <c r="C318" s="41" t="s">
        <v>224</v>
      </c>
    </row>
    <row r="319" spans="1:3" ht="17" thickBot="1" x14ac:dyDescent="0.25">
      <c r="A319" s="24" t="s">
        <v>238</v>
      </c>
      <c r="B319" s="25" t="s">
        <v>156</v>
      </c>
      <c r="C319" s="41" t="s">
        <v>218</v>
      </c>
    </row>
  </sheetData>
  <sortState ref="A207:C231">
    <sortCondition ref="B207:B231"/>
  </sortState>
  <phoneticPr fontId="8" type="noConversion"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C68"/>
  <sheetViews>
    <sheetView topLeftCell="A27" workbookViewId="0">
      <selection activeCell="D2" sqref="D2:O10"/>
    </sheetView>
  </sheetViews>
  <sheetFormatPr baseColWidth="10" defaultRowHeight="16" x14ac:dyDescent="0.2"/>
  <sheetData>
    <row r="2" spans="2:15" x14ac:dyDescent="0.2">
      <c r="B2" s="13" t="s">
        <v>203</v>
      </c>
      <c r="C2" s="7"/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</row>
    <row r="3" spans="2:15" x14ac:dyDescent="0.2">
      <c r="B3" s="14"/>
      <c r="C3" s="8" t="s">
        <v>1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19</v>
      </c>
      <c r="I3" s="9" t="s">
        <v>20</v>
      </c>
      <c r="J3" s="9" t="s">
        <v>21</v>
      </c>
      <c r="K3" s="9" t="s">
        <v>22</v>
      </c>
      <c r="L3" s="9" t="s">
        <v>23</v>
      </c>
      <c r="M3" s="9" t="s">
        <v>24</v>
      </c>
      <c r="N3" s="9" t="s">
        <v>25</v>
      </c>
      <c r="O3" s="9" t="s">
        <v>26</v>
      </c>
    </row>
    <row r="4" spans="2:15" x14ac:dyDescent="0.2">
      <c r="B4" s="14"/>
      <c r="C4" s="8" t="s">
        <v>2</v>
      </c>
      <c r="D4" s="9" t="s">
        <v>27</v>
      </c>
      <c r="E4" s="9" t="s">
        <v>28</v>
      </c>
      <c r="F4" s="9" t="s">
        <v>29</v>
      </c>
      <c r="G4" s="9" t="s">
        <v>30</v>
      </c>
      <c r="H4" s="9" t="s">
        <v>31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9" t="s">
        <v>38</v>
      </c>
    </row>
    <row r="5" spans="2:15" x14ac:dyDescent="0.2">
      <c r="B5" s="14"/>
      <c r="C5" s="8" t="s">
        <v>3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47</v>
      </c>
      <c r="M5" s="9" t="s">
        <v>48</v>
      </c>
      <c r="N5" s="9" t="s">
        <v>49</v>
      </c>
      <c r="O5" s="9" t="s">
        <v>50</v>
      </c>
    </row>
    <row r="6" spans="2:15" x14ac:dyDescent="0.2">
      <c r="B6" s="14"/>
      <c r="C6" s="8" t="s">
        <v>4</v>
      </c>
      <c r="D6" s="9" t="s">
        <v>51</v>
      </c>
      <c r="E6" s="9" t="s">
        <v>52</v>
      </c>
      <c r="F6" s="9" t="s">
        <v>53</v>
      </c>
      <c r="G6" s="9" t="s">
        <v>54</v>
      </c>
      <c r="H6" s="9" t="s">
        <v>55</v>
      </c>
      <c r="I6" s="9" t="s">
        <v>56</v>
      </c>
      <c r="J6" s="9" t="s">
        <v>57</v>
      </c>
      <c r="K6" s="9" t="s">
        <v>58</v>
      </c>
      <c r="L6" s="9" t="s">
        <v>59</v>
      </c>
      <c r="M6" s="9" t="s">
        <v>60</v>
      </c>
      <c r="N6" s="9" t="s">
        <v>61</v>
      </c>
      <c r="O6" s="9" t="s">
        <v>62</v>
      </c>
    </row>
    <row r="7" spans="2:15" x14ac:dyDescent="0.2">
      <c r="B7" s="14"/>
      <c r="C7" s="8" t="s">
        <v>5</v>
      </c>
      <c r="D7" s="9" t="s">
        <v>63</v>
      </c>
      <c r="E7" s="9" t="s">
        <v>64</v>
      </c>
      <c r="F7" s="9" t="s">
        <v>65</v>
      </c>
      <c r="G7" s="9" t="s">
        <v>66</v>
      </c>
      <c r="H7" s="9" t="s">
        <v>67</v>
      </c>
      <c r="I7" s="9" t="s">
        <v>68</v>
      </c>
      <c r="J7" s="9" t="s">
        <v>69</v>
      </c>
      <c r="K7" s="9" t="s">
        <v>70</v>
      </c>
      <c r="L7" s="9" t="s">
        <v>71</v>
      </c>
      <c r="M7" s="9" t="s">
        <v>72</v>
      </c>
      <c r="N7" s="9" t="s">
        <v>73</v>
      </c>
      <c r="O7" s="9" t="s">
        <v>74</v>
      </c>
    </row>
    <row r="8" spans="2:15" x14ac:dyDescent="0.2">
      <c r="B8" s="14"/>
      <c r="C8" s="8" t="s">
        <v>6</v>
      </c>
      <c r="D8" s="9" t="s">
        <v>75</v>
      </c>
      <c r="E8" s="9" t="s">
        <v>76</v>
      </c>
      <c r="F8" s="9" t="s">
        <v>77</v>
      </c>
      <c r="G8" s="9" t="s">
        <v>78</v>
      </c>
      <c r="H8" s="9" t="s">
        <v>79</v>
      </c>
      <c r="I8" s="9" t="s">
        <v>80</v>
      </c>
      <c r="J8" s="9" t="s">
        <v>81</v>
      </c>
      <c r="K8" s="9" t="s">
        <v>82</v>
      </c>
      <c r="L8" s="9" t="s">
        <v>83</v>
      </c>
      <c r="M8" s="9" t="s">
        <v>84</v>
      </c>
      <c r="N8" s="9" t="s">
        <v>85</v>
      </c>
      <c r="O8" s="9" t="s">
        <v>86</v>
      </c>
    </row>
    <row r="9" spans="2:15" x14ac:dyDescent="0.2">
      <c r="B9" s="14"/>
      <c r="C9" s="8" t="s">
        <v>7</v>
      </c>
      <c r="D9" s="9" t="s">
        <v>87</v>
      </c>
      <c r="E9" s="9" t="s">
        <v>88</v>
      </c>
      <c r="F9" s="9" t="s">
        <v>89</v>
      </c>
      <c r="G9" s="9" t="s">
        <v>90</v>
      </c>
      <c r="H9" s="9" t="s">
        <v>91</v>
      </c>
      <c r="I9" s="9" t="s">
        <v>92</v>
      </c>
      <c r="J9" s="9" t="s">
        <v>93</v>
      </c>
      <c r="K9" s="9" t="s">
        <v>94</v>
      </c>
      <c r="L9" s="9" t="s">
        <v>95</v>
      </c>
      <c r="M9" s="9" t="s">
        <v>96</v>
      </c>
      <c r="N9" s="9" t="s">
        <v>97</v>
      </c>
      <c r="O9" s="9" t="s">
        <v>98</v>
      </c>
    </row>
    <row r="10" spans="2:15" x14ac:dyDescent="0.2">
      <c r="B10" s="14"/>
      <c r="C10" s="8" t="s">
        <v>8</v>
      </c>
      <c r="D10" s="9" t="s">
        <v>99</v>
      </c>
      <c r="E10" s="9" t="s">
        <v>100</v>
      </c>
      <c r="F10" s="9" t="s">
        <v>101</v>
      </c>
      <c r="G10" s="9" t="s">
        <v>102</v>
      </c>
      <c r="H10" s="9" t="s">
        <v>103</v>
      </c>
      <c r="I10" s="9" t="s">
        <v>104</v>
      </c>
      <c r="J10" s="9" t="s">
        <v>105</v>
      </c>
      <c r="K10" s="9" t="s">
        <v>106</v>
      </c>
      <c r="L10" s="9" t="s">
        <v>107</v>
      </c>
      <c r="M10" s="9" t="s">
        <v>108</v>
      </c>
      <c r="N10" s="9" t="s">
        <v>109</v>
      </c>
      <c r="O10" s="9" t="s">
        <v>110</v>
      </c>
    </row>
    <row r="11" spans="2:15" x14ac:dyDescent="0.2">
      <c r="B11" s="1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5" x14ac:dyDescent="0.2">
      <c r="B12" s="13" t="s">
        <v>204</v>
      </c>
      <c r="C12" s="7"/>
      <c r="D12" s="8">
        <v>1</v>
      </c>
      <c r="E12" s="8">
        <v>2</v>
      </c>
      <c r="F12" s="8">
        <v>3</v>
      </c>
      <c r="G12" s="8">
        <v>4</v>
      </c>
      <c r="H12" s="8">
        <v>5</v>
      </c>
      <c r="I12" s="8">
        <v>6</v>
      </c>
      <c r="J12" s="8">
        <v>7</v>
      </c>
      <c r="K12" s="8">
        <v>8</v>
      </c>
      <c r="L12" s="8">
        <v>9</v>
      </c>
      <c r="M12" s="8">
        <v>10</v>
      </c>
      <c r="N12" s="8">
        <v>11</v>
      </c>
      <c r="O12" s="8">
        <v>12</v>
      </c>
    </row>
    <row r="13" spans="2:15" x14ac:dyDescent="0.2">
      <c r="B13" s="14"/>
      <c r="C13" s="8" t="s">
        <v>1</v>
      </c>
      <c r="D13" s="15">
        <v>60</v>
      </c>
      <c r="E13" s="15">
        <v>2.42</v>
      </c>
      <c r="F13" s="15">
        <v>2.1</v>
      </c>
      <c r="G13" s="15">
        <v>10.6</v>
      </c>
      <c r="H13" s="15">
        <v>60</v>
      </c>
      <c r="I13" s="15">
        <v>15.3</v>
      </c>
      <c r="J13" s="15">
        <v>3.72</v>
      </c>
      <c r="K13" s="15">
        <v>7.58</v>
      </c>
      <c r="L13" s="15">
        <v>1.58</v>
      </c>
      <c r="M13" s="15">
        <v>22.5</v>
      </c>
      <c r="N13" s="15">
        <v>10.4</v>
      </c>
      <c r="O13" s="15">
        <v>2.56</v>
      </c>
    </row>
    <row r="14" spans="2:15" x14ac:dyDescent="0.2">
      <c r="B14" s="14"/>
      <c r="C14" s="8" t="s">
        <v>2</v>
      </c>
      <c r="D14" s="15">
        <v>1.5</v>
      </c>
      <c r="E14" s="15">
        <v>9.32</v>
      </c>
      <c r="F14" s="15">
        <v>2.44</v>
      </c>
      <c r="G14" s="15">
        <v>1.68</v>
      </c>
      <c r="H14" s="15">
        <v>1.23</v>
      </c>
      <c r="I14" s="15">
        <v>1.1299999999999999</v>
      </c>
      <c r="J14" s="15">
        <v>8.8699999999999992</v>
      </c>
      <c r="K14" s="15">
        <v>1.26</v>
      </c>
      <c r="L14" s="15">
        <v>1.78</v>
      </c>
      <c r="M14" s="15">
        <v>1.98</v>
      </c>
      <c r="N14" s="15">
        <v>37.299999999999997</v>
      </c>
      <c r="O14" s="15">
        <v>2.6</v>
      </c>
    </row>
    <row r="15" spans="2:15" x14ac:dyDescent="0.2">
      <c r="B15" s="14"/>
      <c r="C15" s="8" t="s">
        <v>3</v>
      </c>
      <c r="D15" s="15">
        <v>11.1</v>
      </c>
      <c r="E15" s="15">
        <v>3.16</v>
      </c>
      <c r="F15" s="15">
        <v>1.07</v>
      </c>
      <c r="G15" s="15">
        <v>1.4</v>
      </c>
      <c r="H15" s="15">
        <v>10.199999999999999</v>
      </c>
      <c r="I15" s="15">
        <v>1.02</v>
      </c>
      <c r="J15" s="15">
        <v>21.1</v>
      </c>
      <c r="K15" s="15">
        <v>1.74</v>
      </c>
      <c r="L15" s="15">
        <v>2.88</v>
      </c>
      <c r="M15" s="15">
        <v>16.899999999999999</v>
      </c>
      <c r="N15" s="15">
        <v>1.08</v>
      </c>
      <c r="O15" s="15">
        <v>17.600000000000001</v>
      </c>
    </row>
    <row r="16" spans="2:15" x14ac:dyDescent="0.2">
      <c r="B16" s="14"/>
      <c r="C16" s="8" t="s">
        <v>4</v>
      </c>
      <c r="D16" s="15">
        <v>1.1599999999999999</v>
      </c>
      <c r="E16" s="15">
        <v>53</v>
      </c>
      <c r="F16" s="15">
        <v>1</v>
      </c>
      <c r="G16" s="15">
        <v>5.53</v>
      </c>
      <c r="H16" s="15">
        <v>2.2999999999999998</v>
      </c>
      <c r="I16" s="15">
        <v>2.78</v>
      </c>
      <c r="J16" s="15">
        <v>1.65</v>
      </c>
      <c r="K16" s="15">
        <v>2.16</v>
      </c>
      <c r="L16" s="15">
        <v>18</v>
      </c>
      <c r="M16" s="15">
        <v>2.5299999999999998</v>
      </c>
      <c r="N16" s="15">
        <v>23</v>
      </c>
      <c r="O16" s="15">
        <v>48.5</v>
      </c>
    </row>
    <row r="17" spans="2:29" x14ac:dyDescent="0.2">
      <c r="B17" s="14"/>
      <c r="C17" s="8" t="s">
        <v>5</v>
      </c>
      <c r="D17" s="15">
        <v>5.12</v>
      </c>
      <c r="E17" s="15">
        <v>11.1</v>
      </c>
      <c r="F17" s="15">
        <v>1.74</v>
      </c>
      <c r="G17" s="15">
        <v>13.9</v>
      </c>
      <c r="H17" s="15">
        <v>1.55</v>
      </c>
      <c r="I17" s="15">
        <v>1.67</v>
      </c>
      <c r="J17" s="15">
        <v>2.23</v>
      </c>
      <c r="K17" s="15">
        <v>7.74</v>
      </c>
      <c r="L17" s="15">
        <v>16.7</v>
      </c>
      <c r="M17" s="15">
        <v>37.299999999999997</v>
      </c>
      <c r="N17" s="15">
        <v>2.16</v>
      </c>
      <c r="O17" s="15">
        <v>11.7</v>
      </c>
    </row>
    <row r="18" spans="2:29" x14ac:dyDescent="0.2">
      <c r="B18" s="14"/>
      <c r="C18" s="8" t="s">
        <v>6</v>
      </c>
      <c r="D18" s="15">
        <v>4.83</v>
      </c>
      <c r="E18" s="15">
        <v>1.96</v>
      </c>
      <c r="F18" s="15">
        <v>1.3</v>
      </c>
      <c r="G18" s="15">
        <v>3.41</v>
      </c>
      <c r="H18" s="15">
        <v>1.0900000000000001</v>
      </c>
      <c r="I18" s="15">
        <v>4.09</v>
      </c>
      <c r="J18" s="15">
        <v>1.94</v>
      </c>
      <c r="K18" s="15">
        <v>1.49</v>
      </c>
      <c r="L18" s="15">
        <v>1.03</v>
      </c>
      <c r="M18" s="15">
        <v>60</v>
      </c>
      <c r="N18" s="15">
        <v>4.63</v>
      </c>
      <c r="O18" s="15">
        <v>1.55</v>
      </c>
    </row>
    <row r="19" spans="2:29" x14ac:dyDescent="0.2">
      <c r="B19" s="14"/>
      <c r="C19" s="8" t="s">
        <v>7</v>
      </c>
      <c r="D19" s="15">
        <v>18.5</v>
      </c>
      <c r="E19" s="15">
        <v>36.4</v>
      </c>
      <c r="F19" s="15">
        <v>1.17</v>
      </c>
      <c r="G19" s="15">
        <v>60</v>
      </c>
      <c r="H19" s="15">
        <v>60</v>
      </c>
      <c r="I19" s="15">
        <v>1.17</v>
      </c>
      <c r="J19" s="15">
        <v>1.42</v>
      </c>
      <c r="K19" s="15">
        <v>35.799999999999997</v>
      </c>
      <c r="L19" s="15">
        <v>4.63</v>
      </c>
      <c r="M19" s="15">
        <v>1.19</v>
      </c>
      <c r="N19" s="15">
        <v>14.6</v>
      </c>
      <c r="O19" s="15">
        <v>17.3</v>
      </c>
    </row>
    <row r="20" spans="2:29" x14ac:dyDescent="0.2">
      <c r="B20" s="14"/>
      <c r="C20" s="8" t="s">
        <v>8</v>
      </c>
      <c r="D20" s="15">
        <v>1.99</v>
      </c>
      <c r="E20" s="15">
        <v>6.97</v>
      </c>
      <c r="F20" s="15">
        <v>1.1000000000000001</v>
      </c>
      <c r="G20" s="15">
        <v>13</v>
      </c>
      <c r="H20" s="15">
        <v>1.01</v>
      </c>
      <c r="I20" s="15">
        <v>13.9</v>
      </c>
      <c r="J20" s="15">
        <v>1.64</v>
      </c>
      <c r="K20" s="15">
        <v>1.08</v>
      </c>
      <c r="L20" s="15">
        <v>24.2</v>
      </c>
      <c r="M20" s="15">
        <v>19.600000000000001</v>
      </c>
      <c r="N20" s="15">
        <v>4.4000000000000004</v>
      </c>
      <c r="O20" s="15">
        <v>1.3</v>
      </c>
    </row>
    <row r="21" spans="2:29" x14ac:dyDescent="0.2"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Q21" t="s">
        <v>207</v>
      </c>
    </row>
    <row r="22" spans="2:29" x14ac:dyDescent="0.2"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29" x14ac:dyDescent="0.2">
      <c r="B23" s="13" t="s">
        <v>205</v>
      </c>
      <c r="C23" s="7"/>
      <c r="D23" s="8">
        <v>1</v>
      </c>
      <c r="E23" s="8">
        <v>2</v>
      </c>
      <c r="F23" s="8">
        <v>3</v>
      </c>
      <c r="G23" s="8">
        <v>4</v>
      </c>
      <c r="H23" s="8">
        <v>5</v>
      </c>
      <c r="I23" s="8">
        <v>6</v>
      </c>
      <c r="J23" s="8">
        <v>7</v>
      </c>
      <c r="K23" s="8">
        <v>8</v>
      </c>
      <c r="L23" s="8">
        <v>9</v>
      </c>
      <c r="M23" s="8">
        <v>10</v>
      </c>
      <c r="N23" s="8">
        <v>11</v>
      </c>
      <c r="O23" s="8">
        <v>12</v>
      </c>
      <c r="Q23" s="7"/>
      <c r="R23" s="8">
        <v>1</v>
      </c>
      <c r="S23" s="8">
        <v>2</v>
      </c>
      <c r="T23" s="8">
        <v>3</v>
      </c>
      <c r="U23" s="8">
        <v>4</v>
      </c>
      <c r="V23" s="8">
        <v>5</v>
      </c>
      <c r="W23" s="8">
        <v>6</v>
      </c>
      <c r="X23" s="8">
        <v>7</v>
      </c>
      <c r="Y23" s="8">
        <v>8</v>
      </c>
      <c r="Z23" s="8">
        <v>9</v>
      </c>
      <c r="AA23" s="8">
        <v>10</v>
      </c>
      <c r="AB23" s="8">
        <v>11</v>
      </c>
      <c r="AC23" s="8">
        <v>12</v>
      </c>
    </row>
    <row r="24" spans="2:29" x14ac:dyDescent="0.2">
      <c r="B24" s="14"/>
      <c r="C24" s="8" t="s">
        <v>1</v>
      </c>
      <c r="D24" s="9">
        <f>10/D13</f>
        <v>0.16666666666666666</v>
      </c>
      <c r="E24" s="9">
        <f t="shared" ref="E24:O24" si="0">10/E13</f>
        <v>4.1322314049586781</v>
      </c>
      <c r="F24" s="9">
        <f t="shared" si="0"/>
        <v>4.7619047619047619</v>
      </c>
      <c r="G24" s="9">
        <f t="shared" si="0"/>
        <v>0.94339622641509435</v>
      </c>
      <c r="H24" s="9">
        <f t="shared" si="0"/>
        <v>0.16666666666666666</v>
      </c>
      <c r="I24" s="9">
        <f t="shared" si="0"/>
        <v>0.65359477124183007</v>
      </c>
      <c r="J24" s="9">
        <f t="shared" si="0"/>
        <v>2.6881720430107525</v>
      </c>
      <c r="K24" s="9">
        <f t="shared" si="0"/>
        <v>1.3192612137203166</v>
      </c>
      <c r="L24" s="9">
        <f t="shared" si="0"/>
        <v>6.3291139240506329</v>
      </c>
      <c r="M24" s="9">
        <f t="shared" si="0"/>
        <v>0.44444444444444442</v>
      </c>
      <c r="N24" s="9">
        <f t="shared" si="0"/>
        <v>0.96153846153846145</v>
      </c>
      <c r="O24" s="9">
        <f t="shared" si="0"/>
        <v>3.90625</v>
      </c>
      <c r="Q24" s="8" t="s">
        <v>1</v>
      </c>
      <c r="R24" s="19">
        <v>9.8333333333333339</v>
      </c>
      <c r="S24" s="19">
        <v>5.8677685950413219</v>
      </c>
      <c r="T24" s="19">
        <v>5.2380952380952381</v>
      </c>
      <c r="U24" s="19">
        <v>9.0566037735849054</v>
      </c>
      <c r="V24" s="19">
        <v>9.8333333333333339</v>
      </c>
      <c r="W24" s="19">
        <v>9.3464052287581705</v>
      </c>
      <c r="X24" s="19">
        <v>7.3118279569892479</v>
      </c>
      <c r="Y24" s="19">
        <v>8.680738786279683</v>
      </c>
      <c r="Z24" s="19">
        <v>3.6708860759493671</v>
      </c>
      <c r="AA24" s="19">
        <v>9.5555555555555554</v>
      </c>
      <c r="AB24" s="19">
        <v>9.0384615384615383</v>
      </c>
      <c r="AC24" s="19">
        <v>6.09375</v>
      </c>
    </row>
    <row r="25" spans="2:29" x14ac:dyDescent="0.2">
      <c r="B25" s="14"/>
      <c r="C25" s="8" t="s">
        <v>2</v>
      </c>
      <c r="D25" s="9">
        <f t="shared" ref="D25:O31" si="1">10/D14</f>
        <v>6.666666666666667</v>
      </c>
      <c r="E25" s="9">
        <f t="shared" si="1"/>
        <v>1.0729613733905579</v>
      </c>
      <c r="F25" s="9">
        <f t="shared" si="1"/>
        <v>4.0983606557377046</v>
      </c>
      <c r="G25" s="9">
        <f t="shared" si="1"/>
        <v>5.9523809523809526</v>
      </c>
      <c r="H25" s="9">
        <f t="shared" si="1"/>
        <v>8.1300813008130088</v>
      </c>
      <c r="I25" s="9">
        <f t="shared" si="1"/>
        <v>8.8495575221238951</v>
      </c>
      <c r="J25" s="9">
        <f t="shared" si="1"/>
        <v>1.1273957158962797</v>
      </c>
      <c r="K25" s="9">
        <f t="shared" si="1"/>
        <v>7.9365079365079367</v>
      </c>
      <c r="L25" s="9">
        <f t="shared" si="1"/>
        <v>5.6179775280898872</v>
      </c>
      <c r="M25" s="9">
        <f t="shared" si="1"/>
        <v>5.0505050505050502</v>
      </c>
      <c r="N25" s="9">
        <f t="shared" si="1"/>
        <v>0.26809651474530832</v>
      </c>
      <c r="O25" s="9">
        <f t="shared" si="1"/>
        <v>3.8461538461538458</v>
      </c>
      <c r="Q25" s="8" t="s">
        <v>2</v>
      </c>
      <c r="R25" s="19">
        <v>3.333333333333333</v>
      </c>
      <c r="S25" s="19">
        <v>8.9270386266094413</v>
      </c>
      <c r="T25" s="19">
        <v>5.9016393442622954</v>
      </c>
      <c r="U25" s="19">
        <v>4.0476190476190474</v>
      </c>
      <c r="V25" s="19">
        <v>1.8699186991869912</v>
      </c>
      <c r="W25" s="19">
        <v>1.1504424778761049</v>
      </c>
      <c r="X25" s="19">
        <v>8.8726042841037209</v>
      </c>
      <c r="Y25" s="19">
        <v>2.0634920634920633</v>
      </c>
      <c r="Z25" s="19">
        <v>4.3820224719101128</v>
      </c>
      <c r="AA25" s="19">
        <v>4.9494949494949498</v>
      </c>
      <c r="AB25" s="19">
        <v>9.7319034852546924</v>
      </c>
      <c r="AC25" s="19">
        <v>6.1538461538461542</v>
      </c>
    </row>
    <row r="26" spans="2:29" x14ac:dyDescent="0.2">
      <c r="B26" s="14"/>
      <c r="C26" s="8" t="s">
        <v>3</v>
      </c>
      <c r="D26" s="9">
        <f t="shared" si="1"/>
        <v>0.90090090090090091</v>
      </c>
      <c r="E26" s="9">
        <f t="shared" si="1"/>
        <v>3.1645569620253164</v>
      </c>
      <c r="F26" s="9">
        <f t="shared" si="1"/>
        <v>9.3457943925233646</v>
      </c>
      <c r="G26" s="9">
        <f t="shared" si="1"/>
        <v>7.1428571428571432</v>
      </c>
      <c r="H26" s="9">
        <f t="shared" si="1"/>
        <v>0.98039215686274517</v>
      </c>
      <c r="I26" s="9">
        <f t="shared" si="1"/>
        <v>9.8039215686274517</v>
      </c>
      <c r="J26" s="9">
        <f t="shared" si="1"/>
        <v>0.47393364928909948</v>
      </c>
      <c r="K26" s="9">
        <f t="shared" si="1"/>
        <v>5.7471264367816088</v>
      </c>
      <c r="L26" s="9">
        <f t="shared" si="1"/>
        <v>3.4722222222222223</v>
      </c>
      <c r="M26" s="9">
        <f t="shared" si="1"/>
        <v>0.59171597633136097</v>
      </c>
      <c r="N26" s="9">
        <f t="shared" si="1"/>
        <v>9.2592592592592595</v>
      </c>
      <c r="O26" s="9">
        <f t="shared" si="1"/>
        <v>0.56818181818181812</v>
      </c>
      <c r="Q26" s="8" t="s">
        <v>3</v>
      </c>
      <c r="R26" s="19">
        <v>9.0990990990990994</v>
      </c>
      <c r="S26" s="19">
        <v>6.8354430379746836</v>
      </c>
      <c r="T26" s="19">
        <v>0.65420560747663536</v>
      </c>
      <c r="U26" s="19">
        <v>2.8571428571428568</v>
      </c>
      <c r="V26" s="19">
        <v>9.0196078431372548</v>
      </c>
      <c r="W26" s="19">
        <v>0.19607843137254832</v>
      </c>
      <c r="X26" s="19">
        <v>9.5260663507109005</v>
      </c>
      <c r="Y26" s="19">
        <v>4.2528735632183912</v>
      </c>
      <c r="Z26" s="19">
        <v>6.5277777777777777</v>
      </c>
      <c r="AA26" s="19">
        <v>9.4082840236686387</v>
      </c>
      <c r="AB26" s="19">
        <v>0.74074074074074048</v>
      </c>
      <c r="AC26" s="19">
        <v>9.4318181818181817</v>
      </c>
    </row>
    <row r="27" spans="2:29" x14ac:dyDescent="0.2">
      <c r="B27" s="14"/>
      <c r="C27" s="8" t="s">
        <v>4</v>
      </c>
      <c r="D27" s="9">
        <f t="shared" si="1"/>
        <v>8.6206896551724146</v>
      </c>
      <c r="E27" s="9">
        <f t="shared" si="1"/>
        <v>0.18867924528301888</v>
      </c>
      <c r="F27" s="9">
        <f t="shared" si="1"/>
        <v>10</v>
      </c>
      <c r="G27" s="9">
        <f t="shared" si="1"/>
        <v>1.8083182640144664</v>
      </c>
      <c r="H27" s="9">
        <f t="shared" si="1"/>
        <v>4.3478260869565224</v>
      </c>
      <c r="I27" s="9">
        <f t="shared" si="1"/>
        <v>3.5971223021582737</v>
      </c>
      <c r="J27" s="9">
        <f t="shared" si="1"/>
        <v>6.0606060606060606</v>
      </c>
      <c r="K27" s="9">
        <f t="shared" si="1"/>
        <v>4.6296296296296298</v>
      </c>
      <c r="L27" s="9">
        <f t="shared" si="1"/>
        <v>0.55555555555555558</v>
      </c>
      <c r="M27" s="9">
        <f t="shared" si="1"/>
        <v>3.9525691699604746</v>
      </c>
      <c r="N27" s="9">
        <f t="shared" si="1"/>
        <v>0.43478260869565216</v>
      </c>
      <c r="O27" s="9">
        <f t="shared" si="1"/>
        <v>0.20618556701030927</v>
      </c>
      <c r="Q27" s="8" t="s">
        <v>4</v>
      </c>
      <c r="R27" s="19">
        <v>1.3793103448275854</v>
      </c>
      <c r="S27" s="19">
        <v>9.8113207547169807</v>
      </c>
      <c r="T27" s="19">
        <v>0</v>
      </c>
      <c r="U27" s="19">
        <v>8.191681735985533</v>
      </c>
      <c r="V27" s="19">
        <v>5.6521739130434776</v>
      </c>
      <c r="W27" s="19">
        <v>6.4028776978417259</v>
      </c>
      <c r="X27" s="19">
        <v>3.9393939393939394</v>
      </c>
      <c r="Y27" s="19">
        <v>5.3703703703703702</v>
      </c>
      <c r="Z27" s="19">
        <v>9.4444444444444446</v>
      </c>
      <c r="AA27" s="19">
        <v>6.0474308300395254</v>
      </c>
      <c r="AB27" s="19">
        <v>9.5652173913043477</v>
      </c>
      <c r="AC27" s="19">
        <v>9.7938144329896915</v>
      </c>
    </row>
    <row r="28" spans="2:29" x14ac:dyDescent="0.2">
      <c r="B28" s="14"/>
      <c r="C28" s="8" t="s">
        <v>5</v>
      </c>
      <c r="D28" s="9">
        <f t="shared" si="1"/>
        <v>1.953125</v>
      </c>
      <c r="E28" s="9">
        <f t="shared" si="1"/>
        <v>0.90090090090090091</v>
      </c>
      <c r="F28" s="9">
        <f t="shared" si="1"/>
        <v>5.7471264367816088</v>
      </c>
      <c r="G28" s="9">
        <f t="shared" si="1"/>
        <v>0.71942446043165464</v>
      </c>
      <c r="H28" s="9">
        <f t="shared" si="1"/>
        <v>6.4516129032258061</v>
      </c>
      <c r="I28" s="9">
        <f t="shared" si="1"/>
        <v>5.9880239520958085</v>
      </c>
      <c r="J28" s="9">
        <f t="shared" si="1"/>
        <v>4.4843049327354256</v>
      </c>
      <c r="K28" s="9">
        <f t="shared" si="1"/>
        <v>1.2919896640826873</v>
      </c>
      <c r="L28" s="9">
        <f t="shared" si="1"/>
        <v>0.5988023952095809</v>
      </c>
      <c r="M28" s="9">
        <f t="shared" si="1"/>
        <v>0.26809651474530832</v>
      </c>
      <c r="N28" s="9">
        <f t="shared" si="1"/>
        <v>4.6296296296296298</v>
      </c>
      <c r="O28" s="9">
        <f t="shared" si="1"/>
        <v>0.85470085470085477</v>
      </c>
      <c r="Q28" s="8" t="s">
        <v>5</v>
      </c>
      <c r="R28" s="19">
        <v>8.046875</v>
      </c>
      <c r="S28" s="19">
        <v>9.0990990990990994</v>
      </c>
      <c r="T28" s="19">
        <v>4.2528735632183912</v>
      </c>
      <c r="U28" s="19">
        <v>9.2805755395683462</v>
      </c>
      <c r="V28" s="19">
        <v>3.5483870967741939</v>
      </c>
      <c r="W28" s="19">
        <v>4.0119760479041915</v>
      </c>
      <c r="X28" s="19">
        <v>5.5156950672645744</v>
      </c>
      <c r="Y28" s="19">
        <v>8.7080103359173133</v>
      </c>
      <c r="Z28" s="19">
        <v>9.4011976047904184</v>
      </c>
      <c r="AA28" s="19">
        <v>9.7319034852546924</v>
      </c>
      <c r="AB28" s="19">
        <v>5.3703703703703702</v>
      </c>
      <c r="AC28" s="19">
        <v>9.1452991452991448</v>
      </c>
    </row>
    <row r="29" spans="2:29" x14ac:dyDescent="0.2">
      <c r="B29" s="14"/>
      <c r="C29" s="8" t="s">
        <v>6</v>
      </c>
      <c r="D29" s="9">
        <f t="shared" si="1"/>
        <v>2.0703933747412009</v>
      </c>
      <c r="E29" s="9">
        <f t="shared" si="1"/>
        <v>5.1020408163265305</v>
      </c>
      <c r="F29" s="9">
        <f t="shared" si="1"/>
        <v>7.6923076923076916</v>
      </c>
      <c r="G29" s="9">
        <f t="shared" si="1"/>
        <v>2.9325513196480939</v>
      </c>
      <c r="H29" s="9">
        <f t="shared" si="1"/>
        <v>9.1743119266055047</v>
      </c>
      <c r="I29" s="9">
        <f t="shared" si="1"/>
        <v>2.4449877750611249</v>
      </c>
      <c r="J29" s="9">
        <f t="shared" si="1"/>
        <v>5.1546391752577323</v>
      </c>
      <c r="K29" s="9">
        <f t="shared" si="1"/>
        <v>6.7114093959731544</v>
      </c>
      <c r="L29" s="9">
        <f t="shared" si="1"/>
        <v>9.7087378640776691</v>
      </c>
      <c r="M29" s="9">
        <f t="shared" si="1"/>
        <v>0.16666666666666666</v>
      </c>
      <c r="N29" s="9">
        <f t="shared" si="1"/>
        <v>2.159827213822894</v>
      </c>
      <c r="O29" s="9">
        <f t="shared" si="1"/>
        <v>6.4516129032258061</v>
      </c>
      <c r="Q29" s="8" t="s">
        <v>6</v>
      </c>
      <c r="R29" s="19">
        <v>7.9296066252587991</v>
      </c>
      <c r="S29" s="19">
        <v>4.8979591836734695</v>
      </c>
      <c r="T29" s="19">
        <v>2.3076923076923084</v>
      </c>
      <c r="U29" s="19">
        <v>7.0674486803519061</v>
      </c>
      <c r="V29" s="19">
        <v>0.82568807339449535</v>
      </c>
      <c r="W29" s="19">
        <v>7.5550122249388751</v>
      </c>
      <c r="X29" s="19">
        <v>4.8453608247422677</v>
      </c>
      <c r="Y29" s="19">
        <v>3.2885906040268456</v>
      </c>
      <c r="Z29" s="19">
        <v>0.29126213592233086</v>
      </c>
      <c r="AA29" s="19">
        <v>9.8333333333333339</v>
      </c>
      <c r="AB29" s="19">
        <v>7.8401727861771064</v>
      </c>
      <c r="AC29" s="19">
        <v>3.5483870967741939</v>
      </c>
    </row>
    <row r="30" spans="2:29" x14ac:dyDescent="0.2">
      <c r="B30" s="14"/>
      <c r="C30" s="8" t="s">
        <v>7</v>
      </c>
      <c r="D30" s="9">
        <f t="shared" si="1"/>
        <v>0.54054054054054057</v>
      </c>
      <c r="E30" s="9">
        <f t="shared" si="1"/>
        <v>0.27472527472527475</v>
      </c>
      <c r="F30" s="9">
        <f t="shared" si="1"/>
        <v>8.5470085470085468</v>
      </c>
      <c r="G30" s="9">
        <f t="shared" si="1"/>
        <v>0.16666666666666666</v>
      </c>
      <c r="H30" s="9">
        <f t="shared" si="1"/>
        <v>0.16666666666666666</v>
      </c>
      <c r="I30" s="9">
        <f t="shared" si="1"/>
        <v>8.5470085470085468</v>
      </c>
      <c r="J30" s="9">
        <f t="shared" si="1"/>
        <v>7.042253521126761</v>
      </c>
      <c r="K30" s="9">
        <f t="shared" si="1"/>
        <v>0.27932960893854752</v>
      </c>
      <c r="L30" s="9">
        <f t="shared" si="1"/>
        <v>2.159827213822894</v>
      </c>
      <c r="M30" s="9">
        <f t="shared" si="1"/>
        <v>8.4033613445378155</v>
      </c>
      <c r="N30" s="9">
        <f t="shared" si="1"/>
        <v>0.68493150684931503</v>
      </c>
      <c r="O30" s="9">
        <f t="shared" si="1"/>
        <v>0.57803468208092479</v>
      </c>
      <c r="Q30" s="8" t="s">
        <v>7</v>
      </c>
      <c r="R30" s="19">
        <v>9.4594594594594597</v>
      </c>
      <c r="S30" s="19">
        <v>9.7252747252747245</v>
      </c>
      <c r="T30" s="19">
        <v>1.4529914529914532</v>
      </c>
      <c r="U30" s="19">
        <v>9.8333333333333339</v>
      </c>
      <c r="V30" s="19">
        <v>9.8333333333333339</v>
      </c>
      <c r="W30" s="19">
        <v>1.4529914529914532</v>
      </c>
      <c r="X30" s="19">
        <v>2.957746478873239</v>
      </c>
      <c r="Y30" s="19">
        <v>9.7206703910614518</v>
      </c>
      <c r="Z30" s="19">
        <v>7.8401727861771064</v>
      </c>
      <c r="AA30" s="19">
        <v>1.5966386554621845</v>
      </c>
      <c r="AB30" s="19">
        <v>9.3150684931506849</v>
      </c>
      <c r="AC30" s="19">
        <v>9.4219653179190743</v>
      </c>
    </row>
    <row r="31" spans="2:29" x14ac:dyDescent="0.2">
      <c r="B31" s="14"/>
      <c r="C31" s="8" t="s">
        <v>8</v>
      </c>
      <c r="D31" s="9">
        <f t="shared" si="1"/>
        <v>5.025125628140704</v>
      </c>
      <c r="E31" s="9">
        <f t="shared" si="1"/>
        <v>1.4347202295552368</v>
      </c>
      <c r="F31" s="9">
        <f t="shared" si="1"/>
        <v>9.0909090909090899</v>
      </c>
      <c r="G31" s="9">
        <f t="shared" si="1"/>
        <v>0.76923076923076927</v>
      </c>
      <c r="H31" s="9">
        <f t="shared" si="1"/>
        <v>9.9009900990099009</v>
      </c>
      <c r="I31" s="9">
        <f t="shared" si="1"/>
        <v>0.71942446043165464</v>
      </c>
      <c r="J31" s="9">
        <f t="shared" si="1"/>
        <v>6.0975609756097562</v>
      </c>
      <c r="K31" s="9">
        <f t="shared" si="1"/>
        <v>9.2592592592592595</v>
      </c>
      <c r="L31" s="9">
        <f t="shared" si="1"/>
        <v>0.41322314049586778</v>
      </c>
      <c r="M31" s="9">
        <f t="shared" si="1"/>
        <v>0.51020408163265307</v>
      </c>
      <c r="N31" s="9">
        <f t="shared" si="1"/>
        <v>2.2727272727272725</v>
      </c>
      <c r="O31" s="9">
        <f t="shared" si="1"/>
        <v>7.6923076923076916</v>
      </c>
      <c r="Q31" s="8" t="s">
        <v>8</v>
      </c>
      <c r="R31" s="19">
        <v>4.974874371859296</v>
      </c>
      <c r="S31" s="19">
        <v>8.5652797704447625</v>
      </c>
      <c r="T31" s="19">
        <v>0.90909090909091006</v>
      </c>
      <c r="U31" s="19">
        <v>9.2307692307692299</v>
      </c>
      <c r="V31" s="19">
        <v>9.9009900990099098E-2</v>
      </c>
      <c r="W31" s="19">
        <v>9.2805755395683462</v>
      </c>
      <c r="X31" s="19">
        <v>3.9024390243902438</v>
      </c>
      <c r="Y31" s="19">
        <v>0.74074074074074048</v>
      </c>
      <c r="Z31" s="19">
        <v>9.5867768595041323</v>
      </c>
      <c r="AA31" s="19">
        <v>9.4897959183673475</v>
      </c>
      <c r="AB31" s="19">
        <v>7.7272727272727275</v>
      </c>
      <c r="AC31" s="19">
        <v>2.3076923076923084</v>
      </c>
    </row>
    <row r="32" spans="2:29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6"/>
      <c r="O32" s="16"/>
    </row>
    <row r="33" spans="2:15" x14ac:dyDescent="0.2">
      <c r="B33" s="17" t="s">
        <v>206</v>
      </c>
      <c r="C33" s="10"/>
      <c r="D33" s="11">
        <v>1</v>
      </c>
      <c r="E33" s="11">
        <v>2</v>
      </c>
      <c r="F33" s="11">
        <v>3</v>
      </c>
      <c r="G33" s="11">
        <v>4</v>
      </c>
      <c r="H33" s="11">
        <v>5</v>
      </c>
      <c r="I33" s="11">
        <v>6</v>
      </c>
      <c r="J33" s="11">
        <v>7</v>
      </c>
      <c r="K33" s="11">
        <v>8</v>
      </c>
      <c r="L33" s="11">
        <v>9</v>
      </c>
      <c r="M33" s="11">
        <v>10</v>
      </c>
      <c r="N33" s="11">
        <v>11</v>
      </c>
      <c r="O33" s="11">
        <v>12</v>
      </c>
    </row>
    <row r="34" spans="2:15" x14ac:dyDescent="0.2">
      <c r="B34" s="16"/>
      <c r="C34" s="11" t="s">
        <v>1</v>
      </c>
      <c r="D34" s="12" t="s">
        <v>111</v>
      </c>
      <c r="E34" s="12" t="s">
        <v>112</v>
      </c>
      <c r="F34" s="12" t="s">
        <v>113</v>
      </c>
      <c r="G34" s="12" t="s">
        <v>114</v>
      </c>
      <c r="H34" s="12" t="s">
        <v>115</v>
      </c>
      <c r="I34" s="12" t="s">
        <v>116</v>
      </c>
      <c r="J34" s="12" t="s">
        <v>117</v>
      </c>
      <c r="K34" s="12" t="s">
        <v>118</v>
      </c>
      <c r="L34" s="12" t="s">
        <v>119</v>
      </c>
      <c r="M34" s="12" t="s">
        <v>120</v>
      </c>
      <c r="N34" s="12" t="s">
        <v>121</v>
      </c>
      <c r="O34" s="12" t="s">
        <v>122</v>
      </c>
    </row>
    <row r="35" spans="2:15" x14ac:dyDescent="0.2">
      <c r="B35" s="16"/>
      <c r="C35" s="11" t="s">
        <v>2</v>
      </c>
      <c r="D35" s="12" t="s">
        <v>123</v>
      </c>
      <c r="E35" s="12" t="s">
        <v>124</v>
      </c>
      <c r="F35" s="12" t="s">
        <v>125</v>
      </c>
      <c r="G35" s="12" t="s">
        <v>126</v>
      </c>
      <c r="H35" s="12" t="s">
        <v>127</v>
      </c>
      <c r="I35" s="12" t="s">
        <v>128</v>
      </c>
      <c r="J35" s="12" t="s">
        <v>129</v>
      </c>
      <c r="K35" s="12" t="s">
        <v>130</v>
      </c>
      <c r="L35" s="12" t="s">
        <v>131</v>
      </c>
      <c r="M35" s="12" t="s">
        <v>132</v>
      </c>
      <c r="N35" s="12" t="s">
        <v>133</v>
      </c>
      <c r="O35" s="12" t="s">
        <v>134</v>
      </c>
    </row>
    <row r="36" spans="2:15" x14ac:dyDescent="0.2">
      <c r="B36" s="16"/>
      <c r="C36" s="11" t="s">
        <v>3</v>
      </c>
      <c r="D36" s="12" t="s">
        <v>135</v>
      </c>
      <c r="E36" s="12" t="s">
        <v>136</v>
      </c>
      <c r="F36" s="12" t="s">
        <v>137</v>
      </c>
      <c r="G36" s="12" t="s">
        <v>138</v>
      </c>
      <c r="H36" s="12" t="s">
        <v>139</v>
      </c>
      <c r="I36" s="12" t="s">
        <v>140</v>
      </c>
      <c r="J36" s="12" t="s">
        <v>141</v>
      </c>
      <c r="K36" s="12" t="s">
        <v>142</v>
      </c>
      <c r="L36" s="12" t="s">
        <v>143</v>
      </c>
      <c r="M36" s="12" t="s">
        <v>144</v>
      </c>
      <c r="N36" s="12" t="s">
        <v>145</v>
      </c>
      <c r="O36" s="12" t="s">
        <v>146</v>
      </c>
    </row>
    <row r="37" spans="2:15" x14ac:dyDescent="0.2">
      <c r="B37" s="16"/>
      <c r="C37" s="11" t="s">
        <v>4</v>
      </c>
      <c r="D37" s="12" t="s">
        <v>147</v>
      </c>
      <c r="E37" s="12" t="s">
        <v>148</v>
      </c>
      <c r="F37" s="12" t="s">
        <v>149</v>
      </c>
      <c r="G37" s="12" t="s">
        <v>150</v>
      </c>
      <c r="H37" s="12" t="s">
        <v>151</v>
      </c>
      <c r="I37" s="12" t="s">
        <v>152</v>
      </c>
      <c r="J37" s="12" t="s">
        <v>153</v>
      </c>
      <c r="K37" s="12" t="s">
        <v>154</v>
      </c>
      <c r="L37" s="12" t="s">
        <v>155</v>
      </c>
      <c r="M37" s="12" t="s">
        <v>156</v>
      </c>
      <c r="N37" s="12" t="s">
        <v>157</v>
      </c>
      <c r="O37" s="12" t="s">
        <v>158</v>
      </c>
    </row>
    <row r="38" spans="2:15" x14ac:dyDescent="0.2">
      <c r="B38" s="16"/>
      <c r="C38" s="11" t="s">
        <v>5</v>
      </c>
      <c r="D38" s="12" t="s">
        <v>159</v>
      </c>
      <c r="E38" s="12" t="s">
        <v>160</v>
      </c>
      <c r="F38" s="12" t="s">
        <v>161</v>
      </c>
      <c r="G38" s="12" t="s">
        <v>162</v>
      </c>
      <c r="H38" s="12" t="s">
        <v>163</v>
      </c>
      <c r="I38" s="12" t="s">
        <v>164</v>
      </c>
      <c r="J38" s="12" t="s">
        <v>165</v>
      </c>
      <c r="K38" s="12" t="s">
        <v>166</v>
      </c>
      <c r="L38" s="12" t="s">
        <v>167</v>
      </c>
      <c r="M38" s="10"/>
      <c r="N38" s="12" t="s">
        <v>168</v>
      </c>
      <c r="O38" s="12" t="s">
        <v>169</v>
      </c>
    </row>
    <row r="39" spans="2:15" x14ac:dyDescent="0.2">
      <c r="B39" s="16"/>
      <c r="C39" s="11" t="s">
        <v>6</v>
      </c>
      <c r="D39" s="12" t="s">
        <v>170</v>
      </c>
      <c r="E39" s="12" t="s">
        <v>171</v>
      </c>
      <c r="F39" s="12" t="s">
        <v>172</v>
      </c>
      <c r="G39" s="12" t="s">
        <v>173</v>
      </c>
      <c r="H39" s="12" t="s">
        <v>174</v>
      </c>
      <c r="I39" s="12" t="s">
        <v>175</v>
      </c>
      <c r="J39" s="12" t="s">
        <v>176</v>
      </c>
      <c r="K39" s="12" t="s">
        <v>177</v>
      </c>
      <c r="L39" s="12" t="s">
        <v>178</v>
      </c>
      <c r="M39" s="10"/>
      <c r="N39" s="12" t="s">
        <v>179</v>
      </c>
      <c r="O39" s="12" t="s">
        <v>180</v>
      </c>
    </row>
    <row r="40" spans="2:15" x14ac:dyDescent="0.2">
      <c r="B40" s="16"/>
      <c r="C40" s="11" t="s">
        <v>7</v>
      </c>
      <c r="D40" s="12" t="s">
        <v>181</v>
      </c>
      <c r="E40" s="12" t="s">
        <v>182</v>
      </c>
      <c r="F40" s="12" t="s">
        <v>183</v>
      </c>
      <c r="G40" s="12" t="s">
        <v>184</v>
      </c>
      <c r="H40" s="12" t="s">
        <v>185</v>
      </c>
      <c r="I40" s="12" t="s">
        <v>186</v>
      </c>
      <c r="J40" s="12" t="s">
        <v>187</v>
      </c>
      <c r="K40" s="12" t="s">
        <v>188</v>
      </c>
      <c r="L40" s="12" t="s">
        <v>189</v>
      </c>
      <c r="M40" s="10"/>
      <c r="N40" s="12" t="s">
        <v>190</v>
      </c>
      <c r="O40" s="12" t="s">
        <v>191</v>
      </c>
    </row>
    <row r="41" spans="2:15" x14ac:dyDescent="0.2">
      <c r="B41" s="16"/>
      <c r="C41" s="11" t="s">
        <v>8</v>
      </c>
      <c r="D41" s="12" t="s">
        <v>192</v>
      </c>
      <c r="E41" s="12" t="s">
        <v>193</v>
      </c>
      <c r="F41" s="12" t="s">
        <v>194</v>
      </c>
      <c r="G41" s="12" t="s">
        <v>195</v>
      </c>
      <c r="H41" s="12" t="s">
        <v>196</v>
      </c>
      <c r="I41" s="12" t="s">
        <v>197</v>
      </c>
      <c r="J41" s="12" t="s">
        <v>198</v>
      </c>
      <c r="K41" s="12" t="s">
        <v>199</v>
      </c>
      <c r="L41" s="12" t="s">
        <v>200</v>
      </c>
      <c r="M41" s="10"/>
      <c r="N41" s="12" t="s">
        <v>201</v>
      </c>
      <c r="O41" s="12" t="s">
        <v>202</v>
      </c>
    </row>
    <row r="42" spans="2:15" x14ac:dyDescent="0.2">
      <c r="B42" s="1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2:15" x14ac:dyDescent="0.2">
      <c r="B43" s="16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2:15" x14ac:dyDescent="0.2">
      <c r="B44" s="17" t="s">
        <v>204</v>
      </c>
      <c r="C44" s="10"/>
      <c r="D44" s="11">
        <v>1</v>
      </c>
      <c r="E44" s="11">
        <v>2</v>
      </c>
      <c r="F44" s="11">
        <v>3</v>
      </c>
      <c r="G44" s="11">
        <v>4</v>
      </c>
      <c r="H44" s="11">
        <v>5</v>
      </c>
      <c r="I44" s="11">
        <v>6</v>
      </c>
      <c r="J44" s="11">
        <v>7</v>
      </c>
      <c r="K44" s="11">
        <v>8</v>
      </c>
      <c r="L44" s="11">
        <v>9</v>
      </c>
      <c r="M44" s="11">
        <v>10</v>
      </c>
      <c r="N44" s="11">
        <v>11</v>
      </c>
      <c r="O44" s="11">
        <v>12</v>
      </c>
    </row>
    <row r="45" spans="2:15" x14ac:dyDescent="0.2">
      <c r="B45" s="16"/>
      <c r="C45" s="11" t="s">
        <v>1</v>
      </c>
      <c r="D45" s="12">
        <v>2.06</v>
      </c>
      <c r="E45" s="12">
        <v>9.5</v>
      </c>
      <c r="F45" s="12">
        <v>19.8</v>
      </c>
      <c r="G45" s="12">
        <v>15.5</v>
      </c>
      <c r="H45" s="12">
        <v>6.4</v>
      </c>
      <c r="I45" s="12">
        <v>1.51</v>
      </c>
      <c r="J45" s="12">
        <v>1.1399999999999999</v>
      </c>
      <c r="K45" s="12">
        <v>4.33</v>
      </c>
      <c r="L45" s="12">
        <v>45.4</v>
      </c>
      <c r="M45" s="12">
        <v>7.75</v>
      </c>
      <c r="N45" s="12">
        <v>0.93400000000000005</v>
      </c>
      <c r="O45" s="12">
        <v>0.54900000000000004</v>
      </c>
    </row>
    <row r="46" spans="2:15" x14ac:dyDescent="0.2">
      <c r="B46" s="16"/>
      <c r="C46" s="11" t="s">
        <v>2</v>
      </c>
      <c r="D46" s="12">
        <v>3.16</v>
      </c>
      <c r="E46" s="12">
        <v>55</v>
      </c>
      <c r="F46" s="12">
        <v>2.06</v>
      </c>
      <c r="G46" s="12">
        <v>27.5</v>
      </c>
      <c r="H46" s="12">
        <v>1.07</v>
      </c>
      <c r="I46" s="12">
        <v>1.32</v>
      </c>
      <c r="J46" s="12">
        <v>2.57</v>
      </c>
      <c r="K46" s="12">
        <v>1.32</v>
      </c>
      <c r="L46" s="12">
        <v>1.01</v>
      </c>
      <c r="M46" s="12">
        <v>1.1499999999999999</v>
      </c>
      <c r="N46" s="12">
        <v>0.84099999999999997</v>
      </c>
      <c r="O46" s="12">
        <v>0.59699999999999998</v>
      </c>
    </row>
    <row r="47" spans="2:15" x14ac:dyDescent="0.2">
      <c r="B47" s="16"/>
      <c r="C47" s="11" t="s">
        <v>3</v>
      </c>
      <c r="D47" s="12">
        <v>2.19</v>
      </c>
      <c r="E47" s="12">
        <v>1.01</v>
      </c>
      <c r="F47" s="12">
        <v>2.2599999999999998</v>
      </c>
      <c r="G47" s="12">
        <v>7.62</v>
      </c>
      <c r="H47" s="12">
        <v>10.199999999999999</v>
      </c>
      <c r="I47" s="12">
        <v>7.12</v>
      </c>
      <c r="J47" s="12">
        <v>1.29</v>
      </c>
      <c r="K47" s="12">
        <v>1.9</v>
      </c>
      <c r="L47" s="12">
        <v>1.4</v>
      </c>
      <c r="M47" s="12">
        <v>20.7</v>
      </c>
      <c r="N47" s="12">
        <v>0.65600000000000003</v>
      </c>
      <c r="O47" s="12">
        <v>0.72299999999999998</v>
      </c>
    </row>
    <row r="48" spans="2:15" x14ac:dyDescent="0.2">
      <c r="B48" s="16"/>
      <c r="C48" s="11" t="s">
        <v>4</v>
      </c>
      <c r="D48" s="12">
        <v>3.52</v>
      </c>
      <c r="E48" s="12">
        <v>32.200000000000003</v>
      </c>
      <c r="F48" s="12">
        <v>5.46</v>
      </c>
      <c r="G48" s="12">
        <v>1.41</v>
      </c>
      <c r="H48" s="12">
        <v>10</v>
      </c>
      <c r="I48" s="12">
        <v>2.14</v>
      </c>
      <c r="J48" s="12">
        <v>12.5</v>
      </c>
      <c r="K48" s="12">
        <v>6.71</v>
      </c>
      <c r="L48" s="12">
        <v>2.19</v>
      </c>
      <c r="M48" s="12">
        <v>4.5999999999999996</v>
      </c>
      <c r="N48" s="12">
        <v>0.70399999999999996</v>
      </c>
      <c r="O48" s="12">
        <v>0.77300000000000002</v>
      </c>
    </row>
    <row r="49" spans="2:29" x14ac:dyDescent="0.2">
      <c r="B49" s="16"/>
      <c r="C49" s="11" t="s">
        <v>5</v>
      </c>
      <c r="D49" s="12">
        <v>1.1299999999999999</v>
      </c>
      <c r="E49" s="18">
        <v>60</v>
      </c>
      <c r="F49" s="12">
        <v>14.5</v>
      </c>
      <c r="G49" s="12">
        <v>1</v>
      </c>
      <c r="H49" s="18">
        <v>60</v>
      </c>
      <c r="I49" s="12">
        <v>5.27</v>
      </c>
      <c r="J49" s="12">
        <v>1.17</v>
      </c>
      <c r="K49" s="12">
        <v>2.34</v>
      </c>
      <c r="L49" s="12">
        <v>58</v>
      </c>
      <c r="M49" s="10"/>
      <c r="N49" s="12">
        <v>0.56499999999999995</v>
      </c>
      <c r="O49" s="12">
        <v>0.56799999999999995</v>
      </c>
    </row>
    <row r="50" spans="2:29" x14ac:dyDescent="0.2">
      <c r="B50" s="16"/>
      <c r="C50" s="11" t="s">
        <v>6</v>
      </c>
      <c r="D50" s="12">
        <v>1.84</v>
      </c>
      <c r="E50" s="12">
        <v>4.53</v>
      </c>
      <c r="F50" s="12">
        <v>25.6</v>
      </c>
      <c r="G50" s="12">
        <v>2.4900000000000002</v>
      </c>
      <c r="H50" s="12">
        <v>14.7</v>
      </c>
      <c r="I50" s="12">
        <v>1.67</v>
      </c>
      <c r="J50" s="12">
        <v>23.8</v>
      </c>
      <c r="K50" s="12">
        <v>11.8</v>
      </c>
      <c r="L50" s="12">
        <v>57</v>
      </c>
      <c r="M50" s="10"/>
      <c r="N50" s="12">
        <v>0.94799999999999995</v>
      </c>
      <c r="O50" s="12">
        <v>0.79100000000000004</v>
      </c>
    </row>
    <row r="51" spans="2:29" x14ac:dyDescent="0.2">
      <c r="B51" s="16"/>
      <c r="C51" s="11" t="s">
        <v>7</v>
      </c>
      <c r="D51" s="12">
        <v>3.95</v>
      </c>
      <c r="E51" s="12">
        <v>1.31</v>
      </c>
      <c r="F51" s="12">
        <v>5.33</v>
      </c>
      <c r="G51" s="12">
        <v>25.2</v>
      </c>
      <c r="H51" s="12">
        <v>3.65</v>
      </c>
      <c r="I51" s="12">
        <v>30.8</v>
      </c>
      <c r="J51" s="12">
        <v>2.2999999999999998</v>
      </c>
      <c r="K51" s="12">
        <v>24.8</v>
      </c>
      <c r="L51" s="12">
        <v>1.62</v>
      </c>
      <c r="M51" s="10"/>
      <c r="N51" s="12">
        <v>0.69699999999999995</v>
      </c>
      <c r="O51" s="12">
        <v>0.67</v>
      </c>
    </row>
    <row r="52" spans="2:29" x14ac:dyDescent="0.2">
      <c r="B52" s="16"/>
      <c r="C52" s="11" t="s">
        <v>8</v>
      </c>
      <c r="D52" s="12">
        <v>9.76</v>
      </c>
      <c r="E52" s="12">
        <v>3.35</v>
      </c>
      <c r="F52" s="12">
        <v>1.96</v>
      </c>
      <c r="G52" s="12">
        <v>3.97</v>
      </c>
      <c r="H52" s="12">
        <v>1.08</v>
      </c>
      <c r="I52" s="12">
        <v>20.2</v>
      </c>
      <c r="J52" s="12">
        <v>2.7</v>
      </c>
      <c r="K52" s="12">
        <v>2.02</v>
      </c>
      <c r="L52" s="12">
        <v>8.92</v>
      </c>
      <c r="M52" s="10"/>
      <c r="N52" s="12">
        <v>0.84099999999999997</v>
      </c>
      <c r="O52" s="12">
        <v>0.78200000000000003</v>
      </c>
    </row>
    <row r="53" spans="2:29" x14ac:dyDescent="0.2">
      <c r="B53" s="1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Q53" t="s">
        <v>207</v>
      </c>
    </row>
    <row r="54" spans="2:29" x14ac:dyDescent="0.2">
      <c r="B54" s="17" t="s">
        <v>205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 spans="2:29" x14ac:dyDescent="0.2">
      <c r="B55" s="16"/>
      <c r="C55" s="10"/>
      <c r="D55" s="11">
        <v>1</v>
      </c>
      <c r="E55" s="11">
        <v>2</v>
      </c>
      <c r="F55" s="11">
        <v>3</v>
      </c>
      <c r="G55" s="11">
        <v>4</v>
      </c>
      <c r="H55" s="11">
        <v>5</v>
      </c>
      <c r="I55" s="11">
        <v>6</v>
      </c>
      <c r="J55" s="11">
        <v>7</v>
      </c>
      <c r="K55" s="11">
        <v>8</v>
      </c>
      <c r="L55" s="11">
        <v>9</v>
      </c>
      <c r="M55" s="11">
        <v>10</v>
      </c>
      <c r="N55" s="11">
        <v>11</v>
      </c>
      <c r="O55" s="11">
        <v>12</v>
      </c>
      <c r="Q55" s="19"/>
      <c r="R55" s="19">
        <v>1</v>
      </c>
      <c r="S55" s="19">
        <v>2</v>
      </c>
      <c r="T55" s="19">
        <v>3</v>
      </c>
      <c r="U55" s="19">
        <v>4</v>
      </c>
      <c r="V55" s="19">
        <v>5</v>
      </c>
      <c r="W55" s="19">
        <v>6</v>
      </c>
      <c r="X55" s="19">
        <v>7</v>
      </c>
      <c r="Y55" s="19">
        <v>8</v>
      </c>
      <c r="Z55" s="19">
        <v>9</v>
      </c>
      <c r="AA55" s="19">
        <v>10</v>
      </c>
      <c r="AB55" s="19">
        <v>11</v>
      </c>
      <c r="AC55" s="19">
        <v>12</v>
      </c>
    </row>
    <row r="56" spans="2:29" x14ac:dyDescent="0.2">
      <c r="B56" s="16"/>
      <c r="C56" s="11" t="s">
        <v>1</v>
      </c>
      <c r="D56" s="12">
        <f>10/D45</f>
        <v>4.8543689320388346</v>
      </c>
      <c r="E56" s="12">
        <f t="shared" ref="E56:O56" si="2">10/E45</f>
        <v>1.0526315789473684</v>
      </c>
      <c r="F56" s="12">
        <f t="shared" si="2"/>
        <v>0.50505050505050508</v>
      </c>
      <c r="G56" s="12">
        <f t="shared" si="2"/>
        <v>0.64516129032258063</v>
      </c>
      <c r="H56" s="12">
        <f t="shared" si="2"/>
        <v>1.5625</v>
      </c>
      <c r="I56" s="12">
        <f t="shared" si="2"/>
        <v>6.6225165562913908</v>
      </c>
      <c r="J56" s="12">
        <f t="shared" si="2"/>
        <v>8.7719298245614041</v>
      </c>
      <c r="K56" s="12">
        <f t="shared" si="2"/>
        <v>2.3094688221709005</v>
      </c>
      <c r="L56" s="12">
        <f t="shared" si="2"/>
        <v>0.22026431718061676</v>
      </c>
      <c r="M56" s="12">
        <f t="shared" si="2"/>
        <v>1.2903225806451613</v>
      </c>
      <c r="N56" s="12">
        <f t="shared" si="2"/>
        <v>10.706638115631691</v>
      </c>
      <c r="O56" s="12">
        <f t="shared" si="2"/>
        <v>18.214936247723131</v>
      </c>
      <c r="Q56" s="19" t="s">
        <v>1</v>
      </c>
      <c r="R56" s="19">
        <v>5.1456310679611654</v>
      </c>
      <c r="S56" s="19">
        <v>8.9473684210526319</v>
      </c>
      <c r="T56" s="19">
        <v>9.4949494949494948</v>
      </c>
      <c r="U56" s="19">
        <v>9.3548387096774199</v>
      </c>
      <c r="V56" s="19">
        <v>8.4375</v>
      </c>
      <c r="W56" s="19">
        <v>3.3774834437086092</v>
      </c>
      <c r="X56" s="19">
        <v>1.2280701754385959</v>
      </c>
      <c r="Y56" s="19">
        <v>7.690531177829099</v>
      </c>
      <c r="Z56" s="19">
        <v>9.7797356828193838</v>
      </c>
      <c r="AA56" s="19">
        <v>8.7096774193548381</v>
      </c>
      <c r="AB56" s="19">
        <v>-0.70663811563169077</v>
      </c>
      <c r="AC56" s="19">
        <v>-8.2149362477231307</v>
      </c>
    </row>
    <row r="57" spans="2:29" x14ac:dyDescent="0.2">
      <c r="B57" s="16"/>
      <c r="C57" s="11" t="s">
        <v>2</v>
      </c>
      <c r="D57" s="12">
        <f t="shared" ref="D57:O63" si="3">10/D46</f>
        <v>3.1645569620253164</v>
      </c>
      <c r="E57" s="12">
        <f t="shared" si="3"/>
        <v>0.18181818181818182</v>
      </c>
      <c r="F57" s="12">
        <f t="shared" si="3"/>
        <v>4.8543689320388346</v>
      </c>
      <c r="G57" s="12">
        <f t="shared" si="3"/>
        <v>0.36363636363636365</v>
      </c>
      <c r="H57" s="12">
        <f t="shared" si="3"/>
        <v>9.3457943925233646</v>
      </c>
      <c r="I57" s="12">
        <f t="shared" si="3"/>
        <v>7.5757575757575752</v>
      </c>
      <c r="J57" s="12">
        <f t="shared" si="3"/>
        <v>3.8910505836575879</v>
      </c>
      <c r="K57" s="12">
        <f t="shared" si="3"/>
        <v>7.5757575757575752</v>
      </c>
      <c r="L57" s="12">
        <f t="shared" si="3"/>
        <v>9.9009900990099009</v>
      </c>
      <c r="M57" s="12">
        <f t="shared" si="3"/>
        <v>8.6956521739130448</v>
      </c>
      <c r="N57" s="12">
        <f t="shared" si="3"/>
        <v>11.890606420927467</v>
      </c>
      <c r="O57" s="12">
        <f t="shared" si="3"/>
        <v>16.750418760469014</v>
      </c>
      <c r="Q57" s="19" t="s">
        <v>2</v>
      </c>
      <c r="R57" s="19">
        <v>6.8354430379746836</v>
      </c>
      <c r="S57" s="19">
        <v>9.8181818181818183</v>
      </c>
      <c r="T57" s="19">
        <v>5.1456310679611654</v>
      </c>
      <c r="U57" s="19">
        <v>9.6363636363636367</v>
      </c>
      <c r="V57" s="19">
        <v>0.65420560747663536</v>
      </c>
      <c r="W57" s="19">
        <v>2.4242424242424248</v>
      </c>
      <c r="X57" s="19">
        <v>6.1089494163424121</v>
      </c>
      <c r="Y57" s="19">
        <v>2.4242424242424248</v>
      </c>
      <c r="Z57" s="19">
        <v>9.9009900990099098E-2</v>
      </c>
      <c r="AA57" s="19">
        <v>1.3043478260869552</v>
      </c>
      <c r="AB57" s="19">
        <v>-1.8906064209274671</v>
      </c>
      <c r="AC57" s="19">
        <v>-6.7504187604690138</v>
      </c>
    </row>
    <row r="58" spans="2:29" x14ac:dyDescent="0.2">
      <c r="B58" s="16"/>
      <c r="C58" s="11" t="s">
        <v>3</v>
      </c>
      <c r="D58" s="12">
        <f t="shared" si="3"/>
        <v>4.5662100456621006</v>
      </c>
      <c r="E58" s="12">
        <f t="shared" si="3"/>
        <v>9.9009900990099009</v>
      </c>
      <c r="F58" s="12">
        <f t="shared" si="3"/>
        <v>4.4247787610619476</v>
      </c>
      <c r="G58" s="12">
        <f t="shared" si="3"/>
        <v>1.3123359580052494</v>
      </c>
      <c r="H58" s="12">
        <f t="shared" si="3"/>
        <v>0.98039215686274517</v>
      </c>
      <c r="I58" s="12">
        <f t="shared" si="3"/>
        <v>1.4044943820224718</v>
      </c>
      <c r="J58" s="12">
        <f t="shared" si="3"/>
        <v>7.7519379844961236</v>
      </c>
      <c r="K58" s="12">
        <f t="shared" si="3"/>
        <v>5.2631578947368425</v>
      </c>
      <c r="L58" s="12">
        <f t="shared" si="3"/>
        <v>7.1428571428571432</v>
      </c>
      <c r="M58" s="12">
        <f t="shared" si="3"/>
        <v>0.48309178743961356</v>
      </c>
      <c r="N58" s="12">
        <f t="shared" si="3"/>
        <v>15.24390243902439</v>
      </c>
      <c r="O58" s="12">
        <f t="shared" si="3"/>
        <v>13.831258644536653</v>
      </c>
      <c r="Q58" s="19" t="s">
        <v>3</v>
      </c>
      <c r="R58" s="19">
        <v>5.4337899543378994</v>
      </c>
      <c r="S58" s="19">
        <v>9.9009900990099098E-2</v>
      </c>
      <c r="T58" s="19">
        <v>5.5752212389380524</v>
      </c>
      <c r="U58" s="19">
        <v>8.6876640419947506</v>
      </c>
      <c r="V58" s="19">
        <v>9.0196078431372548</v>
      </c>
      <c r="W58" s="19">
        <v>8.595505617977528</v>
      </c>
      <c r="X58" s="19">
        <v>2.2480620155038764</v>
      </c>
      <c r="Y58" s="19">
        <v>4.7368421052631575</v>
      </c>
      <c r="Z58" s="19">
        <v>2.8571428571428568</v>
      </c>
      <c r="AA58" s="19">
        <v>9.5169082125603861</v>
      </c>
      <c r="AB58" s="19">
        <v>-5.2439024390243905</v>
      </c>
      <c r="AC58" s="19">
        <v>-3.8312586445366534</v>
      </c>
    </row>
    <row r="59" spans="2:29" x14ac:dyDescent="0.2">
      <c r="B59" s="16"/>
      <c r="C59" s="11" t="s">
        <v>4</v>
      </c>
      <c r="D59" s="12">
        <f t="shared" si="3"/>
        <v>2.8409090909090908</v>
      </c>
      <c r="E59" s="12">
        <f t="shared" si="3"/>
        <v>0.3105590062111801</v>
      </c>
      <c r="F59" s="12">
        <f t="shared" si="3"/>
        <v>1.8315018315018314</v>
      </c>
      <c r="G59" s="12">
        <f t="shared" si="3"/>
        <v>7.0921985815602842</v>
      </c>
      <c r="H59" s="12">
        <f t="shared" si="3"/>
        <v>1</v>
      </c>
      <c r="I59" s="12">
        <f t="shared" si="3"/>
        <v>4.6728971962616823</v>
      </c>
      <c r="J59" s="12">
        <f t="shared" si="3"/>
        <v>0.8</v>
      </c>
      <c r="K59" s="12">
        <f t="shared" si="3"/>
        <v>1.4903129657228018</v>
      </c>
      <c r="L59" s="12">
        <f t="shared" si="3"/>
        <v>4.5662100456621006</v>
      </c>
      <c r="M59" s="12">
        <f t="shared" si="3"/>
        <v>2.1739130434782612</v>
      </c>
      <c r="N59" s="12">
        <f t="shared" si="3"/>
        <v>14.204545454545455</v>
      </c>
      <c r="O59" s="12">
        <f t="shared" si="3"/>
        <v>12.936610608020699</v>
      </c>
      <c r="Q59" s="19" t="s">
        <v>4</v>
      </c>
      <c r="R59" s="19">
        <v>7.1590909090909092</v>
      </c>
      <c r="S59" s="19">
        <v>9.6894409937888195</v>
      </c>
      <c r="T59" s="19">
        <v>8.1684981684981679</v>
      </c>
      <c r="U59" s="19">
        <v>2.9078014184397158</v>
      </c>
      <c r="V59" s="19">
        <v>9</v>
      </c>
      <c r="W59" s="19">
        <v>5.3271028037383177</v>
      </c>
      <c r="X59" s="19">
        <v>9.1999999999999993</v>
      </c>
      <c r="Y59" s="19">
        <v>8.5096870342771975</v>
      </c>
      <c r="Z59" s="19">
        <v>5.4337899543378994</v>
      </c>
      <c r="AA59" s="19">
        <v>7.8260869565217384</v>
      </c>
      <c r="AB59" s="19">
        <v>-4.204545454545455</v>
      </c>
      <c r="AC59" s="19">
        <v>-2.9366106080206986</v>
      </c>
    </row>
    <row r="60" spans="2:29" x14ac:dyDescent="0.2">
      <c r="B60" s="16"/>
      <c r="C60" s="11" t="s">
        <v>5</v>
      </c>
      <c r="D60" s="12">
        <f t="shared" si="3"/>
        <v>8.8495575221238951</v>
      </c>
      <c r="E60" s="12">
        <f t="shared" si="3"/>
        <v>0.16666666666666666</v>
      </c>
      <c r="F60" s="12">
        <f t="shared" si="3"/>
        <v>0.68965517241379315</v>
      </c>
      <c r="G60" s="12">
        <f t="shared" si="3"/>
        <v>10</v>
      </c>
      <c r="H60" s="12">
        <f t="shared" si="3"/>
        <v>0.16666666666666666</v>
      </c>
      <c r="I60" s="12">
        <f t="shared" si="3"/>
        <v>1.8975332068311197</v>
      </c>
      <c r="J60" s="12">
        <f t="shared" si="3"/>
        <v>8.5470085470085468</v>
      </c>
      <c r="K60" s="12">
        <f t="shared" si="3"/>
        <v>4.2735042735042734</v>
      </c>
      <c r="L60" s="12">
        <f t="shared" si="3"/>
        <v>0.17241379310344829</v>
      </c>
      <c r="M60" s="12"/>
      <c r="N60" s="12">
        <f t="shared" si="3"/>
        <v>17.69911504424779</v>
      </c>
      <c r="O60" s="12">
        <f t="shared" si="3"/>
        <v>17.605633802816904</v>
      </c>
      <c r="Q60" s="19" t="s">
        <v>5</v>
      </c>
      <c r="R60" s="19">
        <v>1.1504424778761049</v>
      </c>
      <c r="S60" s="19">
        <v>9.8333333333333339</v>
      </c>
      <c r="T60" s="19">
        <v>9.3103448275862064</v>
      </c>
      <c r="U60" s="19">
        <v>0</v>
      </c>
      <c r="V60" s="19">
        <v>9.8333333333333339</v>
      </c>
      <c r="W60" s="19">
        <v>8.1024667931688796</v>
      </c>
      <c r="X60" s="19">
        <v>1.4529914529914532</v>
      </c>
      <c r="Y60" s="19">
        <v>5.7264957264957266</v>
      </c>
      <c r="Z60" s="19">
        <v>9.8275862068965516</v>
      </c>
      <c r="AA60" s="19">
        <v>10</v>
      </c>
      <c r="AB60" s="19">
        <v>-7.6991150442477903</v>
      </c>
      <c r="AC60" s="19">
        <v>-7.6056338028169037</v>
      </c>
    </row>
    <row r="61" spans="2:29" x14ac:dyDescent="0.2">
      <c r="B61" s="16"/>
      <c r="C61" s="11" t="s">
        <v>6</v>
      </c>
      <c r="D61" s="12">
        <f t="shared" si="3"/>
        <v>5.4347826086956523</v>
      </c>
      <c r="E61" s="12">
        <f t="shared" si="3"/>
        <v>2.2075055187637966</v>
      </c>
      <c r="F61" s="12">
        <f t="shared" si="3"/>
        <v>0.390625</v>
      </c>
      <c r="G61" s="12">
        <f t="shared" si="3"/>
        <v>4.0160642570281118</v>
      </c>
      <c r="H61" s="12">
        <f t="shared" si="3"/>
        <v>0.68027210884353739</v>
      </c>
      <c r="I61" s="12">
        <f t="shared" si="3"/>
        <v>5.9880239520958085</v>
      </c>
      <c r="J61" s="12">
        <f t="shared" si="3"/>
        <v>0.42016806722689076</v>
      </c>
      <c r="K61" s="12">
        <f t="shared" si="3"/>
        <v>0.84745762711864403</v>
      </c>
      <c r="L61" s="12">
        <f t="shared" si="3"/>
        <v>0.17543859649122806</v>
      </c>
      <c r="M61" s="12"/>
      <c r="N61" s="12">
        <f t="shared" si="3"/>
        <v>10.548523206751055</v>
      </c>
      <c r="O61" s="12">
        <f t="shared" si="3"/>
        <v>12.642225031605562</v>
      </c>
      <c r="Q61" s="19" t="s">
        <v>6</v>
      </c>
      <c r="R61" s="19">
        <v>4.5652173913043477</v>
      </c>
      <c r="S61" s="19">
        <v>7.7924944812362034</v>
      </c>
      <c r="T61" s="19">
        <v>9.609375</v>
      </c>
      <c r="U61" s="19">
        <v>5.9839357429718882</v>
      </c>
      <c r="V61" s="19">
        <v>9.3197278911564627</v>
      </c>
      <c r="W61" s="19">
        <v>4.0119760479041915</v>
      </c>
      <c r="X61" s="19">
        <v>9.579831932773109</v>
      </c>
      <c r="Y61" s="19">
        <v>9.1525423728813564</v>
      </c>
      <c r="Z61" s="19">
        <v>9.8245614035087723</v>
      </c>
      <c r="AA61" s="19">
        <v>10</v>
      </c>
      <c r="AB61" s="19">
        <v>-0.54852320675105481</v>
      </c>
      <c r="AC61" s="19">
        <v>-2.6422250316055624</v>
      </c>
    </row>
    <row r="62" spans="2:29" x14ac:dyDescent="0.2">
      <c r="B62" s="16"/>
      <c r="C62" s="11" t="s">
        <v>7</v>
      </c>
      <c r="D62" s="12">
        <f t="shared" si="3"/>
        <v>2.5316455696202529</v>
      </c>
      <c r="E62" s="12">
        <f t="shared" si="3"/>
        <v>7.6335877862595414</v>
      </c>
      <c r="F62" s="12">
        <f t="shared" si="3"/>
        <v>1.876172607879925</v>
      </c>
      <c r="G62" s="12">
        <f t="shared" si="3"/>
        <v>0.39682539682539686</v>
      </c>
      <c r="H62" s="12">
        <f t="shared" si="3"/>
        <v>2.7397260273972601</v>
      </c>
      <c r="I62" s="12">
        <f t="shared" si="3"/>
        <v>0.32467532467532467</v>
      </c>
      <c r="J62" s="12">
        <f t="shared" si="3"/>
        <v>4.3478260869565224</v>
      </c>
      <c r="K62" s="12">
        <f t="shared" si="3"/>
        <v>0.40322580645161288</v>
      </c>
      <c r="L62" s="12">
        <f t="shared" si="3"/>
        <v>6.1728395061728394</v>
      </c>
      <c r="M62" s="12"/>
      <c r="N62" s="12">
        <f t="shared" si="3"/>
        <v>14.347202295552368</v>
      </c>
      <c r="O62" s="12">
        <f t="shared" si="3"/>
        <v>14.925373134328357</v>
      </c>
      <c r="Q62" s="19" t="s">
        <v>7</v>
      </c>
      <c r="R62" s="19">
        <v>7.4683544303797476</v>
      </c>
      <c r="S62" s="19">
        <v>2.3664122137404586</v>
      </c>
      <c r="T62" s="19">
        <v>8.1238273921200754</v>
      </c>
      <c r="U62" s="19">
        <v>9.6031746031746028</v>
      </c>
      <c r="V62" s="19">
        <v>7.2602739726027394</v>
      </c>
      <c r="W62" s="19">
        <v>9.675324675324676</v>
      </c>
      <c r="X62" s="19">
        <v>5.6521739130434776</v>
      </c>
      <c r="Y62" s="19">
        <v>9.5967741935483879</v>
      </c>
      <c r="Z62" s="19">
        <v>3.8271604938271606</v>
      </c>
      <c r="AA62" s="19">
        <v>10</v>
      </c>
      <c r="AB62" s="19">
        <v>-4.3472022955523677</v>
      </c>
      <c r="AC62" s="19">
        <v>-4.9253731343283569</v>
      </c>
    </row>
    <row r="63" spans="2:29" x14ac:dyDescent="0.2">
      <c r="B63" s="16"/>
      <c r="C63" s="11" t="s">
        <v>8</v>
      </c>
      <c r="D63" s="12">
        <f t="shared" si="3"/>
        <v>1.0245901639344261</v>
      </c>
      <c r="E63" s="12">
        <f t="shared" si="3"/>
        <v>2.9850746268656714</v>
      </c>
      <c r="F63" s="12">
        <f t="shared" si="3"/>
        <v>5.1020408163265305</v>
      </c>
      <c r="G63" s="12">
        <f t="shared" si="3"/>
        <v>2.5188916876574305</v>
      </c>
      <c r="H63" s="12">
        <f t="shared" si="3"/>
        <v>9.2592592592592595</v>
      </c>
      <c r="I63" s="12">
        <f t="shared" si="3"/>
        <v>0.49504950495049505</v>
      </c>
      <c r="J63" s="12">
        <f t="shared" si="3"/>
        <v>3.7037037037037033</v>
      </c>
      <c r="K63" s="12">
        <f t="shared" si="3"/>
        <v>4.9504950495049505</v>
      </c>
      <c r="L63" s="12">
        <f t="shared" si="3"/>
        <v>1.1210762331838564</v>
      </c>
      <c r="M63" s="12"/>
      <c r="N63" s="12">
        <f t="shared" si="3"/>
        <v>11.890606420927467</v>
      </c>
      <c r="O63" s="12">
        <f t="shared" si="3"/>
        <v>12.787723785166239</v>
      </c>
      <c r="Q63" s="19" t="s">
        <v>8</v>
      </c>
      <c r="R63" s="19">
        <v>8.9754098360655732</v>
      </c>
      <c r="S63" s="19">
        <v>7.0149253731343286</v>
      </c>
      <c r="T63" s="19">
        <v>4.8979591836734695</v>
      </c>
      <c r="U63" s="19">
        <v>7.4811083123425695</v>
      </c>
      <c r="V63" s="19">
        <v>0.74074074074074048</v>
      </c>
      <c r="W63" s="19">
        <v>9.5049504950495045</v>
      </c>
      <c r="X63" s="19">
        <v>6.2962962962962967</v>
      </c>
      <c r="Y63" s="19">
        <v>5.0495049504950495</v>
      </c>
      <c r="Z63" s="19">
        <v>8.8789237668161434</v>
      </c>
      <c r="AA63" s="19">
        <v>10</v>
      </c>
      <c r="AB63" s="19">
        <v>-1.8906064209274671</v>
      </c>
      <c r="AC63" s="19">
        <v>-2.7877237851662393</v>
      </c>
    </row>
    <row r="68" spans="20:20" x14ac:dyDescent="0.2">
      <c r="T68" t="s">
        <v>208</v>
      </c>
    </row>
  </sheetData>
  <conditionalFormatting sqref="B12 B2 B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D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E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E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:F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:I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:I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:J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K5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:L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M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:N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N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:O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O31">
    <cfRule type="cellIs" dxfId="3" priority="7" operator="lessThan">
      <formula>2</formula>
    </cfRule>
  </conditionalFormatting>
  <conditionalFormatting sqref="D56:O63">
    <cfRule type="cellIs" dxfId="2" priority="6" operator="lessThan">
      <formula>2</formula>
    </cfRule>
  </conditionalFormatting>
  <conditionalFormatting sqref="B33 B44 B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 B44 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O32">
    <cfRule type="cellIs" dxfId="1" priority="2" operator="lessThan">
      <formula>2</formula>
    </cfRule>
  </conditionalFormatting>
  <conditionalFormatting sqref="R24:AC31">
    <cfRule type="cellIs" dxfId="0" priority="1" operator="greaterThan">
      <formula>9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2"/>
  <sheetViews>
    <sheetView topLeftCell="A99" workbookViewId="0">
      <selection activeCell="E52" sqref="E52"/>
    </sheetView>
  </sheetViews>
  <sheetFormatPr baseColWidth="10" defaultRowHeight="16" x14ac:dyDescent="0.2"/>
  <cols>
    <col min="3" max="3" width="12.83203125" customWidth="1"/>
  </cols>
  <sheetData>
    <row r="1" spans="3:29" x14ac:dyDescent="0.2">
      <c r="C1" t="s">
        <v>10</v>
      </c>
      <c r="Q1" t="s">
        <v>10</v>
      </c>
    </row>
    <row r="3" spans="3:29" x14ac:dyDescent="0.2"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  <c r="AB3">
        <v>11</v>
      </c>
      <c r="AC3">
        <v>12</v>
      </c>
    </row>
    <row r="4" spans="3:29" x14ac:dyDescent="0.2">
      <c r="C4" t="s">
        <v>1</v>
      </c>
      <c r="H4" t="s">
        <v>358</v>
      </c>
      <c r="J4" t="s">
        <v>359</v>
      </c>
      <c r="K4" t="s">
        <v>360</v>
      </c>
      <c r="M4" t="s">
        <v>208</v>
      </c>
      <c r="N4" t="s">
        <v>361</v>
      </c>
      <c r="Q4" t="s">
        <v>1</v>
      </c>
      <c r="R4" t="s">
        <v>208</v>
      </c>
      <c r="S4" t="s">
        <v>362</v>
      </c>
      <c r="T4" t="s">
        <v>208</v>
      </c>
      <c r="U4" t="s">
        <v>363</v>
      </c>
      <c r="V4" t="s">
        <v>208</v>
      </c>
      <c r="W4" t="s">
        <v>208</v>
      </c>
      <c r="X4" t="s">
        <v>208</v>
      </c>
      <c r="Y4" t="s">
        <v>364</v>
      </c>
      <c r="Z4" t="s">
        <v>208</v>
      </c>
      <c r="AA4" t="s">
        <v>208</v>
      </c>
      <c r="AB4" t="s">
        <v>208</v>
      </c>
      <c r="AC4" t="s">
        <v>208</v>
      </c>
    </row>
    <row r="5" spans="3:29" x14ac:dyDescent="0.2">
      <c r="C5" t="s">
        <v>2</v>
      </c>
      <c r="D5" t="s">
        <v>365</v>
      </c>
      <c r="E5" t="s">
        <v>366</v>
      </c>
      <c r="F5" t="s">
        <v>208</v>
      </c>
      <c r="H5" t="s">
        <v>367</v>
      </c>
      <c r="K5" t="s">
        <v>208</v>
      </c>
      <c r="M5" t="s">
        <v>459</v>
      </c>
      <c r="Q5" t="s">
        <v>2</v>
      </c>
      <c r="R5" t="s">
        <v>368</v>
      </c>
      <c r="S5" t="s">
        <v>369</v>
      </c>
      <c r="T5" t="s">
        <v>370</v>
      </c>
      <c r="U5" t="s">
        <v>371</v>
      </c>
      <c r="V5" t="s">
        <v>208</v>
      </c>
      <c r="W5" t="s">
        <v>208</v>
      </c>
      <c r="X5" t="s">
        <v>372</v>
      </c>
      <c r="Y5" t="s">
        <v>373</v>
      </c>
      <c r="Z5" t="s">
        <v>208</v>
      </c>
      <c r="AA5" t="s">
        <v>208</v>
      </c>
      <c r="AB5" t="s">
        <v>208</v>
      </c>
      <c r="AC5" t="s">
        <v>208</v>
      </c>
    </row>
    <row r="6" spans="3:29" x14ac:dyDescent="0.2">
      <c r="C6" t="s">
        <v>3</v>
      </c>
      <c r="K6" t="s">
        <v>208</v>
      </c>
      <c r="M6" t="s">
        <v>208</v>
      </c>
      <c r="Q6" t="s">
        <v>3</v>
      </c>
      <c r="R6" t="s">
        <v>374</v>
      </c>
      <c r="S6" t="s">
        <v>208</v>
      </c>
      <c r="T6" t="s">
        <v>208</v>
      </c>
      <c r="U6" t="s">
        <v>208</v>
      </c>
      <c r="V6" t="s">
        <v>375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208</v>
      </c>
    </row>
    <row r="7" spans="3:29" x14ac:dyDescent="0.2">
      <c r="C7" t="s">
        <v>4</v>
      </c>
      <c r="G7" t="s">
        <v>376</v>
      </c>
      <c r="K7" t="s">
        <v>208</v>
      </c>
      <c r="M7" t="s">
        <v>460</v>
      </c>
      <c r="Q7" t="s">
        <v>4</v>
      </c>
      <c r="R7" t="s">
        <v>377</v>
      </c>
      <c r="S7" t="s">
        <v>208</v>
      </c>
      <c r="T7" t="s">
        <v>378</v>
      </c>
      <c r="U7" t="s">
        <v>208</v>
      </c>
      <c r="V7" t="s">
        <v>379</v>
      </c>
      <c r="W7" t="s">
        <v>208</v>
      </c>
      <c r="X7" t="s">
        <v>208</v>
      </c>
      <c r="Y7" t="s">
        <v>208</v>
      </c>
      <c r="Z7" t="s">
        <v>208</v>
      </c>
      <c r="AA7" t="s">
        <v>380</v>
      </c>
      <c r="AB7" t="s">
        <v>381</v>
      </c>
      <c r="AC7" t="s">
        <v>208</v>
      </c>
    </row>
    <row r="8" spans="3:29" x14ac:dyDescent="0.2">
      <c r="C8" t="s">
        <v>5</v>
      </c>
      <c r="G8" t="s">
        <v>382</v>
      </c>
      <c r="I8" t="s">
        <v>383</v>
      </c>
      <c r="K8" t="s">
        <v>384</v>
      </c>
      <c r="Q8" t="s">
        <v>5</v>
      </c>
      <c r="R8" t="s">
        <v>208</v>
      </c>
      <c r="S8" t="s">
        <v>385</v>
      </c>
      <c r="T8" t="s">
        <v>208</v>
      </c>
      <c r="U8" t="s">
        <v>208</v>
      </c>
      <c r="V8" t="s">
        <v>386</v>
      </c>
      <c r="W8" t="s">
        <v>387</v>
      </c>
      <c r="X8" t="s">
        <v>388</v>
      </c>
      <c r="Y8" t="s">
        <v>208</v>
      </c>
      <c r="Z8" t="s">
        <v>208</v>
      </c>
      <c r="AA8" t="s">
        <v>208</v>
      </c>
      <c r="AB8" t="s">
        <v>208</v>
      </c>
      <c r="AC8" t="s">
        <v>208</v>
      </c>
    </row>
    <row r="9" spans="3:29" x14ac:dyDescent="0.2">
      <c r="C9" t="s">
        <v>6</v>
      </c>
      <c r="I9" t="s">
        <v>208</v>
      </c>
      <c r="K9" t="s">
        <v>208</v>
      </c>
      <c r="Q9" t="s">
        <v>6</v>
      </c>
      <c r="R9" t="s">
        <v>208</v>
      </c>
      <c r="S9" t="s">
        <v>208</v>
      </c>
      <c r="T9" t="s">
        <v>208</v>
      </c>
      <c r="U9" t="s">
        <v>208</v>
      </c>
      <c r="V9" t="s">
        <v>389</v>
      </c>
      <c r="W9" t="s">
        <v>390</v>
      </c>
      <c r="X9" t="s">
        <v>391</v>
      </c>
      <c r="Y9" t="s">
        <v>208</v>
      </c>
      <c r="Z9" t="s">
        <v>208</v>
      </c>
      <c r="AA9" t="s">
        <v>208</v>
      </c>
      <c r="AB9" t="s">
        <v>208</v>
      </c>
      <c r="AC9" t="s">
        <v>392</v>
      </c>
    </row>
    <row r="10" spans="3:29" x14ac:dyDescent="0.2">
      <c r="C10" t="s">
        <v>7</v>
      </c>
      <c r="H10" t="s">
        <v>393</v>
      </c>
      <c r="I10" t="s">
        <v>394</v>
      </c>
      <c r="K10" t="s">
        <v>395</v>
      </c>
      <c r="Q10" t="s">
        <v>7</v>
      </c>
      <c r="R10" t="s">
        <v>208</v>
      </c>
      <c r="S10" t="s">
        <v>208</v>
      </c>
      <c r="T10" t="s">
        <v>396</v>
      </c>
      <c r="U10" t="s">
        <v>208</v>
      </c>
      <c r="V10" t="s">
        <v>397</v>
      </c>
      <c r="W10" t="s">
        <v>208</v>
      </c>
      <c r="X10" t="s">
        <v>398</v>
      </c>
      <c r="Y10" t="s">
        <v>208</v>
      </c>
      <c r="Z10" t="s">
        <v>208</v>
      </c>
      <c r="AA10" t="s">
        <v>208</v>
      </c>
      <c r="AB10" t="s">
        <v>208</v>
      </c>
      <c r="AC10" t="s">
        <v>208</v>
      </c>
    </row>
    <row r="11" spans="3:29" x14ac:dyDescent="0.2">
      <c r="C11" t="s">
        <v>8</v>
      </c>
      <c r="D11" t="s">
        <v>208</v>
      </c>
      <c r="E11" t="s">
        <v>399</v>
      </c>
      <c r="F11" t="s">
        <v>400</v>
      </c>
      <c r="G11" t="s">
        <v>208</v>
      </c>
      <c r="H11" t="s">
        <v>208</v>
      </c>
      <c r="I11" t="s">
        <v>401</v>
      </c>
      <c r="J11" t="s">
        <v>208</v>
      </c>
      <c r="K11" t="s">
        <v>208</v>
      </c>
      <c r="L11" t="s">
        <v>208</v>
      </c>
      <c r="M11" t="s">
        <v>208</v>
      </c>
      <c r="N11" t="s">
        <v>208</v>
      </c>
      <c r="O11" t="s">
        <v>208</v>
      </c>
      <c r="Q11" t="s">
        <v>8</v>
      </c>
      <c r="R11" t="s">
        <v>208</v>
      </c>
      <c r="S11" t="s">
        <v>402</v>
      </c>
      <c r="T11" t="s">
        <v>208</v>
      </c>
      <c r="U11" t="s">
        <v>403</v>
      </c>
      <c r="V11" t="s">
        <v>404</v>
      </c>
      <c r="W11" t="s">
        <v>208</v>
      </c>
      <c r="X11" t="s">
        <v>405</v>
      </c>
      <c r="Y11" t="s">
        <v>406</v>
      </c>
      <c r="Z11" t="s">
        <v>208</v>
      </c>
      <c r="AA11" t="s">
        <v>208</v>
      </c>
      <c r="AB11" t="s">
        <v>208</v>
      </c>
      <c r="AC11" t="s">
        <v>407</v>
      </c>
    </row>
    <row r="14" spans="3:29" x14ac:dyDescent="0.2">
      <c r="C14" s="7" t="s">
        <v>353</v>
      </c>
      <c r="D14" s="8">
        <v>1</v>
      </c>
      <c r="E14" s="8">
        <v>2</v>
      </c>
      <c r="F14" s="8">
        <v>3</v>
      </c>
      <c r="G14" s="8">
        <v>4</v>
      </c>
      <c r="H14" s="8">
        <v>5</v>
      </c>
      <c r="I14" s="8">
        <v>6</v>
      </c>
      <c r="J14" s="8">
        <v>7</v>
      </c>
      <c r="K14" s="8">
        <v>8</v>
      </c>
      <c r="L14" s="8">
        <v>9</v>
      </c>
      <c r="M14" s="8">
        <v>10</v>
      </c>
      <c r="N14" s="8">
        <v>11</v>
      </c>
      <c r="O14" s="8">
        <v>12</v>
      </c>
      <c r="Q14" s="10" t="s">
        <v>354</v>
      </c>
      <c r="R14" s="11">
        <v>1</v>
      </c>
      <c r="S14" s="11">
        <v>2</v>
      </c>
      <c r="T14" s="11">
        <v>3</v>
      </c>
      <c r="U14" s="11">
        <v>4</v>
      </c>
      <c r="V14" s="11">
        <v>5</v>
      </c>
      <c r="W14" s="11">
        <v>6</v>
      </c>
      <c r="X14" s="11">
        <v>7</v>
      </c>
      <c r="Y14" s="11">
        <v>8</v>
      </c>
      <c r="Z14" s="11">
        <v>9</v>
      </c>
      <c r="AA14" s="11">
        <v>10</v>
      </c>
      <c r="AB14" s="11">
        <v>11</v>
      </c>
      <c r="AC14" s="11">
        <v>12</v>
      </c>
    </row>
    <row r="15" spans="3:29" x14ac:dyDescent="0.2">
      <c r="C15" s="8" t="s">
        <v>1</v>
      </c>
      <c r="D15" s="9" t="s">
        <v>15</v>
      </c>
      <c r="E15" s="9" t="s">
        <v>16</v>
      </c>
      <c r="F15" s="9" t="s">
        <v>17</v>
      </c>
      <c r="G15" s="15" t="s">
        <v>18</v>
      </c>
      <c r="H15" s="34" t="s">
        <v>19</v>
      </c>
      <c r="I15" s="15" t="s">
        <v>20</v>
      </c>
      <c r="J15" s="34" t="s">
        <v>21</v>
      </c>
      <c r="K15" s="34" t="s">
        <v>22</v>
      </c>
      <c r="L15" s="15" t="s">
        <v>23</v>
      </c>
      <c r="M15" s="15" t="s">
        <v>24</v>
      </c>
      <c r="N15" s="34" t="s">
        <v>25</v>
      </c>
      <c r="O15" s="15" t="s">
        <v>26</v>
      </c>
      <c r="Q15" s="11" t="s">
        <v>1</v>
      </c>
      <c r="R15" s="12" t="s">
        <v>111</v>
      </c>
      <c r="S15" s="38" t="s">
        <v>112</v>
      </c>
      <c r="T15" s="12" t="s">
        <v>113</v>
      </c>
      <c r="U15" s="38" t="s">
        <v>114</v>
      </c>
      <c r="V15" s="12" t="s">
        <v>115</v>
      </c>
      <c r="W15" s="12" t="s">
        <v>116</v>
      </c>
      <c r="X15" s="12" t="s">
        <v>117</v>
      </c>
      <c r="Y15" s="39" t="s">
        <v>118</v>
      </c>
      <c r="Z15" s="12" t="s">
        <v>119</v>
      </c>
      <c r="AA15" s="12" t="s">
        <v>120</v>
      </c>
      <c r="AB15" s="12" t="s">
        <v>121</v>
      </c>
      <c r="AC15" s="12" t="s">
        <v>122</v>
      </c>
    </row>
    <row r="16" spans="3:29" x14ac:dyDescent="0.2">
      <c r="C16" s="8" t="s">
        <v>2</v>
      </c>
      <c r="D16" s="34" t="s">
        <v>27</v>
      </c>
      <c r="E16" s="34" t="s">
        <v>28</v>
      </c>
      <c r="F16" s="9" t="s">
        <v>29</v>
      </c>
      <c r="G16" s="15" t="s">
        <v>30</v>
      </c>
      <c r="H16" s="35" t="s">
        <v>31</v>
      </c>
      <c r="I16" s="15" t="s">
        <v>32</v>
      </c>
      <c r="J16" s="15" t="s">
        <v>33</v>
      </c>
      <c r="K16" s="15" t="s">
        <v>34</v>
      </c>
      <c r="L16" s="15" t="s">
        <v>35</v>
      </c>
      <c r="M16" s="36" t="s">
        <v>36</v>
      </c>
      <c r="N16" s="15" t="s">
        <v>37</v>
      </c>
      <c r="O16" s="15" t="s">
        <v>38</v>
      </c>
      <c r="Q16" s="11" t="s">
        <v>2</v>
      </c>
      <c r="R16" s="37" t="s">
        <v>123</v>
      </c>
      <c r="S16" s="38" t="s">
        <v>124</v>
      </c>
      <c r="T16" s="37" t="s">
        <v>125</v>
      </c>
      <c r="U16" s="39" t="s">
        <v>126</v>
      </c>
      <c r="V16" s="12" t="s">
        <v>127</v>
      </c>
      <c r="W16" s="12" t="s">
        <v>128</v>
      </c>
      <c r="X16" s="38" t="s">
        <v>129</v>
      </c>
      <c r="Y16" s="37" t="s">
        <v>130</v>
      </c>
      <c r="Z16" s="12" t="s">
        <v>131</v>
      </c>
      <c r="AA16" s="12" t="s">
        <v>132</v>
      </c>
      <c r="AB16" s="12" t="s">
        <v>133</v>
      </c>
      <c r="AC16" s="12" t="s">
        <v>134</v>
      </c>
    </row>
    <row r="17" spans="1:29" x14ac:dyDescent="0.2">
      <c r="C17" s="8" t="s">
        <v>3</v>
      </c>
      <c r="D17" s="9" t="s">
        <v>39</v>
      </c>
      <c r="E17" s="9" t="s">
        <v>40</v>
      </c>
      <c r="F17" s="9" t="s">
        <v>41</v>
      </c>
      <c r="G17" s="15" t="s">
        <v>42</v>
      </c>
      <c r="H17" s="15" t="s">
        <v>43</v>
      </c>
      <c r="I17" s="15" t="s">
        <v>44</v>
      </c>
      <c r="J17" s="15" t="s">
        <v>45</v>
      </c>
      <c r="K17" s="15" t="s">
        <v>46</v>
      </c>
      <c r="L17" s="15" t="s">
        <v>47</v>
      </c>
      <c r="M17" s="15" t="s">
        <v>48</v>
      </c>
      <c r="N17" s="15" t="s">
        <v>49</v>
      </c>
      <c r="O17" s="15" t="s">
        <v>50</v>
      </c>
      <c r="Q17" s="11" t="s">
        <v>3</v>
      </c>
      <c r="R17" s="37" t="s">
        <v>135</v>
      </c>
      <c r="S17" s="12" t="s">
        <v>136</v>
      </c>
      <c r="T17" s="12" t="s">
        <v>137</v>
      </c>
      <c r="U17" s="12" t="s">
        <v>138</v>
      </c>
      <c r="V17" s="38" t="s">
        <v>139</v>
      </c>
      <c r="W17" s="12" t="s">
        <v>140</v>
      </c>
      <c r="X17" s="12" t="s">
        <v>141</v>
      </c>
      <c r="Y17" s="12" t="s">
        <v>142</v>
      </c>
      <c r="Z17" s="12" t="s">
        <v>143</v>
      </c>
      <c r="AA17" s="12" t="s">
        <v>144</v>
      </c>
      <c r="AB17" s="12" t="s">
        <v>145</v>
      </c>
      <c r="AC17" s="12" t="s">
        <v>146</v>
      </c>
    </row>
    <row r="18" spans="1:29" x14ac:dyDescent="0.2">
      <c r="C18" s="8" t="s">
        <v>4</v>
      </c>
      <c r="D18" s="9" t="s">
        <v>51</v>
      </c>
      <c r="E18" s="9" t="s">
        <v>52</v>
      </c>
      <c r="F18" s="15" t="s">
        <v>53</v>
      </c>
      <c r="G18" s="36" t="s">
        <v>54</v>
      </c>
      <c r="H18" s="15" t="s">
        <v>55</v>
      </c>
      <c r="I18" s="15" t="s">
        <v>56</v>
      </c>
      <c r="J18" s="15" t="s">
        <v>57</v>
      </c>
      <c r="K18" s="15" t="s">
        <v>58</v>
      </c>
      <c r="L18" s="15" t="s">
        <v>59</v>
      </c>
      <c r="M18" s="36" t="s">
        <v>60</v>
      </c>
      <c r="N18" s="15" t="s">
        <v>61</v>
      </c>
      <c r="O18" s="15" t="s">
        <v>62</v>
      </c>
      <c r="Q18" s="11" t="s">
        <v>4</v>
      </c>
      <c r="R18" s="37" t="s">
        <v>147</v>
      </c>
      <c r="S18" s="12" t="s">
        <v>148</v>
      </c>
      <c r="T18" s="38" t="s">
        <v>149</v>
      </c>
      <c r="U18" s="12" t="s">
        <v>150</v>
      </c>
      <c r="V18" s="38" t="s">
        <v>151</v>
      </c>
      <c r="W18" s="12" t="s">
        <v>152</v>
      </c>
      <c r="X18" s="12" t="s">
        <v>153</v>
      </c>
      <c r="Y18" s="12" t="s">
        <v>154</v>
      </c>
      <c r="Z18" s="12" t="s">
        <v>155</v>
      </c>
      <c r="AA18" s="38" t="s">
        <v>156</v>
      </c>
      <c r="AB18" s="39" t="s">
        <v>157</v>
      </c>
      <c r="AC18" s="12" t="s">
        <v>158</v>
      </c>
    </row>
    <row r="19" spans="1:29" x14ac:dyDescent="0.2">
      <c r="C19" s="8" t="s">
        <v>5</v>
      </c>
      <c r="D19" s="9" t="s">
        <v>63</v>
      </c>
      <c r="E19" s="9" t="s">
        <v>64</v>
      </c>
      <c r="F19" s="15" t="s">
        <v>65</v>
      </c>
      <c r="G19" s="36" t="s">
        <v>66</v>
      </c>
      <c r="H19" s="15" t="s">
        <v>67</v>
      </c>
      <c r="I19" s="34" t="s">
        <v>68</v>
      </c>
      <c r="J19" s="15" t="s">
        <v>69</v>
      </c>
      <c r="K19" s="34" t="s">
        <v>70</v>
      </c>
      <c r="L19" s="15" t="s">
        <v>71</v>
      </c>
      <c r="M19" s="15" t="s">
        <v>72</v>
      </c>
      <c r="N19" s="15" t="s">
        <v>73</v>
      </c>
      <c r="O19" s="15" t="s">
        <v>74</v>
      </c>
      <c r="Q19" s="11" t="s">
        <v>5</v>
      </c>
      <c r="R19" s="12" t="s">
        <v>159</v>
      </c>
      <c r="S19" s="38" t="s">
        <v>160</v>
      </c>
      <c r="T19" s="12" t="s">
        <v>161</v>
      </c>
      <c r="U19" s="12" t="s">
        <v>162</v>
      </c>
      <c r="V19" s="38" t="s">
        <v>163</v>
      </c>
      <c r="W19" s="38" t="s">
        <v>164</v>
      </c>
      <c r="X19" s="39" t="s">
        <v>165</v>
      </c>
      <c r="Y19" s="12" t="s">
        <v>166</v>
      </c>
      <c r="Z19" s="12" t="s">
        <v>167</v>
      </c>
      <c r="AA19" s="10"/>
      <c r="AB19" s="12" t="s">
        <v>168</v>
      </c>
      <c r="AC19" s="12" t="s">
        <v>169</v>
      </c>
    </row>
    <row r="20" spans="1:29" x14ac:dyDescent="0.2">
      <c r="C20" s="8" t="s">
        <v>6</v>
      </c>
      <c r="D20" s="9" t="s">
        <v>75</v>
      </c>
      <c r="E20" s="9" t="s">
        <v>76</v>
      </c>
      <c r="F20" s="9" t="s">
        <v>77</v>
      </c>
      <c r="G20" s="15" t="s">
        <v>78</v>
      </c>
      <c r="H20" s="15" t="s">
        <v>79</v>
      </c>
      <c r="I20" s="15" t="s">
        <v>80</v>
      </c>
      <c r="J20" s="15" t="s">
        <v>81</v>
      </c>
      <c r="K20" s="15" t="s">
        <v>82</v>
      </c>
      <c r="L20" s="15" t="s">
        <v>83</v>
      </c>
      <c r="M20" s="15" t="s">
        <v>84</v>
      </c>
      <c r="N20" s="15" t="s">
        <v>85</v>
      </c>
      <c r="O20" s="15" t="s">
        <v>86</v>
      </c>
      <c r="Q20" s="11" t="s">
        <v>6</v>
      </c>
      <c r="R20" s="12" t="s">
        <v>170</v>
      </c>
      <c r="S20" s="12" t="s">
        <v>171</v>
      </c>
      <c r="T20" s="12" t="s">
        <v>172</v>
      </c>
      <c r="U20" s="12" t="s">
        <v>173</v>
      </c>
      <c r="V20" s="39" t="s">
        <v>174</v>
      </c>
      <c r="W20" s="38" t="s">
        <v>175</v>
      </c>
      <c r="X20" s="39" t="s">
        <v>176</v>
      </c>
      <c r="Y20" s="12" t="s">
        <v>177</v>
      </c>
      <c r="Z20" s="12" t="s">
        <v>178</v>
      </c>
      <c r="AA20" s="10"/>
      <c r="AB20" s="12" t="s">
        <v>179</v>
      </c>
      <c r="AC20" s="37" t="s">
        <v>180</v>
      </c>
    </row>
    <row r="21" spans="1:29" x14ac:dyDescent="0.2">
      <c r="C21" s="8" t="s">
        <v>7</v>
      </c>
      <c r="D21" s="9" t="s">
        <v>87</v>
      </c>
      <c r="E21" s="9" t="s">
        <v>88</v>
      </c>
      <c r="F21" s="9" t="s">
        <v>89</v>
      </c>
      <c r="G21" s="15" t="s">
        <v>90</v>
      </c>
      <c r="H21" s="34" t="s">
        <v>91</v>
      </c>
      <c r="I21" s="34" t="s">
        <v>92</v>
      </c>
      <c r="J21" s="15" t="s">
        <v>93</v>
      </c>
      <c r="K21" s="34" t="s">
        <v>94</v>
      </c>
      <c r="L21" s="15" t="s">
        <v>95</v>
      </c>
      <c r="M21" s="15" t="s">
        <v>96</v>
      </c>
      <c r="N21" s="15" t="s">
        <v>97</v>
      </c>
      <c r="O21" s="15" t="s">
        <v>98</v>
      </c>
      <c r="Q21" s="11" t="s">
        <v>7</v>
      </c>
      <c r="R21" s="12" t="s">
        <v>181</v>
      </c>
      <c r="S21" s="12" t="s">
        <v>182</v>
      </c>
      <c r="T21" s="37" t="s">
        <v>183</v>
      </c>
      <c r="U21" s="12" t="s">
        <v>184</v>
      </c>
      <c r="V21" s="38" t="s">
        <v>185</v>
      </c>
      <c r="W21" s="12" t="s">
        <v>186</v>
      </c>
      <c r="X21" s="39" t="s">
        <v>187</v>
      </c>
      <c r="Y21" s="12" t="s">
        <v>188</v>
      </c>
      <c r="Z21" s="12" t="s">
        <v>189</v>
      </c>
      <c r="AA21" s="10"/>
      <c r="AB21" s="12" t="s">
        <v>190</v>
      </c>
      <c r="AC21" s="12" t="s">
        <v>191</v>
      </c>
    </row>
    <row r="22" spans="1:29" x14ac:dyDescent="0.2">
      <c r="C22" s="8" t="s">
        <v>8</v>
      </c>
      <c r="D22" s="9" t="s">
        <v>99</v>
      </c>
      <c r="E22" s="35" t="s">
        <v>100</v>
      </c>
      <c r="F22" s="36" t="s">
        <v>101</v>
      </c>
      <c r="G22" s="15" t="s">
        <v>102</v>
      </c>
      <c r="H22" s="15" t="s">
        <v>103</v>
      </c>
      <c r="I22" s="34" t="s">
        <v>104</v>
      </c>
      <c r="J22" s="15" t="s">
        <v>105</v>
      </c>
      <c r="K22" s="15" t="s">
        <v>106</v>
      </c>
      <c r="L22" s="15" t="s">
        <v>107</v>
      </c>
      <c r="M22" s="15" t="s">
        <v>108</v>
      </c>
      <c r="N22" s="15" t="s">
        <v>109</v>
      </c>
      <c r="O22" s="15" t="s">
        <v>110</v>
      </c>
      <c r="Q22" s="11" t="s">
        <v>8</v>
      </c>
      <c r="R22" s="12" t="s">
        <v>192</v>
      </c>
      <c r="S22" s="38" t="s">
        <v>193</v>
      </c>
      <c r="T22" s="12" t="s">
        <v>194</v>
      </c>
      <c r="U22" s="38" t="s">
        <v>195</v>
      </c>
      <c r="V22" s="39" t="s">
        <v>196</v>
      </c>
      <c r="W22" s="12" t="s">
        <v>197</v>
      </c>
      <c r="X22" s="38" t="s">
        <v>198</v>
      </c>
      <c r="Y22" s="38" t="s">
        <v>199</v>
      </c>
      <c r="Z22" s="12" t="s">
        <v>200</v>
      </c>
      <c r="AA22" s="10"/>
      <c r="AB22" s="12" t="s">
        <v>201</v>
      </c>
      <c r="AC22" s="37" t="s">
        <v>202</v>
      </c>
    </row>
    <row r="24" spans="1:29" x14ac:dyDescent="0.2">
      <c r="D24" t="s">
        <v>353</v>
      </c>
      <c r="E24" t="s">
        <v>354</v>
      </c>
    </row>
    <row r="25" spans="1:29" x14ac:dyDescent="0.2">
      <c r="C25" s="40" t="s">
        <v>356</v>
      </c>
      <c r="D25">
        <v>12</v>
      </c>
      <c r="E25">
        <v>17</v>
      </c>
      <c r="F25">
        <f>D25+E25</f>
        <v>29</v>
      </c>
    </row>
    <row r="26" spans="1:29" x14ac:dyDescent="0.2">
      <c r="C26" s="40" t="s">
        <v>357</v>
      </c>
      <c r="D26">
        <v>2</v>
      </c>
      <c r="E26">
        <v>8</v>
      </c>
      <c r="F26">
        <f t="shared" ref="F26:F27" si="0">D26+E26</f>
        <v>10</v>
      </c>
    </row>
    <row r="27" spans="1:29" x14ac:dyDescent="0.2">
      <c r="C27" s="40" t="s">
        <v>355</v>
      </c>
      <c r="D27">
        <v>5</v>
      </c>
      <c r="E27">
        <v>8</v>
      </c>
      <c r="F27">
        <f t="shared" si="0"/>
        <v>13</v>
      </c>
    </row>
    <row r="29" spans="1:29" x14ac:dyDescent="0.2">
      <c r="C29" t="s">
        <v>212</v>
      </c>
      <c r="D29">
        <f>SUM(D25:E27)</f>
        <v>52</v>
      </c>
    </row>
    <row r="30" spans="1:29" x14ac:dyDescent="0.2">
      <c r="K30">
        <f>SUM(K32:K44)</f>
        <v>51</v>
      </c>
    </row>
    <row r="31" spans="1:29" x14ac:dyDescent="0.2">
      <c r="A31" t="s">
        <v>474</v>
      </c>
      <c r="B31" t="s">
        <v>475</v>
      </c>
    </row>
    <row r="32" spans="1:29" x14ac:dyDescent="0.2">
      <c r="A32">
        <v>1</v>
      </c>
      <c r="B32">
        <v>1</v>
      </c>
      <c r="C32" t="s">
        <v>408</v>
      </c>
      <c r="D32" s="34" t="s">
        <v>27</v>
      </c>
      <c r="E32" s="34" t="s">
        <v>461</v>
      </c>
      <c r="F32">
        <v>1</v>
      </c>
      <c r="G32">
        <v>1</v>
      </c>
      <c r="I32">
        <v>1</v>
      </c>
      <c r="J32" t="s">
        <v>461</v>
      </c>
      <c r="K32">
        <f>COUNTIF($E$32:$E$82,"AB1")</f>
        <v>2</v>
      </c>
    </row>
    <row r="33" spans="1:11" x14ac:dyDescent="0.2">
      <c r="A33">
        <v>2</v>
      </c>
      <c r="B33">
        <v>2</v>
      </c>
      <c r="C33" t="s">
        <v>409</v>
      </c>
      <c r="D33" s="34" t="s">
        <v>28</v>
      </c>
      <c r="E33" s="34" t="s">
        <v>461</v>
      </c>
      <c r="F33">
        <v>1</v>
      </c>
      <c r="G33">
        <v>1</v>
      </c>
      <c r="I33">
        <v>2</v>
      </c>
      <c r="J33" t="s">
        <v>462</v>
      </c>
      <c r="K33">
        <f>COUNTIF($E$32:$E$82,"AB2")</f>
        <v>4</v>
      </c>
    </row>
    <row r="34" spans="1:11" x14ac:dyDescent="0.2">
      <c r="A34">
        <v>27</v>
      </c>
      <c r="B34">
        <v>3</v>
      </c>
      <c r="C34" t="s">
        <v>434</v>
      </c>
      <c r="D34" s="35" t="s">
        <v>100</v>
      </c>
      <c r="E34" s="35" t="s">
        <v>462</v>
      </c>
      <c r="F34">
        <v>2</v>
      </c>
      <c r="G34">
        <v>2</v>
      </c>
      <c r="I34">
        <v>3</v>
      </c>
      <c r="J34" t="s">
        <v>463</v>
      </c>
      <c r="K34">
        <f>COUNTIF($E$32:$E$82,"ASU")</f>
        <v>3</v>
      </c>
    </row>
    <row r="35" spans="1:11" x14ac:dyDescent="0.2">
      <c r="A35">
        <v>28</v>
      </c>
      <c r="B35">
        <v>4</v>
      </c>
      <c r="C35" t="s">
        <v>435</v>
      </c>
      <c r="D35" s="36" t="s">
        <v>101</v>
      </c>
      <c r="E35" s="36" t="s">
        <v>462</v>
      </c>
      <c r="F35">
        <v>3</v>
      </c>
      <c r="G35">
        <v>2</v>
      </c>
      <c r="I35">
        <v>4</v>
      </c>
      <c r="J35" t="s">
        <v>471</v>
      </c>
      <c r="K35">
        <f>COUNTIF($E$32:$E$82,"BAY")</f>
        <v>1</v>
      </c>
    </row>
    <row r="36" spans="1:11" x14ac:dyDescent="0.2">
      <c r="A36">
        <v>3</v>
      </c>
      <c r="B36">
        <v>5</v>
      </c>
      <c r="C36" t="s">
        <v>410</v>
      </c>
      <c r="D36" s="36" t="s">
        <v>54</v>
      </c>
      <c r="E36" s="36" t="s">
        <v>462</v>
      </c>
      <c r="F36">
        <v>3</v>
      </c>
      <c r="G36">
        <v>2</v>
      </c>
      <c r="I36">
        <v>5</v>
      </c>
      <c r="J36" t="s">
        <v>464</v>
      </c>
      <c r="K36">
        <f>COUNTIF($E$32:$E$82,"CHA")</f>
        <v>7</v>
      </c>
    </row>
    <row r="37" spans="1:11" x14ac:dyDescent="0.2">
      <c r="A37">
        <v>29</v>
      </c>
      <c r="B37">
        <v>6</v>
      </c>
      <c r="C37" t="s">
        <v>436</v>
      </c>
      <c r="D37" s="36" t="s">
        <v>66</v>
      </c>
      <c r="E37" s="36" t="s">
        <v>462</v>
      </c>
      <c r="F37">
        <v>3</v>
      </c>
      <c r="G37">
        <v>2</v>
      </c>
      <c r="I37">
        <v>6</v>
      </c>
      <c r="J37" t="s">
        <v>465</v>
      </c>
      <c r="K37">
        <f>COUNTIF($E$32:$E$82,"JAG")</f>
        <v>3</v>
      </c>
    </row>
    <row r="38" spans="1:11" x14ac:dyDescent="0.2">
      <c r="A38">
        <v>26</v>
      </c>
      <c r="B38">
        <v>7</v>
      </c>
      <c r="C38" t="s">
        <v>433</v>
      </c>
      <c r="D38" s="39" t="s">
        <v>157</v>
      </c>
      <c r="E38" s="39" t="s">
        <v>463</v>
      </c>
      <c r="F38">
        <v>2</v>
      </c>
      <c r="G38">
        <v>3</v>
      </c>
      <c r="I38">
        <v>7</v>
      </c>
      <c r="J38" t="s">
        <v>466</v>
      </c>
      <c r="K38">
        <f>COUNTIF($E$32:$E$82,"KOJ")</f>
        <v>4</v>
      </c>
    </row>
    <row r="39" spans="1:11" x14ac:dyDescent="0.2">
      <c r="A39">
        <v>4</v>
      </c>
      <c r="B39">
        <v>8</v>
      </c>
      <c r="C39" t="s">
        <v>411</v>
      </c>
      <c r="D39" s="34" t="s">
        <v>19</v>
      </c>
      <c r="E39" s="34" t="s">
        <v>463</v>
      </c>
      <c r="F39">
        <v>1</v>
      </c>
      <c r="G39">
        <v>3</v>
      </c>
      <c r="I39">
        <v>8</v>
      </c>
      <c r="J39" t="s">
        <v>472</v>
      </c>
      <c r="K39">
        <f>COUNTIF($E$32:$E$82,"KYG")</f>
        <v>8</v>
      </c>
    </row>
    <row r="40" spans="1:11" x14ac:dyDescent="0.2">
      <c r="A40">
        <v>5</v>
      </c>
      <c r="B40">
        <v>9</v>
      </c>
      <c r="C40" t="s">
        <v>412</v>
      </c>
      <c r="D40" s="35" t="s">
        <v>31</v>
      </c>
      <c r="E40" s="35" t="s">
        <v>463</v>
      </c>
      <c r="F40">
        <v>2</v>
      </c>
      <c r="G40">
        <v>3</v>
      </c>
      <c r="I40">
        <v>9</v>
      </c>
      <c r="J40" t="s">
        <v>467</v>
      </c>
      <c r="K40">
        <f>COUNTIF($E$32:$E$82,"NLG")</f>
        <v>5</v>
      </c>
    </row>
    <row r="41" spans="1:11" x14ac:dyDescent="0.2">
      <c r="A41">
        <v>30</v>
      </c>
      <c r="B41">
        <v>10</v>
      </c>
      <c r="C41" t="s">
        <v>437</v>
      </c>
      <c r="D41" s="34" t="s">
        <v>91</v>
      </c>
      <c r="E41" s="34" t="s">
        <v>471</v>
      </c>
      <c r="F41">
        <v>1</v>
      </c>
      <c r="G41">
        <v>4</v>
      </c>
      <c r="I41">
        <v>10</v>
      </c>
      <c r="J41" t="s">
        <v>473</v>
      </c>
      <c r="K41">
        <f>COUNTIF($E$32:$E$82,"NYR")</f>
        <v>4</v>
      </c>
    </row>
    <row r="42" spans="1:11" x14ac:dyDescent="0.2">
      <c r="A42">
        <v>31</v>
      </c>
      <c r="B42">
        <v>11</v>
      </c>
      <c r="C42" t="s">
        <v>438</v>
      </c>
      <c r="D42" s="34" t="s">
        <v>68</v>
      </c>
      <c r="E42" s="34" t="s">
        <v>464</v>
      </c>
      <c r="F42">
        <v>1</v>
      </c>
      <c r="G42">
        <v>5</v>
      </c>
      <c r="I42">
        <v>11</v>
      </c>
      <c r="J42" t="s">
        <v>468</v>
      </c>
      <c r="K42">
        <f>COUNTIF($E$32:$E$82,"SEN")</f>
        <v>3</v>
      </c>
    </row>
    <row r="43" spans="1:11" x14ac:dyDescent="0.2">
      <c r="A43">
        <v>32</v>
      </c>
      <c r="B43">
        <v>12</v>
      </c>
      <c r="C43" t="s">
        <v>439</v>
      </c>
      <c r="D43" s="34" t="s">
        <v>92</v>
      </c>
      <c r="E43" s="34" t="s">
        <v>464</v>
      </c>
      <c r="F43">
        <v>1</v>
      </c>
      <c r="G43">
        <v>5</v>
      </c>
      <c r="I43">
        <v>12</v>
      </c>
      <c r="J43" t="s">
        <v>469</v>
      </c>
      <c r="K43">
        <f>COUNTIF($E$32:$E$82,"TAK")</f>
        <v>6</v>
      </c>
    </row>
    <row r="44" spans="1:11" x14ac:dyDescent="0.2">
      <c r="A44">
        <v>33</v>
      </c>
      <c r="B44">
        <v>13</v>
      </c>
      <c r="C44" t="s">
        <v>440</v>
      </c>
      <c r="D44" s="34" t="s">
        <v>104</v>
      </c>
      <c r="E44" s="34" t="s">
        <v>464</v>
      </c>
      <c r="F44">
        <v>1</v>
      </c>
      <c r="G44">
        <v>5</v>
      </c>
      <c r="I44">
        <v>13</v>
      </c>
      <c r="J44" t="s">
        <v>470</v>
      </c>
      <c r="K44">
        <f>COUNTIF($E$32:$E$82,"WIA")</f>
        <v>1</v>
      </c>
    </row>
    <row r="45" spans="1:11" x14ac:dyDescent="0.2">
      <c r="A45">
        <v>6</v>
      </c>
      <c r="B45">
        <v>14</v>
      </c>
      <c r="C45" t="s">
        <v>413</v>
      </c>
      <c r="D45" s="34" t="s">
        <v>21</v>
      </c>
      <c r="E45" s="34" t="s">
        <v>464</v>
      </c>
      <c r="F45">
        <v>1</v>
      </c>
      <c r="G45">
        <v>5</v>
      </c>
    </row>
    <row r="46" spans="1:11" x14ac:dyDescent="0.2">
      <c r="A46">
        <v>7</v>
      </c>
      <c r="B46">
        <v>15</v>
      </c>
      <c r="C46" t="s">
        <v>414</v>
      </c>
      <c r="D46" s="34" t="s">
        <v>22</v>
      </c>
      <c r="E46" s="34" t="s">
        <v>464</v>
      </c>
      <c r="F46">
        <v>1</v>
      </c>
      <c r="G46">
        <v>5</v>
      </c>
    </row>
    <row r="47" spans="1:11" x14ac:dyDescent="0.2">
      <c r="A47">
        <v>34</v>
      </c>
      <c r="B47">
        <v>16</v>
      </c>
      <c r="C47" t="s">
        <v>441</v>
      </c>
      <c r="D47" s="34" t="s">
        <v>70</v>
      </c>
      <c r="E47" s="34" t="s">
        <v>464</v>
      </c>
      <c r="F47">
        <v>1</v>
      </c>
      <c r="G47">
        <v>5</v>
      </c>
    </row>
    <row r="48" spans="1:11" x14ac:dyDescent="0.2">
      <c r="A48">
        <v>35</v>
      </c>
      <c r="B48">
        <v>17</v>
      </c>
      <c r="C48" t="s">
        <v>442</v>
      </c>
      <c r="D48" s="34" t="s">
        <v>94</v>
      </c>
      <c r="E48" s="34" t="s">
        <v>464</v>
      </c>
      <c r="F48">
        <v>1</v>
      </c>
      <c r="G48">
        <v>5</v>
      </c>
    </row>
    <row r="49" spans="1:7" x14ac:dyDescent="0.2">
      <c r="A49">
        <v>8</v>
      </c>
      <c r="B49">
        <v>18</v>
      </c>
      <c r="C49" t="s">
        <v>415</v>
      </c>
      <c r="D49" s="36" t="s">
        <v>36</v>
      </c>
      <c r="E49" s="36" t="s">
        <v>465</v>
      </c>
      <c r="F49">
        <v>3</v>
      </c>
      <c r="G49">
        <v>6</v>
      </c>
    </row>
    <row r="50" spans="1:7" x14ac:dyDescent="0.2">
      <c r="A50">
        <v>9</v>
      </c>
      <c r="B50">
        <v>19</v>
      </c>
      <c r="C50" t="s">
        <v>416</v>
      </c>
      <c r="D50" s="36" t="s">
        <v>60</v>
      </c>
      <c r="E50" s="36" t="s">
        <v>465</v>
      </c>
      <c r="F50">
        <v>3</v>
      </c>
      <c r="G50">
        <v>6</v>
      </c>
    </row>
    <row r="51" spans="1:7" x14ac:dyDescent="0.2">
      <c r="A51">
        <v>10</v>
      </c>
      <c r="B51">
        <v>20</v>
      </c>
      <c r="C51" t="s">
        <v>417</v>
      </c>
      <c r="D51" s="34" t="s">
        <v>25</v>
      </c>
      <c r="E51" s="34" t="s">
        <v>465</v>
      </c>
      <c r="F51">
        <v>1</v>
      </c>
      <c r="G51">
        <v>6</v>
      </c>
    </row>
    <row r="52" spans="1:7" x14ac:dyDescent="0.2">
      <c r="A52">
        <v>11</v>
      </c>
      <c r="B52">
        <v>21</v>
      </c>
      <c r="C52" t="s">
        <v>418</v>
      </c>
      <c r="D52" s="37" t="s">
        <v>123</v>
      </c>
      <c r="E52" s="37" t="s">
        <v>466</v>
      </c>
      <c r="F52">
        <v>3</v>
      </c>
      <c r="G52">
        <v>7</v>
      </c>
    </row>
    <row r="53" spans="1:7" x14ac:dyDescent="0.2">
      <c r="A53">
        <v>12</v>
      </c>
      <c r="B53">
        <v>22</v>
      </c>
      <c r="C53" t="s">
        <v>419</v>
      </c>
      <c r="D53" s="37" t="s">
        <v>135</v>
      </c>
      <c r="E53" s="37" t="s">
        <v>466</v>
      </c>
      <c r="F53">
        <v>3</v>
      </c>
      <c r="G53">
        <v>7</v>
      </c>
    </row>
    <row r="54" spans="1:7" x14ac:dyDescent="0.2">
      <c r="A54">
        <v>13</v>
      </c>
      <c r="B54">
        <v>23</v>
      </c>
      <c r="C54" t="s">
        <v>420</v>
      </c>
      <c r="D54" s="37" t="s">
        <v>147</v>
      </c>
      <c r="E54" s="37" t="s">
        <v>466</v>
      </c>
      <c r="F54">
        <v>3</v>
      </c>
      <c r="G54">
        <v>7</v>
      </c>
    </row>
    <row r="55" spans="1:7" x14ac:dyDescent="0.2">
      <c r="A55">
        <v>14</v>
      </c>
      <c r="B55">
        <v>24</v>
      </c>
      <c r="C55" t="s">
        <v>421</v>
      </c>
      <c r="D55" s="38" t="s">
        <v>112</v>
      </c>
      <c r="E55" s="38" t="s">
        <v>466</v>
      </c>
      <c r="F55">
        <v>1</v>
      </c>
      <c r="G55">
        <v>7</v>
      </c>
    </row>
    <row r="56" spans="1:7" x14ac:dyDescent="0.2">
      <c r="A56">
        <v>15</v>
      </c>
      <c r="B56">
        <v>25</v>
      </c>
      <c r="C56" t="s">
        <v>422</v>
      </c>
      <c r="D56" s="38" t="s">
        <v>124</v>
      </c>
      <c r="E56" s="38" t="s">
        <v>472</v>
      </c>
      <c r="F56">
        <v>1</v>
      </c>
      <c r="G56">
        <v>8</v>
      </c>
    </row>
    <row r="57" spans="1:7" x14ac:dyDescent="0.2">
      <c r="A57">
        <v>36</v>
      </c>
      <c r="B57">
        <v>26</v>
      </c>
      <c r="C57" t="s">
        <v>443</v>
      </c>
      <c r="D57" s="38" t="s">
        <v>160</v>
      </c>
      <c r="E57" s="38" t="s">
        <v>472</v>
      </c>
      <c r="F57">
        <v>1</v>
      </c>
      <c r="G57">
        <v>8</v>
      </c>
    </row>
    <row r="58" spans="1:7" x14ac:dyDescent="0.2">
      <c r="A58">
        <v>37</v>
      </c>
      <c r="B58">
        <v>27</v>
      </c>
      <c r="C58" t="s">
        <v>444</v>
      </c>
      <c r="D58" s="38" t="s">
        <v>193</v>
      </c>
      <c r="E58" s="38" t="s">
        <v>472</v>
      </c>
      <c r="F58">
        <v>1</v>
      </c>
      <c r="G58">
        <v>8</v>
      </c>
    </row>
    <row r="59" spans="1:7" x14ac:dyDescent="0.2">
      <c r="A59">
        <v>16</v>
      </c>
      <c r="B59">
        <v>28</v>
      </c>
      <c r="C59" t="s">
        <v>423</v>
      </c>
      <c r="D59" s="37" t="s">
        <v>125</v>
      </c>
      <c r="E59" s="37" t="s">
        <v>472</v>
      </c>
      <c r="F59">
        <v>3</v>
      </c>
      <c r="G59">
        <v>8</v>
      </c>
    </row>
    <row r="60" spans="1:7" x14ac:dyDescent="0.2">
      <c r="A60">
        <v>17</v>
      </c>
      <c r="B60">
        <v>29</v>
      </c>
      <c r="C60" t="s">
        <v>424</v>
      </c>
      <c r="D60" s="38" t="s">
        <v>149</v>
      </c>
      <c r="E60" s="38" t="s">
        <v>472</v>
      </c>
      <c r="F60">
        <v>1</v>
      </c>
      <c r="G60">
        <v>8</v>
      </c>
    </row>
    <row r="61" spans="1:7" x14ac:dyDescent="0.2">
      <c r="A61">
        <v>38</v>
      </c>
      <c r="B61">
        <v>30</v>
      </c>
      <c r="C61" t="s">
        <v>445</v>
      </c>
      <c r="D61" s="37" t="s">
        <v>183</v>
      </c>
      <c r="E61" s="37" t="s">
        <v>472</v>
      </c>
      <c r="F61">
        <v>3</v>
      </c>
      <c r="G61">
        <v>8</v>
      </c>
    </row>
    <row r="62" spans="1:7" x14ac:dyDescent="0.2">
      <c r="A62">
        <v>18</v>
      </c>
      <c r="B62">
        <v>31</v>
      </c>
      <c r="C62" t="s">
        <v>425</v>
      </c>
      <c r="D62" s="38" t="s">
        <v>114</v>
      </c>
      <c r="E62" s="38" t="s">
        <v>472</v>
      </c>
      <c r="F62">
        <v>1</v>
      </c>
      <c r="G62">
        <v>8</v>
      </c>
    </row>
    <row r="63" spans="1:7" x14ac:dyDescent="0.2">
      <c r="A63">
        <v>19</v>
      </c>
      <c r="B63">
        <v>32</v>
      </c>
      <c r="C63" t="s">
        <v>426</v>
      </c>
      <c r="D63" s="39" t="s">
        <v>126</v>
      </c>
      <c r="E63" s="39" t="s">
        <v>472</v>
      </c>
      <c r="F63">
        <v>2</v>
      </c>
      <c r="G63">
        <v>8</v>
      </c>
    </row>
    <row r="64" spans="1:7" x14ac:dyDescent="0.2">
      <c r="A64">
        <v>39</v>
      </c>
      <c r="B64">
        <v>33</v>
      </c>
      <c r="C64" t="s">
        <v>446</v>
      </c>
      <c r="D64" s="38" t="s">
        <v>195</v>
      </c>
      <c r="E64" s="38" t="s">
        <v>467</v>
      </c>
      <c r="F64">
        <v>1</v>
      </c>
      <c r="G64">
        <v>9</v>
      </c>
    </row>
    <row r="65" spans="1:7" x14ac:dyDescent="0.2">
      <c r="A65">
        <v>20</v>
      </c>
      <c r="B65">
        <v>34</v>
      </c>
      <c r="C65" t="s">
        <v>427</v>
      </c>
      <c r="D65" s="38" t="s">
        <v>139</v>
      </c>
      <c r="E65" s="38" t="s">
        <v>467</v>
      </c>
      <c r="F65">
        <v>1</v>
      </c>
      <c r="G65">
        <v>9</v>
      </c>
    </row>
    <row r="66" spans="1:7" x14ac:dyDescent="0.2">
      <c r="A66">
        <v>21</v>
      </c>
      <c r="B66">
        <v>35</v>
      </c>
      <c r="C66" t="s">
        <v>428</v>
      </c>
      <c r="D66" s="38" t="s">
        <v>151</v>
      </c>
      <c r="E66" s="38" t="s">
        <v>467</v>
      </c>
      <c r="F66">
        <v>1</v>
      </c>
      <c r="G66">
        <v>9</v>
      </c>
    </row>
    <row r="67" spans="1:7" x14ac:dyDescent="0.2">
      <c r="A67">
        <v>40</v>
      </c>
      <c r="B67">
        <v>36</v>
      </c>
      <c r="C67" t="s">
        <v>447</v>
      </c>
      <c r="D67" s="38" t="s">
        <v>163</v>
      </c>
      <c r="E67" s="38" t="s">
        <v>467</v>
      </c>
      <c r="F67">
        <v>1</v>
      </c>
      <c r="G67">
        <v>9</v>
      </c>
    </row>
    <row r="68" spans="1:7" x14ac:dyDescent="0.2">
      <c r="A68">
        <v>41</v>
      </c>
      <c r="B68">
        <v>37</v>
      </c>
      <c r="C68" t="s">
        <v>448</v>
      </c>
      <c r="D68" s="39" t="s">
        <v>174</v>
      </c>
      <c r="E68" s="39" t="s">
        <v>467</v>
      </c>
      <c r="F68">
        <v>2</v>
      </c>
      <c r="G68">
        <v>9</v>
      </c>
    </row>
    <row r="69" spans="1:7" x14ac:dyDescent="0.2">
      <c r="A69">
        <v>42</v>
      </c>
      <c r="B69">
        <v>38</v>
      </c>
      <c r="C69" t="s">
        <v>449</v>
      </c>
      <c r="D69" s="38" t="s">
        <v>185</v>
      </c>
      <c r="E69" s="38" t="s">
        <v>473</v>
      </c>
      <c r="F69">
        <v>1</v>
      </c>
      <c r="G69">
        <v>10</v>
      </c>
    </row>
    <row r="70" spans="1:7" x14ac:dyDescent="0.2">
      <c r="A70">
        <v>43</v>
      </c>
      <c r="B70">
        <v>39</v>
      </c>
      <c r="C70" t="s">
        <v>450</v>
      </c>
      <c r="D70" s="39" t="s">
        <v>196</v>
      </c>
      <c r="E70" s="39" t="s">
        <v>473</v>
      </c>
      <c r="F70">
        <v>2</v>
      </c>
      <c r="G70">
        <v>10</v>
      </c>
    </row>
    <row r="71" spans="1:7" x14ac:dyDescent="0.2">
      <c r="A71">
        <v>44</v>
      </c>
      <c r="B71">
        <v>40</v>
      </c>
      <c r="C71" t="s">
        <v>451</v>
      </c>
      <c r="D71" s="38" t="s">
        <v>164</v>
      </c>
      <c r="E71" s="38" t="s">
        <v>473</v>
      </c>
      <c r="F71">
        <v>1</v>
      </c>
      <c r="G71">
        <v>10</v>
      </c>
    </row>
    <row r="72" spans="1:7" x14ac:dyDescent="0.2">
      <c r="A72">
        <v>45</v>
      </c>
      <c r="B72">
        <v>41</v>
      </c>
      <c r="C72" t="s">
        <v>452</v>
      </c>
      <c r="D72" s="38" t="s">
        <v>175</v>
      </c>
      <c r="E72" s="38" t="s">
        <v>473</v>
      </c>
      <c r="F72">
        <v>1</v>
      </c>
      <c r="G72">
        <v>10</v>
      </c>
    </row>
    <row r="73" spans="1:7" x14ac:dyDescent="0.2">
      <c r="A73">
        <v>22</v>
      </c>
      <c r="B73">
        <v>42</v>
      </c>
      <c r="C73" t="s">
        <v>429</v>
      </c>
      <c r="D73" s="38" t="s">
        <v>129</v>
      </c>
      <c r="E73" s="38" t="s">
        <v>468</v>
      </c>
      <c r="F73">
        <v>1</v>
      </c>
      <c r="G73">
        <v>11</v>
      </c>
    </row>
    <row r="74" spans="1:7" x14ac:dyDescent="0.2">
      <c r="A74">
        <v>46</v>
      </c>
      <c r="B74">
        <v>43</v>
      </c>
      <c r="C74" t="s">
        <v>453</v>
      </c>
      <c r="D74" s="39" t="s">
        <v>165</v>
      </c>
      <c r="E74" s="39" t="s">
        <v>468</v>
      </c>
      <c r="F74">
        <v>2</v>
      </c>
      <c r="G74">
        <v>11</v>
      </c>
    </row>
    <row r="75" spans="1:7" x14ac:dyDescent="0.2">
      <c r="A75">
        <v>47</v>
      </c>
      <c r="B75">
        <v>44</v>
      </c>
      <c r="C75" t="s">
        <v>454</v>
      </c>
      <c r="D75" s="39" t="s">
        <v>187</v>
      </c>
      <c r="E75" s="39" t="s">
        <v>468</v>
      </c>
      <c r="F75">
        <v>2</v>
      </c>
      <c r="G75">
        <v>11</v>
      </c>
    </row>
    <row r="76" spans="1:7" x14ac:dyDescent="0.2">
      <c r="A76">
        <v>48</v>
      </c>
      <c r="B76">
        <v>45</v>
      </c>
      <c r="C76" t="s">
        <v>455</v>
      </c>
      <c r="D76" s="38" t="s">
        <v>198</v>
      </c>
      <c r="E76" s="38" t="s">
        <v>469</v>
      </c>
      <c r="F76">
        <v>1</v>
      </c>
      <c r="G76">
        <v>12</v>
      </c>
    </row>
    <row r="77" spans="1:7" x14ac:dyDescent="0.2">
      <c r="A77">
        <v>23</v>
      </c>
      <c r="B77">
        <v>46</v>
      </c>
      <c r="C77" t="s">
        <v>430</v>
      </c>
      <c r="D77" s="39" t="s">
        <v>118</v>
      </c>
      <c r="E77" s="39" t="s">
        <v>469</v>
      </c>
      <c r="F77">
        <v>2</v>
      </c>
      <c r="G77">
        <v>12</v>
      </c>
    </row>
    <row r="78" spans="1:7" x14ac:dyDescent="0.2">
      <c r="A78">
        <v>50</v>
      </c>
      <c r="B78">
        <v>47</v>
      </c>
      <c r="C78" t="s">
        <v>457</v>
      </c>
      <c r="D78" s="37" t="s">
        <v>180</v>
      </c>
      <c r="E78" s="37" t="s">
        <v>469</v>
      </c>
      <c r="F78">
        <v>3</v>
      </c>
      <c r="G78">
        <v>12</v>
      </c>
    </row>
    <row r="79" spans="1:7" x14ac:dyDescent="0.2">
      <c r="A79">
        <v>24</v>
      </c>
      <c r="B79">
        <v>48</v>
      </c>
      <c r="C79" t="s">
        <v>431</v>
      </c>
      <c r="D79" s="37" t="s">
        <v>130</v>
      </c>
      <c r="E79" s="37" t="s">
        <v>469</v>
      </c>
      <c r="F79">
        <v>3</v>
      </c>
      <c r="G79">
        <v>12</v>
      </c>
    </row>
    <row r="80" spans="1:7" x14ac:dyDescent="0.2">
      <c r="A80">
        <v>49</v>
      </c>
      <c r="B80">
        <v>49</v>
      </c>
      <c r="C80" t="s">
        <v>456</v>
      </c>
      <c r="D80" s="38" t="s">
        <v>199</v>
      </c>
      <c r="E80" s="38" t="s">
        <v>469</v>
      </c>
      <c r="F80">
        <v>1</v>
      </c>
      <c r="G80">
        <v>12</v>
      </c>
    </row>
    <row r="81" spans="1:7" x14ac:dyDescent="0.2">
      <c r="A81">
        <v>51</v>
      </c>
      <c r="B81">
        <v>50</v>
      </c>
      <c r="C81" t="s">
        <v>458</v>
      </c>
      <c r="D81" s="37" t="s">
        <v>202</v>
      </c>
      <c r="E81" s="37" t="s">
        <v>469</v>
      </c>
      <c r="F81">
        <v>3</v>
      </c>
      <c r="G81">
        <v>12</v>
      </c>
    </row>
    <row r="82" spans="1:7" x14ac:dyDescent="0.2">
      <c r="A82">
        <v>25</v>
      </c>
      <c r="B82">
        <v>51</v>
      </c>
      <c r="C82" t="s">
        <v>432</v>
      </c>
      <c r="D82" s="38" t="s">
        <v>156</v>
      </c>
      <c r="E82" s="38" t="s">
        <v>470</v>
      </c>
      <c r="F82">
        <v>1</v>
      </c>
      <c r="G82">
        <v>13</v>
      </c>
    </row>
  </sheetData>
  <sortState ref="A32:G82">
    <sortCondition ref="D32:D82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82"/>
  <sheetViews>
    <sheetView tabSelected="1" workbookViewId="0">
      <selection activeCell="A172" sqref="A172:A182"/>
    </sheetView>
  </sheetViews>
  <sheetFormatPr baseColWidth="10" defaultRowHeight="16" x14ac:dyDescent="0.2"/>
  <cols>
    <col min="1" max="1" width="13" bestFit="1" customWidth="1"/>
    <col min="2" max="2" width="12.5" bestFit="1" customWidth="1"/>
    <col min="5" max="5" width="12.5" bestFit="1" customWidth="1"/>
    <col min="8" max="8" width="12.6640625" bestFit="1" customWidth="1"/>
    <col min="10" max="10" width="15.6640625" bestFit="1" customWidth="1"/>
    <col min="12" max="12" width="23.5" bestFit="1" customWidth="1"/>
    <col min="17" max="17" width="12.6640625" bestFit="1" customWidth="1"/>
    <col min="18" max="18" width="17.33203125" customWidth="1"/>
    <col min="35" max="35" width="13" bestFit="1" customWidth="1"/>
  </cols>
  <sheetData>
    <row r="1" spans="1:36" x14ac:dyDescent="0.2">
      <c r="A1" t="s">
        <v>659</v>
      </c>
      <c r="B1" t="s">
        <v>660</v>
      </c>
      <c r="C1" t="s">
        <v>671</v>
      </c>
      <c r="D1" t="s">
        <v>661</v>
      </c>
      <c r="E1" t="s">
        <v>660</v>
      </c>
      <c r="F1" t="s">
        <v>949</v>
      </c>
      <c r="G1" t="s">
        <v>950</v>
      </c>
      <c r="H1" t="s">
        <v>662</v>
      </c>
      <c r="I1" t="s">
        <v>663</v>
      </c>
      <c r="J1" t="s">
        <v>948</v>
      </c>
      <c r="Q1" s="23" t="s">
        <v>757</v>
      </c>
      <c r="R1" s="23"/>
      <c r="S1" s="23" t="s">
        <v>756</v>
      </c>
      <c r="AI1" t="s">
        <v>478</v>
      </c>
      <c r="AJ1" t="s">
        <v>664</v>
      </c>
    </row>
    <row r="2" spans="1:36" x14ac:dyDescent="0.2">
      <c r="A2" t="s">
        <v>478</v>
      </c>
      <c r="B2" s="9" t="s">
        <v>15</v>
      </c>
      <c r="C2" s="9" t="s">
        <v>705</v>
      </c>
      <c r="D2" t="s">
        <v>461</v>
      </c>
      <c r="E2" s="9" t="s">
        <v>461</v>
      </c>
      <c r="F2">
        <v>3</v>
      </c>
      <c r="G2">
        <v>8</v>
      </c>
      <c r="H2" t="s">
        <v>218</v>
      </c>
      <c r="I2" t="s">
        <v>664</v>
      </c>
      <c r="J2">
        <v>1</v>
      </c>
      <c r="L2" t="str">
        <f>B2&amp;"_"&amp;A2</f>
        <v xml:space="preserve">AB1-03-8_IDX01_RAD02 </v>
      </c>
      <c r="M2" t="s">
        <v>461</v>
      </c>
      <c r="N2" t="s">
        <v>664</v>
      </c>
      <c r="P2" t="s">
        <v>218</v>
      </c>
      <c r="Q2" s="23" t="s">
        <v>461</v>
      </c>
      <c r="R2" s="23" t="s">
        <v>664</v>
      </c>
      <c r="S2" s="23">
        <f>COUNTIF(D$2:D$182,"AB1")</f>
        <v>13</v>
      </c>
      <c r="AI2" t="s">
        <v>479</v>
      </c>
      <c r="AJ2" t="s">
        <v>664</v>
      </c>
    </row>
    <row r="3" spans="1:36" x14ac:dyDescent="0.2">
      <c r="A3" t="s">
        <v>479</v>
      </c>
      <c r="B3" s="9" t="s">
        <v>27</v>
      </c>
      <c r="C3" s="9" t="s">
        <v>706</v>
      </c>
      <c r="D3" t="s">
        <v>461</v>
      </c>
      <c r="E3" s="9" t="s">
        <v>461</v>
      </c>
      <c r="F3">
        <v>2</v>
      </c>
      <c r="G3">
        <v>1</v>
      </c>
      <c r="H3" t="s">
        <v>218</v>
      </c>
      <c r="I3" t="s">
        <v>664</v>
      </c>
      <c r="J3">
        <v>1</v>
      </c>
      <c r="L3" t="str">
        <f t="shared" ref="L3:L66" si="0">B3&amp;"_"&amp;A3</f>
        <v xml:space="preserve">AB1-02-1_IDX01_RAD03 </v>
      </c>
      <c r="M3" t="s">
        <v>461</v>
      </c>
      <c r="N3" t="s">
        <v>664</v>
      </c>
      <c r="P3" t="s">
        <v>218</v>
      </c>
      <c r="Q3" s="23" t="s">
        <v>462</v>
      </c>
      <c r="R3" s="23" t="s">
        <v>664</v>
      </c>
      <c r="S3" s="23">
        <f>COUNTIF(D$2:D$182,"AB2")</f>
        <v>19</v>
      </c>
      <c r="AI3" t="s">
        <v>480</v>
      </c>
      <c r="AJ3" t="s">
        <v>664</v>
      </c>
    </row>
    <row r="4" spans="1:36" x14ac:dyDescent="0.2">
      <c r="A4" t="s">
        <v>480</v>
      </c>
      <c r="B4" s="9" t="s">
        <v>39</v>
      </c>
      <c r="C4" s="9" t="s">
        <v>706</v>
      </c>
      <c r="D4" t="s">
        <v>461</v>
      </c>
      <c r="E4" s="9" t="s">
        <v>461</v>
      </c>
      <c r="F4">
        <v>2</v>
      </c>
      <c r="G4">
        <v>2</v>
      </c>
      <c r="H4" t="s">
        <v>218</v>
      </c>
      <c r="I4" t="s">
        <v>664</v>
      </c>
      <c r="J4">
        <v>1</v>
      </c>
      <c r="L4" t="str">
        <f t="shared" si="0"/>
        <v xml:space="preserve">AB1-02-2_IDX01_RAD04 </v>
      </c>
      <c r="M4" t="s">
        <v>461</v>
      </c>
      <c r="N4" t="s">
        <v>664</v>
      </c>
      <c r="P4" t="s">
        <v>218</v>
      </c>
      <c r="Q4" s="23" t="s">
        <v>472</v>
      </c>
      <c r="R4" s="23" t="s">
        <v>664</v>
      </c>
      <c r="S4" s="23">
        <f>COUNTIF(D$2:D$182,"KYG")</f>
        <v>20</v>
      </c>
      <c r="AI4" t="s">
        <v>481</v>
      </c>
      <c r="AJ4" t="s">
        <v>664</v>
      </c>
    </row>
    <row r="5" spans="1:36" x14ac:dyDescent="0.2">
      <c r="A5" t="s">
        <v>481</v>
      </c>
      <c r="B5" s="9" t="s">
        <v>51</v>
      </c>
      <c r="C5" s="9" t="s">
        <v>706</v>
      </c>
      <c r="D5" t="s">
        <v>461</v>
      </c>
      <c r="E5" s="9" t="s">
        <v>461</v>
      </c>
      <c r="F5">
        <v>2</v>
      </c>
      <c r="G5">
        <v>5</v>
      </c>
      <c r="H5" t="s">
        <v>224</v>
      </c>
      <c r="I5" t="s">
        <v>664</v>
      </c>
      <c r="J5">
        <v>1</v>
      </c>
      <c r="L5" t="str">
        <f t="shared" si="0"/>
        <v xml:space="preserve">AB1-02-5_IDX01_RAD05 </v>
      </c>
      <c r="M5" t="s">
        <v>461</v>
      </c>
      <c r="N5" t="s">
        <v>664</v>
      </c>
      <c r="P5" t="s">
        <v>224</v>
      </c>
      <c r="Q5" s="23" t="s">
        <v>467</v>
      </c>
      <c r="R5" s="23" t="s">
        <v>664</v>
      </c>
      <c r="S5" s="23">
        <f>COUNTIF(D$2:D$182,"NLG")</f>
        <v>11</v>
      </c>
      <c r="AI5" t="s">
        <v>482</v>
      </c>
      <c r="AJ5" t="s">
        <v>664</v>
      </c>
    </row>
    <row r="6" spans="1:36" x14ac:dyDescent="0.2">
      <c r="A6" t="s">
        <v>482</v>
      </c>
      <c r="B6" s="9" t="s">
        <v>16</v>
      </c>
      <c r="C6" s="9" t="s">
        <v>672</v>
      </c>
      <c r="D6" t="s">
        <v>461</v>
      </c>
      <c r="E6" s="9" t="s">
        <v>461</v>
      </c>
      <c r="F6">
        <v>26</v>
      </c>
      <c r="G6">
        <v>15</v>
      </c>
      <c r="H6" t="s">
        <v>218</v>
      </c>
      <c r="I6" t="s">
        <v>664</v>
      </c>
      <c r="J6">
        <v>1</v>
      </c>
      <c r="L6" t="str">
        <f t="shared" si="0"/>
        <v xml:space="preserve">AB1-26-15_IDX01_RAD12 </v>
      </c>
      <c r="M6" t="s">
        <v>461</v>
      </c>
      <c r="N6" t="s">
        <v>664</v>
      </c>
      <c r="P6" t="s">
        <v>218</v>
      </c>
      <c r="Q6" s="23"/>
      <c r="R6" s="23"/>
      <c r="S6" s="23"/>
      <c r="AI6" t="s">
        <v>483</v>
      </c>
      <c r="AJ6" t="s">
        <v>664</v>
      </c>
    </row>
    <row r="7" spans="1:36" x14ac:dyDescent="0.2">
      <c r="A7" t="s">
        <v>483</v>
      </c>
      <c r="B7" s="9" t="s">
        <v>28</v>
      </c>
      <c r="C7" s="9" t="s">
        <v>672</v>
      </c>
      <c r="D7" t="s">
        <v>461</v>
      </c>
      <c r="E7" s="9" t="s">
        <v>461</v>
      </c>
      <c r="F7">
        <v>26</v>
      </c>
      <c r="G7">
        <v>16</v>
      </c>
      <c r="H7" t="s">
        <v>218</v>
      </c>
      <c r="I7" t="s">
        <v>664</v>
      </c>
      <c r="J7">
        <v>1</v>
      </c>
      <c r="L7" t="str">
        <f t="shared" si="0"/>
        <v xml:space="preserve">AB1-26-16_IDX01_RAD14 </v>
      </c>
      <c r="M7" t="s">
        <v>461</v>
      </c>
      <c r="N7" t="s">
        <v>664</v>
      </c>
      <c r="P7" t="s">
        <v>218</v>
      </c>
      <c r="Q7" s="23"/>
      <c r="R7" s="23"/>
      <c r="S7" s="23"/>
      <c r="AI7" t="s">
        <v>484</v>
      </c>
      <c r="AJ7" t="s">
        <v>664</v>
      </c>
    </row>
    <row r="8" spans="1:36" x14ac:dyDescent="0.2">
      <c r="A8" t="s">
        <v>484</v>
      </c>
      <c r="B8" s="9" t="s">
        <v>40</v>
      </c>
      <c r="C8" s="9" t="s">
        <v>673</v>
      </c>
      <c r="D8" t="s">
        <v>461</v>
      </c>
      <c r="E8" s="9" t="s">
        <v>461</v>
      </c>
      <c r="F8">
        <v>46</v>
      </c>
      <c r="G8">
        <v>19</v>
      </c>
      <c r="H8" t="s">
        <v>218</v>
      </c>
      <c r="I8" t="s">
        <v>664</v>
      </c>
      <c r="J8">
        <v>1</v>
      </c>
      <c r="L8" t="str">
        <f t="shared" si="0"/>
        <v xml:space="preserve">AB1-46-19_IDX01_RAD17 </v>
      </c>
      <c r="M8" t="s">
        <v>461</v>
      </c>
      <c r="N8" t="s">
        <v>664</v>
      </c>
      <c r="P8" t="s">
        <v>218</v>
      </c>
      <c r="Q8" s="23" t="s">
        <v>464</v>
      </c>
      <c r="R8" s="23" t="s">
        <v>666</v>
      </c>
      <c r="S8" s="23">
        <f>COUNTIF(D$2:D$182,"CHA")</f>
        <v>28</v>
      </c>
      <c r="AI8" t="s">
        <v>485</v>
      </c>
      <c r="AJ8" t="s">
        <v>664</v>
      </c>
    </row>
    <row r="9" spans="1:36" x14ac:dyDescent="0.2">
      <c r="A9" t="s">
        <v>485</v>
      </c>
      <c r="B9" s="9" t="s">
        <v>52</v>
      </c>
      <c r="C9" s="9" t="s">
        <v>673</v>
      </c>
      <c r="D9" t="s">
        <v>461</v>
      </c>
      <c r="E9" s="9" t="s">
        <v>461</v>
      </c>
      <c r="F9">
        <v>46</v>
      </c>
      <c r="G9">
        <v>20</v>
      </c>
      <c r="H9" t="s">
        <v>218</v>
      </c>
      <c r="I9" t="s">
        <v>664</v>
      </c>
      <c r="J9">
        <v>1</v>
      </c>
      <c r="L9" t="str">
        <f t="shared" si="0"/>
        <v xml:space="preserve">AB1-46-20_IDX01_RAD18 </v>
      </c>
      <c r="M9" t="s">
        <v>461</v>
      </c>
      <c r="N9" t="s">
        <v>664</v>
      </c>
      <c r="P9" t="s">
        <v>218</v>
      </c>
      <c r="Q9" s="23" t="s">
        <v>465</v>
      </c>
      <c r="R9" s="23" t="s">
        <v>666</v>
      </c>
      <c r="S9" s="23">
        <f>COUNTIF(D$2:D$182,"JAG")</f>
        <v>27</v>
      </c>
      <c r="AI9" t="s">
        <v>486</v>
      </c>
      <c r="AJ9" t="s">
        <v>664</v>
      </c>
    </row>
    <row r="10" spans="1:36" x14ac:dyDescent="0.2">
      <c r="A10" t="s">
        <v>486</v>
      </c>
      <c r="B10" s="9" t="s">
        <v>17</v>
      </c>
      <c r="C10" s="9" t="s">
        <v>707</v>
      </c>
      <c r="D10" t="s">
        <v>462</v>
      </c>
      <c r="E10" s="9" t="s">
        <v>462</v>
      </c>
      <c r="F10">
        <v>9</v>
      </c>
      <c r="G10">
        <v>10</v>
      </c>
      <c r="H10" t="s">
        <v>218</v>
      </c>
      <c r="I10" t="s">
        <v>664</v>
      </c>
      <c r="J10">
        <v>1</v>
      </c>
      <c r="L10" t="str">
        <f t="shared" si="0"/>
        <v xml:space="preserve">AB2-09-10_IDX01_RAD24 </v>
      </c>
      <c r="M10" t="s">
        <v>462</v>
      </c>
      <c r="N10" t="s">
        <v>664</v>
      </c>
      <c r="P10" t="s">
        <v>218</v>
      </c>
      <c r="Q10" s="23" t="s">
        <v>669</v>
      </c>
      <c r="R10" s="23" t="s">
        <v>666</v>
      </c>
      <c r="S10" s="23">
        <f>COUNTIF(D$2:D$182,"KOJ")</f>
        <v>14</v>
      </c>
      <c r="AI10" t="s">
        <v>487</v>
      </c>
      <c r="AJ10" t="s">
        <v>664</v>
      </c>
    </row>
    <row r="11" spans="1:36" x14ac:dyDescent="0.2">
      <c r="A11" t="s">
        <v>487</v>
      </c>
      <c r="B11" s="9" t="s">
        <v>29</v>
      </c>
      <c r="C11" s="9" t="s">
        <v>707</v>
      </c>
      <c r="D11" t="s">
        <v>462</v>
      </c>
      <c r="E11" s="9" t="s">
        <v>462</v>
      </c>
      <c r="F11">
        <v>9</v>
      </c>
      <c r="G11">
        <v>11</v>
      </c>
      <c r="H11" t="s">
        <v>218</v>
      </c>
      <c r="I11" t="s">
        <v>664</v>
      </c>
      <c r="J11">
        <v>1</v>
      </c>
      <c r="L11" t="str">
        <f t="shared" si="0"/>
        <v xml:space="preserve">AB2-09-11_IDX01_RAD26 </v>
      </c>
      <c r="M11" t="s">
        <v>462</v>
      </c>
      <c r="N11" t="s">
        <v>664</v>
      </c>
      <c r="P11" t="s">
        <v>218</v>
      </c>
      <c r="Q11" s="23" t="s">
        <v>469</v>
      </c>
      <c r="R11" s="23" t="s">
        <v>666</v>
      </c>
      <c r="S11" s="23">
        <f>COUNTIF(D$2:D$182,"TAK")</f>
        <v>17</v>
      </c>
      <c r="AI11" t="s">
        <v>488</v>
      </c>
      <c r="AJ11" t="s">
        <v>664</v>
      </c>
    </row>
    <row r="12" spans="1:36" x14ac:dyDescent="0.2">
      <c r="A12" t="s">
        <v>488</v>
      </c>
      <c r="B12" s="9" t="s">
        <v>41</v>
      </c>
      <c r="C12" s="9" t="s">
        <v>674</v>
      </c>
      <c r="D12" t="s">
        <v>462</v>
      </c>
      <c r="E12" s="9" t="s">
        <v>462</v>
      </c>
      <c r="F12">
        <v>24</v>
      </c>
      <c r="G12">
        <v>12</v>
      </c>
      <c r="H12" t="s">
        <v>218</v>
      </c>
      <c r="I12" t="s">
        <v>664</v>
      </c>
      <c r="J12">
        <v>1</v>
      </c>
      <c r="L12" t="str">
        <f t="shared" si="0"/>
        <v xml:space="preserve">AB2-24-12_IDX01_RAD28 </v>
      </c>
      <c r="M12" t="s">
        <v>462</v>
      </c>
      <c r="N12" t="s">
        <v>664</v>
      </c>
      <c r="P12" t="s">
        <v>218</v>
      </c>
      <c r="Q12" s="23" t="s">
        <v>470</v>
      </c>
      <c r="R12" s="23" t="s">
        <v>666</v>
      </c>
      <c r="S12" s="23">
        <f>COUNTIF(D$2:D$182,"WIA")</f>
        <v>3</v>
      </c>
      <c r="AI12" t="s">
        <v>489</v>
      </c>
      <c r="AJ12" t="s">
        <v>664</v>
      </c>
    </row>
    <row r="13" spans="1:36" x14ac:dyDescent="0.2">
      <c r="A13" t="s">
        <v>489</v>
      </c>
      <c r="B13" s="9" t="s">
        <v>53</v>
      </c>
      <c r="C13" s="9" t="s">
        <v>674</v>
      </c>
      <c r="D13" t="s">
        <v>462</v>
      </c>
      <c r="E13" s="9" t="s">
        <v>462</v>
      </c>
      <c r="F13">
        <v>24</v>
      </c>
      <c r="G13">
        <v>16</v>
      </c>
      <c r="H13" t="s">
        <v>218</v>
      </c>
      <c r="I13" t="s">
        <v>664</v>
      </c>
      <c r="J13">
        <v>1</v>
      </c>
      <c r="L13" t="str">
        <f t="shared" si="0"/>
        <v xml:space="preserve">AB2-24-16_IDX01_RAD29 </v>
      </c>
      <c r="M13" t="s">
        <v>462</v>
      </c>
      <c r="N13" t="s">
        <v>664</v>
      </c>
      <c r="P13" t="s">
        <v>218</v>
      </c>
      <c r="Q13" s="23"/>
      <c r="R13" s="23"/>
      <c r="S13" s="23"/>
      <c r="AI13" t="s">
        <v>490</v>
      </c>
      <c r="AJ13" t="s">
        <v>664</v>
      </c>
    </row>
    <row r="14" spans="1:36" x14ac:dyDescent="0.2">
      <c r="A14" t="s">
        <v>490</v>
      </c>
      <c r="B14" s="9" t="s">
        <v>18</v>
      </c>
      <c r="C14" s="9" t="s">
        <v>674</v>
      </c>
      <c r="D14" t="s">
        <v>462</v>
      </c>
      <c r="E14" s="9" t="s">
        <v>462</v>
      </c>
      <c r="F14">
        <v>24</v>
      </c>
      <c r="G14">
        <v>26</v>
      </c>
      <c r="H14" t="s">
        <v>226</v>
      </c>
      <c r="I14" t="s">
        <v>664</v>
      </c>
      <c r="J14">
        <v>1</v>
      </c>
      <c r="L14" t="str">
        <f t="shared" si="0"/>
        <v xml:space="preserve">AB2-24-26_IDX01_RAD35 </v>
      </c>
      <c r="M14" t="s">
        <v>462</v>
      </c>
      <c r="N14" t="s">
        <v>664</v>
      </c>
      <c r="P14" t="s">
        <v>226</v>
      </c>
      <c r="Q14" s="23"/>
      <c r="R14" s="23"/>
      <c r="S14" s="23"/>
      <c r="AI14" t="s">
        <v>491</v>
      </c>
      <c r="AJ14" t="s">
        <v>664</v>
      </c>
    </row>
    <row r="15" spans="1:36" x14ac:dyDescent="0.2">
      <c r="A15" t="s">
        <v>491</v>
      </c>
      <c r="B15" s="9" t="s">
        <v>30</v>
      </c>
      <c r="C15" s="9" t="s">
        <v>674</v>
      </c>
      <c r="D15" t="s">
        <v>462</v>
      </c>
      <c r="E15" s="9" t="s">
        <v>462</v>
      </c>
      <c r="F15">
        <v>24</v>
      </c>
      <c r="G15">
        <v>28</v>
      </c>
      <c r="H15" t="s">
        <v>226</v>
      </c>
      <c r="I15" t="s">
        <v>664</v>
      </c>
      <c r="J15">
        <v>1</v>
      </c>
      <c r="L15" t="str">
        <f t="shared" si="0"/>
        <v xml:space="preserve">AB2-24-28_IDX01_RAD38 </v>
      </c>
      <c r="M15" t="s">
        <v>462</v>
      </c>
      <c r="N15" t="s">
        <v>664</v>
      </c>
      <c r="P15" t="s">
        <v>226</v>
      </c>
      <c r="Q15" s="23" t="s">
        <v>463</v>
      </c>
      <c r="R15" s="23" t="s">
        <v>665</v>
      </c>
      <c r="S15" s="23">
        <f>COUNTIF(D$2:D$182,"ASU")</f>
        <v>8</v>
      </c>
      <c r="AI15" t="s">
        <v>492</v>
      </c>
      <c r="AJ15" t="s">
        <v>664</v>
      </c>
    </row>
    <row r="16" spans="1:36" x14ac:dyDescent="0.2">
      <c r="A16" t="s">
        <v>492</v>
      </c>
      <c r="B16" s="9" t="s">
        <v>42</v>
      </c>
      <c r="C16" s="9" t="s">
        <v>674</v>
      </c>
      <c r="D16" t="s">
        <v>462</v>
      </c>
      <c r="E16" s="9" t="s">
        <v>462</v>
      </c>
      <c r="F16">
        <v>24</v>
      </c>
      <c r="G16">
        <v>29</v>
      </c>
      <c r="H16" t="s">
        <v>226</v>
      </c>
      <c r="I16" t="s">
        <v>664</v>
      </c>
      <c r="J16">
        <v>1</v>
      </c>
      <c r="L16" t="str">
        <f t="shared" si="0"/>
        <v xml:space="preserve">AB2-24-29_IDX01_RAD40 </v>
      </c>
      <c r="M16" t="s">
        <v>462</v>
      </c>
      <c r="N16" t="s">
        <v>664</v>
      </c>
      <c r="P16" t="s">
        <v>226</v>
      </c>
      <c r="Q16" s="23" t="s">
        <v>471</v>
      </c>
      <c r="R16" s="23" t="s">
        <v>665</v>
      </c>
      <c r="S16" s="23">
        <f>COUNTIF(D$2:D$182,"BAY")</f>
        <v>3</v>
      </c>
      <c r="AI16" t="s">
        <v>493</v>
      </c>
      <c r="AJ16" t="s">
        <v>664</v>
      </c>
    </row>
    <row r="17" spans="1:36" x14ac:dyDescent="0.2">
      <c r="A17" t="s">
        <v>493</v>
      </c>
      <c r="B17" s="9" t="s">
        <v>54</v>
      </c>
      <c r="C17" s="9" t="s">
        <v>674</v>
      </c>
      <c r="D17" t="s">
        <v>462</v>
      </c>
      <c r="E17" s="9" t="s">
        <v>462</v>
      </c>
      <c r="F17">
        <v>24</v>
      </c>
      <c r="G17">
        <v>31</v>
      </c>
      <c r="H17" t="s">
        <v>226</v>
      </c>
      <c r="I17" t="s">
        <v>664</v>
      </c>
      <c r="J17">
        <v>1</v>
      </c>
      <c r="L17" t="str">
        <f t="shared" si="0"/>
        <v xml:space="preserve">AB2-24-31_IDX01_RAD41 </v>
      </c>
      <c r="M17" t="s">
        <v>462</v>
      </c>
      <c r="N17" t="s">
        <v>664</v>
      </c>
      <c r="P17" t="s">
        <v>226</v>
      </c>
      <c r="Q17" s="23" t="s">
        <v>658</v>
      </c>
      <c r="R17" s="23" t="s">
        <v>665</v>
      </c>
      <c r="S17" s="23">
        <f>COUNTIF(D$2:D$182,"OHP")</f>
        <v>3</v>
      </c>
      <c r="AI17" t="s">
        <v>494</v>
      </c>
      <c r="AJ17" t="s">
        <v>665</v>
      </c>
    </row>
    <row r="18" spans="1:36" x14ac:dyDescent="0.2">
      <c r="A18" t="s">
        <v>494</v>
      </c>
      <c r="B18" s="9" t="s">
        <v>19</v>
      </c>
      <c r="C18" s="9" t="s">
        <v>675</v>
      </c>
      <c r="D18" t="s">
        <v>463</v>
      </c>
      <c r="E18" s="9" t="s">
        <v>463</v>
      </c>
      <c r="F18">
        <v>6</v>
      </c>
      <c r="G18">
        <v>8</v>
      </c>
      <c r="H18" t="s">
        <v>218</v>
      </c>
      <c r="I18" t="s">
        <v>665</v>
      </c>
      <c r="J18">
        <v>1</v>
      </c>
      <c r="L18" t="str">
        <f t="shared" si="0"/>
        <v xml:space="preserve">ASU-6-8_IDX02_RAD02 </v>
      </c>
      <c r="M18" t="s">
        <v>463</v>
      </c>
      <c r="N18" t="s">
        <v>665</v>
      </c>
      <c r="P18" t="s">
        <v>218</v>
      </c>
      <c r="Q18" s="23" t="s">
        <v>670</v>
      </c>
      <c r="R18" s="23" t="s">
        <v>665</v>
      </c>
      <c r="S18" s="23">
        <f>COUNTIF(D$2:D$182,"SEN")</f>
        <v>6</v>
      </c>
      <c r="AI18" t="s">
        <v>495</v>
      </c>
      <c r="AJ18" t="s">
        <v>665</v>
      </c>
    </row>
    <row r="19" spans="1:36" x14ac:dyDescent="0.2">
      <c r="A19" t="s">
        <v>495</v>
      </c>
      <c r="B19" s="9" t="s">
        <v>31</v>
      </c>
      <c r="C19" s="9" t="s">
        <v>675</v>
      </c>
      <c r="D19" t="s">
        <v>463</v>
      </c>
      <c r="E19" s="9" t="s">
        <v>463</v>
      </c>
      <c r="F19">
        <v>6</v>
      </c>
      <c r="G19">
        <v>9</v>
      </c>
      <c r="H19" t="s">
        <v>224</v>
      </c>
      <c r="I19" t="s">
        <v>665</v>
      </c>
      <c r="J19">
        <v>1</v>
      </c>
      <c r="L19" t="str">
        <f t="shared" si="0"/>
        <v xml:space="preserve">ASU-6-9_IDX02_RAD03 </v>
      </c>
      <c r="M19" t="s">
        <v>463</v>
      </c>
      <c r="N19" t="s">
        <v>665</v>
      </c>
      <c r="P19" t="s">
        <v>224</v>
      </c>
      <c r="Q19" s="23" t="s">
        <v>473</v>
      </c>
      <c r="R19" s="23" t="s">
        <v>667</v>
      </c>
      <c r="S19" s="23">
        <f>COUNTIF(D$2:D$182,"NYR")</f>
        <v>9</v>
      </c>
      <c r="AI19" t="s">
        <v>496</v>
      </c>
      <c r="AJ19" t="s">
        <v>665</v>
      </c>
    </row>
    <row r="20" spans="1:36" x14ac:dyDescent="0.2">
      <c r="A20" t="s">
        <v>496</v>
      </c>
      <c r="B20" s="9" t="s">
        <v>43</v>
      </c>
      <c r="C20" s="9" t="s">
        <v>676</v>
      </c>
      <c r="D20" t="s">
        <v>463</v>
      </c>
      <c r="E20" s="9" t="s">
        <v>463</v>
      </c>
      <c r="F20">
        <v>7</v>
      </c>
      <c r="G20">
        <v>15</v>
      </c>
      <c r="H20" t="s">
        <v>226</v>
      </c>
      <c r="I20" t="s">
        <v>665</v>
      </c>
      <c r="J20">
        <v>1</v>
      </c>
      <c r="L20" t="str">
        <f t="shared" si="0"/>
        <v xml:space="preserve">ASU-7-15_IDX02_RAD04 </v>
      </c>
      <c r="M20" t="s">
        <v>463</v>
      </c>
      <c r="N20" t="s">
        <v>665</v>
      </c>
      <c r="P20" t="s">
        <v>226</v>
      </c>
      <c r="Q20" s="23"/>
      <c r="R20" s="23"/>
      <c r="S20" s="23">
        <f>SUM(S2:S19)</f>
        <v>181</v>
      </c>
      <c r="AI20" t="s">
        <v>497</v>
      </c>
      <c r="AJ20" t="s">
        <v>666</v>
      </c>
    </row>
    <row r="21" spans="1:36" x14ac:dyDescent="0.2">
      <c r="A21" t="s">
        <v>497</v>
      </c>
      <c r="B21" s="9" t="s">
        <v>20</v>
      </c>
      <c r="C21" s="9" t="s">
        <v>677</v>
      </c>
      <c r="D21" t="s">
        <v>464</v>
      </c>
      <c r="E21" s="9" t="s">
        <v>464</v>
      </c>
      <c r="F21">
        <v>11</v>
      </c>
      <c r="G21">
        <v>2</v>
      </c>
      <c r="H21" t="s">
        <v>218</v>
      </c>
      <c r="I21" t="s">
        <v>666</v>
      </c>
      <c r="J21">
        <v>1</v>
      </c>
      <c r="L21" t="str">
        <f t="shared" si="0"/>
        <v xml:space="preserve">CHA-11-2_IDX02_RAD12 </v>
      </c>
      <c r="M21" t="s">
        <v>464</v>
      </c>
      <c r="N21" t="s">
        <v>666</v>
      </c>
      <c r="P21" t="s">
        <v>218</v>
      </c>
      <c r="AI21" t="s">
        <v>498</v>
      </c>
      <c r="AJ21" t="s">
        <v>666</v>
      </c>
    </row>
    <row r="22" spans="1:36" x14ac:dyDescent="0.2">
      <c r="A22" t="s">
        <v>498</v>
      </c>
      <c r="B22" s="9" t="s">
        <v>32</v>
      </c>
      <c r="C22" s="9" t="s">
        <v>677</v>
      </c>
      <c r="D22" t="s">
        <v>464</v>
      </c>
      <c r="E22" s="9" t="s">
        <v>464</v>
      </c>
      <c r="F22">
        <v>11</v>
      </c>
      <c r="G22">
        <v>3</v>
      </c>
      <c r="H22" t="s">
        <v>224</v>
      </c>
      <c r="I22" t="s">
        <v>666</v>
      </c>
      <c r="J22">
        <v>1</v>
      </c>
      <c r="L22" t="str">
        <f t="shared" si="0"/>
        <v xml:space="preserve">CHA-11-3_IDX02_RAD14 </v>
      </c>
      <c r="M22" t="s">
        <v>464</v>
      </c>
      <c r="N22" t="s">
        <v>666</v>
      </c>
      <c r="P22" t="s">
        <v>224</v>
      </c>
      <c r="AI22" t="s">
        <v>499</v>
      </c>
      <c r="AJ22" t="s">
        <v>666</v>
      </c>
    </row>
    <row r="23" spans="1:36" x14ac:dyDescent="0.2">
      <c r="A23" t="s">
        <v>499</v>
      </c>
      <c r="B23" s="9" t="s">
        <v>44</v>
      </c>
      <c r="C23" s="9" t="s">
        <v>677</v>
      </c>
      <c r="D23" t="s">
        <v>464</v>
      </c>
      <c r="E23" s="9" t="s">
        <v>464</v>
      </c>
      <c r="F23">
        <v>11</v>
      </c>
      <c r="G23">
        <v>4</v>
      </c>
      <c r="H23" t="s">
        <v>224</v>
      </c>
      <c r="I23" t="s">
        <v>666</v>
      </c>
      <c r="J23">
        <v>1</v>
      </c>
      <c r="L23" t="str">
        <f t="shared" si="0"/>
        <v xml:space="preserve">CHA-11-4_IDX02_RAD17 </v>
      </c>
      <c r="M23" t="s">
        <v>464</v>
      </c>
      <c r="N23" t="s">
        <v>666</v>
      </c>
      <c r="P23" t="s">
        <v>224</v>
      </c>
      <c r="Q23" t="s">
        <v>662</v>
      </c>
      <c r="R23" t="s">
        <v>756</v>
      </c>
      <c r="AI23" t="s">
        <v>500</v>
      </c>
      <c r="AJ23" t="s">
        <v>666</v>
      </c>
    </row>
    <row r="24" spans="1:36" x14ac:dyDescent="0.2">
      <c r="A24" t="s">
        <v>500</v>
      </c>
      <c r="B24" s="9" t="s">
        <v>56</v>
      </c>
      <c r="C24" s="9" t="s">
        <v>678</v>
      </c>
      <c r="D24" t="s">
        <v>464</v>
      </c>
      <c r="E24" s="9" t="s">
        <v>464</v>
      </c>
      <c r="F24">
        <v>13</v>
      </c>
      <c r="G24">
        <v>5</v>
      </c>
      <c r="H24" t="s">
        <v>218</v>
      </c>
      <c r="I24" t="s">
        <v>666</v>
      </c>
      <c r="J24">
        <v>1</v>
      </c>
      <c r="L24" t="str">
        <f t="shared" si="0"/>
        <v xml:space="preserve">CHA-13-5_IDX02_RAD18 </v>
      </c>
      <c r="M24" t="s">
        <v>464</v>
      </c>
      <c r="N24" t="s">
        <v>666</v>
      </c>
      <c r="P24" t="s">
        <v>218</v>
      </c>
      <c r="Q24" t="s">
        <v>218</v>
      </c>
      <c r="R24">
        <f>COUNTIF(H$2:H$182,"g")</f>
        <v>104</v>
      </c>
      <c r="AI24" t="s">
        <v>501</v>
      </c>
      <c r="AJ24" t="s">
        <v>666</v>
      </c>
    </row>
    <row r="25" spans="1:36" x14ac:dyDescent="0.2">
      <c r="A25" t="s">
        <v>501</v>
      </c>
      <c r="B25" s="9" t="s">
        <v>21</v>
      </c>
      <c r="C25" s="9" t="s">
        <v>679</v>
      </c>
      <c r="D25" t="s">
        <v>464</v>
      </c>
      <c r="E25" s="9" t="s">
        <v>464</v>
      </c>
      <c r="F25">
        <v>14</v>
      </c>
      <c r="G25">
        <v>12</v>
      </c>
      <c r="H25" t="s">
        <v>218</v>
      </c>
      <c r="I25" t="s">
        <v>666</v>
      </c>
      <c r="J25">
        <v>1</v>
      </c>
      <c r="L25" t="str">
        <f t="shared" si="0"/>
        <v xml:space="preserve">CHA-14-12_IDX02_RAD24 </v>
      </c>
      <c r="M25" t="s">
        <v>464</v>
      </c>
      <c r="N25" t="s">
        <v>666</v>
      </c>
      <c r="P25" t="s">
        <v>218</v>
      </c>
      <c r="Q25" t="s">
        <v>224</v>
      </c>
      <c r="R25">
        <f>COUNTIF(H$2:H$182,"m")</f>
        <v>39</v>
      </c>
      <c r="AI25" t="s">
        <v>502</v>
      </c>
      <c r="AJ25" t="s">
        <v>666</v>
      </c>
    </row>
    <row r="26" spans="1:36" x14ac:dyDescent="0.2">
      <c r="A26" t="s">
        <v>502</v>
      </c>
      <c r="B26" s="9" t="s">
        <v>33</v>
      </c>
      <c r="C26" s="9" t="s">
        <v>680</v>
      </c>
      <c r="D26" t="s">
        <v>464</v>
      </c>
      <c r="E26" s="9" t="s">
        <v>464</v>
      </c>
      <c r="F26">
        <v>20</v>
      </c>
      <c r="G26">
        <v>41</v>
      </c>
      <c r="H26" t="s">
        <v>218</v>
      </c>
      <c r="I26" t="s">
        <v>666</v>
      </c>
      <c r="J26">
        <v>1</v>
      </c>
      <c r="L26" t="str">
        <f t="shared" si="0"/>
        <v xml:space="preserve">CHA-20-41_IDX02_RAD26 </v>
      </c>
      <c r="M26" t="s">
        <v>464</v>
      </c>
      <c r="N26" t="s">
        <v>666</v>
      </c>
      <c r="P26" t="s">
        <v>218</v>
      </c>
      <c r="Q26" t="s">
        <v>226</v>
      </c>
      <c r="R26">
        <f>COUNTIF(H$2:H$182,"p")</f>
        <v>35</v>
      </c>
      <c r="AI26" t="s">
        <v>503</v>
      </c>
      <c r="AJ26" t="s">
        <v>666</v>
      </c>
    </row>
    <row r="27" spans="1:36" x14ac:dyDescent="0.2">
      <c r="A27" t="s">
        <v>503</v>
      </c>
      <c r="B27" s="9" t="s">
        <v>45</v>
      </c>
      <c r="C27" s="9" t="s">
        <v>681</v>
      </c>
      <c r="D27" t="s">
        <v>464</v>
      </c>
      <c r="E27" s="9" t="s">
        <v>464</v>
      </c>
      <c r="F27">
        <v>23</v>
      </c>
      <c r="G27">
        <v>14</v>
      </c>
      <c r="H27" t="s">
        <v>218</v>
      </c>
      <c r="I27" t="s">
        <v>666</v>
      </c>
      <c r="J27">
        <v>1</v>
      </c>
      <c r="L27" t="str">
        <f t="shared" si="0"/>
        <v xml:space="preserve">CHA-23-14_IDX02_RAD28 </v>
      </c>
      <c r="M27" t="s">
        <v>464</v>
      </c>
      <c r="N27" t="s">
        <v>666</v>
      </c>
      <c r="P27" t="s">
        <v>218</v>
      </c>
      <c r="Q27" t="s">
        <v>269</v>
      </c>
      <c r="R27">
        <f>COUNTIF(H$2:H$182,"vp")</f>
        <v>3</v>
      </c>
      <c r="AI27" t="s">
        <v>504</v>
      </c>
      <c r="AJ27" t="s">
        <v>666</v>
      </c>
    </row>
    <row r="28" spans="1:36" x14ac:dyDescent="0.2">
      <c r="A28" t="s">
        <v>504</v>
      </c>
      <c r="B28" s="9" t="s">
        <v>57</v>
      </c>
      <c r="C28" s="9" t="s">
        <v>681</v>
      </c>
      <c r="D28" t="s">
        <v>464</v>
      </c>
      <c r="E28" s="9" t="s">
        <v>464</v>
      </c>
      <c r="F28">
        <v>23</v>
      </c>
      <c r="G28">
        <v>44</v>
      </c>
      <c r="H28" t="s">
        <v>218</v>
      </c>
      <c r="I28" t="s">
        <v>666</v>
      </c>
      <c r="J28">
        <v>1</v>
      </c>
      <c r="L28" t="str">
        <f t="shared" si="0"/>
        <v xml:space="preserve">CHA-23-44_IDX02_RAD29 </v>
      </c>
      <c r="M28" t="s">
        <v>464</v>
      </c>
      <c r="N28" t="s">
        <v>666</v>
      </c>
      <c r="P28" t="s">
        <v>218</v>
      </c>
      <c r="AI28" t="s">
        <v>505</v>
      </c>
      <c r="AJ28" t="s">
        <v>666</v>
      </c>
    </row>
    <row r="29" spans="1:36" x14ac:dyDescent="0.2">
      <c r="A29" t="s">
        <v>505</v>
      </c>
      <c r="B29" s="9" t="s">
        <v>22</v>
      </c>
      <c r="C29" s="9" t="s">
        <v>682</v>
      </c>
      <c r="D29" t="s">
        <v>464</v>
      </c>
      <c r="E29" s="9" t="s">
        <v>464</v>
      </c>
      <c r="F29">
        <v>34</v>
      </c>
      <c r="G29">
        <v>25</v>
      </c>
      <c r="H29" t="s">
        <v>218</v>
      </c>
      <c r="I29" t="s">
        <v>666</v>
      </c>
      <c r="J29">
        <v>1</v>
      </c>
      <c r="L29" t="str">
        <f t="shared" si="0"/>
        <v xml:space="preserve">CHA-34-25_IDX02_RAD35 </v>
      </c>
      <c r="M29" t="s">
        <v>464</v>
      </c>
      <c r="N29" t="s">
        <v>666</v>
      </c>
      <c r="P29" t="s">
        <v>218</v>
      </c>
      <c r="AI29" t="s">
        <v>506</v>
      </c>
      <c r="AJ29" t="s">
        <v>666</v>
      </c>
    </row>
    <row r="30" spans="1:36" x14ac:dyDescent="0.2">
      <c r="A30" t="s">
        <v>506</v>
      </c>
      <c r="B30" s="9" t="s">
        <v>34</v>
      </c>
      <c r="C30" s="9" t="s">
        <v>682</v>
      </c>
      <c r="D30" t="s">
        <v>464</v>
      </c>
      <c r="E30" s="9" t="s">
        <v>464</v>
      </c>
      <c r="F30">
        <v>34</v>
      </c>
      <c r="G30">
        <v>26</v>
      </c>
      <c r="H30" t="s">
        <v>218</v>
      </c>
      <c r="I30" t="s">
        <v>666</v>
      </c>
      <c r="J30">
        <v>1</v>
      </c>
      <c r="L30" t="str">
        <f t="shared" si="0"/>
        <v xml:space="preserve">CHA-34-26_IDX02_RAD38 </v>
      </c>
      <c r="M30" t="s">
        <v>464</v>
      </c>
      <c r="N30" t="s">
        <v>666</v>
      </c>
      <c r="P30" t="s">
        <v>218</v>
      </c>
      <c r="AI30" t="s">
        <v>507</v>
      </c>
      <c r="AJ30" t="s">
        <v>666</v>
      </c>
    </row>
    <row r="31" spans="1:36" x14ac:dyDescent="0.2">
      <c r="A31" t="s">
        <v>507</v>
      </c>
      <c r="B31" s="9" t="s">
        <v>46</v>
      </c>
      <c r="C31" s="9" t="s">
        <v>682</v>
      </c>
      <c r="D31" t="s">
        <v>464</v>
      </c>
      <c r="E31" s="9" t="s">
        <v>464</v>
      </c>
      <c r="F31">
        <v>34</v>
      </c>
      <c r="G31">
        <v>47</v>
      </c>
      <c r="H31" t="s">
        <v>218</v>
      </c>
      <c r="I31" t="s">
        <v>666</v>
      </c>
      <c r="J31">
        <v>1</v>
      </c>
      <c r="L31" t="str">
        <f t="shared" si="0"/>
        <v xml:space="preserve">CHA-34-47_IDX02_RAD40 </v>
      </c>
      <c r="M31" t="s">
        <v>464</v>
      </c>
      <c r="N31" t="s">
        <v>666</v>
      </c>
      <c r="P31" t="s">
        <v>218</v>
      </c>
      <c r="AI31" t="s">
        <v>508</v>
      </c>
      <c r="AJ31" t="s">
        <v>666</v>
      </c>
    </row>
    <row r="32" spans="1:36" x14ac:dyDescent="0.2">
      <c r="A32" t="s">
        <v>508</v>
      </c>
      <c r="B32" s="9" t="s">
        <v>58</v>
      </c>
      <c r="C32" s="9" t="s">
        <v>682</v>
      </c>
      <c r="D32" t="s">
        <v>464</v>
      </c>
      <c r="E32" s="9" t="s">
        <v>464</v>
      </c>
      <c r="F32">
        <v>34</v>
      </c>
      <c r="G32">
        <v>48</v>
      </c>
      <c r="H32" t="s">
        <v>218</v>
      </c>
      <c r="I32" t="s">
        <v>666</v>
      </c>
      <c r="J32">
        <v>1</v>
      </c>
      <c r="L32" t="str">
        <f t="shared" si="0"/>
        <v xml:space="preserve">CHA-34-48_IDX02_RAD41 </v>
      </c>
      <c r="M32" t="s">
        <v>464</v>
      </c>
      <c r="N32" t="s">
        <v>666</v>
      </c>
      <c r="P32" t="s">
        <v>218</v>
      </c>
      <c r="AI32" t="s">
        <v>509</v>
      </c>
      <c r="AJ32" t="s">
        <v>666</v>
      </c>
    </row>
    <row r="33" spans="1:36" x14ac:dyDescent="0.2">
      <c r="A33" t="s">
        <v>509</v>
      </c>
      <c r="B33" s="9" t="s">
        <v>23</v>
      </c>
      <c r="C33" s="9" t="s">
        <v>683</v>
      </c>
      <c r="D33" t="s">
        <v>464</v>
      </c>
      <c r="E33" s="9" t="s">
        <v>464</v>
      </c>
      <c r="F33">
        <v>68</v>
      </c>
      <c r="G33">
        <v>37</v>
      </c>
      <c r="H33" t="s">
        <v>218</v>
      </c>
      <c r="I33" t="s">
        <v>666</v>
      </c>
      <c r="J33">
        <v>1</v>
      </c>
      <c r="L33" t="str">
        <f t="shared" si="0"/>
        <v xml:space="preserve">CHA-68-37_IDX03_RAD02 </v>
      </c>
      <c r="M33" t="s">
        <v>464</v>
      </c>
      <c r="N33" t="s">
        <v>666</v>
      </c>
      <c r="P33" t="s">
        <v>218</v>
      </c>
      <c r="AI33" t="s">
        <v>510</v>
      </c>
      <c r="AJ33" t="s">
        <v>666</v>
      </c>
    </row>
    <row r="34" spans="1:36" x14ac:dyDescent="0.2">
      <c r="A34" t="s">
        <v>510</v>
      </c>
      <c r="B34" s="9" t="s">
        <v>35</v>
      </c>
      <c r="C34" s="9" t="s">
        <v>683</v>
      </c>
      <c r="D34" t="s">
        <v>464</v>
      </c>
      <c r="E34" s="9" t="s">
        <v>464</v>
      </c>
      <c r="F34">
        <v>68</v>
      </c>
      <c r="G34">
        <v>38</v>
      </c>
      <c r="H34" t="s">
        <v>218</v>
      </c>
      <c r="I34" t="s">
        <v>666</v>
      </c>
      <c r="J34">
        <v>1</v>
      </c>
      <c r="L34" t="str">
        <f t="shared" si="0"/>
        <v xml:space="preserve">CHA-68-38_IDX03_RAD03 </v>
      </c>
      <c r="M34" t="s">
        <v>464</v>
      </c>
      <c r="N34" t="s">
        <v>666</v>
      </c>
      <c r="P34" t="s">
        <v>218</v>
      </c>
      <c r="R34" s="8">
        <v>1</v>
      </c>
      <c r="S34" s="8">
        <v>2</v>
      </c>
      <c r="T34" s="8">
        <v>3</v>
      </c>
      <c r="U34" s="8">
        <v>4</v>
      </c>
      <c r="V34" s="8">
        <v>5</v>
      </c>
      <c r="W34" s="8">
        <v>6</v>
      </c>
      <c r="X34" s="8">
        <v>7</v>
      </c>
      <c r="Y34" s="8">
        <v>8</v>
      </c>
      <c r="Z34" s="8">
        <v>9</v>
      </c>
      <c r="AA34" s="8">
        <v>10</v>
      </c>
      <c r="AB34" s="8">
        <v>11</v>
      </c>
      <c r="AC34" s="8">
        <v>12</v>
      </c>
      <c r="AI34" t="s">
        <v>511</v>
      </c>
      <c r="AJ34" t="s">
        <v>666</v>
      </c>
    </row>
    <row r="35" spans="1:36" x14ac:dyDescent="0.2">
      <c r="A35" t="s">
        <v>511</v>
      </c>
      <c r="B35" s="9" t="s">
        <v>47</v>
      </c>
      <c r="C35" s="9" t="s">
        <v>683</v>
      </c>
      <c r="D35" t="s">
        <v>464</v>
      </c>
      <c r="E35" s="9" t="s">
        <v>464</v>
      </c>
      <c r="F35">
        <v>68</v>
      </c>
      <c r="G35">
        <v>39</v>
      </c>
      <c r="H35" t="s">
        <v>224</v>
      </c>
      <c r="I35" t="s">
        <v>666</v>
      </c>
      <c r="J35">
        <v>1</v>
      </c>
      <c r="L35" t="str">
        <f t="shared" si="0"/>
        <v xml:space="preserve">CHA-68-39_IDX03_RAD04 </v>
      </c>
      <c r="M35" t="s">
        <v>464</v>
      </c>
      <c r="N35" t="s">
        <v>666</v>
      </c>
      <c r="P35" t="s">
        <v>224</v>
      </c>
      <c r="R35" s="9" t="s">
        <v>15</v>
      </c>
      <c r="S35" s="9" t="s">
        <v>16</v>
      </c>
      <c r="T35" s="9" t="s">
        <v>17</v>
      </c>
      <c r="U35" s="9" t="s">
        <v>18</v>
      </c>
      <c r="V35" s="9" t="s">
        <v>19</v>
      </c>
      <c r="W35" s="9" t="s">
        <v>20</v>
      </c>
      <c r="X35" s="9" t="s">
        <v>21</v>
      </c>
      <c r="Y35" s="9" t="s">
        <v>22</v>
      </c>
      <c r="Z35" s="9" t="s">
        <v>23</v>
      </c>
      <c r="AA35" s="9" t="s">
        <v>24</v>
      </c>
      <c r="AB35" s="9" t="s">
        <v>25</v>
      </c>
      <c r="AC35" s="9" t="s">
        <v>26</v>
      </c>
      <c r="AI35" t="s">
        <v>512</v>
      </c>
      <c r="AJ35" t="s">
        <v>666</v>
      </c>
    </row>
    <row r="36" spans="1:36" x14ac:dyDescent="0.2">
      <c r="A36" t="s">
        <v>512</v>
      </c>
      <c r="B36" s="9" t="s">
        <v>59</v>
      </c>
      <c r="C36" s="9" t="s">
        <v>684</v>
      </c>
      <c r="D36" t="s">
        <v>465</v>
      </c>
      <c r="E36" s="9" t="s">
        <v>465</v>
      </c>
      <c r="F36">
        <v>11</v>
      </c>
      <c r="G36">
        <v>1</v>
      </c>
      <c r="H36" t="s">
        <v>218</v>
      </c>
      <c r="I36" t="s">
        <v>666</v>
      </c>
      <c r="J36">
        <v>1</v>
      </c>
      <c r="L36" t="str">
        <f t="shared" si="0"/>
        <v xml:space="preserve">JAG-11-1_IDX03_RAD05 </v>
      </c>
      <c r="M36" t="s">
        <v>465</v>
      </c>
      <c r="N36" t="s">
        <v>666</v>
      </c>
      <c r="P36" t="s">
        <v>218</v>
      </c>
      <c r="R36" s="9" t="s">
        <v>27</v>
      </c>
      <c r="S36" s="9" t="s">
        <v>28</v>
      </c>
      <c r="T36" s="9" t="s">
        <v>29</v>
      </c>
      <c r="U36" s="9" t="s">
        <v>30</v>
      </c>
      <c r="V36" s="9" t="s">
        <v>31</v>
      </c>
      <c r="W36" s="9" t="s">
        <v>32</v>
      </c>
      <c r="X36" s="9" t="s">
        <v>33</v>
      </c>
      <c r="Y36" s="9" t="s">
        <v>34</v>
      </c>
      <c r="Z36" s="9" t="s">
        <v>35</v>
      </c>
      <c r="AA36" s="9" t="s">
        <v>36</v>
      </c>
      <c r="AB36" s="9" t="s">
        <v>37</v>
      </c>
      <c r="AC36" s="9" t="s">
        <v>38</v>
      </c>
      <c r="AI36" t="s">
        <v>513</v>
      </c>
      <c r="AJ36" t="s">
        <v>666</v>
      </c>
    </row>
    <row r="37" spans="1:36" x14ac:dyDescent="0.2">
      <c r="A37" t="s">
        <v>513</v>
      </c>
      <c r="B37" s="9" t="s">
        <v>24</v>
      </c>
      <c r="C37" s="9" t="s">
        <v>685</v>
      </c>
      <c r="D37" t="s">
        <v>465</v>
      </c>
      <c r="E37" s="9" t="s">
        <v>465</v>
      </c>
      <c r="F37">
        <v>37</v>
      </c>
      <c r="G37">
        <v>6</v>
      </c>
      <c r="H37" t="s">
        <v>269</v>
      </c>
      <c r="I37" t="s">
        <v>666</v>
      </c>
      <c r="J37">
        <v>1</v>
      </c>
      <c r="L37" t="str">
        <f t="shared" si="0"/>
        <v xml:space="preserve">JAG-37-6_IDX03_RAD12 </v>
      </c>
      <c r="M37" t="s">
        <v>465</v>
      </c>
      <c r="N37" t="s">
        <v>666</v>
      </c>
      <c r="P37" t="s">
        <v>269</v>
      </c>
      <c r="R37" s="9" t="s">
        <v>39</v>
      </c>
      <c r="S37" s="9" t="s">
        <v>40</v>
      </c>
      <c r="T37" s="9" t="s">
        <v>41</v>
      </c>
      <c r="U37" s="9" t="s">
        <v>42</v>
      </c>
      <c r="V37" s="9" t="s">
        <v>43</v>
      </c>
      <c r="W37" s="9" t="s">
        <v>44</v>
      </c>
      <c r="X37" s="9" t="s">
        <v>45</v>
      </c>
      <c r="Y37" s="9" t="s">
        <v>46</v>
      </c>
      <c r="Z37" s="9" t="s">
        <v>47</v>
      </c>
      <c r="AA37" s="9" t="s">
        <v>48</v>
      </c>
      <c r="AB37" s="9" t="s">
        <v>49</v>
      </c>
      <c r="AC37" s="9" t="s">
        <v>50</v>
      </c>
      <c r="AI37" t="s">
        <v>514</v>
      </c>
      <c r="AJ37" t="s">
        <v>666</v>
      </c>
    </row>
    <row r="38" spans="1:36" x14ac:dyDescent="0.2">
      <c r="A38" t="s">
        <v>514</v>
      </c>
      <c r="B38" s="9" t="s">
        <v>36</v>
      </c>
      <c r="C38" s="9" t="s">
        <v>686</v>
      </c>
      <c r="D38" t="s">
        <v>465</v>
      </c>
      <c r="E38" s="9" t="s">
        <v>465</v>
      </c>
      <c r="F38">
        <v>45</v>
      </c>
      <c r="G38">
        <v>7</v>
      </c>
      <c r="H38" t="s">
        <v>226</v>
      </c>
      <c r="I38" t="s">
        <v>666</v>
      </c>
      <c r="J38">
        <v>1</v>
      </c>
      <c r="L38" t="str">
        <f t="shared" si="0"/>
        <v xml:space="preserve">JAG-45-7_IDX03_RAD14 </v>
      </c>
      <c r="M38" t="s">
        <v>465</v>
      </c>
      <c r="N38" t="s">
        <v>666</v>
      </c>
      <c r="P38" t="s">
        <v>226</v>
      </c>
      <c r="R38" s="9" t="s">
        <v>51</v>
      </c>
      <c r="S38" s="9" t="s">
        <v>52</v>
      </c>
      <c r="T38" s="9" t="s">
        <v>53</v>
      </c>
      <c r="U38" s="9" t="s">
        <v>54</v>
      </c>
      <c r="V38" s="9" t="s">
        <v>55</v>
      </c>
      <c r="W38" s="9" t="s">
        <v>56</v>
      </c>
      <c r="X38" s="9" t="s">
        <v>57</v>
      </c>
      <c r="Y38" s="9" t="s">
        <v>58</v>
      </c>
      <c r="Z38" s="9" t="s">
        <v>59</v>
      </c>
      <c r="AA38" s="9" t="s">
        <v>60</v>
      </c>
      <c r="AB38" s="9" t="s">
        <v>61</v>
      </c>
      <c r="AC38" s="9" t="s">
        <v>62</v>
      </c>
      <c r="AI38" t="s">
        <v>515</v>
      </c>
      <c r="AJ38" t="s">
        <v>666</v>
      </c>
    </row>
    <row r="39" spans="1:36" x14ac:dyDescent="0.2">
      <c r="A39" t="s">
        <v>515</v>
      </c>
      <c r="B39" s="9" t="s">
        <v>48</v>
      </c>
      <c r="C39" s="9" t="s">
        <v>686</v>
      </c>
      <c r="D39" t="s">
        <v>465</v>
      </c>
      <c r="E39" s="9" t="s">
        <v>465</v>
      </c>
      <c r="F39">
        <v>45</v>
      </c>
      <c r="G39">
        <v>8</v>
      </c>
      <c r="H39" t="s">
        <v>226</v>
      </c>
      <c r="I39" t="s">
        <v>666</v>
      </c>
      <c r="J39">
        <v>1</v>
      </c>
      <c r="L39" t="str">
        <f t="shared" si="0"/>
        <v xml:space="preserve">JAG-45-8_IDX03_RAD17 </v>
      </c>
      <c r="M39" t="s">
        <v>465</v>
      </c>
      <c r="N39" t="s">
        <v>666</v>
      </c>
      <c r="P39" t="s">
        <v>226</v>
      </c>
      <c r="R39" s="9" t="s">
        <v>63</v>
      </c>
      <c r="S39" s="9" t="s">
        <v>64</v>
      </c>
      <c r="T39" s="9" t="s">
        <v>65</v>
      </c>
      <c r="U39" s="9" t="s">
        <v>66</v>
      </c>
      <c r="V39" s="9" t="s">
        <v>67</v>
      </c>
      <c r="W39" s="9" t="s">
        <v>68</v>
      </c>
      <c r="X39" s="9" t="s">
        <v>69</v>
      </c>
      <c r="Y39" s="9" t="s">
        <v>70</v>
      </c>
      <c r="Z39" s="9" t="s">
        <v>71</v>
      </c>
      <c r="AA39" s="9" t="s">
        <v>72</v>
      </c>
      <c r="AB39" s="9" t="s">
        <v>73</v>
      </c>
      <c r="AC39" s="9" t="s">
        <v>74</v>
      </c>
      <c r="AI39" t="s">
        <v>516</v>
      </c>
      <c r="AJ39" t="s">
        <v>666</v>
      </c>
    </row>
    <row r="40" spans="1:36" x14ac:dyDescent="0.2">
      <c r="A40" t="s">
        <v>516</v>
      </c>
      <c r="B40" s="9" t="s">
        <v>60</v>
      </c>
      <c r="C40" s="9" t="s">
        <v>686</v>
      </c>
      <c r="D40" t="s">
        <v>465</v>
      </c>
      <c r="E40" s="9" t="s">
        <v>465</v>
      </c>
      <c r="F40">
        <v>45</v>
      </c>
      <c r="G40">
        <v>9</v>
      </c>
      <c r="H40" t="s">
        <v>226</v>
      </c>
      <c r="I40" t="s">
        <v>666</v>
      </c>
      <c r="J40">
        <v>1</v>
      </c>
      <c r="L40" t="str">
        <f t="shared" si="0"/>
        <v xml:space="preserve">JAG-45-9_IDX03_RAD18 </v>
      </c>
      <c r="M40" t="s">
        <v>465</v>
      </c>
      <c r="N40" t="s">
        <v>666</v>
      </c>
      <c r="P40" t="s">
        <v>226</v>
      </c>
      <c r="R40" s="9" t="s">
        <v>75</v>
      </c>
      <c r="S40" s="9" t="s">
        <v>76</v>
      </c>
      <c r="T40" s="9" t="s">
        <v>77</v>
      </c>
      <c r="U40" s="9" t="s">
        <v>78</v>
      </c>
      <c r="V40" s="9" t="s">
        <v>79</v>
      </c>
      <c r="W40" s="9" t="s">
        <v>80</v>
      </c>
      <c r="X40" s="9" t="s">
        <v>81</v>
      </c>
      <c r="Y40" s="9" t="s">
        <v>82</v>
      </c>
      <c r="Z40" s="9" t="s">
        <v>83</v>
      </c>
      <c r="AA40" s="9" t="s">
        <v>84</v>
      </c>
      <c r="AB40" s="9" t="s">
        <v>85</v>
      </c>
      <c r="AC40" s="9" t="s">
        <v>86</v>
      </c>
      <c r="AI40" t="s">
        <v>517</v>
      </c>
      <c r="AJ40" t="s">
        <v>666</v>
      </c>
    </row>
    <row r="41" spans="1:36" x14ac:dyDescent="0.2">
      <c r="A41" t="s">
        <v>517</v>
      </c>
      <c r="B41" s="9" t="s">
        <v>25</v>
      </c>
      <c r="C41" s="9" t="s">
        <v>687</v>
      </c>
      <c r="D41" t="s">
        <v>465</v>
      </c>
      <c r="E41" s="9" t="s">
        <v>465</v>
      </c>
      <c r="F41">
        <v>65</v>
      </c>
      <c r="G41">
        <v>15</v>
      </c>
      <c r="H41" t="s">
        <v>218</v>
      </c>
      <c r="I41" t="s">
        <v>666</v>
      </c>
      <c r="J41">
        <v>1</v>
      </c>
      <c r="L41" t="str">
        <f t="shared" si="0"/>
        <v xml:space="preserve">JAG-65-15_IDX03_RAD24 </v>
      </c>
      <c r="M41" t="s">
        <v>465</v>
      </c>
      <c r="N41" t="s">
        <v>666</v>
      </c>
      <c r="P41" t="s">
        <v>218</v>
      </c>
      <c r="R41" s="9" t="s">
        <v>87</v>
      </c>
      <c r="S41" s="9" t="s">
        <v>88</v>
      </c>
      <c r="T41" s="9" t="s">
        <v>89</v>
      </c>
      <c r="U41" s="9" t="s">
        <v>90</v>
      </c>
      <c r="V41" s="9" t="s">
        <v>91</v>
      </c>
      <c r="W41" s="9" t="s">
        <v>92</v>
      </c>
      <c r="X41" s="9" t="s">
        <v>93</v>
      </c>
      <c r="Y41" s="9" t="s">
        <v>94</v>
      </c>
      <c r="Z41" s="9" t="s">
        <v>95</v>
      </c>
      <c r="AA41" s="9" t="s">
        <v>96</v>
      </c>
      <c r="AB41" s="9" t="s">
        <v>97</v>
      </c>
      <c r="AC41" s="9" t="s">
        <v>98</v>
      </c>
      <c r="AI41" t="s">
        <v>518</v>
      </c>
      <c r="AJ41" t="s">
        <v>666</v>
      </c>
    </row>
    <row r="42" spans="1:36" x14ac:dyDescent="0.2">
      <c r="A42" t="s">
        <v>518</v>
      </c>
      <c r="B42" s="9" t="s">
        <v>37</v>
      </c>
      <c r="C42" s="9" t="s">
        <v>688</v>
      </c>
      <c r="D42" t="s">
        <v>465</v>
      </c>
      <c r="E42" s="9" t="s">
        <v>465</v>
      </c>
      <c r="F42">
        <v>79</v>
      </c>
      <c r="G42">
        <v>19</v>
      </c>
      <c r="H42" t="s">
        <v>224</v>
      </c>
      <c r="I42" t="s">
        <v>666</v>
      </c>
      <c r="J42">
        <v>1</v>
      </c>
      <c r="L42" t="str">
        <f t="shared" si="0"/>
        <v xml:space="preserve">JAG-79-19_IDX03_RAD26 </v>
      </c>
      <c r="M42" t="s">
        <v>465</v>
      </c>
      <c r="N42" t="s">
        <v>666</v>
      </c>
      <c r="P42" t="s">
        <v>224</v>
      </c>
      <c r="R42" s="9" t="s">
        <v>99</v>
      </c>
      <c r="S42" s="9" t="s">
        <v>100</v>
      </c>
      <c r="T42" s="9" t="s">
        <v>101</v>
      </c>
      <c r="U42" s="9" t="s">
        <v>102</v>
      </c>
      <c r="V42" s="9" t="s">
        <v>103</v>
      </c>
      <c r="W42" s="9" t="s">
        <v>104</v>
      </c>
      <c r="X42" s="9" t="s">
        <v>105</v>
      </c>
      <c r="Y42" s="9" t="s">
        <v>106</v>
      </c>
      <c r="Z42" s="9" t="s">
        <v>107</v>
      </c>
      <c r="AA42" s="9" t="s">
        <v>108</v>
      </c>
      <c r="AB42" s="9" t="s">
        <v>109</v>
      </c>
      <c r="AC42" s="9" t="s">
        <v>110</v>
      </c>
      <c r="AI42" t="s">
        <v>519</v>
      </c>
      <c r="AJ42" t="s">
        <v>666</v>
      </c>
    </row>
    <row r="43" spans="1:36" x14ac:dyDescent="0.2">
      <c r="A43" t="s">
        <v>519</v>
      </c>
      <c r="B43" s="9" t="s">
        <v>49</v>
      </c>
      <c r="C43" s="9" t="s">
        <v>688</v>
      </c>
      <c r="D43" t="s">
        <v>465</v>
      </c>
      <c r="E43" s="9" t="s">
        <v>465</v>
      </c>
      <c r="F43">
        <v>79</v>
      </c>
      <c r="G43">
        <v>20</v>
      </c>
      <c r="H43" t="s">
        <v>224</v>
      </c>
      <c r="I43" t="s">
        <v>666</v>
      </c>
      <c r="J43">
        <v>1</v>
      </c>
      <c r="L43" t="str">
        <f t="shared" si="0"/>
        <v xml:space="preserve">JAG-79-20_IDX03_RAD28 </v>
      </c>
      <c r="M43" t="s">
        <v>465</v>
      </c>
      <c r="N43" t="s">
        <v>666</v>
      </c>
      <c r="P43" t="s">
        <v>224</v>
      </c>
      <c r="AI43" t="s">
        <v>520</v>
      </c>
      <c r="AJ43" t="s">
        <v>666</v>
      </c>
    </row>
    <row r="44" spans="1:36" x14ac:dyDescent="0.2">
      <c r="A44" t="s">
        <v>520</v>
      </c>
      <c r="B44" s="9" t="s">
        <v>61</v>
      </c>
      <c r="C44" s="9" t="s">
        <v>688</v>
      </c>
      <c r="D44" t="s">
        <v>465</v>
      </c>
      <c r="E44" s="9" t="s">
        <v>465</v>
      </c>
      <c r="F44">
        <v>79</v>
      </c>
      <c r="G44">
        <v>21</v>
      </c>
      <c r="H44" t="s">
        <v>224</v>
      </c>
      <c r="I44" t="s">
        <v>666</v>
      </c>
      <c r="J44">
        <v>1</v>
      </c>
      <c r="L44" t="str">
        <f t="shared" si="0"/>
        <v xml:space="preserve">JAG-79-21_IDX03_RAD29 </v>
      </c>
      <c r="M44" t="s">
        <v>465</v>
      </c>
      <c r="N44" t="s">
        <v>666</v>
      </c>
      <c r="P44" t="s">
        <v>224</v>
      </c>
      <c r="AI44" t="s">
        <v>521</v>
      </c>
      <c r="AJ44" t="s">
        <v>666</v>
      </c>
    </row>
    <row r="45" spans="1:36" x14ac:dyDescent="0.2">
      <c r="A45" t="s">
        <v>521</v>
      </c>
      <c r="B45" s="9" t="s">
        <v>26</v>
      </c>
      <c r="C45" s="9" t="s">
        <v>689</v>
      </c>
      <c r="D45" t="s">
        <v>465</v>
      </c>
      <c r="E45" s="9" t="s">
        <v>465</v>
      </c>
      <c r="F45">
        <v>94</v>
      </c>
      <c r="G45">
        <v>28</v>
      </c>
      <c r="H45" t="s">
        <v>218</v>
      </c>
      <c r="I45" t="s">
        <v>666</v>
      </c>
      <c r="J45">
        <v>1</v>
      </c>
      <c r="L45" t="str">
        <f t="shared" si="0"/>
        <v xml:space="preserve">JAG-94-28_IDX03_RAD35 </v>
      </c>
      <c r="M45" t="s">
        <v>465</v>
      </c>
      <c r="N45" t="s">
        <v>666</v>
      </c>
      <c r="P45" t="s">
        <v>218</v>
      </c>
      <c r="AI45" t="s">
        <v>522</v>
      </c>
      <c r="AJ45" t="s">
        <v>666</v>
      </c>
    </row>
    <row r="46" spans="1:36" x14ac:dyDescent="0.2">
      <c r="A46" t="s">
        <v>522</v>
      </c>
      <c r="B46" s="9" t="s">
        <v>38</v>
      </c>
      <c r="C46" s="9" t="s">
        <v>689</v>
      </c>
      <c r="D46" t="s">
        <v>465</v>
      </c>
      <c r="E46" s="9" t="s">
        <v>465</v>
      </c>
      <c r="F46">
        <v>94</v>
      </c>
      <c r="G46">
        <v>29</v>
      </c>
      <c r="H46" t="s">
        <v>224</v>
      </c>
      <c r="I46" t="s">
        <v>666</v>
      </c>
      <c r="J46">
        <v>1</v>
      </c>
      <c r="L46" t="str">
        <f t="shared" si="0"/>
        <v xml:space="preserve">JAG-94-29_IDX03_RAD38 </v>
      </c>
      <c r="M46" t="s">
        <v>465</v>
      </c>
      <c r="N46" t="s">
        <v>666</v>
      </c>
      <c r="P46" t="s">
        <v>224</v>
      </c>
      <c r="AI46" t="s">
        <v>523</v>
      </c>
      <c r="AJ46" t="s">
        <v>666</v>
      </c>
    </row>
    <row r="47" spans="1:36" x14ac:dyDescent="0.2">
      <c r="A47" t="s">
        <v>523</v>
      </c>
      <c r="B47" s="9" t="s">
        <v>50</v>
      </c>
      <c r="C47" s="9" t="s">
        <v>689</v>
      </c>
      <c r="D47" t="s">
        <v>465</v>
      </c>
      <c r="E47" s="9" t="s">
        <v>465</v>
      </c>
      <c r="F47">
        <v>94</v>
      </c>
      <c r="G47">
        <v>30</v>
      </c>
      <c r="H47" t="s">
        <v>224</v>
      </c>
      <c r="I47" t="s">
        <v>666</v>
      </c>
      <c r="J47">
        <v>1</v>
      </c>
      <c r="L47" t="str">
        <f t="shared" si="0"/>
        <v xml:space="preserve">JAG-94-30_IDX03_RAD40 </v>
      </c>
      <c r="M47" t="s">
        <v>465</v>
      </c>
      <c r="N47" t="s">
        <v>666</v>
      </c>
      <c r="P47" t="s">
        <v>224</v>
      </c>
      <c r="AI47" t="s">
        <v>524</v>
      </c>
      <c r="AJ47" t="s">
        <v>666</v>
      </c>
    </row>
    <row r="48" spans="1:36" x14ac:dyDescent="0.2">
      <c r="A48" t="s">
        <v>524</v>
      </c>
      <c r="B48" s="9" t="s">
        <v>62</v>
      </c>
      <c r="C48" s="9" t="s">
        <v>689</v>
      </c>
      <c r="D48" t="s">
        <v>465</v>
      </c>
      <c r="E48" s="9" t="s">
        <v>465</v>
      </c>
      <c r="F48">
        <v>94</v>
      </c>
      <c r="G48">
        <v>31</v>
      </c>
      <c r="H48" t="s">
        <v>269</v>
      </c>
      <c r="I48" t="s">
        <v>666</v>
      </c>
      <c r="J48">
        <v>1</v>
      </c>
      <c r="L48" t="str">
        <f t="shared" si="0"/>
        <v xml:space="preserve">JAG-94-31_IDX03_RAD41 </v>
      </c>
      <c r="M48" t="s">
        <v>465</v>
      </c>
      <c r="N48" t="s">
        <v>666</v>
      </c>
      <c r="P48" t="s">
        <v>269</v>
      </c>
      <c r="AI48" t="s">
        <v>525</v>
      </c>
      <c r="AJ48" t="s">
        <v>666</v>
      </c>
    </row>
    <row r="49" spans="1:36" x14ac:dyDescent="0.2">
      <c r="A49" t="s">
        <v>525</v>
      </c>
      <c r="B49" s="12" t="s">
        <v>111</v>
      </c>
      <c r="C49" s="12" t="s">
        <v>690</v>
      </c>
      <c r="D49" t="s">
        <v>466</v>
      </c>
      <c r="E49" s="12" t="s">
        <v>466</v>
      </c>
      <c r="F49">
        <v>190</v>
      </c>
      <c r="G49">
        <v>6</v>
      </c>
      <c r="H49" t="s">
        <v>218</v>
      </c>
      <c r="I49" t="s">
        <v>666</v>
      </c>
      <c r="J49">
        <v>2</v>
      </c>
      <c r="L49" t="str">
        <f t="shared" si="0"/>
        <v xml:space="preserve">KOJ-190-6_IDX04_RAD02 </v>
      </c>
      <c r="M49" t="s">
        <v>466</v>
      </c>
      <c r="N49" t="s">
        <v>666</v>
      </c>
      <c r="P49" t="s">
        <v>218</v>
      </c>
      <c r="AI49" t="s">
        <v>526</v>
      </c>
      <c r="AJ49" t="s">
        <v>666</v>
      </c>
    </row>
    <row r="50" spans="1:36" x14ac:dyDescent="0.2">
      <c r="A50" t="s">
        <v>526</v>
      </c>
      <c r="B50" s="12" t="s">
        <v>123</v>
      </c>
      <c r="C50" s="12" t="s">
        <v>691</v>
      </c>
      <c r="D50" t="s">
        <v>466</v>
      </c>
      <c r="E50" s="12" t="s">
        <v>466</v>
      </c>
      <c r="F50">
        <v>22</v>
      </c>
      <c r="G50">
        <v>11</v>
      </c>
      <c r="H50" t="s">
        <v>226</v>
      </c>
      <c r="I50" t="s">
        <v>666</v>
      </c>
      <c r="J50">
        <v>2</v>
      </c>
      <c r="L50" t="str">
        <f t="shared" si="0"/>
        <v xml:space="preserve">KOJ-22-11_IDX04_RAD03 </v>
      </c>
      <c r="M50" t="s">
        <v>466</v>
      </c>
      <c r="N50" t="s">
        <v>666</v>
      </c>
      <c r="P50" t="s">
        <v>226</v>
      </c>
      <c r="AI50" t="s">
        <v>527</v>
      </c>
      <c r="AJ50" t="s">
        <v>666</v>
      </c>
    </row>
    <row r="51" spans="1:36" x14ac:dyDescent="0.2">
      <c r="A51" t="s">
        <v>527</v>
      </c>
      <c r="B51" s="12" t="s">
        <v>135</v>
      </c>
      <c r="C51" s="12" t="s">
        <v>692</v>
      </c>
      <c r="D51" t="s">
        <v>466</v>
      </c>
      <c r="E51" s="12" t="s">
        <v>466</v>
      </c>
      <c r="F51">
        <v>28</v>
      </c>
      <c r="G51">
        <v>12</v>
      </c>
      <c r="H51" t="s">
        <v>226</v>
      </c>
      <c r="I51" t="s">
        <v>666</v>
      </c>
      <c r="J51">
        <v>2</v>
      </c>
      <c r="L51" t="str">
        <f t="shared" si="0"/>
        <v xml:space="preserve">KOJ-28-12_IDX04_RAD04 </v>
      </c>
      <c r="M51" t="s">
        <v>466</v>
      </c>
      <c r="N51" t="s">
        <v>666</v>
      </c>
      <c r="P51" t="s">
        <v>226</v>
      </c>
      <c r="AI51" t="s">
        <v>528</v>
      </c>
      <c r="AJ51" t="s">
        <v>666</v>
      </c>
    </row>
    <row r="52" spans="1:36" x14ac:dyDescent="0.2">
      <c r="A52" t="s">
        <v>528</v>
      </c>
      <c r="B52" s="12" t="s">
        <v>147</v>
      </c>
      <c r="C52" s="12" t="s">
        <v>692</v>
      </c>
      <c r="D52" t="s">
        <v>466</v>
      </c>
      <c r="E52" s="12" t="s">
        <v>466</v>
      </c>
      <c r="F52">
        <v>28</v>
      </c>
      <c r="G52">
        <v>13</v>
      </c>
      <c r="H52" t="s">
        <v>226</v>
      </c>
      <c r="I52" t="s">
        <v>666</v>
      </c>
      <c r="J52">
        <v>2</v>
      </c>
      <c r="L52" t="str">
        <f t="shared" si="0"/>
        <v xml:space="preserve">KOJ-28-13_IDX04_RAD05 </v>
      </c>
      <c r="M52" t="s">
        <v>466</v>
      </c>
      <c r="N52" t="s">
        <v>666</v>
      </c>
      <c r="P52" t="s">
        <v>226</v>
      </c>
      <c r="AI52" t="s">
        <v>529</v>
      </c>
      <c r="AJ52" t="s">
        <v>666</v>
      </c>
    </row>
    <row r="53" spans="1:36" x14ac:dyDescent="0.2">
      <c r="A53" t="s">
        <v>529</v>
      </c>
      <c r="B53" s="12" t="s">
        <v>112</v>
      </c>
      <c r="C53" s="12" t="s">
        <v>693</v>
      </c>
      <c r="D53" t="s">
        <v>466</v>
      </c>
      <c r="E53" s="12" t="s">
        <v>466</v>
      </c>
      <c r="F53">
        <v>77</v>
      </c>
      <c r="G53">
        <v>23</v>
      </c>
      <c r="H53" t="s">
        <v>218</v>
      </c>
      <c r="I53" t="s">
        <v>666</v>
      </c>
      <c r="J53">
        <v>2</v>
      </c>
      <c r="L53" t="str">
        <f t="shared" si="0"/>
        <v xml:space="preserve">KOJ-77-23_IDX04_RAD12 </v>
      </c>
      <c r="M53" t="s">
        <v>466</v>
      </c>
      <c r="N53" t="s">
        <v>666</v>
      </c>
      <c r="P53" t="s">
        <v>218</v>
      </c>
      <c r="AI53" t="s">
        <v>530</v>
      </c>
      <c r="AJ53" t="s">
        <v>664</v>
      </c>
    </row>
    <row r="54" spans="1:36" x14ac:dyDescent="0.2">
      <c r="A54" t="s">
        <v>530</v>
      </c>
      <c r="B54" s="12" t="s">
        <v>124</v>
      </c>
      <c r="C54" s="12" t="s">
        <v>694</v>
      </c>
      <c r="D54" t="s">
        <v>472</v>
      </c>
      <c r="E54" s="12" t="s">
        <v>472</v>
      </c>
      <c r="F54">
        <v>29</v>
      </c>
      <c r="G54">
        <v>11</v>
      </c>
      <c r="H54" t="s">
        <v>218</v>
      </c>
      <c r="I54" t="s">
        <v>664</v>
      </c>
      <c r="J54">
        <v>2</v>
      </c>
      <c r="L54" t="str">
        <f t="shared" si="0"/>
        <v xml:space="preserve">KYG-29-11_IDX04_RAD14 </v>
      </c>
      <c r="M54" t="s">
        <v>472</v>
      </c>
      <c r="N54" t="s">
        <v>664</v>
      </c>
      <c r="P54" t="s">
        <v>218</v>
      </c>
      <c r="AI54" t="s">
        <v>531</v>
      </c>
      <c r="AJ54" t="s">
        <v>664</v>
      </c>
    </row>
    <row r="55" spans="1:36" x14ac:dyDescent="0.2">
      <c r="A55" t="s">
        <v>531</v>
      </c>
      <c r="B55" s="12" t="s">
        <v>136</v>
      </c>
      <c r="C55" s="12" t="s">
        <v>694</v>
      </c>
      <c r="D55" t="s">
        <v>472</v>
      </c>
      <c r="E55" s="12" t="s">
        <v>472</v>
      </c>
      <c r="F55">
        <v>29</v>
      </c>
      <c r="G55">
        <v>13</v>
      </c>
      <c r="H55" t="s">
        <v>218</v>
      </c>
      <c r="I55" t="s">
        <v>664</v>
      </c>
      <c r="J55">
        <v>2</v>
      </c>
      <c r="L55" t="str">
        <f t="shared" si="0"/>
        <v xml:space="preserve">KYG-29-13_IDX04_RAD17 </v>
      </c>
      <c r="M55" t="s">
        <v>472</v>
      </c>
      <c r="N55" t="s">
        <v>664</v>
      </c>
      <c r="P55" t="s">
        <v>218</v>
      </c>
      <c r="AI55" t="s">
        <v>532</v>
      </c>
      <c r="AJ55" t="s">
        <v>664</v>
      </c>
    </row>
    <row r="56" spans="1:36" x14ac:dyDescent="0.2">
      <c r="A56" t="s">
        <v>532</v>
      </c>
      <c r="B56" s="12" t="s">
        <v>148</v>
      </c>
      <c r="C56" s="12" t="s">
        <v>695</v>
      </c>
      <c r="D56" t="s">
        <v>472</v>
      </c>
      <c r="E56" s="12" t="s">
        <v>472</v>
      </c>
      <c r="F56">
        <v>4</v>
      </c>
      <c r="G56">
        <v>1</v>
      </c>
      <c r="H56" t="s">
        <v>218</v>
      </c>
      <c r="I56" t="s">
        <v>664</v>
      </c>
      <c r="J56">
        <v>2</v>
      </c>
      <c r="L56" t="str">
        <f t="shared" si="0"/>
        <v xml:space="preserve">KYG-4-1_IDX04_RAD18 </v>
      </c>
      <c r="M56" t="s">
        <v>472</v>
      </c>
      <c r="N56" t="s">
        <v>664</v>
      </c>
      <c r="P56" t="s">
        <v>218</v>
      </c>
      <c r="AI56" t="s">
        <v>533</v>
      </c>
      <c r="AJ56" t="s">
        <v>664</v>
      </c>
    </row>
    <row r="57" spans="1:36" x14ac:dyDescent="0.2">
      <c r="A57" t="s">
        <v>533</v>
      </c>
      <c r="B57" s="12" t="s">
        <v>113</v>
      </c>
      <c r="C57" s="12" t="s">
        <v>695</v>
      </c>
      <c r="D57" t="s">
        <v>472</v>
      </c>
      <c r="E57" s="12" t="s">
        <v>472</v>
      </c>
      <c r="F57">
        <v>4</v>
      </c>
      <c r="G57">
        <v>7</v>
      </c>
      <c r="H57" t="s">
        <v>226</v>
      </c>
      <c r="I57" t="s">
        <v>664</v>
      </c>
      <c r="J57">
        <v>2</v>
      </c>
      <c r="L57" t="str">
        <f t="shared" si="0"/>
        <v xml:space="preserve">KYG-4-7_IDX04_RAD24 </v>
      </c>
      <c r="M57" t="s">
        <v>472</v>
      </c>
      <c r="N57" t="s">
        <v>664</v>
      </c>
      <c r="P57" t="s">
        <v>226</v>
      </c>
      <c r="AI57" t="s">
        <v>534</v>
      </c>
      <c r="AJ57" t="s">
        <v>664</v>
      </c>
    </row>
    <row r="58" spans="1:36" x14ac:dyDescent="0.2">
      <c r="A58" t="s">
        <v>534</v>
      </c>
      <c r="B58" s="12" t="s">
        <v>125</v>
      </c>
      <c r="C58" s="12" t="s">
        <v>695</v>
      </c>
      <c r="D58" t="s">
        <v>472</v>
      </c>
      <c r="E58" s="12" t="s">
        <v>472</v>
      </c>
      <c r="F58">
        <v>4</v>
      </c>
      <c r="G58">
        <v>8</v>
      </c>
      <c r="H58" t="s">
        <v>226</v>
      </c>
      <c r="I58" t="s">
        <v>664</v>
      </c>
      <c r="J58">
        <v>2</v>
      </c>
      <c r="L58" t="str">
        <f t="shared" si="0"/>
        <v xml:space="preserve">KYG-4-8_IDX04_RAD26 </v>
      </c>
      <c r="M58" t="s">
        <v>472</v>
      </c>
      <c r="N58" t="s">
        <v>664</v>
      </c>
      <c r="P58" t="s">
        <v>226</v>
      </c>
      <c r="AI58" t="s">
        <v>535</v>
      </c>
      <c r="AJ58" t="s">
        <v>664</v>
      </c>
    </row>
    <row r="59" spans="1:36" x14ac:dyDescent="0.2">
      <c r="A59" t="s">
        <v>535</v>
      </c>
      <c r="B59" s="12" t="s">
        <v>137</v>
      </c>
      <c r="C59" s="12" t="s">
        <v>695</v>
      </c>
      <c r="D59" t="s">
        <v>472</v>
      </c>
      <c r="E59" s="12" t="s">
        <v>472</v>
      </c>
      <c r="F59">
        <v>4</v>
      </c>
      <c r="G59">
        <v>9</v>
      </c>
      <c r="H59" t="s">
        <v>226</v>
      </c>
      <c r="I59" t="s">
        <v>664</v>
      </c>
      <c r="J59">
        <v>2</v>
      </c>
      <c r="L59" t="str">
        <f t="shared" si="0"/>
        <v xml:space="preserve">KYG-4-9_IDX04_RAD28 </v>
      </c>
      <c r="M59" t="s">
        <v>472</v>
      </c>
      <c r="N59" t="s">
        <v>664</v>
      </c>
      <c r="P59" t="s">
        <v>226</v>
      </c>
      <c r="AI59" t="s">
        <v>536</v>
      </c>
      <c r="AJ59" t="s">
        <v>664</v>
      </c>
    </row>
    <row r="60" spans="1:36" x14ac:dyDescent="0.2">
      <c r="A60" t="s">
        <v>536</v>
      </c>
      <c r="B60" s="12" t="s">
        <v>149</v>
      </c>
      <c r="C60" s="12" t="s">
        <v>696</v>
      </c>
      <c r="D60" t="s">
        <v>472</v>
      </c>
      <c r="E60" s="12" t="s">
        <v>472</v>
      </c>
      <c r="F60">
        <v>44</v>
      </c>
      <c r="G60">
        <v>15</v>
      </c>
      <c r="H60" t="s">
        <v>218</v>
      </c>
      <c r="I60" t="s">
        <v>664</v>
      </c>
      <c r="J60">
        <v>2</v>
      </c>
      <c r="L60" t="str">
        <f t="shared" si="0"/>
        <v xml:space="preserve">KYG-44-15_IDX04_RAD29 </v>
      </c>
      <c r="M60" t="s">
        <v>472</v>
      </c>
      <c r="N60" t="s">
        <v>664</v>
      </c>
      <c r="P60" t="s">
        <v>218</v>
      </c>
      <c r="AI60" t="s">
        <v>537</v>
      </c>
      <c r="AJ60" t="s">
        <v>664</v>
      </c>
    </row>
    <row r="61" spans="1:36" x14ac:dyDescent="0.2">
      <c r="A61" t="s">
        <v>537</v>
      </c>
      <c r="B61" s="12" t="s">
        <v>114</v>
      </c>
      <c r="C61" s="12" t="s">
        <v>697</v>
      </c>
      <c r="D61" t="s">
        <v>472</v>
      </c>
      <c r="E61" s="12" t="s">
        <v>472</v>
      </c>
      <c r="F61">
        <v>70</v>
      </c>
      <c r="G61">
        <v>21</v>
      </c>
      <c r="H61" t="s">
        <v>218</v>
      </c>
      <c r="I61" t="s">
        <v>664</v>
      </c>
      <c r="J61">
        <v>2</v>
      </c>
      <c r="L61" t="str">
        <f t="shared" si="0"/>
        <v xml:space="preserve">KYG-70-21_IDX04_RAD35 </v>
      </c>
      <c r="M61" t="s">
        <v>472</v>
      </c>
      <c r="N61" t="s">
        <v>664</v>
      </c>
      <c r="P61" t="s">
        <v>218</v>
      </c>
      <c r="AI61" t="s">
        <v>538</v>
      </c>
      <c r="AJ61" t="s">
        <v>664</v>
      </c>
    </row>
    <row r="62" spans="1:36" x14ac:dyDescent="0.2">
      <c r="A62" t="s">
        <v>538</v>
      </c>
      <c r="B62" s="12" t="s">
        <v>126</v>
      </c>
      <c r="C62" s="12" t="s">
        <v>697</v>
      </c>
      <c r="D62" t="s">
        <v>472</v>
      </c>
      <c r="E62" s="12" t="s">
        <v>472</v>
      </c>
      <c r="F62">
        <v>70</v>
      </c>
      <c r="G62">
        <v>22</v>
      </c>
      <c r="H62" t="s">
        <v>224</v>
      </c>
      <c r="I62" t="s">
        <v>664</v>
      </c>
      <c r="J62">
        <v>2</v>
      </c>
      <c r="L62" t="str">
        <f t="shared" si="0"/>
        <v xml:space="preserve">KYG-70-22_IDX04_RAD38 </v>
      </c>
      <c r="M62" t="s">
        <v>472</v>
      </c>
      <c r="N62" t="s">
        <v>664</v>
      </c>
      <c r="P62" t="s">
        <v>224</v>
      </c>
      <c r="AI62" t="s">
        <v>539</v>
      </c>
      <c r="AJ62" t="s">
        <v>664</v>
      </c>
    </row>
    <row r="63" spans="1:36" x14ac:dyDescent="0.2">
      <c r="A63" t="s">
        <v>539</v>
      </c>
      <c r="B63" s="12" t="s">
        <v>138</v>
      </c>
      <c r="C63" s="12" t="s">
        <v>698</v>
      </c>
      <c r="D63" t="s">
        <v>472</v>
      </c>
      <c r="E63" s="12" t="s">
        <v>472</v>
      </c>
      <c r="F63">
        <v>71</v>
      </c>
      <c r="G63">
        <v>25</v>
      </c>
      <c r="H63" t="s">
        <v>226</v>
      </c>
      <c r="I63" t="s">
        <v>664</v>
      </c>
      <c r="J63">
        <v>2</v>
      </c>
      <c r="L63" t="str">
        <f t="shared" si="0"/>
        <v xml:space="preserve">KYG-71-25_IDX04_RAD40 </v>
      </c>
      <c r="M63" t="s">
        <v>472</v>
      </c>
      <c r="N63" t="s">
        <v>664</v>
      </c>
      <c r="P63" t="s">
        <v>226</v>
      </c>
      <c r="AI63" t="s">
        <v>540</v>
      </c>
      <c r="AJ63" t="s">
        <v>664</v>
      </c>
    </row>
    <row r="64" spans="1:36" x14ac:dyDescent="0.2">
      <c r="A64" t="s">
        <v>540</v>
      </c>
      <c r="B64" s="12" t="s">
        <v>150</v>
      </c>
      <c r="C64" s="12" t="s">
        <v>699</v>
      </c>
      <c r="D64" t="s">
        <v>467</v>
      </c>
      <c r="E64" s="12" t="s">
        <v>467</v>
      </c>
      <c r="F64">
        <v>15</v>
      </c>
      <c r="G64">
        <v>1</v>
      </c>
      <c r="H64" t="s">
        <v>218</v>
      </c>
      <c r="I64" t="s">
        <v>664</v>
      </c>
      <c r="J64">
        <v>2</v>
      </c>
      <c r="L64" t="str">
        <f t="shared" si="0"/>
        <v xml:space="preserve">NLG-15-1_IDX04_RAD41 </v>
      </c>
      <c r="M64" t="s">
        <v>467</v>
      </c>
      <c r="N64" t="s">
        <v>664</v>
      </c>
      <c r="P64" t="s">
        <v>218</v>
      </c>
      <c r="AI64" t="s">
        <v>541</v>
      </c>
      <c r="AJ64" t="s">
        <v>664</v>
      </c>
    </row>
    <row r="65" spans="1:36" x14ac:dyDescent="0.2">
      <c r="A65" t="s">
        <v>541</v>
      </c>
      <c r="B65" s="12" t="s">
        <v>115</v>
      </c>
      <c r="C65" s="12" t="s">
        <v>700</v>
      </c>
      <c r="D65" t="s">
        <v>467</v>
      </c>
      <c r="E65" s="12" t="s">
        <v>467</v>
      </c>
      <c r="F65">
        <v>53</v>
      </c>
      <c r="G65">
        <v>7</v>
      </c>
      <c r="H65" t="s">
        <v>218</v>
      </c>
      <c r="I65" t="s">
        <v>664</v>
      </c>
      <c r="J65">
        <v>2</v>
      </c>
      <c r="L65" t="str">
        <f t="shared" si="0"/>
        <v xml:space="preserve">NLG-53-7_IDX05_RAD02 </v>
      </c>
      <c r="M65" t="s">
        <v>467</v>
      </c>
      <c r="N65" t="s">
        <v>664</v>
      </c>
      <c r="P65" t="s">
        <v>218</v>
      </c>
      <c r="AI65" t="s">
        <v>542</v>
      </c>
      <c r="AJ65" t="s">
        <v>664</v>
      </c>
    </row>
    <row r="66" spans="1:36" x14ac:dyDescent="0.2">
      <c r="A66" t="s">
        <v>542</v>
      </c>
      <c r="B66" s="12" t="s">
        <v>127</v>
      </c>
      <c r="C66" s="12" t="s">
        <v>701</v>
      </c>
      <c r="D66" t="s">
        <v>467</v>
      </c>
      <c r="E66" s="12" t="s">
        <v>467</v>
      </c>
      <c r="F66">
        <v>72</v>
      </c>
      <c r="G66">
        <v>11</v>
      </c>
      <c r="H66" t="s">
        <v>218</v>
      </c>
      <c r="I66" t="s">
        <v>664</v>
      </c>
      <c r="J66">
        <v>2</v>
      </c>
      <c r="L66" t="str">
        <f t="shared" si="0"/>
        <v xml:space="preserve">NLG-72-11_IDX05_RAD03 </v>
      </c>
      <c r="M66" t="s">
        <v>467</v>
      </c>
      <c r="N66" t="s">
        <v>664</v>
      </c>
      <c r="P66" t="s">
        <v>218</v>
      </c>
      <c r="AI66" t="s">
        <v>543</v>
      </c>
      <c r="AJ66" t="s">
        <v>664</v>
      </c>
    </row>
    <row r="67" spans="1:36" x14ac:dyDescent="0.2">
      <c r="A67" t="s">
        <v>543</v>
      </c>
      <c r="B67" s="12" t="s">
        <v>139</v>
      </c>
      <c r="C67" s="12" t="s">
        <v>701</v>
      </c>
      <c r="D67" t="s">
        <v>467</v>
      </c>
      <c r="E67" s="12" t="s">
        <v>467</v>
      </c>
      <c r="F67">
        <v>72</v>
      </c>
      <c r="G67">
        <v>8</v>
      </c>
      <c r="H67" t="s">
        <v>218</v>
      </c>
      <c r="I67" t="s">
        <v>664</v>
      </c>
      <c r="J67">
        <v>2</v>
      </c>
      <c r="L67" t="str">
        <f t="shared" ref="L67:L130" si="1">B67&amp;"_"&amp;A67</f>
        <v xml:space="preserve">NLG-72-8_IDX05_RAD04 </v>
      </c>
      <c r="M67" t="s">
        <v>467</v>
      </c>
      <c r="N67" t="s">
        <v>664</v>
      </c>
      <c r="P67" t="s">
        <v>218</v>
      </c>
      <c r="AI67" t="s">
        <v>544</v>
      </c>
      <c r="AJ67" t="s">
        <v>664</v>
      </c>
    </row>
    <row r="68" spans="1:36" x14ac:dyDescent="0.2">
      <c r="A68" t="s">
        <v>544</v>
      </c>
      <c r="B68" s="12" t="s">
        <v>151</v>
      </c>
      <c r="C68" s="12" t="s">
        <v>702</v>
      </c>
      <c r="D68" t="s">
        <v>467</v>
      </c>
      <c r="E68" s="12" t="s">
        <v>467</v>
      </c>
      <c r="F68">
        <v>86</v>
      </c>
      <c r="G68">
        <v>12</v>
      </c>
      <c r="H68" t="s">
        <v>218</v>
      </c>
      <c r="I68" t="s">
        <v>664</v>
      </c>
      <c r="J68">
        <v>2</v>
      </c>
      <c r="L68" t="str">
        <f t="shared" si="1"/>
        <v xml:space="preserve">NLG-86-12_IDX05_RAD05 </v>
      </c>
      <c r="M68" t="s">
        <v>467</v>
      </c>
      <c r="N68" t="s">
        <v>664</v>
      </c>
      <c r="P68" t="s">
        <v>218</v>
      </c>
      <c r="AI68" t="s">
        <v>545</v>
      </c>
      <c r="AJ68" t="s">
        <v>667</v>
      </c>
    </row>
    <row r="69" spans="1:36" x14ac:dyDescent="0.2">
      <c r="A69" t="s">
        <v>545</v>
      </c>
      <c r="B69" s="12" t="s">
        <v>116</v>
      </c>
      <c r="C69" s="12" t="s">
        <v>703</v>
      </c>
      <c r="D69" t="s">
        <v>473</v>
      </c>
      <c r="E69" s="12" t="s">
        <v>473</v>
      </c>
      <c r="F69">
        <v>23</v>
      </c>
      <c r="G69">
        <v>4</v>
      </c>
      <c r="H69" t="s">
        <v>224</v>
      </c>
      <c r="I69" t="s">
        <v>667</v>
      </c>
      <c r="J69">
        <v>2</v>
      </c>
      <c r="L69" t="str">
        <f t="shared" si="1"/>
        <v xml:space="preserve">NYR-23-4_IDX05_RAD12 </v>
      </c>
      <c r="M69" t="s">
        <v>473</v>
      </c>
      <c r="N69" t="s">
        <v>667</v>
      </c>
      <c r="P69" t="s">
        <v>224</v>
      </c>
      <c r="AI69" t="s">
        <v>546</v>
      </c>
      <c r="AJ69" t="s">
        <v>667</v>
      </c>
    </row>
    <row r="70" spans="1:36" x14ac:dyDescent="0.2">
      <c r="A70" t="s">
        <v>546</v>
      </c>
      <c r="B70" s="12" t="s">
        <v>128</v>
      </c>
      <c r="C70" s="12" t="s">
        <v>704</v>
      </c>
      <c r="D70" t="s">
        <v>473</v>
      </c>
      <c r="E70" s="12" t="s">
        <v>473</v>
      </c>
      <c r="F70">
        <v>31</v>
      </c>
      <c r="G70">
        <v>18</v>
      </c>
      <c r="H70" t="s">
        <v>218</v>
      </c>
      <c r="I70" t="s">
        <v>667</v>
      </c>
      <c r="J70">
        <v>2</v>
      </c>
      <c r="L70" t="str">
        <f t="shared" si="1"/>
        <v xml:space="preserve">NYR-31-18_IDX05_RAD14 </v>
      </c>
      <c r="M70" t="s">
        <v>473</v>
      </c>
      <c r="N70" t="s">
        <v>667</v>
      </c>
      <c r="P70" t="s">
        <v>218</v>
      </c>
      <c r="AI70" t="s">
        <v>547</v>
      </c>
      <c r="AJ70" t="s">
        <v>667</v>
      </c>
    </row>
    <row r="71" spans="1:36" x14ac:dyDescent="0.2">
      <c r="A71" t="s">
        <v>547</v>
      </c>
      <c r="B71" s="12" t="s">
        <v>140</v>
      </c>
      <c r="C71" s="12" t="s">
        <v>704</v>
      </c>
      <c r="D71" t="s">
        <v>473</v>
      </c>
      <c r="E71" s="12" t="s">
        <v>473</v>
      </c>
      <c r="F71">
        <v>31</v>
      </c>
      <c r="G71">
        <v>6</v>
      </c>
      <c r="H71" t="s">
        <v>224</v>
      </c>
      <c r="I71" t="s">
        <v>667</v>
      </c>
      <c r="J71">
        <v>2</v>
      </c>
      <c r="L71" t="str">
        <f t="shared" si="1"/>
        <v xml:space="preserve">NYR-31-6_IDX05_RAD17 </v>
      </c>
      <c r="M71" t="s">
        <v>473</v>
      </c>
      <c r="N71" t="s">
        <v>667</v>
      </c>
      <c r="P71" t="s">
        <v>224</v>
      </c>
      <c r="AI71" t="s">
        <v>548</v>
      </c>
      <c r="AJ71" t="s">
        <v>667</v>
      </c>
    </row>
    <row r="72" spans="1:36" x14ac:dyDescent="0.2">
      <c r="A72" t="s">
        <v>548</v>
      </c>
      <c r="B72" s="12" t="s">
        <v>152</v>
      </c>
      <c r="C72" s="12" t="s">
        <v>708</v>
      </c>
      <c r="D72" t="s">
        <v>473</v>
      </c>
      <c r="E72" s="12" t="s">
        <v>473</v>
      </c>
      <c r="F72">
        <v>96</v>
      </c>
      <c r="G72">
        <v>14</v>
      </c>
      <c r="H72" t="s">
        <v>218</v>
      </c>
      <c r="I72" t="s">
        <v>667</v>
      </c>
      <c r="J72">
        <v>2</v>
      </c>
      <c r="L72" t="str">
        <f t="shared" si="1"/>
        <v xml:space="preserve">NYR-96-14_IDX05_RAD18 </v>
      </c>
      <c r="M72" t="s">
        <v>473</v>
      </c>
      <c r="N72" t="s">
        <v>667</v>
      </c>
      <c r="P72" t="s">
        <v>218</v>
      </c>
      <c r="AI72" t="s">
        <v>549</v>
      </c>
      <c r="AJ72" t="s">
        <v>665</v>
      </c>
    </row>
    <row r="73" spans="1:36" x14ac:dyDescent="0.2">
      <c r="A73" t="s">
        <v>549</v>
      </c>
      <c r="B73" s="12" t="s">
        <v>117</v>
      </c>
      <c r="C73" s="12" t="s">
        <v>709</v>
      </c>
      <c r="D73" t="s">
        <v>658</v>
      </c>
      <c r="E73" s="12" t="s">
        <v>658</v>
      </c>
      <c r="F73">
        <v>45</v>
      </c>
      <c r="G73">
        <v>4</v>
      </c>
      <c r="H73" t="s">
        <v>218</v>
      </c>
      <c r="I73" t="s">
        <v>665</v>
      </c>
      <c r="J73">
        <v>2</v>
      </c>
      <c r="L73" t="str">
        <f t="shared" si="1"/>
        <v xml:space="preserve">OHP-45-4_IDX05_RAD24 </v>
      </c>
      <c r="M73" t="s">
        <v>658</v>
      </c>
      <c r="N73" t="s">
        <v>665</v>
      </c>
      <c r="P73" t="s">
        <v>218</v>
      </c>
      <c r="AI73" t="s">
        <v>550</v>
      </c>
      <c r="AJ73" t="s">
        <v>665</v>
      </c>
    </row>
    <row r="74" spans="1:36" x14ac:dyDescent="0.2">
      <c r="A74" t="s">
        <v>550</v>
      </c>
      <c r="B74" s="12" t="s">
        <v>129</v>
      </c>
      <c r="C74" s="12" t="s">
        <v>710</v>
      </c>
      <c r="D74" t="s">
        <v>468</v>
      </c>
      <c r="E74" s="12" t="s">
        <v>468</v>
      </c>
      <c r="F74">
        <v>144</v>
      </c>
      <c r="G74">
        <v>7</v>
      </c>
      <c r="H74" t="s">
        <v>218</v>
      </c>
      <c r="I74" t="s">
        <v>665</v>
      </c>
      <c r="J74">
        <v>2</v>
      </c>
      <c r="L74" t="str">
        <f t="shared" si="1"/>
        <v xml:space="preserve">SEN-144-7_IDX05_RAD26 </v>
      </c>
      <c r="M74" t="s">
        <v>468</v>
      </c>
      <c r="N74" t="s">
        <v>665</v>
      </c>
      <c r="P74" t="s">
        <v>218</v>
      </c>
      <c r="AI74" t="s">
        <v>551</v>
      </c>
      <c r="AJ74" t="s">
        <v>665</v>
      </c>
    </row>
    <row r="75" spans="1:36" x14ac:dyDescent="0.2">
      <c r="A75" t="s">
        <v>551</v>
      </c>
      <c r="B75" s="12" t="s">
        <v>141</v>
      </c>
      <c r="C75" s="12" t="s">
        <v>710</v>
      </c>
      <c r="D75" t="s">
        <v>468</v>
      </c>
      <c r="E75" s="12" t="s">
        <v>468</v>
      </c>
      <c r="F75">
        <v>144</v>
      </c>
      <c r="G75">
        <v>8</v>
      </c>
      <c r="H75" t="s">
        <v>218</v>
      </c>
      <c r="I75" t="s">
        <v>665</v>
      </c>
      <c r="J75">
        <v>2</v>
      </c>
      <c r="L75" t="str">
        <f t="shared" si="1"/>
        <v xml:space="preserve">SEN-144-8_IDX05_RAD28 </v>
      </c>
      <c r="M75" t="s">
        <v>468</v>
      </c>
      <c r="N75" t="s">
        <v>665</v>
      </c>
      <c r="P75" t="s">
        <v>218</v>
      </c>
      <c r="AI75" t="s">
        <v>552</v>
      </c>
      <c r="AJ75" t="s">
        <v>665</v>
      </c>
    </row>
    <row r="76" spans="1:36" x14ac:dyDescent="0.2">
      <c r="A76" t="s">
        <v>552</v>
      </c>
      <c r="B76" s="12" t="s">
        <v>153</v>
      </c>
      <c r="C76" s="12" t="s">
        <v>711</v>
      </c>
      <c r="D76" t="s">
        <v>468</v>
      </c>
      <c r="E76" s="12" t="s">
        <v>468</v>
      </c>
      <c r="F76">
        <v>156</v>
      </c>
      <c r="G76">
        <v>2</v>
      </c>
      <c r="H76" t="s">
        <v>224</v>
      </c>
      <c r="I76" t="s">
        <v>665</v>
      </c>
      <c r="J76">
        <v>2</v>
      </c>
      <c r="L76" t="str">
        <f t="shared" si="1"/>
        <v xml:space="preserve">SEN-156-2_IDX05_RAD29 </v>
      </c>
      <c r="M76" t="s">
        <v>468</v>
      </c>
      <c r="N76" t="s">
        <v>665</v>
      </c>
      <c r="P76" t="s">
        <v>224</v>
      </c>
      <c r="AI76" t="s">
        <v>553</v>
      </c>
      <c r="AJ76" t="s">
        <v>666</v>
      </c>
    </row>
    <row r="77" spans="1:36" x14ac:dyDescent="0.2">
      <c r="A77" t="s">
        <v>553</v>
      </c>
      <c r="B77" s="12" t="s">
        <v>118</v>
      </c>
      <c r="C77" s="12" t="s">
        <v>712</v>
      </c>
      <c r="D77" t="s">
        <v>469</v>
      </c>
      <c r="E77" s="12" t="s">
        <v>469</v>
      </c>
      <c r="F77">
        <v>17</v>
      </c>
      <c r="G77">
        <v>3</v>
      </c>
      <c r="H77" t="s">
        <v>224</v>
      </c>
      <c r="I77" t="s">
        <v>666</v>
      </c>
      <c r="J77">
        <v>2</v>
      </c>
      <c r="L77" t="str">
        <f t="shared" si="1"/>
        <v xml:space="preserve">TAK-17-3_IDX05_RAD35 </v>
      </c>
      <c r="M77" t="s">
        <v>469</v>
      </c>
      <c r="N77" t="s">
        <v>666</v>
      </c>
      <c r="P77" t="s">
        <v>224</v>
      </c>
      <c r="AI77" t="s">
        <v>554</v>
      </c>
      <c r="AJ77" t="s">
        <v>666</v>
      </c>
    </row>
    <row r="78" spans="1:36" x14ac:dyDescent="0.2">
      <c r="A78" t="s">
        <v>554</v>
      </c>
      <c r="B78" s="12" t="s">
        <v>130</v>
      </c>
      <c r="C78" s="12" t="s">
        <v>712</v>
      </c>
      <c r="D78" t="s">
        <v>469</v>
      </c>
      <c r="E78" s="12" t="s">
        <v>469</v>
      </c>
      <c r="F78">
        <v>17</v>
      </c>
      <c r="G78">
        <v>5</v>
      </c>
      <c r="H78" t="s">
        <v>226</v>
      </c>
      <c r="I78" t="s">
        <v>666</v>
      </c>
      <c r="J78">
        <v>2</v>
      </c>
      <c r="L78" t="str">
        <f t="shared" si="1"/>
        <v xml:space="preserve">TAK-17-5_IDX05_RAD38 </v>
      </c>
      <c r="M78" t="s">
        <v>469</v>
      </c>
      <c r="N78" t="s">
        <v>666</v>
      </c>
      <c r="P78" t="s">
        <v>226</v>
      </c>
      <c r="AI78" t="s">
        <v>555</v>
      </c>
      <c r="AJ78" t="s">
        <v>666</v>
      </c>
    </row>
    <row r="79" spans="1:36" x14ac:dyDescent="0.2">
      <c r="A79" t="s">
        <v>555</v>
      </c>
      <c r="B79" s="12" t="s">
        <v>142</v>
      </c>
      <c r="C79" s="12" t="s">
        <v>713</v>
      </c>
      <c r="D79" t="s">
        <v>469</v>
      </c>
      <c r="E79" s="12" t="s">
        <v>469</v>
      </c>
      <c r="F79">
        <v>36</v>
      </c>
      <c r="G79">
        <v>6</v>
      </c>
      <c r="H79" t="s">
        <v>218</v>
      </c>
      <c r="I79" t="s">
        <v>666</v>
      </c>
      <c r="J79">
        <v>2</v>
      </c>
      <c r="L79" t="str">
        <f t="shared" si="1"/>
        <v xml:space="preserve">TAK-36-6_IDX05_RAD40 </v>
      </c>
      <c r="M79" t="s">
        <v>469</v>
      </c>
      <c r="N79" t="s">
        <v>666</v>
      </c>
      <c r="P79" t="s">
        <v>218</v>
      </c>
      <c r="AI79" t="s">
        <v>556</v>
      </c>
      <c r="AJ79" t="s">
        <v>666</v>
      </c>
    </row>
    <row r="80" spans="1:36" x14ac:dyDescent="0.2">
      <c r="A80" t="s">
        <v>556</v>
      </c>
      <c r="B80" s="12" t="s">
        <v>154</v>
      </c>
      <c r="C80" s="12" t="s">
        <v>714</v>
      </c>
      <c r="D80" t="s">
        <v>469</v>
      </c>
      <c r="E80" s="12" t="s">
        <v>469</v>
      </c>
      <c r="F80">
        <v>40</v>
      </c>
      <c r="G80">
        <v>12</v>
      </c>
      <c r="H80" t="s">
        <v>224</v>
      </c>
      <c r="I80" t="s">
        <v>666</v>
      </c>
      <c r="J80">
        <v>2</v>
      </c>
      <c r="L80" t="str">
        <f t="shared" si="1"/>
        <v xml:space="preserve">TAK-40-12_IDX05_RAD41 </v>
      </c>
      <c r="M80" t="s">
        <v>469</v>
      </c>
      <c r="N80" t="s">
        <v>666</v>
      </c>
      <c r="P80" t="s">
        <v>224</v>
      </c>
      <c r="AI80" t="s">
        <v>557</v>
      </c>
      <c r="AJ80" t="s">
        <v>666</v>
      </c>
    </row>
    <row r="81" spans="1:36" x14ac:dyDescent="0.2">
      <c r="A81" t="s">
        <v>557</v>
      </c>
      <c r="B81" s="12" t="s">
        <v>131</v>
      </c>
      <c r="C81" s="12" t="s">
        <v>715</v>
      </c>
      <c r="D81" t="s">
        <v>469</v>
      </c>
      <c r="E81" s="12" t="s">
        <v>469</v>
      </c>
      <c r="F81">
        <v>80</v>
      </c>
      <c r="G81">
        <v>15</v>
      </c>
      <c r="H81" t="s">
        <v>218</v>
      </c>
      <c r="I81" t="s">
        <v>666</v>
      </c>
      <c r="J81">
        <v>2</v>
      </c>
      <c r="L81" t="str">
        <f t="shared" si="1"/>
        <v xml:space="preserve">TAK-80-15_IDX06_RAD03 </v>
      </c>
      <c r="M81" t="s">
        <v>469</v>
      </c>
      <c r="N81" t="s">
        <v>666</v>
      </c>
      <c r="P81" t="s">
        <v>218</v>
      </c>
      <c r="AI81" t="s">
        <v>558</v>
      </c>
      <c r="AJ81" t="s">
        <v>666</v>
      </c>
    </row>
    <row r="82" spans="1:36" x14ac:dyDescent="0.2">
      <c r="A82" t="s">
        <v>558</v>
      </c>
      <c r="B82" s="12" t="s">
        <v>143</v>
      </c>
      <c r="C82" s="12" t="s">
        <v>715</v>
      </c>
      <c r="D82" t="s">
        <v>469</v>
      </c>
      <c r="E82" s="12" t="s">
        <v>469</v>
      </c>
      <c r="F82">
        <v>80</v>
      </c>
      <c r="G82">
        <v>16</v>
      </c>
      <c r="H82" t="s">
        <v>218</v>
      </c>
      <c r="I82" t="s">
        <v>666</v>
      </c>
      <c r="J82">
        <v>2</v>
      </c>
      <c r="L82" t="str">
        <f t="shared" si="1"/>
        <v xml:space="preserve">TAK-80-16_IDX06_RAD04 </v>
      </c>
      <c r="M82" t="s">
        <v>469</v>
      </c>
      <c r="N82" t="s">
        <v>666</v>
      </c>
      <c r="P82" t="s">
        <v>218</v>
      </c>
      <c r="AI82" t="s">
        <v>559</v>
      </c>
      <c r="AJ82" t="s">
        <v>666</v>
      </c>
    </row>
    <row r="83" spans="1:36" x14ac:dyDescent="0.2">
      <c r="A83" t="s">
        <v>559</v>
      </c>
      <c r="B83" s="12" t="s">
        <v>155</v>
      </c>
      <c r="C83" s="12" t="s">
        <v>715</v>
      </c>
      <c r="D83" t="s">
        <v>469</v>
      </c>
      <c r="E83" s="12" t="s">
        <v>469</v>
      </c>
      <c r="F83">
        <v>80</v>
      </c>
      <c r="G83">
        <v>18</v>
      </c>
      <c r="H83" t="s">
        <v>218</v>
      </c>
      <c r="I83" t="s">
        <v>666</v>
      </c>
      <c r="J83">
        <v>2</v>
      </c>
      <c r="L83" t="str">
        <f t="shared" si="1"/>
        <v xml:space="preserve">TAK-80-18_IDX06_RAD05 </v>
      </c>
      <c r="M83" t="s">
        <v>469</v>
      </c>
      <c r="N83" t="s">
        <v>666</v>
      </c>
      <c r="P83" t="s">
        <v>218</v>
      </c>
      <c r="AI83" t="s">
        <v>560</v>
      </c>
      <c r="AJ83" t="s">
        <v>666</v>
      </c>
    </row>
    <row r="84" spans="1:36" x14ac:dyDescent="0.2">
      <c r="A84" t="s">
        <v>560</v>
      </c>
      <c r="B84" s="12" t="s">
        <v>132</v>
      </c>
      <c r="C84" s="12" t="s">
        <v>716</v>
      </c>
      <c r="D84" t="s">
        <v>470</v>
      </c>
      <c r="E84" s="12" t="s">
        <v>470</v>
      </c>
      <c r="F84">
        <v>156</v>
      </c>
      <c r="G84">
        <v>3</v>
      </c>
      <c r="H84" t="s">
        <v>218</v>
      </c>
      <c r="I84" t="s">
        <v>666</v>
      </c>
      <c r="J84">
        <v>2</v>
      </c>
      <c r="L84" t="str">
        <f t="shared" si="1"/>
        <v xml:space="preserve">WIA-156-3_IDX06_RAD14 </v>
      </c>
      <c r="M84" t="s">
        <v>470</v>
      </c>
      <c r="N84" t="s">
        <v>666</v>
      </c>
      <c r="P84" t="s">
        <v>218</v>
      </c>
      <c r="AI84" t="s">
        <v>561</v>
      </c>
      <c r="AJ84" t="s">
        <v>666</v>
      </c>
    </row>
    <row r="85" spans="1:36" x14ac:dyDescent="0.2">
      <c r="A85" t="s">
        <v>561</v>
      </c>
      <c r="B85" s="12" t="s">
        <v>144</v>
      </c>
      <c r="C85" s="12" t="s">
        <v>716</v>
      </c>
      <c r="D85" t="s">
        <v>470</v>
      </c>
      <c r="E85" s="12" t="s">
        <v>470</v>
      </c>
      <c r="F85">
        <v>156</v>
      </c>
      <c r="G85">
        <v>4</v>
      </c>
      <c r="H85" t="s">
        <v>224</v>
      </c>
      <c r="I85" t="s">
        <v>666</v>
      </c>
      <c r="J85">
        <v>2</v>
      </c>
      <c r="L85" t="str">
        <f t="shared" si="1"/>
        <v xml:space="preserve">WIA-156-4_IDX06_RAD17 </v>
      </c>
      <c r="M85" t="s">
        <v>470</v>
      </c>
      <c r="N85" t="s">
        <v>666</v>
      </c>
      <c r="P85" t="s">
        <v>224</v>
      </c>
      <c r="AI85" t="s">
        <v>562</v>
      </c>
      <c r="AJ85" t="s">
        <v>666</v>
      </c>
    </row>
    <row r="86" spans="1:36" x14ac:dyDescent="0.2">
      <c r="A86" t="s">
        <v>562</v>
      </c>
      <c r="B86" s="12" t="s">
        <v>156</v>
      </c>
      <c r="C86" s="12" t="s">
        <v>716</v>
      </c>
      <c r="D86" t="s">
        <v>470</v>
      </c>
      <c r="E86" s="12" t="s">
        <v>470</v>
      </c>
      <c r="F86">
        <v>156</v>
      </c>
      <c r="G86">
        <v>5</v>
      </c>
      <c r="H86" t="s">
        <v>218</v>
      </c>
      <c r="I86" t="s">
        <v>666</v>
      </c>
      <c r="J86">
        <v>2</v>
      </c>
      <c r="L86" t="str">
        <f t="shared" si="1"/>
        <v xml:space="preserve">WIA-156-5_IDX06_RAD18 </v>
      </c>
      <c r="M86" t="s">
        <v>470</v>
      </c>
      <c r="N86" t="s">
        <v>666</v>
      </c>
      <c r="P86" t="s">
        <v>218</v>
      </c>
      <c r="AI86" t="s">
        <v>563</v>
      </c>
      <c r="AJ86" t="s">
        <v>664</v>
      </c>
    </row>
    <row r="87" spans="1:36" x14ac:dyDescent="0.2">
      <c r="A87" t="s">
        <v>563</v>
      </c>
      <c r="B87" s="12" t="s">
        <v>121</v>
      </c>
      <c r="C87" s="12" t="s">
        <v>717</v>
      </c>
      <c r="D87" t="s">
        <v>462</v>
      </c>
      <c r="E87" s="12" t="s">
        <v>462</v>
      </c>
      <c r="F87">
        <v>7</v>
      </c>
      <c r="G87">
        <v>9</v>
      </c>
      <c r="H87" t="s">
        <v>224</v>
      </c>
      <c r="I87" t="s">
        <v>664</v>
      </c>
      <c r="J87">
        <v>2</v>
      </c>
      <c r="L87" t="str">
        <f t="shared" si="1"/>
        <v xml:space="preserve">AB2-07-9_IDX06_RAD24 </v>
      </c>
      <c r="M87" t="s">
        <v>462</v>
      </c>
      <c r="N87" t="s">
        <v>664</v>
      </c>
      <c r="P87" t="s">
        <v>224</v>
      </c>
      <c r="AI87" t="s">
        <v>564</v>
      </c>
      <c r="AJ87" t="s">
        <v>664</v>
      </c>
    </row>
    <row r="88" spans="1:36" x14ac:dyDescent="0.2">
      <c r="A88" t="s">
        <v>564</v>
      </c>
      <c r="B88" s="12" t="s">
        <v>133</v>
      </c>
      <c r="C88" s="12" t="s">
        <v>706</v>
      </c>
      <c r="D88" t="s">
        <v>461</v>
      </c>
      <c r="E88" s="12" t="s">
        <v>461</v>
      </c>
      <c r="F88">
        <v>2</v>
      </c>
      <c r="G88">
        <v>6</v>
      </c>
      <c r="H88" t="s">
        <v>226</v>
      </c>
      <c r="I88" t="s">
        <v>664</v>
      </c>
      <c r="J88">
        <v>2</v>
      </c>
      <c r="L88" t="str">
        <f t="shared" si="1"/>
        <v xml:space="preserve">AB1-02-6_IDX06_RAD26 </v>
      </c>
      <c r="M88" t="s">
        <v>461</v>
      </c>
      <c r="N88" t="s">
        <v>664</v>
      </c>
      <c r="P88" t="s">
        <v>226</v>
      </c>
      <c r="AI88" t="s">
        <v>565</v>
      </c>
      <c r="AJ88" t="s">
        <v>664</v>
      </c>
    </row>
    <row r="89" spans="1:36" x14ac:dyDescent="0.2">
      <c r="A89" t="s">
        <v>565</v>
      </c>
      <c r="B89" s="12" t="s">
        <v>145</v>
      </c>
      <c r="C89" s="12" t="s">
        <v>674</v>
      </c>
      <c r="D89" t="s">
        <v>462</v>
      </c>
      <c r="E89" s="12" t="s">
        <v>462</v>
      </c>
      <c r="F89">
        <v>24</v>
      </c>
      <c r="G89">
        <v>27</v>
      </c>
      <c r="H89" t="s">
        <v>226</v>
      </c>
      <c r="I89" t="s">
        <v>664</v>
      </c>
      <c r="J89">
        <v>2</v>
      </c>
      <c r="L89" t="str">
        <f t="shared" si="1"/>
        <v xml:space="preserve">AB2-24-27_IDX06_RAD28 </v>
      </c>
      <c r="M89" t="s">
        <v>462</v>
      </c>
      <c r="N89" t="s">
        <v>664</v>
      </c>
      <c r="P89" t="s">
        <v>226</v>
      </c>
      <c r="AI89" t="s">
        <v>566</v>
      </c>
      <c r="AJ89" t="s">
        <v>665</v>
      </c>
    </row>
    <row r="90" spans="1:36" x14ac:dyDescent="0.2">
      <c r="A90" t="s">
        <v>566</v>
      </c>
      <c r="B90" s="12" t="s">
        <v>157</v>
      </c>
      <c r="C90" s="12" t="s">
        <v>718</v>
      </c>
      <c r="D90" t="s">
        <v>463</v>
      </c>
      <c r="E90" s="12" t="s">
        <v>463</v>
      </c>
      <c r="F90">
        <v>1</v>
      </c>
      <c r="G90">
        <v>2</v>
      </c>
      <c r="H90" t="s">
        <v>224</v>
      </c>
      <c r="I90" t="s">
        <v>665</v>
      </c>
      <c r="J90">
        <v>2</v>
      </c>
      <c r="L90" t="str">
        <f t="shared" si="1"/>
        <v xml:space="preserve">ASU-1-2_IDX06_RAD29 </v>
      </c>
      <c r="M90" t="s">
        <v>463</v>
      </c>
      <c r="N90" t="s">
        <v>665</v>
      </c>
      <c r="P90" t="s">
        <v>224</v>
      </c>
      <c r="AI90" t="s">
        <v>567</v>
      </c>
      <c r="AJ90" t="s">
        <v>666</v>
      </c>
    </row>
    <row r="91" spans="1:36" x14ac:dyDescent="0.2">
      <c r="A91" t="s">
        <v>567</v>
      </c>
      <c r="B91" s="12" t="s">
        <v>122</v>
      </c>
      <c r="C91" s="12" t="s">
        <v>691</v>
      </c>
      <c r="D91" t="s">
        <v>466</v>
      </c>
      <c r="E91" s="12" t="s">
        <v>466</v>
      </c>
      <c r="F91">
        <v>22</v>
      </c>
      <c r="G91">
        <v>10</v>
      </c>
      <c r="H91" t="s">
        <v>226</v>
      </c>
      <c r="I91" t="s">
        <v>666</v>
      </c>
      <c r="J91">
        <v>2</v>
      </c>
      <c r="L91" t="str">
        <f t="shared" si="1"/>
        <v xml:space="preserve">KOJ-22-10_IDX06_RAD35 </v>
      </c>
      <c r="M91" t="s">
        <v>466</v>
      </c>
      <c r="N91" t="s">
        <v>666</v>
      </c>
      <c r="P91" t="s">
        <v>226</v>
      </c>
      <c r="AI91" t="s">
        <v>568</v>
      </c>
      <c r="AJ91" t="s">
        <v>666</v>
      </c>
    </row>
    <row r="92" spans="1:36" x14ac:dyDescent="0.2">
      <c r="A92" t="s">
        <v>568</v>
      </c>
      <c r="B92" s="12" t="s">
        <v>134</v>
      </c>
      <c r="C92" s="12" t="s">
        <v>691</v>
      </c>
      <c r="D92" t="s">
        <v>466</v>
      </c>
      <c r="E92" s="12" t="s">
        <v>466</v>
      </c>
      <c r="F92">
        <v>22</v>
      </c>
      <c r="G92">
        <v>9</v>
      </c>
      <c r="H92" t="s">
        <v>226</v>
      </c>
      <c r="I92" t="s">
        <v>666</v>
      </c>
      <c r="J92">
        <v>2</v>
      </c>
      <c r="L92" t="str">
        <f t="shared" si="1"/>
        <v xml:space="preserve">KOJ-22-9_IDX06_RAD38 </v>
      </c>
      <c r="M92" t="s">
        <v>466</v>
      </c>
      <c r="N92" t="s">
        <v>666</v>
      </c>
      <c r="P92" t="s">
        <v>226</v>
      </c>
      <c r="AI92" t="s">
        <v>569</v>
      </c>
      <c r="AJ92" t="s">
        <v>664</v>
      </c>
    </row>
    <row r="93" spans="1:36" x14ac:dyDescent="0.2">
      <c r="A93" t="s">
        <v>569</v>
      </c>
      <c r="B93" s="12" t="s">
        <v>146</v>
      </c>
      <c r="C93" s="12" t="s">
        <v>695</v>
      </c>
      <c r="D93" t="s">
        <v>472</v>
      </c>
      <c r="E93" s="12" t="s">
        <v>472</v>
      </c>
      <c r="F93">
        <v>4</v>
      </c>
      <c r="G93">
        <v>6</v>
      </c>
      <c r="H93" t="s">
        <v>226</v>
      </c>
      <c r="I93" t="s">
        <v>664</v>
      </c>
      <c r="J93">
        <v>2</v>
      </c>
      <c r="L93" t="str">
        <f t="shared" si="1"/>
        <v xml:space="preserve">KYG-4-6_IDX06_RAD40 </v>
      </c>
      <c r="M93" t="s">
        <v>472</v>
      </c>
      <c r="N93" t="s">
        <v>664</v>
      </c>
      <c r="P93" t="s">
        <v>226</v>
      </c>
      <c r="AI93" t="s">
        <v>570</v>
      </c>
      <c r="AJ93" t="s">
        <v>664</v>
      </c>
    </row>
    <row r="94" spans="1:36" x14ac:dyDescent="0.2">
      <c r="A94" t="s">
        <v>570</v>
      </c>
      <c r="B94" s="12" t="s">
        <v>158</v>
      </c>
      <c r="C94" s="12" t="s">
        <v>698</v>
      </c>
      <c r="D94" t="s">
        <v>472</v>
      </c>
      <c r="E94" s="12" t="s">
        <v>472</v>
      </c>
      <c r="F94">
        <v>71</v>
      </c>
      <c r="G94">
        <v>24</v>
      </c>
      <c r="H94" t="s">
        <v>226</v>
      </c>
      <c r="I94" t="s">
        <v>664</v>
      </c>
      <c r="J94">
        <v>2</v>
      </c>
      <c r="L94" t="str">
        <f t="shared" si="1"/>
        <v xml:space="preserve">KYG-71-24_IDX06_RAD41 </v>
      </c>
      <c r="M94" t="s">
        <v>472</v>
      </c>
      <c r="N94" t="s">
        <v>664</v>
      </c>
      <c r="P94" t="s">
        <v>226</v>
      </c>
      <c r="AI94" t="s">
        <v>571</v>
      </c>
      <c r="AJ94" t="s">
        <v>664</v>
      </c>
    </row>
    <row r="95" spans="1:36" x14ac:dyDescent="0.2">
      <c r="A95" t="s">
        <v>571</v>
      </c>
      <c r="B95" s="9" t="s">
        <v>63</v>
      </c>
      <c r="C95" s="9" t="s">
        <v>719</v>
      </c>
      <c r="D95" t="s">
        <v>461</v>
      </c>
      <c r="E95" s="9" t="s">
        <v>461</v>
      </c>
      <c r="F95">
        <v>25</v>
      </c>
      <c r="G95">
        <v>11</v>
      </c>
      <c r="H95" t="s">
        <v>218</v>
      </c>
      <c r="I95" t="s">
        <v>664</v>
      </c>
      <c r="J95">
        <v>1</v>
      </c>
      <c r="L95" t="str">
        <f t="shared" si="1"/>
        <v xml:space="preserve">AB1-25-11_IDX07_RAD06 </v>
      </c>
      <c r="M95" t="s">
        <v>461</v>
      </c>
      <c r="N95" t="s">
        <v>664</v>
      </c>
      <c r="P95" t="s">
        <v>218</v>
      </c>
      <c r="AI95" t="s">
        <v>572</v>
      </c>
      <c r="AJ95" t="s">
        <v>664</v>
      </c>
    </row>
    <row r="96" spans="1:36" x14ac:dyDescent="0.2">
      <c r="A96" t="s">
        <v>572</v>
      </c>
      <c r="B96" s="9" t="s">
        <v>75</v>
      </c>
      <c r="C96" s="9" t="s">
        <v>719</v>
      </c>
      <c r="D96" t="s">
        <v>461</v>
      </c>
      <c r="E96" s="9" t="s">
        <v>461</v>
      </c>
      <c r="F96">
        <v>25</v>
      </c>
      <c r="G96">
        <v>12</v>
      </c>
      <c r="H96" t="s">
        <v>224</v>
      </c>
      <c r="I96" t="s">
        <v>664</v>
      </c>
      <c r="J96">
        <v>1</v>
      </c>
      <c r="L96" t="str">
        <f t="shared" si="1"/>
        <v xml:space="preserve">AB1-25-12_IDX07_RAD08 </v>
      </c>
      <c r="M96" t="s">
        <v>461</v>
      </c>
      <c r="N96" t="s">
        <v>664</v>
      </c>
      <c r="P96" t="s">
        <v>224</v>
      </c>
      <c r="AI96" t="s">
        <v>573</v>
      </c>
      <c r="AJ96" t="s">
        <v>664</v>
      </c>
    </row>
    <row r="97" spans="1:36" x14ac:dyDescent="0.2">
      <c r="A97" t="s">
        <v>573</v>
      </c>
      <c r="B97" s="9" t="s">
        <v>87</v>
      </c>
      <c r="C97" s="9" t="s">
        <v>719</v>
      </c>
      <c r="D97" t="s">
        <v>461</v>
      </c>
      <c r="E97" s="9" t="s">
        <v>461</v>
      </c>
      <c r="F97">
        <v>25</v>
      </c>
      <c r="G97">
        <v>13</v>
      </c>
      <c r="H97" t="s">
        <v>224</v>
      </c>
      <c r="I97" t="s">
        <v>664</v>
      </c>
      <c r="J97">
        <v>1</v>
      </c>
      <c r="L97" t="str">
        <f t="shared" si="1"/>
        <v xml:space="preserve">AB1-25-13_IDX07_RAD09 </v>
      </c>
      <c r="M97" t="s">
        <v>461</v>
      </c>
      <c r="N97" t="s">
        <v>664</v>
      </c>
      <c r="P97" t="s">
        <v>224</v>
      </c>
      <c r="AI97" t="s">
        <v>574</v>
      </c>
      <c r="AJ97" t="s">
        <v>664</v>
      </c>
    </row>
    <row r="98" spans="1:36" x14ac:dyDescent="0.2">
      <c r="A98" t="s">
        <v>574</v>
      </c>
      <c r="B98" s="9" t="s">
        <v>64</v>
      </c>
      <c r="C98" s="9" t="s">
        <v>720</v>
      </c>
      <c r="D98" t="s">
        <v>461</v>
      </c>
      <c r="E98" s="9" t="s">
        <v>461</v>
      </c>
      <c r="F98">
        <v>59</v>
      </c>
      <c r="G98">
        <v>21</v>
      </c>
      <c r="H98" t="s">
        <v>218</v>
      </c>
      <c r="I98" t="s">
        <v>664</v>
      </c>
      <c r="J98">
        <v>1</v>
      </c>
      <c r="L98" t="str">
        <f t="shared" si="1"/>
        <v xml:space="preserve">AB1-59-21_IDX07_RAD19 </v>
      </c>
      <c r="M98" t="s">
        <v>461</v>
      </c>
      <c r="N98" t="s">
        <v>664</v>
      </c>
      <c r="P98" t="s">
        <v>218</v>
      </c>
      <c r="AI98" t="s">
        <v>575</v>
      </c>
      <c r="AJ98" t="s">
        <v>664</v>
      </c>
    </row>
    <row r="99" spans="1:36" x14ac:dyDescent="0.2">
      <c r="A99" t="s">
        <v>575</v>
      </c>
      <c r="B99" s="9" t="s">
        <v>76</v>
      </c>
      <c r="C99" s="9" t="s">
        <v>721</v>
      </c>
      <c r="D99" t="s">
        <v>462</v>
      </c>
      <c r="E99" s="9" t="s">
        <v>462</v>
      </c>
      <c r="F99">
        <v>4</v>
      </c>
      <c r="G99">
        <v>2</v>
      </c>
      <c r="H99" t="s">
        <v>226</v>
      </c>
      <c r="I99" t="s">
        <v>664</v>
      </c>
      <c r="J99">
        <v>1</v>
      </c>
      <c r="L99" t="str">
        <f t="shared" si="1"/>
        <v xml:space="preserve">AB2-04-2_IDX07_RAD20 </v>
      </c>
      <c r="M99" t="s">
        <v>462</v>
      </c>
      <c r="N99" t="s">
        <v>664</v>
      </c>
      <c r="P99" t="s">
        <v>226</v>
      </c>
      <c r="AI99" t="s">
        <v>576</v>
      </c>
      <c r="AJ99" t="s">
        <v>664</v>
      </c>
    </row>
    <row r="100" spans="1:36" x14ac:dyDescent="0.2">
      <c r="A100" t="s">
        <v>576</v>
      </c>
      <c r="B100" s="9" t="s">
        <v>88</v>
      </c>
      <c r="C100" s="9" t="s">
        <v>717</v>
      </c>
      <c r="D100" t="s">
        <v>462</v>
      </c>
      <c r="E100" s="9" t="s">
        <v>462</v>
      </c>
      <c r="F100">
        <v>7</v>
      </c>
      <c r="G100">
        <v>34</v>
      </c>
      <c r="H100" t="s">
        <v>218</v>
      </c>
      <c r="I100" t="s">
        <v>664</v>
      </c>
      <c r="J100">
        <v>1</v>
      </c>
      <c r="L100" t="str">
        <f t="shared" si="1"/>
        <v xml:space="preserve">AB2-07-34_IDX07_RAD21 </v>
      </c>
      <c r="M100" t="s">
        <v>462</v>
      </c>
      <c r="N100" t="s">
        <v>664</v>
      </c>
      <c r="P100" t="s">
        <v>218</v>
      </c>
      <c r="AI100" t="s">
        <v>577</v>
      </c>
      <c r="AJ100" t="s">
        <v>664</v>
      </c>
    </row>
    <row r="101" spans="1:36" x14ac:dyDescent="0.2">
      <c r="A101" t="s">
        <v>577</v>
      </c>
      <c r="B101" s="9" t="s">
        <v>100</v>
      </c>
      <c r="C101" s="9" t="s">
        <v>717</v>
      </c>
      <c r="D101" t="s">
        <v>462</v>
      </c>
      <c r="E101" s="9" t="s">
        <v>462</v>
      </c>
      <c r="F101">
        <v>7</v>
      </c>
      <c r="G101">
        <v>8</v>
      </c>
      <c r="H101" t="s">
        <v>224</v>
      </c>
      <c r="I101" t="s">
        <v>664</v>
      </c>
      <c r="J101">
        <v>1</v>
      </c>
      <c r="L101" t="str">
        <f t="shared" si="1"/>
        <v xml:space="preserve">AB2-07-8_IDX07_RAD22 </v>
      </c>
      <c r="M101" t="s">
        <v>462</v>
      </c>
      <c r="N101" t="s">
        <v>664</v>
      </c>
      <c r="P101" t="s">
        <v>224</v>
      </c>
      <c r="AI101" t="s">
        <v>578</v>
      </c>
      <c r="AJ101" t="s">
        <v>664</v>
      </c>
    </row>
    <row r="102" spans="1:36" x14ac:dyDescent="0.2">
      <c r="A102" t="s">
        <v>578</v>
      </c>
      <c r="B102" s="9" t="s">
        <v>65</v>
      </c>
      <c r="C102" s="9" t="s">
        <v>674</v>
      </c>
      <c r="D102" t="s">
        <v>462</v>
      </c>
      <c r="E102" s="9" t="s">
        <v>462</v>
      </c>
      <c r="F102">
        <v>24</v>
      </c>
      <c r="G102">
        <v>20</v>
      </c>
      <c r="H102" t="s">
        <v>218</v>
      </c>
      <c r="I102" t="s">
        <v>664</v>
      </c>
      <c r="J102">
        <v>1</v>
      </c>
      <c r="L102" t="str">
        <f t="shared" si="1"/>
        <v xml:space="preserve">AB2-24-20_IDX07_RAD31 </v>
      </c>
      <c r="M102" t="s">
        <v>462</v>
      </c>
      <c r="N102" t="s">
        <v>664</v>
      </c>
      <c r="P102" t="s">
        <v>218</v>
      </c>
      <c r="AI102" t="s">
        <v>579</v>
      </c>
      <c r="AJ102" t="s">
        <v>664</v>
      </c>
    </row>
    <row r="103" spans="1:36" x14ac:dyDescent="0.2">
      <c r="A103" t="s">
        <v>579</v>
      </c>
      <c r="B103" s="9" t="s">
        <v>77</v>
      </c>
      <c r="C103" s="9" t="s">
        <v>674</v>
      </c>
      <c r="D103" t="s">
        <v>462</v>
      </c>
      <c r="E103" s="9" t="s">
        <v>462</v>
      </c>
      <c r="F103">
        <v>24</v>
      </c>
      <c r="G103">
        <v>21</v>
      </c>
      <c r="H103" t="s">
        <v>218</v>
      </c>
      <c r="I103" t="s">
        <v>664</v>
      </c>
      <c r="J103">
        <v>1</v>
      </c>
      <c r="L103" t="str">
        <f t="shared" si="1"/>
        <v xml:space="preserve">AB2-24-21_IDX07_RAD32 </v>
      </c>
      <c r="M103" t="s">
        <v>462</v>
      </c>
      <c r="N103" t="s">
        <v>664</v>
      </c>
      <c r="P103" t="s">
        <v>218</v>
      </c>
      <c r="AI103" t="s">
        <v>580</v>
      </c>
      <c r="AJ103" t="s">
        <v>664</v>
      </c>
    </row>
    <row r="104" spans="1:36" x14ac:dyDescent="0.2">
      <c r="A104" t="s">
        <v>580</v>
      </c>
      <c r="B104" s="9" t="s">
        <v>89</v>
      </c>
      <c r="C104" s="9" t="s">
        <v>674</v>
      </c>
      <c r="D104" t="s">
        <v>462</v>
      </c>
      <c r="E104" s="9" t="s">
        <v>462</v>
      </c>
      <c r="F104">
        <v>24</v>
      </c>
      <c r="G104">
        <v>23</v>
      </c>
      <c r="H104" t="s">
        <v>226</v>
      </c>
      <c r="I104" t="s">
        <v>664</v>
      </c>
      <c r="J104">
        <v>1</v>
      </c>
      <c r="L104" t="str">
        <f t="shared" si="1"/>
        <v xml:space="preserve">AB2-24-23_IDX07_RAD33 </v>
      </c>
      <c r="M104" t="s">
        <v>462</v>
      </c>
      <c r="N104" t="s">
        <v>664</v>
      </c>
      <c r="P104" t="s">
        <v>226</v>
      </c>
      <c r="AI104" t="s">
        <v>581</v>
      </c>
      <c r="AJ104" t="s">
        <v>664</v>
      </c>
    </row>
    <row r="105" spans="1:36" x14ac:dyDescent="0.2">
      <c r="A105" t="s">
        <v>581</v>
      </c>
      <c r="B105" s="9" t="s">
        <v>101</v>
      </c>
      <c r="C105" s="9" t="s">
        <v>674</v>
      </c>
      <c r="D105" t="s">
        <v>462</v>
      </c>
      <c r="E105" s="9" t="s">
        <v>462</v>
      </c>
      <c r="F105">
        <v>24</v>
      </c>
      <c r="G105">
        <v>24</v>
      </c>
      <c r="H105" t="s">
        <v>226</v>
      </c>
      <c r="I105" t="s">
        <v>664</v>
      </c>
      <c r="J105">
        <v>1</v>
      </c>
      <c r="L105" t="str">
        <f t="shared" si="1"/>
        <v xml:space="preserve">AB2-24-24_IDX07_RAD34 </v>
      </c>
      <c r="M105" t="s">
        <v>462</v>
      </c>
      <c r="N105" t="s">
        <v>664</v>
      </c>
      <c r="P105" t="s">
        <v>226</v>
      </c>
      <c r="AI105" t="s">
        <v>582</v>
      </c>
      <c r="AJ105" t="s">
        <v>664</v>
      </c>
    </row>
    <row r="106" spans="1:36" x14ac:dyDescent="0.2">
      <c r="A106" t="s">
        <v>582</v>
      </c>
      <c r="B106" s="9" t="s">
        <v>66</v>
      </c>
      <c r="C106" s="9" t="s">
        <v>674</v>
      </c>
      <c r="D106" t="s">
        <v>462</v>
      </c>
      <c r="E106" s="9" t="s">
        <v>462</v>
      </c>
      <c r="F106">
        <v>24</v>
      </c>
      <c r="G106">
        <v>32</v>
      </c>
      <c r="H106" t="s">
        <v>226</v>
      </c>
      <c r="I106" t="s">
        <v>664</v>
      </c>
      <c r="J106">
        <v>1</v>
      </c>
      <c r="L106" t="str">
        <f t="shared" si="1"/>
        <v xml:space="preserve">AB2-24-32_IDX07_RAD42 </v>
      </c>
      <c r="M106" t="s">
        <v>462</v>
      </c>
      <c r="N106" t="s">
        <v>664</v>
      </c>
      <c r="P106" t="s">
        <v>226</v>
      </c>
      <c r="AI106" t="s">
        <v>583</v>
      </c>
      <c r="AJ106" t="s">
        <v>664</v>
      </c>
    </row>
    <row r="107" spans="1:36" x14ac:dyDescent="0.2">
      <c r="A107" t="s">
        <v>583</v>
      </c>
      <c r="B107" s="9" t="s">
        <v>78</v>
      </c>
      <c r="C107" s="9" t="s">
        <v>722</v>
      </c>
      <c r="D107" t="s">
        <v>462</v>
      </c>
      <c r="E107" s="9" t="s">
        <v>462</v>
      </c>
      <c r="F107">
        <v>29</v>
      </c>
      <c r="G107">
        <v>35</v>
      </c>
      <c r="H107" t="s">
        <v>218</v>
      </c>
      <c r="I107" t="s">
        <v>664</v>
      </c>
      <c r="J107">
        <v>1</v>
      </c>
      <c r="L107" t="str">
        <f t="shared" si="1"/>
        <v xml:space="preserve">AB2-29-35_IDX07_RAD44 </v>
      </c>
      <c r="M107" t="s">
        <v>462</v>
      </c>
      <c r="N107" t="s">
        <v>664</v>
      </c>
      <c r="P107" t="s">
        <v>218</v>
      </c>
      <c r="AI107" t="s">
        <v>584</v>
      </c>
      <c r="AJ107" t="s">
        <v>665</v>
      </c>
    </row>
    <row r="108" spans="1:36" x14ac:dyDescent="0.2">
      <c r="A108" t="s">
        <v>584</v>
      </c>
      <c r="B108" s="9" t="s">
        <v>90</v>
      </c>
      <c r="C108" s="9" t="s">
        <v>723</v>
      </c>
      <c r="D108" t="s">
        <v>463</v>
      </c>
      <c r="E108" s="9" t="s">
        <v>463</v>
      </c>
      <c r="F108">
        <v>1000</v>
      </c>
      <c r="G108">
        <v>4</v>
      </c>
      <c r="H108" t="s">
        <v>218</v>
      </c>
      <c r="I108" t="s">
        <v>665</v>
      </c>
      <c r="J108">
        <v>1</v>
      </c>
      <c r="L108" t="str">
        <f t="shared" si="1"/>
        <v xml:space="preserve">ASU-1000-4_IDX07_RAD46 </v>
      </c>
      <c r="M108" t="s">
        <v>463</v>
      </c>
      <c r="N108" t="s">
        <v>665</v>
      </c>
      <c r="P108" t="s">
        <v>218</v>
      </c>
      <c r="AI108" t="s">
        <v>585</v>
      </c>
      <c r="AJ108" t="s">
        <v>665</v>
      </c>
    </row>
    <row r="109" spans="1:36" x14ac:dyDescent="0.2">
      <c r="A109" t="s">
        <v>585</v>
      </c>
      <c r="B109" s="9" t="s">
        <v>102</v>
      </c>
      <c r="C109" s="9" t="s">
        <v>724</v>
      </c>
      <c r="D109" t="s">
        <v>463</v>
      </c>
      <c r="E109" s="9" t="s">
        <v>463</v>
      </c>
      <c r="F109">
        <v>22</v>
      </c>
      <c r="G109">
        <v>7</v>
      </c>
      <c r="H109" t="s">
        <v>226</v>
      </c>
      <c r="I109" t="s">
        <v>665</v>
      </c>
      <c r="J109">
        <v>1</v>
      </c>
      <c r="L109" t="str">
        <f t="shared" si="1"/>
        <v xml:space="preserve">ASU-22-7_IDX07_RAD48 </v>
      </c>
      <c r="M109" t="s">
        <v>463</v>
      </c>
      <c r="N109" t="s">
        <v>665</v>
      </c>
      <c r="P109" t="s">
        <v>226</v>
      </c>
      <c r="AI109" t="s">
        <v>586</v>
      </c>
      <c r="AJ109" t="s">
        <v>665</v>
      </c>
    </row>
    <row r="110" spans="1:36" x14ac:dyDescent="0.2">
      <c r="A110" t="s">
        <v>586</v>
      </c>
      <c r="B110" s="47" t="s">
        <v>67</v>
      </c>
      <c r="C110" s="47" t="s">
        <v>676</v>
      </c>
      <c r="D110" t="s">
        <v>463</v>
      </c>
      <c r="E110" s="47" t="s">
        <v>463</v>
      </c>
      <c r="F110">
        <v>7</v>
      </c>
      <c r="G110">
        <v>18</v>
      </c>
      <c r="H110" t="s">
        <v>218</v>
      </c>
      <c r="I110" t="s">
        <v>665</v>
      </c>
      <c r="J110">
        <v>1</v>
      </c>
      <c r="L110" t="str">
        <f t="shared" si="1"/>
        <v xml:space="preserve">ASU-7-18_IDX08_RAD06 </v>
      </c>
      <c r="M110" t="s">
        <v>463</v>
      </c>
      <c r="N110" t="s">
        <v>665</v>
      </c>
      <c r="P110" t="s">
        <v>218</v>
      </c>
      <c r="AI110" t="s">
        <v>587</v>
      </c>
      <c r="AJ110" t="s">
        <v>665</v>
      </c>
    </row>
    <row r="111" spans="1:36" x14ac:dyDescent="0.2">
      <c r="A111" t="s">
        <v>587</v>
      </c>
      <c r="B111" s="48" t="s">
        <v>79</v>
      </c>
      <c r="C111" s="48" t="s">
        <v>725</v>
      </c>
      <c r="D111" t="s">
        <v>471</v>
      </c>
      <c r="E111" s="48" t="s">
        <v>471</v>
      </c>
      <c r="F111">
        <v>45</v>
      </c>
      <c r="G111">
        <v>4</v>
      </c>
      <c r="H111" t="s">
        <v>218</v>
      </c>
      <c r="I111" t="s">
        <v>665</v>
      </c>
      <c r="J111">
        <v>1</v>
      </c>
      <c r="L111" t="str">
        <f t="shared" si="1"/>
        <v xml:space="preserve">BAY-45-4_IDX08_RAD08 </v>
      </c>
      <c r="M111" t="s">
        <v>471</v>
      </c>
      <c r="N111" t="s">
        <v>665</v>
      </c>
      <c r="P111" t="s">
        <v>218</v>
      </c>
      <c r="AI111" t="s">
        <v>588</v>
      </c>
      <c r="AJ111" t="s">
        <v>665</v>
      </c>
    </row>
    <row r="112" spans="1:36" x14ac:dyDescent="0.2">
      <c r="A112" t="s">
        <v>588</v>
      </c>
      <c r="B112" s="48" t="s">
        <v>91</v>
      </c>
      <c r="C112" s="48" t="s">
        <v>726</v>
      </c>
      <c r="D112" t="s">
        <v>471</v>
      </c>
      <c r="E112" s="48" t="s">
        <v>471</v>
      </c>
      <c r="F112">
        <v>54</v>
      </c>
      <c r="G112">
        <v>5</v>
      </c>
      <c r="H112" t="s">
        <v>218</v>
      </c>
      <c r="I112" t="s">
        <v>665</v>
      </c>
      <c r="J112">
        <v>1</v>
      </c>
      <c r="L112" t="str">
        <f t="shared" si="1"/>
        <v xml:space="preserve">BAY-54-5_IDX08_RAD09 </v>
      </c>
      <c r="M112" t="s">
        <v>471</v>
      </c>
      <c r="N112" t="s">
        <v>665</v>
      </c>
      <c r="P112" t="s">
        <v>218</v>
      </c>
      <c r="AI112" t="s">
        <v>589</v>
      </c>
      <c r="AJ112" t="s">
        <v>665</v>
      </c>
    </row>
    <row r="113" spans="1:36" x14ac:dyDescent="0.2">
      <c r="A113" t="s">
        <v>589</v>
      </c>
      <c r="B113" s="48" t="s">
        <v>103</v>
      </c>
      <c r="C113" s="48" t="s">
        <v>727</v>
      </c>
      <c r="D113" t="s">
        <v>471</v>
      </c>
      <c r="E113" s="48" t="s">
        <v>471</v>
      </c>
      <c r="F113">
        <v>67</v>
      </c>
      <c r="G113">
        <v>6</v>
      </c>
      <c r="H113" t="s">
        <v>218</v>
      </c>
      <c r="I113" t="s">
        <v>665</v>
      </c>
      <c r="J113">
        <v>1</v>
      </c>
      <c r="L113" t="str">
        <f t="shared" si="1"/>
        <v xml:space="preserve">BAY-67-6_IDX08_RAD11 </v>
      </c>
      <c r="M113" t="s">
        <v>471</v>
      </c>
      <c r="N113" t="s">
        <v>665</v>
      </c>
      <c r="P113" t="s">
        <v>218</v>
      </c>
      <c r="AI113" t="s">
        <v>590</v>
      </c>
      <c r="AJ113" t="s">
        <v>666</v>
      </c>
    </row>
    <row r="114" spans="1:36" x14ac:dyDescent="0.2">
      <c r="A114" t="s">
        <v>590</v>
      </c>
      <c r="B114" s="9" t="s">
        <v>68</v>
      </c>
      <c r="C114" s="9" t="s">
        <v>678</v>
      </c>
      <c r="D114" t="s">
        <v>464</v>
      </c>
      <c r="E114" s="9" t="s">
        <v>464</v>
      </c>
      <c r="F114">
        <v>13</v>
      </c>
      <c r="G114">
        <v>6</v>
      </c>
      <c r="H114" t="s">
        <v>218</v>
      </c>
      <c r="I114" t="s">
        <v>666</v>
      </c>
      <c r="J114">
        <v>1</v>
      </c>
      <c r="L114" t="str">
        <f t="shared" si="1"/>
        <v xml:space="preserve">CHA-13-6_IDX08_RAD19 </v>
      </c>
      <c r="M114" t="s">
        <v>464</v>
      </c>
      <c r="N114" t="s">
        <v>666</v>
      </c>
      <c r="P114" t="s">
        <v>218</v>
      </c>
      <c r="AI114" t="s">
        <v>591</v>
      </c>
      <c r="AJ114" t="s">
        <v>666</v>
      </c>
    </row>
    <row r="115" spans="1:36" x14ac:dyDescent="0.2">
      <c r="A115" t="s">
        <v>591</v>
      </c>
      <c r="B115" s="9" t="s">
        <v>80</v>
      </c>
      <c r="C115" s="9" t="s">
        <v>678</v>
      </c>
      <c r="D115" t="s">
        <v>464</v>
      </c>
      <c r="E115" s="9" t="s">
        <v>464</v>
      </c>
      <c r="F115">
        <v>13</v>
      </c>
      <c r="G115">
        <v>7</v>
      </c>
      <c r="H115" t="s">
        <v>218</v>
      </c>
      <c r="I115" t="s">
        <v>666</v>
      </c>
      <c r="J115">
        <v>1</v>
      </c>
      <c r="L115" t="str">
        <f t="shared" si="1"/>
        <v xml:space="preserve">CHA-13-7_IDX08_RAD20 </v>
      </c>
      <c r="M115" t="s">
        <v>464</v>
      </c>
      <c r="N115" t="s">
        <v>666</v>
      </c>
      <c r="P115" t="s">
        <v>218</v>
      </c>
      <c r="AI115" t="s">
        <v>592</v>
      </c>
      <c r="AJ115" t="s">
        <v>666</v>
      </c>
    </row>
    <row r="116" spans="1:36" x14ac:dyDescent="0.2">
      <c r="A116" t="s">
        <v>592</v>
      </c>
      <c r="B116" s="9" t="s">
        <v>92</v>
      </c>
      <c r="C116" s="9" t="s">
        <v>678</v>
      </c>
      <c r="D116" t="s">
        <v>464</v>
      </c>
      <c r="E116" s="9" t="s">
        <v>464</v>
      </c>
      <c r="F116">
        <v>13</v>
      </c>
      <c r="G116">
        <v>8</v>
      </c>
      <c r="H116" t="s">
        <v>218</v>
      </c>
      <c r="I116" t="s">
        <v>666</v>
      </c>
      <c r="J116">
        <v>1</v>
      </c>
      <c r="L116" t="str">
        <f t="shared" si="1"/>
        <v xml:space="preserve">CHA-13-8_IDX08_RAD21 </v>
      </c>
      <c r="M116" t="s">
        <v>464</v>
      </c>
      <c r="N116" t="s">
        <v>666</v>
      </c>
      <c r="P116" t="s">
        <v>218</v>
      </c>
      <c r="AI116" t="s">
        <v>593</v>
      </c>
      <c r="AJ116" t="s">
        <v>666</v>
      </c>
    </row>
    <row r="117" spans="1:36" x14ac:dyDescent="0.2">
      <c r="A117" t="s">
        <v>593</v>
      </c>
      <c r="B117" s="9" t="s">
        <v>104</v>
      </c>
      <c r="C117" s="9" t="s">
        <v>679</v>
      </c>
      <c r="D117" t="s">
        <v>464</v>
      </c>
      <c r="E117" s="9" t="s">
        <v>464</v>
      </c>
      <c r="F117">
        <v>14</v>
      </c>
      <c r="G117">
        <v>10</v>
      </c>
      <c r="H117" t="s">
        <v>218</v>
      </c>
      <c r="I117" t="s">
        <v>666</v>
      </c>
      <c r="J117">
        <v>1</v>
      </c>
      <c r="L117" t="str">
        <f t="shared" si="1"/>
        <v xml:space="preserve">CHA-14-10_IDX08_RAD22 </v>
      </c>
      <c r="M117" t="s">
        <v>464</v>
      </c>
      <c r="N117" t="s">
        <v>666</v>
      </c>
      <c r="P117" t="s">
        <v>218</v>
      </c>
      <c r="AI117" t="s">
        <v>594</v>
      </c>
      <c r="AJ117" t="s">
        <v>666</v>
      </c>
    </row>
    <row r="118" spans="1:36" x14ac:dyDescent="0.2">
      <c r="A118" t="s">
        <v>594</v>
      </c>
      <c r="B118" s="9" t="s">
        <v>69</v>
      </c>
      <c r="C118" s="9" t="s">
        <v>728</v>
      </c>
      <c r="D118" t="s">
        <v>464</v>
      </c>
      <c r="E118" s="9" t="s">
        <v>464</v>
      </c>
      <c r="F118">
        <v>25</v>
      </c>
      <c r="G118">
        <v>18</v>
      </c>
      <c r="H118" t="s">
        <v>218</v>
      </c>
      <c r="I118" t="s">
        <v>666</v>
      </c>
      <c r="J118">
        <v>1</v>
      </c>
      <c r="L118" t="str">
        <f t="shared" si="1"/>
        <v xml:space="preserve">CHA-25-18_IDX08_RAD31 </v>
      </c>
      <c r="M118" t="s">
        <v>464</v>
      </c>
      <c r="N118" t="s">
        <v>666</v>
      </c>
      <c r="P118" t="s">
        <v>218</v>
      </c>
      <c r="AI118" t="s">
        <v>595</v>
      </c>
      <c r="AJ118" t="s">
        <v>666</v>
      </c>
    </row>
    <row r="119" spans="1:36" x14ac:dyDescent="0.2">
      <c r="A119" t="s">
        <v>595</v>
      </c>
      <c r="B119" s="9" t="s">
        <v>81</v>
      </c>
      <c r="C119" s="9" t="s">
        <v>728</v>
      </c>
      <c r="D119" t="s">
        <v>464</v>
      </c>
      <c r="E119" s="9" t="s">
        <v>464</v>
      </c>
      <c r="F119">
        <v>25</v>
      </c>
      <c r="G119">
        <v>20</v>
      </c>
      <c r="H119" t="s">
        <v>218</v>
      </c>
      <c r="I119" t="s">
        <v>666</v>
      </c>
      <c r="J119">
        <v>1</v>
      </c>
      <c r="L119" t="str">
        <f t="shared" si="1"/>
        <v xml:space="preserve">CHA-25-20_IDX08_RAD32 </v>
      </c>
      <c r="M119" t="s">
        <v>464</v>
      </c>
      <c r="N119" t="s">
        <v>666</v>
      </c>
      <c r="P119" t="s">
        <v>218</v>
      </c>
      <c r="AI119" t="s">
        <v>596</v>
      </c>
      <c r="AJ119" t="s">
        <v>666</v>
      </c>
    </row>
    <row r="120" spans="1:36" x14ac:dyDescent="0.2">
      <c r="A120" t="s">
        <v>596</v>
      </c>
      <c r="B120" s="9" t="s">
        <v>93</v>
      </c>
      <c r="C120" s="9" t="s">
        <v>682</v>
      </c>
      <c r="D120" t="s">
        <v>464</v>
      </c>
      <c r="E120" s="9" t="s">
        <v>464</v>
      </c>
      <c r="F120">
        <v>34</v>
      </c>
      <c r="G120">
        <v>21</v>
      </c>
      <c r="H120" t="s">
        <v>218</v>
      </c>
      <c r="I120" t="s">
        <v>666</v>
      </c>
      <c r="J120">
        <v>1</v>
      </c>
      <c r="L120" t="str">
        <f t="shared" si="1"/>
        <v xml:space="preserve">CHA-34-21_IDX08_RAD33 </v>
      </c>
      <c r="M120" t="s">
        <v>464</v>
      </c>
      <c r="N120" t="s">
        <v>666</v>
      </c>
      <c r="P120" t="s">
        <v>218</v>
      </c>
      <c r="AI120" t="s">
        <v>597</v>
      </c>
      <c r="AJ120" t="s">
        <v>666</v>
      </c>
    </row>
    <row r="121" spans="1:36" x14ac:dyDescent="0.2">
      <c r="A121" t="s">
        <v>597</v>
      </c>
      <c r="B121" s="9" t="s">
        <v>105</v>
      </c>
      <c r="C121" s="9" t="s">
        <v>682</v>
      </c>
      <c r="D121" t="s">
        <v>464</v>
      </c>
      <c r="E121" s="9" t="s">
        <v>464</v>
      </c>
      <c r="F121">
        <v>34</v>
      </c>
      <c r="G121">
        <v>24</v>
      </c>
      <c r="H121" t="s">
        <v>218</v>
      </c>
      <c r="I121" t="s">
        <v>666</v>
      </c>
      <c r="J121">
        <v>1</v>
      </c>
      <c r="L121" t="str">
        <f t="shared" si="1"/>
        <v xml:space="preserve">CHA-34-24_IDX08_RAD34 </v>
      </c>
      <c r="M121" t="s">
        <v>464</v>
      </c>
      <c r="N121" t="s">
        <v>666</v>
      </c>
      <c r="P121" t="s">
        <v>218</v>
      </c>
      <c r="AI121" t="s">
        <v>598</v>
      </c>
      <c r="AJ121" t="s">
        <v>666</v>
      </c>
    </row>
    <row r="122" spans="1:36" x14ac:dyDescent="0.2">
      <c r="A122" t="s">
        <v>598</v>
      </c>
      <c r="B122" s="9" t="s">
        <v>70</v>
      </c>
      <c r="C122" s="9" t="s">
        <v>682</v>
      </c>
      <c r="D122" t="s">
        <v>464</v>
      </c>
      <c r="E122" s="9" t="s">
        <v>464</v>
      </c>
      <c r="F122">
        <v>34</v>
      </c>
      <c r="G122">
        <v>49</v>
      </c>
      <c r="H122" t="s">
        <v>218</v>
      </c>
      <c r="I122" t="s">
        <v>666</v>
      </c>
      <c r="J122">
        <v>1</v>
      </c>
      <c r="L122" t="str">
        <f t="shared" si="1"/>
        <v xml:space="preserve">CHA-34-49_IDX08_RAD42 </v>
      </c>
      <c r="M122" t="s">
        <v>464</v>
      </c>
      <c r="N122" t="s">
        <v>666</v>
      </c>
      <c r="P122" t="s">
        <v>218</v>
      </c>
      <c r="AI122" t="s">
        <v>599</v>
      </c>
      <c r="AJ122" t="s">
        <v>666</v>
      </c>
    </row>
    <row r="123" spans="1:36" x14ac:dyDescent="0.2">
      <c r="A123" t="s">
        <v>599</v>
      </c>
      <c r="B123" s="9" t="s">
        <v>82</v>
      </c>
      <c r="C123" s="9" t="s">
        <v>729</v>
      </c>
      <c r="D123" t="s">
        <v>464</v>
      </c>
      <c r="E123" s="9" t="s">
        <v>464</v>
      </c>
      <c r="F123">
        <v>48</v>
      </c>
      <c r="G123">
        <v>30</v>
      </c>
      <c r="H123" t="s">
        <v>226</v>
      </c>
      <c r="I123" t="s">
        <v>666</v>
      </c>
      <c r="J123">
        <v>1</v>
      </c>
      <c r="L123" t="str">
        <f t="shared" si="1"/>
        <v xml:space="preserve">CHA-48-30_IDX08_RAD44 </v>
      </c>
      <c r="M123" t="s">
        <v>464</v>
      </c>
      <c r="N123" t="s">
        <v>666</v>
      </c>
      <c r="P123" t="s">
        <v>226</v>
      </c>
      <c r="AI123" t="s">
        <v>600</v>
      </c>
      <c r="AJ123" t="s">
        <v>666</v>
      </c>
    </row>
    <row r="124" spans="1:36" x14ac:dyDescent="0.2">
      <c r="A124" t="s">
        <v>600</v>
      </c>
      <c r="B124" s="9" t="s">
        <v>94</v>
      </c>
      <c r="C124" s="9" t="s">
        <v>730</v>
      </c>
      <c r="D124" t="s">
        <v>464</v>
      </c>
      <c r="E124" s="9" t="s">
        <v>464</v>
      </c>
      <c r="F124">
        <v>54</v>
      </c>
      <c r="G124">
        <v>31</v>
      </c>
      <c r="H124" t="s">
        <v>218</v>
      </c>
      <c r="I124" t="s">
        <v>666</v>
      </c>
      <c r="J124">
        <v>1</v>
      </c>
      <c r="L124" t="str">
        <f t="shared" si="1"/>
        <v xml:space="preserve">CHA-54-31_IDX08_RAD46 </v>
      </c>
      <c r="M124" t="s">
        <v>464</v>
      </c>
      <c r="N124" t="s">
        <v>666</v>
      </c>
      <c r="P124" t="s">
        <v>218</v>
      </c>
      <c r="AI124" t="s">
        <v>601</v>
      </c>
      <c r="AJ124" t="s">
        <v>666</v>
      </c>
    </row>
    <row r="125" spans="1:36" x14ac:dyDescent="0.2">
      <c r="A125" t="s">
        <v>601</v>
      </c>
      <c r="B125" s="9" t="s">
        <v>106</v>
      </c>
      <c r="C125" s="9" t="s">
        <v>731</v>
      </c>
      <c r="D125" t="s">
        <v>464</v>
      </c>
      <c r="E125" s="9" t="s">
        <v>464</v>
      </c>
      <c r="F125">
        <v>67</v>
      </c>
      <c r="G125">
        <v>33</v>
      </c>
      <c r="H125" t="s">
        <v>218</v>
      </c>
      <c r="I125" t="s">
        <v>666</v>
      </c>
      <c r="J125">
        <v>1</v>
      </c>
      <c r="L125" t="str">
        <f t="shared" si="1"/>
        <v xml:space="preserve">CHA-67-33_IDX08_RAD48 </v>
      </c>
      <c r="M125" t="s">
        <v>464</v>
      </c>
      <c r="N125" t="s">
        <v>666</v>
      </c>
      <c r="P125" t="s">
        <v>218</v>
      </c>
      <c r="AI125" t="s">
        <v>602</v>
      </c>
      <c r="AJ125" t="s">
        <v>666</v>
      </c>
    </row>
    <row r="126" spans="1:36" x14ac:dyDescent="0.2">
      <c r="A126" t="s">
        <v>602</v>
      </c>
      <c r="B126" s="9" t="s">
        <v>71</v>
      </c>
      <c r="C126" s="9" t="s">
        <v>732</v>
      </c>
      <c r="D126" t="s">
        <v>465</v>
      </c>
      <c r="E126" s="9" t="s">
        <v>465</v>
      </c>
      <c r="F126">
        <v>25</v>
      </c>
      <c r="G126">
        <v>3</v>
      </c>
      <c r="H126" t="s">
        <v>226</v>
      </c>
      <c r="I126" t="s">
        <v>666</v>
      </c>
      <c r="J126">
        <v>1</v>
      </c>
      <c r="L126" t="str">
        <f t="shared" si="1"/>
        <v xml:space="preserve">JAG-25-3_IDX09_RAD06 </v>
      </c>
      <c r="M126" t="s">
        <v>465</v>
      </c>
      <c r="N126" t="s">
        <v>666</v>
      </c>
      <c r="P126" t="s">
        <v>226</v>
      </c>
      <c r="AI126" t="s">
        <v>603</v>
      </c>
      <c r="AJ126" t="s">
        <v>666</v>
      </c>
    </row>
    <row r="127" spans="1:36" x14ac:dyDescent="0.2">
      <c r="A127" t="s">
        <v>603</v>
      </c>
      <c r="B127" s="9" t="s">
        <v>83</v>
      </c>
      <c r="C127" s="9" t="s">
        <v>733</v>
      </c>
      <c r="D127" t="s">
        <v>465</v>
      </c>
      <c r="E127" s="9" t="s">
        <v>465</v>
      </c>
      <c r="F127">
        <v>3</v>
      </c>
      <c r="G127">
        <v>33</v>
      </c>
      <c r="H127" t="s">
        <v>218</v>
      </c>
      <c r="I127" t="s">
        <v>666</v>
      </c>
      <c r="J127">
        <v>1</v>
      </c>
      <c r="L127" t="str">
        <f t="shared" si="1"/>
        <v xml:space="preserve">JAG-3-33_IDX09_RAD08 </v>
      </c>
      <c r="M127" t="s">
        <v>465</v>
      </c>
      <c r="N127" t="s">
        <v>666</v>
      </c>
      <c r="P127" t="s">
        <v>218</v>
      </c>
      <c r="AI127" t="s">
        <v>604</v>
      </c>
      <c r="AJ127" t="s">
        <v>666</v>
      </c>
    </row>
    <row r="128" spans="1:36" x14ac:dyDescent="0.2">
      <c r="A128" t="s">
        <v>604</v>
      </c>
      <c r="B128" s="9" t="s">
        <v>95</v>
      </c>
      <c r="C128" s="9" t="s">
        <v>734</v>
      </c>
      <c r="D128" t="s">
        <v>465</v>
      </c>
      <c r="E128" s="9" t="s">
        <v>465</v>
      </c>
      <c r="F128">
        <v>33</v>
      </c>
      <c r="G128">
        <v>35</v>
      </c>
      <c r="H128" t="s">
        <v>218</v>
      </c>
      <c r="I128" t="s">
        <v>666</v>
      </c>
      <c r="J128">
        <v>1</v>
      </c>
      <c r="L128" t="str">
        <f t="shared" si="1"/>
        <v xml:space="preserve">JAG-33-35_IDX09_RAD09 </v>
      </c>
      <c r="M128" t="s">
        <v>465</v>
      </c>
      <c r="N128" t="s">
        <v>666</v>
      </c>
      <c r="P128" t="s">
        <v>218</v>
      </c>
      <c r="AI128" t="s">
        <v>605</v>
      </c>
      <c r="AJ128" t="s">
        <v>666</v>
      </c>
    </row>
    <row r="129" spans="1:36" x14ac:dyDescent="0.2">
      <c r="A129" t="s">
        <v>605</v>
      </c>
      <c r="B129" s="9" t="s">
        <v>107</v>
      </c>
      <c r="C129" s="9" t="s">
        <v>685</v>
      </c>
      <c r="D129" t="s">
        <v>465</v>
      </c>
      <c r="E129" s="9" t="s">
        <v>465</v>
      </c>
      <c r="F129">
        <v>37</v>
      </c>
      <c r="G129">
        <v>5</v>
      </c>
      <c r="H129" t="s">
        <v>224</v>
      </c>
      <c r="I129" t="s">
        <v>666</v>
      </c>
      <c r="J129">
        <v>1</v>
      </c>
      <c r="L129" t="str">
        <f t="shared" si="1"/>
        <v xml:space="preserve">JAG-37-5_IDX09_RAD11 </v>
      </c>
      <c r="M129" t="s">
        <v>465</v>
      </c>
      <c r="N129" t="s">
        <v>666</v>
      </c>
      <c r="P129" t="s">
        <v>224</v>
      </c>
      <c r="AI129" t="s">
        <v>606</v>
      </c>
      <c r="AJ129" t="s">
        <v>666</v>
      </c>
    </row>
    <row r="130" spans="1:36" x14ac:dyDescent="0.2">
      <c r="A130" t="s">
        <v>606</v>
      </c>
      <c r="B130" s="9" t="s">
        <v>72</v>
      </c>
      <c r="C130" s="9" t="s">
        <v>735</v>
      </c>
      <c r="D130" t="s">
        <v>465</v>
      </c>
      <c r="E130" s="9" t="s">
        <v>465</v>
      </c>
      <c r="F130">
        <v>54</v>
      </c>
      <c r="G130">
        <v>10</v>
      </c>
      <c r="H130" t="s">
        <v>218</v>
      </c>
      <c r="I130" t="s">
        <v>666</v>
      </c>
      <c r="J130">
        <v>1</v>
      </c>
      <c r="L130" t="str">
        <f t="shared" si="1"/>
        <v xml:space="preserve">JAG-54-10_IDX09_RAD19 </v>
      </c>
      <c r="M130" t="s">
        <v>465</v>
      </c>
      <c r="N130" t="s">
        <v>666</v>
      </c>
      <c r="P130" t="s">
        <v>218</v>
      </c>
      <c r="AI130" t="s">
        <v>607</v>
      </c>
      <c r="AJ130" t="s">
        <v>666</v>
      </c>
    </row>
    <row r="131" spans="1:36" x14ac:dyDescent="0.2">
      <c r="A131" t="s">
        <v>607</v>
      </c>
      <c r="B131" s="9" t="s">
        <v>84</v>
      </c>
      <c r="C131" s="9" t="s">
        <v>736</v>
      </c>
      <c r="D131" t="s">
        <v>465</v>
      </c>
      <c r="E131" s="9" t="s">
        <v>465</v>
      </c>
      <c r="F131">
        <v>61</v>
      </c>
      <c r="G131">
        <v>11</v>
      </c>
      <c r="H131" t="s">
        <v>218</v>
      </c>
      <c r="I131" t="s">
        <v>666</v>
      </c>
      <c r="J131">
        <v>1</v>
      </c>
      <c r="L131" t="str">
        <f t="shared" ref="L131:L182" si="2">B131&amp;"_"&amp;A131</f>
        <v xml:space="preserve">JAG-61-11_IDX09_RAD20 </v>
      </c>
      <c r="M131" t="s">
        <v>465</v>
      </c>
      <c r="N131" t="s">
        <v>666</v>
      </c>
      <c r="P131" t="s">
        <v>218</v>
      </c>
      <c r="AI131" t="s">
        <v>608</v>
      </c>
      <c r="AJ131" t="s">
        <v>666</v>
      </c>
    </row>
    <row r="132" spans="1:36" x14ac:dyDescent="0.2">
      <c r="A132" t="s">
        <v>608</v>
      </c>
      <c r="B132" s="9" t="s">
        <v>96</v>
      </c>
      <c r="C132" s="9" t="s">
        <v>737</v>
      </c>
      <c r="D132" t="s">
        <v>465</v>
      </c>
      <c r="E132" s="9" t="s">
        <v>465</v>
      </c>
      <c r="F132">
        <v>62</v>
      </c>
      <c r="G132">
        <v>13</v>
      </c>
      <c r="H132" t="s">
        <v>218</v>
      </c>
      <c r="I132" t="s">
        <v>666</v>
      </c>
      <c r="J132">
        <v>1</v>
      </c>
      <c r="L132" t="str">
        <f t="shared" si="2"/>
        <v xml:space="preserve">JAG-62-13_IDX09_RAD21 </v>
      </c>
      <c r="M132" t="s">
        <v>465</v>
      </c>
      <c r="N132" t="s">
        <v>666</v>
      </c>
      <c r="P132" t="s">
        <v>218</v>
      </c>
      <c r="AI132" t="s">
        <v>609</v>
      </c>
      <c r="AJ132" t="s">
        <v>666</v>
      </c>
    </row>
    <row r="133" spans="1:36" x14ac:dyDescent="0.2">
      <c r="A133" t="s">
        <v>609</v>
      </c>
      <c r="B133" s="9" t="s">
        <v>108</v>
      </c>
      <c r="C133" s="9" t="s">
        <v>737</v>
      </c>
      <c r="D133" t="s">
        <v>465</v>
      </c>
      <c r="E133" s="9" t="s">
        <v>465</v>
      </c>
      <c r="F133">
        <v>62</v>
      </c>
      <c r="G133">
        <v>14</v>
      </c>
      <c r="H133" t="s">
        <v>218</v>
      </c>
      <c r="I133" t="s">
        <v>666</v>
      </c>
      <c r="J133">
        <v>1</v>
      </c>
      <c r="L133" t="str">
        <f t="shared" si="2"/>
        <v xml:space="preserve">JAG-62-14_IDX09_RAD22 </v>
      </c>
      <c r="M133" t="s">
        <v>465</v>
      </c>
      <c r="N133" t="s">
        <v>666</v>
      </c>
      <c r="P133" t="s">
        <v>218</v>
      </c>
      <c r="AI133" t="s">
        <v>610</v>
      </c>
      <c r="AJ133" t="s">
        <v>666</v>
      </c>
    </row>
    <row r="134" spans="1:36" x14ac:dyDescent="0.2">
      <c r="A134" t="s">
        <v>610</v>
      </c>
      <c r="B134" s="9" t="s">
        <v>73</v>
      </c>
      <c r="C134" s="9" t="s">
        <v>688</v>
      </c>
      <c r="D134" t="s">
        <v>465</v>
      </c>
      <c r="E134" s="9" t="s">
        <v>465</v>
      </c>
      <c r="F134">
        <v>79</v>
      </c>
      <c r="G134">
        <v>22</v>
      </c>
      <c r="H134" t="s">
        <v>224</v>
      </c>
      <c r="I134" t="s">
        <v>666</v>
      </c>
      <c r="J134">
        <v>1</v>
      </c>
      <c r="L134" t="str">
        <f t="shared" si="2"/>
        <v xml:space="preserve">JAG-79-22_IDX09_RAD31 </v>
      </c>
      <c r="M134" t="s">
        <v>465</v>
      </c>
      <c r="N134" t="s">
        <v>666</v>
      </c>
      <c r="P134" t="s">
        <v>224</v>
      </c>
      <c r="AI134" t="s">
        <v>611</v>
      </c>
      <c r="AJ134" t="s">
        <v>666</v>
      </c>
    </row>
    <row r="135" spans="1:36" x14ac:dyDescent="0.2">
      <c r="A135" t="s">
        <v>611</v>
      </c>
      <c r="B135" s="9" t="s">
        <v>85</v>
      </c>
      <c r="C135" s="9" t="s">
        <v>738</v>
      </c>
      <c r="D135" t="s">
        <v>465</v>
      </c>
      <c r="E135" s="9" t="s">
        <v>465</v>
      </c>
      <c r="F135">
        <v>81</v>
      </c>
      <c r="G135">
        <v>24</v>
      </c>
      <c r="H135" t="s">
        <v>218</v>
      </c>
      <c r="I135" t="s">
        <v>666</v>
      </c>
      <c r="J135">
        <v>1</v>
      </c>
      <c r="L135" t="str">
        <f t="shared" si="2"/>
        <v xml:space="preserve">JAG-81-24_IDX09_RAD32 </v>
      </c>
      <c r="M135" t="s">
        <v>465</v>
      </c>
      <c r="N135" t="s">
        <v>666</v>
      </c>
      <c r="P135" t="s">
        <v>218</v>
      </c>
      <c r="AI135" t="s">
        <v>612</v>
      </c>
      <c r="AJ135" t="s">
        <v>666</v>
      </c>
    </row>
    <row r="136" spans="1:36" x14ac:dyDescent="0.2">
      <c r="A136" t="s">
        <v>612</v>
      </c>
      <c r="B136" s="9" t="s">
        <v>97</v>
      </c>
      <c r="C136" s="9" t="s">
        <v>739</v>
      </c>
      <c r="D136" t="s">
        <v>465</v>
      </c>
      <c r="E136" s="9" t="s">
        <v>465</v>
      </c>
      <c r="F136">
        <v>83</v>
      </c>
      <c r="G136">
        <v>25</v>
      </c>
      <c r="H136" t="s">
        <v>218</v>
      </c>
      <c r="I136" t="s">
        <v>666</v>
      </c>
      <c r="J136">
        <v>1</v>
      </c>
      <c r="L136" t="str">
        <f t="shared" si="2"/>
        <v xml:space="preserve">JAG-83-25_IDX09_RAD33 </v>
      </c>
      <c r="M136" t="s">
        <v>465</v>
      </c>
      <c r="N136" t="s">
        <v>666</v>
      </c>
      <c r="P136" t="s">
        <v>218</v>
      </c>
      <c r="AI136" t="s">
        <v>613</v>
      </c>
      <c r="AJ136" t="s">
        <v>666</v>
      </c>
    </row>
    <row r="137" spans="1:36" x14ac:dyDescent="0.2">
      <c r="A137" t="s">
        <v>613</v>
      </c>
      <c r="B137" s="9" t="s">
        <v>109</v>
      </c>
      <c r="C137" s="9" t="s">
        <v>739</v>
      </c>
      <c r="D137" t="s">
        <v>465</v>
      </c>
      <c r="E137" s="9" t="s">
        <v>465</v>
      </c>
      <c r="F137">
        <v>83</v>
      </c>
      <c r="G137">
        <v>26</v>
      </c>
      <c r="H137" t="s">
        <v>218</v>
      </c>
      <c r="I137" t="s">
        <v>666</v>
      </c>
      <c r="J137">
        <v>1</v>
      </c>
      <c r="L137" t="str">
        <f t="shared" si="2"/>
        <v xml:space="preserve">JAG-83-26_IDX09_RAD34 </v>
      </c>
      <c r="M137" t="s">
        <v>465</v>
      </c>
      <c r="N137" t="s">
        <v>666</v>
      </c>
      <c r="P137" t="s">
        <v>218</v>
      </c>
      <c r="AI137" t="s">
        <v>614</v>
      </c>
      <c r="AJ137" t="s">
        <v>666</v>
      </c>
    </row>
    <row r="138" spans="1:36" x14ac:dyDescent="0.2">
      <c r="A138" t="s">
        <v>614</v>
      </c>
      <c r="B138" s="9" t="s">
        <v>74</v>
      </c>
      <c r="C138" s="9" t="s">
        <v>689</v>
      </c>
      <c r="D138" t="s">
        <v>465</v>
      </c>
      <c r="E138" s="9" t="s">
        <v>465</v>
      </c>
      <c r="F138">
        <v>94</v>
      </c>
      <c r="G138">
        <v>41</v>
      </c>
      <c r="H138" t="s">
        <v>224</v>
      </c>
      <c r="I138" t="s">
        <v>666</v>
      </c>
      <c r="J138">
        <v>1</v>
      </c>
      <c r="L138" t="str">
        <f t="shared" si="2"/>
        <v xml:space="preserve">JAG-94-41_IDX09_RAD42 </v>
      </c>
      <c r="M138" t="s">
        <v>465</v>
      </c>
      <c r="N138" t="s">
        <v>666</v>
      </c>
      <c r="P138" t="s">
        <v>224</v>
      </c>
      <c r="AI138" t="s">
        <v>615</v>
      </c>
      <c r="AJ138" t="s">
        <v>666</v>
      </c>
    </row>
    <row r="139" spans="1:36" x14ac:dyDescent="0.2">
      <c r="A139" t="s">
        <v>615</v>
      </c>
      <c r="B139" s="9" t="s">
        <v>86</v>
      </c>
      <c r="C139" s="9" t="s">
        <v>740</v>
      </c>
      <c r="D139" t="s">
        <v>466</v>
      </c>
      <c r="E139" s="9" t="s">
        <v>466</v>
      </c>
      <c r="F139">
        <v>172</v>
      </c>
      <c r="G139">
        <v>3</v>
      </c>
      <c r="H139" t="s">
        <v>224</v>
      </c>
      <c r="I139" t="s">
        <v>666</v>
      </c>
      <c r="J139">
        <v>1</v>
      </c>
      <c r="L139" t="str">
        <f t="shared" si="2"/>
        <v xml:space="preserve">KOJ-172-3_IDX09_RAD44 </v>
      </c>
      <c r="M139" t="s">
        <v>466</v>
      </c>
      <c r="N139" t="s">
        <v>666</v>
      </c>
      <c r="P139" t="s">
        <v>224</v>
      </c>
      <c r="AI139" t="s">
        <v>616</v>
      </c>
      <c r="AJ139" t="s">
        <v>666</v>
      </c>
    </row>
    <row r="140" spans="1:36" x14ac:dyDescent="0.2">
      <c r="A140" t="s">
        <v>616</v>
      </c>
      <c r="B140" s="9" t="s">
        <v>98</v>
      </c>
      <c r="C140" s="9" t="s">
        <v>740</v>
      </c>
      <c r="D140" t="s">
        <v>466</v>
      </c>
      <c r="E140" s="9" t="s">
        <v>466</v>
      </c>
      <c r="F140">
        <v>172</v>
      </c>
      <c r="G140">
        <v>4</v>
      </c>
      <c r="H140" t="s">
        <v>226</v>
      </c>
      <c r="I140" t="s">
        <v>666</v>
      </c>
      <c r="J140">
        <v>1</v>
      </c>
      <c r="L140" t="str">
        <f t="shared" si="2"/>
        <v xml:space="preserve">KOJ-172-4_IDX09_RAD46 </v>
      </c>
      <c r="M140" t="s">
        <v>466</v>
      </c>
      <c r="N140" t="s">
        <v>666</v>
      </c>
      <c r="P140" t="s">
        <v>226</v>
      </c>
      <c r="AI140" t="s">
        <v>617</v>
      </c>
      <c r="AJ140" t="s">
        <v>666</v>
      </c>
    </row>
    <row r="141" spans="1:36" x14ac:dyDescent="0.2">
      <c r="A141" t="s">
        <v>617</v>
      </c>
      <c r="B141" s="9" t="s">
        <v>110</v>
      </c>
      <c r="C141" s="9" t="s">
        <v>690</v>
      </c>
      <c r="D141" t="s">
        <v>466</v>
      </c>
      <c r="E141" s="9" t="s">
        <v>466</v>
      </c>
      <c r="F141">
        <v>190</v>
      </c>
      <c r="G141">
        <v>20</v>
      </c>
      <c r="H141" t="s">
        <v>218</v>
      </c>
      <c r="I141" t="s">
        <v>666</v>
      </c>
      <c r="J141">
        <v>1</v>
      </c>
      <c r="L141" t="str">
        <f t="shared" si="2"/>
        <v xml:space="preserve">KOJ-190-20_IDX09_RAD48 </v>
      </c>
      <c r="M141" t="s">
        <v>466</v>
      </c>
      <c r="N141" t="s">
        <v>666</v>
      </c>
      <c r="P141" t="s">
        <v>218</v>
      </c>
      <c r="AI141" t="s">
        <v>618</v>
      </c>
      <c r="AJ141" t="s">
        <v>666</v>
      </c>
    </row>
    <row r="142" spans="1:36" x14ac:dyDescent="0.2">
      <c r="A142" t="s">
        <v>618</v>
      </c>
      <c r="B142" s="12" t="s">
        <v>159</v>
      </c>
      <c r="C142" s="12" t="s">
        <v>741</v>
      </c>
      <c r="D142" t="s">
        <v>466</v>
      </c>
      <c r="E142" s="12" t="s">
        <v>466</v>
      </c>
      <c r="F142">
        <v>68</v>
      </c>
      <c r="G142">
        <v>22</v>
      </c>
      <c r="H142" t="s">
        <v>218</v>
      </c>
      <c r="I142" t="s">
        <v>666</v>
      </c>
      <c r="J142">
        <v>2</v>
      </c>
      <c r="L142" t="str">
        <f t="shared" si="2"/>
        <v xml:space="preserve">KOJ-68-22_IDX10_RAD06 </v>
      </c>
      <c r="M142" t="s">
        <v>466</v>
      </c>
      <c r="N142" t="s">
        <v>666</v>
      </c>
      <c r="P142" t="s">
        <v>218</v>
      </c>
      <c r="AI142" t="s">
        <v>619</v>
      </c>
      <c r="AJ142" t="s">
        <v>666</v>
      </c>
    </row>
    <row r="143" spans="1:36" x14ac:dyDescent="0.2">
      <c r="A143" t="s">
        <v>619</v>
      </c>
      <c r="B143" s="12" t="s">
        <v>170</v>
      </c>
      <c r="C143" s="12" t="s">
        <v>742</v>
      </c>
      <c r="D143" t="s">
        <v>466</v>
      </c>
      <c r="E143" s="12" t="s">
        <v>466</v>
      </c>
      <c r="F143">
        <v>72</v>
      </c>
      <c r="G143">
        <v>15</v>
      </c>
      <c r="H143" t="s">
        <v>224</v>
      </c>
      <c r="I143" t="s">
        <v>666</v>
      </c>
      <c r="J143">
        <v>2</v>
      </c>
      <c r="L143" t="str">
        <f t="shared" si="2"/>
        <v xml:space="preserve">KOJ-72-15_IDX10_RAD08 </v>
      </c>
      <c r="M143" t="s">
        <v>466</v>
      </c>
      <c r="N143" t="s">
        <v>666</v>
      </c>
      <c r="P143" t="s">
        <v>224</v>
      </c>
      <c r="AI143" t="s">
        <v>620</v>
      </c>
      <c r="AJ143" t="s">
        <v>666</v>
      </c>
    </row>
    <row r="144" spans="1:36" x14ac:dyDescent="0.2">
      <c r="A144" t="s">
        <v>620</v>
      </c>
      <c r="B144" s="12" t="s">
        <v>181</v>
      </c>
      <c r="C144" s="12" t="s">
        <v>743</v>
      </c>
      <c r="D144" t="s">
        <v>466</v>
      </c>
      <c r="E144" s="12" t="s">
        <v>466</v>
      </c>
      <c r="F144">
        <v>75</v>
      </c>
      <c r="G144">
        <v>16</v>
      </c>
      <c r="H144" t="s">
        <v>218</v>
      </c>
      <c r="I144" t="s">
        <v>666</v>
      </c>
      <c r="J144">
        <v>2</v>
      </c>
      <c r="L144" t="str">
        <f t="shared" si="2"/>
        <v xml:space="preserve">KOJ-75-16_IDX10_RAD09 </v>
      </c>
      <c r="M144" t="s">
        <v>466</v>
      </c>
      <c r="N144" t="s">
        <v>666</v>
      </c>
      <c r="P144" t="s">
        <v>218</v>
      </c>
      <c r="AI144" t="s">
        <v>621</v>
      </c>
      <c r="AJ144" t="s">
        <v>664</v>
      </c>
    </row>
    <row r="145" spans="1:36" x14ac:dyDescent="0.2">
      <c r="A145" t="s">
        <v>621</v>
      </c>
      <c r="B145" s="12" t="s">
        <v>160</v>
      </c>
      <c r="C145" s="12" t="s">
        <v>695</v>
      </c>
      <c r="D145" t="s">
        <v>472</v>
      </c>
      <c r="E145" s="12" t="s">
        <v>472</v>
      </c>
      <c r="F145">
        <v>4</v>
      </c>
      <c r="G145">
        <v>2</v>
      </c>
      <c r="H145" t="s">
        <v>218</v>
      </c>
      <c r="I145" t="s">
        <v>664</v>
      </c>
      <c r="J145">
        <v>2</v>
      </c>
      <c r="L145" t="str">
        <f t="shared" si="2"/>
        <v xml:space="preserve">KYG-4-2_IDX10_RAD19 </v>
      </c>
      <c r="M145" t="s">
        <v>472</v>
      </c>
      <c r="N145" t="s">
        <v>664</v>
      </c>
      <c r="P145" t="s">
        <v>218</v>
      </c>
      <c r="AI145" t="s">
        <v>622</v>
      </c>
      <c r="AJ145" t="s">
        <v>664</v>
      </c>
    </row>
    <row r="146" spans="1:36" x14ac:dyDescent="0.2">
      <c r="A146" t="s">
        <v>622</v>
      </c>
      <c r="B146" s="12" t="s">
        <v>171</v>
      </c>
      <c r="C146" s="12" t="s">
        <v>695</v>
      </c>
      <c r="D146" t="s">
        <v>472</v>
      </c>
      <c r="E146" s="12" t="s">
        <v>472</v>
      </c>
      <c r="F146">
        <v>4</v>
      </c>
      <c r="G146">
        <v>3</v>
      </c>
      <c r="H146" t="s">
        <v>218</v>
      </c>
      <c r="I146" t="s">
        <v>664</v>
      </c>
      <c r="J146">
        <v>2</v>
      </c>
      <c r="L146" t="str">
        <f t="shared" si="2"/>
        <v xml:space="preserve">KYG-4-3_IDX10_RAD20 </v>
      </c>
      <c r="M146" t="s">
        <v>472</v>
      </c>
      <c r="N146" t="s">
        <v>664</v>
      </c>
      <c r="P146" t="s">
        <v>218</v>
      </c>
      <c r="AI146" t="s">
        <v>623</v>
      </c>
      <c r="AJ146" t="s">
        <v>664</v>
      </c>
    </row>
    <row r="147" spans="1:36" x14ac:dyDescent="0.2">
      <c r="A147" t="s">
        <v>623</v>
      </c>
      <c r="B147" s="12" t="s">
        <v>182</v>
      </c>
      <c r="C147" s="12" t="s">
        <v>695</v>
      </c>
      <c r="D147" t="s">
        <v>472</v>
      </c>
      <c r="E147" s="12" t="s">
        <v>472</v>
      </c>
      <c r="F147">
        <v>4</v>
      </c>
      <c r="G147">
        <v>4</v>
      </c>
      <c r="H147" t="s">
        <v>218</v>
      </c>
      <c r="I147" t="s">
        <v>664</v>
      </c>
      <c r="J147">
        <v>2</v>
      </c>
      <c r="L147" t="str">
        <f t="shared" si="2"/>
        <v xml:space="preserve">KYG-4-4_IDX10_RAD21 </v>
      </c>
      <c r="M147" t="s">
        <v>472</v>
      </c>
      <c r="N147" t="s">
        <v>664</v>
      </c>
      <c r="P147" t="s">
        <v>218</v>
      </c>
      <c r="AI147" t="s">
        <v>624</v>
      </c>
      <c r="AJ147" t="s">
        <v>664</v>
      </c>
    </row>
    <row r="148" spans="1:36" x14ac:dyDescent="0.2">
      <c r="A148" t="s">
        <v>624</v>
      </c>
      <c r="B148" s="12" t="s">
        <v>193</v>
      </c>
      <c r="C148" s="12" t="s">
        <v>695</v>
      </c>
      <c r="D148" t="s">
        <v>472</v>
      </c>
      <c r="E148" s="12" t="s">
        <v>472</v>
      </c>
      <c r="F148">
        <v>4</v>
      </c>
      <c r="G148">
        <v>5</v>
      </c>
      <c r="H148" t="s">
        <v>218</v>
      </c>
      <c r="I148" t="s">
        <v>664</v>
      </c>
      <c r="J148">
        <v>2</v>
      </c>
      <c r="L148" t="str">
        <f t="shared" si="2"/>
        <v xml:space="preserve">KYG-4-5_IDX10_RAD22 </v>
      </c>
      <c r="M148" t="s">
        <v>472</v>
      </c>
      <c r="N148" t="s">
        <v>664</v>
      </c>
      <c r="P148" t="s">
        <v>218</v>
      </c>
      <c r="AI148" t="s">
        <v>625</v>
      </c>
      <c r="AJ148" t="s">
        <v>664</v>
      </c>
    </row>
    <row r="149" spans="1:36" x14ac:dyDescent="0.2">
      <c r="A149" t="s">
        <v>625</v>
      </c>
      <c r="B149" s="12" t="s">
        <v>161</v>
      </c>
      <c r="C149" s="12" t="s">
        <v>696</v>
      </c>
      <c r="D149" t="s">
        <v>472</v>
      </c>
      <c r="E149" s="12" t="s">
        <v>472</v>
      </c>
      <c r="F149">
        <v>44</v>
      </c>
      <c r="G149">
        <v>17</v>
      </c>
      <c r="H149" t="s">
        <v>269</v>
      </c>
      <c r="I149" t="s">
        <v>664</v>
      </c>
      <c r="J149">
        <v>2</v>
      </c>
      <c r="L149" t="str">
        <f t="shared" si="2"/>
        <v xml:space="preserve">KYG-44-17_IDX10_RAD31 </v>
      </c>
      <c r="M149" t="s">
        <v>472</v>
      </c>
      <c r="N149" t="s">
        <v>664</v>
      </c>
      <c r="P149" t="s">
        <v>269</v>
      </c>
      <c r="AI149" t="s">
        <v>626</v>
      </c>
      <c r="AJ149" t="s">
        <v>664</v>
      </c>
    </row>
    <row r="150" spans="1:36" x14ac:dyDescent="0.2">
      <c r="A150" t="s">
        <v>626</v>
      </c>
      <c r="B150" s="12" t="s">
        <v>172</v>
      </c>
      <c r="C150" s="12" t="s">
        <v>744</v>
      </c>
      <c r="D150" t="s">
        <v>472</v>
      </c>
      <c r="E150" s="12" t="s">
        <v>472</v>
      </c>
      <c r="F150">
        <v>6</v>
      </c>
      <c r="G150">
        <v>18</v>
      </c>
      <c r="H150" t="s">
        <v>224</v>
      </c>
      <c r="I150" t="s">
        <v>664</v>
      </c>
      <c r="J150">
        <v>2</v>
      </c>
      <c r="L150" t="str">
        <f t="shared" si="2"/>
        <v xml:space="preserve">KYG-6-18_IDX10_RAD32 </v>
      </c>
      <c r="M150" t="s">
        <v>472</v>
      </c>
      <c r="N150" t="s">
        <v>664</v>
      </c>
      <c r="P150" t="s">
        <v>224</v>
      </c>
      <c r="AI150" t="s">
        <v>627</v>
      </c>
      <c r="AJ150" t="s">
        <v>664</v>
      </c>
    </row>
    <row r="151" spans="1:36" x14ac:dyDescent="0.2">
      <c r="A151" t="s">
        <v>627</v>
      </c>
      <c r="B151" s="12" t="s">
        <v>183</v>
      </c>
      <c r="C151" s="12" t="s">
        <v>744</v>
      </c>
      <c r="D151" t="s">
        <v>472</v>
      </c>
      <c r="E151" s="12" t="s">
        <v>472</v>
      </c>
      <c r="F151">
        <v>6</v>
      </c>
      <c r="G151">
        <v>19</v>
      </c>
      <c r="H151" t="s">
        <v>226</v>
      </c>
      <c r="I151" t="s">
        <v>664</v>
      </c>
      <c r="J151">
        <v>2</v>
      </c>
      <c r="L151" t="str">
        <f t="shared" si="2"/>
        <v xml:space="preserve">KYG-6-19_IDX10_RAD33 </v>
      </c>
      <c r="M151" t="s">
        <v>472</v>
      </c>
      <c r="N151" t="s">
        <v>664</v>
      </c>
      <c r="P151" t="s">
        <v>226</v>
      </c>
      <c r="AI151" t="s">
        <v>628</v>
      </c>
      <c r="AJ151" t="s">
        <v>664</v>
      </c>
    </row>
    <row r="152" spans="1:36" x14ac:dyDescent="0.2">
      <c r="A152" t="s">
        <v>628</v>
      </c>
      <c r="B152" s="12" t="s">
        <v>194</v>
      </c>
      <c r="C152" s="12" t="s">
        <v>697</v>
      </c>
      <c r="D152" t="s">
        <v>472</v>
      </c>
      <c r="E152" s="12" t="s">
        <v>472</v>
      </c>
      <c r="F152">
        <v>70</v>
      </c>
      <c r="G152">
        <v>20</v>
      </c>
      <c r="H152" t="s">
        <v>218</v>
      </c>
      <c r="I152" t="s">
        <v>664</v>
      </c>
      <c r="J152">
        <v>2</v>
      </c>
      <c r="L152" t="str">
        <f t="shared" si="2"/>
        <v xml:space="preserve">KYG-70-20_IDX10_RAD34 </v>
      </c>
      <c r="M152" t="s">
        <v>472</v>
      </c>
      <c r="N152" t="s">
        <v>664</v>
      </c>
      <c r="P152" t="s">
        <v>218</v>
      </c>
      <c r="AI152" t="s">
        <v>629</v>
      </c>
      <c r="AJ152" t="s">
        <v>664</v>
      </c>
    </row>
    <row r="153" spans="1:36" x14ac:dyDescent="0.2">
      <c r="A153" t="s">
        <v>629</v>
      </c>
      <c r="B153" s="12" t="s">
        <v>162</v>
      </c>
      <c r="C153" s="12" t="s">
        <v>699</v>
      </c>
      <c r="D153" t="s">
        <v>467</v>
      </c>
      <c r="E153" s="12" t="s">
        <v>467</v>
      </c>
      <c r="F153">
        <v>15</v>
      </c>
      <c r="G153">
        <v>2</v>
      </c>
      <c r="H153" t="s">
        <v>218</v>
      </c>
      <c r="I153" t="s">
        <v>664</v>
      </c>
      <c r="J153">
        <v>2</v>
      </c>
      <c r="L153" t="str">
        <f t="shared" si="2"/>
        <v xml:space="preserve">NLG-15-2_IDX10_RAD42 </v>
      </c>
      <c r="M153" t="s">
        <v>467</v>
      </c>
      <c r="N153" t="s">
        <v>664</v>
      </c>
      <c r="P153" t="s">
        <v>218</v>
      </c>
      <c r="AI153" t="s">
        <v>630</v>
      </c>
      <c r="AJ153" t="s">
        <v>664</v>
      </c>
    </row>
    <row r="154" spans="1:36" x14ac:dyDescent="0.2">
      <c r="A154" t="s">
        <v>630</v>
      </c>
      <c r="B154" s="12" t="s">
        <v>173</v>
      </c>
      <c r="C154" s="12" t="s">
        <v>745</v>
      </c>
      <c r="D154" t="s">
        <v>467</v>
      </c>
      <c r="E154" s="12" t="s">
        <v>467</v>
      </c>
      <c r="F154">
        <v>150</v>
      </c>
      <c r="G154">
        <v>3</v>
      </c>
      <c r="H154" t="s">
        <v>218</v>
      </c>
      <c r="I154" t="s">
        <v>664</v>
      </c>
      <c r="J154">
        <v>2</v>
      </c>
      <c r="L154" t="str">
        <f t="shared" si="2"/>
        <v xml:space="preserve">NLG-150-3_IDX10_RAD44 </v>
      </c>
      <c r="M154" t="s">
        <v>467</v>
      </c>
      <c r="N154" t="s">
        <v>664</v>
      </c>
      <c r="P154" t="s">
        <v>218</v>
      </c>
      <c r="AI154" t="s">
        <v>631</v>
      </c>
      <c r="AJ154" t="s">
        <v>664</v>
      </c>
    </row>
    <row r="155" spans="1:36" x14ac:dyDescent="0.2">
      <c r="A155" t="s">
        <v>631</v>
      </c>
      <c r="B155" s="12" t="s">
        <v>184</v>
      </c>
      <c r="C155" s="12" t="s">
        <v>746</v>
      </c>
      <c r="D155" t="s">
        <v>467</v>
      </c>
      <c r="E155" s="12" t="s">
        <v>467</v>
      </c>
      <c r="F155">
        <v>24</v>
      </c>
      <c r="G155">
        <v>4</v>
      </c>
      <c r="H155" t="s">
        <v>218</v>
      </c>
      <c r="I155" t="s">
        <v>664</v>
      </c>
      <c r="J155">
        <v>2</v>
      </c>
      <c r="L155" t="str">
        <f t="shared" si="2"/>
        <v xml:space="preserve">NLG-24-4_IDX10_RAD46 </v>
      </c>
      <c r="M155" t="s">
        <v>467</v>
      </c>
      <c r="N155" t="s">
        <v>664</v>
      </c>
      <c r="P155" t="s">
        <v>218</v>
      </c>
      <c r="AI155" t="s">
        <v>632</v>
      </c>
      <c r="AJ155" t="s">
        <v>664</v>
      </c>
    </row>
    <row r="156" spans="1:36" x14ac:dyDescent="0.2">
      <c r="A156" t="s">
        <v>632</v>
      </c>
      <c r="B156" s="12" t="s">
        <v>195</v>
      </c>
      <c r="C156" s="12" t="s">
        <v>746</v>
      </c>
      <c r="D156" t="s">
        <v>467</v>
      </c>
      <c r="E156" s="12" t="s">
        <v>467</v>
      </c>
      <c r="F156">
        <v>24</v>
      </c>
      <c r="G156">
        <v>5</v>
      </c>
      <c r="H156" t="s">
        <v>218</v>
      </c>
      <c r="I156" t="s">
        <v>664</v>
      </c>
      <c r="J156">
        <v>2</v>
      </c>
      <c r="L156" t="str">
        <f t="shared" si="2"/>
        <v xml:space="preserve">NLG-24-5_IDX10_RAD48 </v>
      </c>
      <c r="M156" t="s">
        <v>467</v>
      </c>
      <c r="N156" t="s">
        <v>664</v>
      </c>
      <c r="P156" t="s">
        <v>218</v>
      </c>
      <c r="AI156" t="s">
        <v>633</v>
      </c>
      <c r="AJ156" t="s">
        <v>664</v>
      </c>
    </row>
    <row r="157" spans="1:36" x14ac:dyDescent="0.2">
      <c r="A157" t="s">
        <v>633</v>
      </c>
      <c r="B157" s="12" t="s">
        <v>163</v>
      </c>
      <c r="C157" s="12" t="s">
        <v>702</v>
      </c>
      <c r="D157" t="s">
        <v>467</v>
      </c>
      <c r="E157" s="12" t="s">
        <v>467</v>
      </c>
      <c r="F157">
        <v>86</v>
      </c>
      <c r="G157">
        <v>14</v>
      </c>
      <c r="H157" t="s">
        <v>218</v>
      </c>
      <c r="I157" t="s">
        <v>664</v>
      </c>
      <c r="J157">
        <v>2</v>
      </c>
      <c r="L157" t="str">
        <f t="shared" si="2"/>
        <v xml:space="preserve">NLG-86-14_IDX11_RAD06 </v>
      </c>
      <c r="M157" t="s">
        <v>467</v>
      </c>
      <c r="N157" t="s">
        <v>664</v>
      </c>
      <c r="P157" t="s">
        <v>218</v>
      </c>
      <c r="AI157" t="s">
        <v>634</v>
      </c>
      <c r="AJ157" t="s">
        <v>664</v>
      </c>
    </row>
    <row r="158" spans="1:36" x14ac:dyDescent="0.2">
      <c r="A158" t="s">
        <v>634</v>
      </c>
      <c r="B158" s="12" t="s">
        <v>174</v>
      </c>
      <c r="C158" s="12" t="s">
        <v>702</v>
      </c>
      <c r="D158" t="s">
        <v>467</v>
      </c>
      <c r="E158" s="12" t="s">
        <v>467</v>
      </c>
      <c r="F158">
        <v>86</v>
      </c>
      <c r="G158">
        <v>15</v>
      </c>
      <c r="H158" t="s">
        <v>224</v>
      </c>
      <c r="I158" t="s">
        <v>664</v>
      </c>
      <c r="J158">
        <v>2</v>
      </c>
      <c r="L158" t="str">
        <f t="shared" si="2"/>
        <v xml:space="preserve">NLG-86-15_IDX11_RAD08 </v>
      </c>
      <c r="M158" t="s">
        <v>467</v>
      </c>
      <c r="N158" t="s">
        <v>664</v>
      </c>
      <c r="P158" t="s">
        <v>224</v>
      </c>
      <c r="AI158" t="s">
        <v>635</v>
      </c>
      <c r="AJ158" t="s">
        <v>667</v>
      </c>
    </row>
    <row r="159" spans="1:36" x14ac:dyDescent="0.2">
      <c r="A159" t="s">
        <v>635</v>
      </c>
      <c r="B159" s="12" t="s">
        <v>185</v>
      </c>
      <c r="C159" s="12" t="s">
        <v>747</v>
      </c>
      <c r="D159" t="s">
        <v>473</v>
      </c>
      <c r="E159" s="12" t="s">
        <v>473</v>
      </c>
      <c r="F159">
        <v>12</v>
      </c>
      <c r="G159">
        <v>5</v>
      </c>
      <c r="H159" t="s">
        <v>218</v>
      </c>
      <c r="I159" t="s">
        <v>667</v>
      </c>
      <c r="J159">
        <v>2</v>
      </c>
      <c r="L159" t="str">
        <f t="shared" si="2"/>
        <v xml:space="preserve">NYR-12-5_IDX11_RAD09 </v>
      </c>
      <c r="M159" t="s">
        <v>473</v>
      </c>
      <c r="N159" t="s">
        <v>667</v>
      </c>
      <c r="P159" t="s">
        <v>218</v>
      </c>
      <c r="AI159" t="s">
        <v>636</v>
      </c>
      <c r="AJ159" t="s">
        <v>667</v>
      </c>
    </row>
    <row r="160" spans="1:36" x14ac:dyDescent="0.2">
      <c r="A160" t="s">
        <v>636</v>
      </c>
      <c r="B160" s="12" t="s">
        <v>196</v>
      </c>
      <c r="C160" s="12" t="s">
        <v>703</v>
      </c>
      <c r="D160" t="s">
        <v>473</v>
      </c>
      <c r="E160" s="12" t="s">
        <v>473</v>
      </c>
      <c r="F160">
        <v>23</v>
      </c>
      <c r="G160">
        <v>3</v>
      </c>
      <c r="H160" t="s">
        <v>224</v>
      </c>
      <c r="I160" t="s">
        <v>667</v>
      </c>
      <c r="J160">
        <v>2</v>
      </c>
      <c r="L160" t="str">
        <f t="shared" si="2"/>
        <v xml:space="preserve">NYR-23-3_IDX11_RAD11 </v>
      </c>
      <c r="M160" t="s">
        <v>473</v>
      </c>
      <c r="N160" t="s">
        <v>667</v>
      </c>
      <c r="P160" t="s">
        <v>224</v>
      </c>
      <c r="AI160" t="s">
        <v>637</v>
      </c>
      <c r="AJ160" t="s">
        <v>667</v>
      </c>
    </row>
    <row r="161" spans="1:36" x14ac:dyDescent="0.2">
      <c r="A161" t="s">
        <v>637</v>
      </c>
      <c r="B161" s="12" t="s">
        <v>164</v>
      </c>
      <c r="C161" s="12" t="s">
        <v>708</v>
      </c>
      <c r="D161" t="s">
        <v>473</v>
      </c>
      <c r="E161" s="12" t="s">
        <v>473</v>
      </c>
      <c r="F161">
        <v>96</v>
      </c>
      <c r="G161">
        <v>15</v>
      </c>
      <c r="H161" t="s">
        <v>218</v>
      </c>
      <c r="I161" t="s">
        <v>667</v>
      </c>
      <c r="J161">
        <v>2</v>
      </c>
      <c r="L161" t="str">
        <f t="shared" si="2"/>
        <v xml:space="preserve">NYR-96-15_IDX11_RAD19 </v>
      </c>
      <c r="M161" t="s">
        <v>473</v>
      </c>
      <c r="N161" t="s">
        <v>667</v>
      </c>
      <c r="P161" t="s">
        <v>218</v>
      </c>
      <c r="AI161" t="s">
        <v>638</v>
      </c>
      <c r="AJ161" t="s">
        <v>667</v>
      </c>
    </row>
    <row r="162" spans="1:36" x14ac:dyDescent="0.2">
      <c r="A162" t="s">
        <v>638</v>
      </c>
      <c r="B162" s="12" t="s">
        <v>175</v>
      </c>
      <c r="C162" s="12" t="s">
        <v>708</v>
      </c>
      <c r="D162" t="s">
        <v>473</v>
      </c>
      <c r="E162" s="12" t="s">
        <v>473</v>
      </c>
      <c r="F162">
        <v>96</v>
      </c>
      <c r="G162">
        <v>16</v>
      </c>
      <c r="H162" t="s">
        <v>218</v>
      </c>
      <c r="I162" t="s">
        <v>667</v>
      </c>
      <c r="J162">
        <v>2</v>
      </c>
      <c r="L162" t="str">
        <f t="shared" si="2"/>
        <v xml:space="preserve">NYR-96-16_IDX11_RAD20 </v>
      </c>
      <c r="M162" t="s">
        <v>473</v>
      </c>
      <c r="N162" t="s">
        <v>667</v>
      </c>
      <c r="P162" t="s">
        <v>218</v>
      </c>
      <c r="AI162" t="s">
        <v>639</v>
      </c>
      <c r="AJ162" t="s">
        <v>668</v>
      </c>
    </row>
    <row r="163" spans="1:36" x14ac:dyDescent="0.2">
      <c r="A163" t="s">
        <v>639</v>
      </c>
      <c r="B163" s="12" t="s">
        <v>186</v>
      </c>
      <c r="C163" s="12" t="s">
        <v>748</v>
      </c>
      <c r="D163" t="s">
        <v>658</v>
      </c>
      <c r="E163" s="12" t="s">
        <v>658</v>
      </c>
      <c r="F163">
        <v>33</v>
      </c>
      <c r="G163">
        <v>2</v>
      </c>
      <c r="H163" t="s">
        <v>218</v>
      </c>
      <c r="I163" t="s">
        <v>665</v>
      </c>
      <c r="J163">
        <v>2</v>
      </c>
      <c r="L163" t="str">
        <f t="shared" si="2"/>
        <v xml:space="preserve">OHP-33-2_IDX11_RAD21 </v>
      </c>
      <c r="M163" t="s">
        <v>658</v>
      </c>
      <c r="N163" t="s">
        <v>665</v>
      </c>
      <c r="P163" t="s">
        <v>218</v>
      </c>
      <c r="AI163" t="s">
        <v>640</v>
      </c>
      <c r="AJ163" t="s">
        <v>668</v>
      </c>
    </row>
    <row r="164" spans="1:36" x14ac:dyDescent="0.2">
      <c r="A164" t="s">
        <v>640</v>
      </c>
      <c r="B164" s="12" t="s">
        <v>197</v>
      </c>
      <c r="C164" s="12" t="s">
        <v>748</v>
      </c>
      <c r="D164" t="s">
        <v>658</v>
      </c>
      <c r="E164" s="12" t="s">
        <v>658</v>
      </c>
      <c r="F164">
        <v>33</v>
      </c>
      <c r="G164">
        <v>3</v>
      </c>
      <c r="H164" t="s">
        <v>226</v>
      </c>
      <c r="I164" t="s">
        <v>665</v>
      </c>
      <c r="J164">
        <v>2</v>
      </c>
      <c r="L164" t="str">
        <f t="shared" si="2"/>
        <v xml:space="preserve">OHP-33-3_IDX11_RAD22 </v>
      </c>
      <c r="M164" t="s">
        <v>658</v>
      </c>
      <c r="N164" t="s">
        <v>665</v>
      </c>
      <c r="P164" t="s">
        <v>226</v>
      </c>
      <c r="AI164" t="s">
        <v>641</v>
      </c>
      <c r="AJ164" t="s">
        <v>665</v>
      </c>
    </row>
    <row r="165" spans="1:36" x14ac:dyDescent="0.2">
      <c r="A165" t="s">
        <v>641</v>
      </c>
      <c r="B165" s="12" t="s">
        <v>165</v>
      </c>
      <c r="C165" s="12" t="s">
        <v>711</v>
      </c>
      <c r="D165" t="s">
        <v>468</v>
      </c>
      <c r="E165" s="12" t="s">
        <v>468</v>
      </c>
      <c r="F165">
        <v>156</v>
      </c>
      <c r="G165">
        <v>3</v>
      </c>
      <c r="H165" t="s">
        <v>224</v>
      </c>
      <c r="I165" t="s">
        <v>665</v>
      </c>
      <c r="J165">
        <v>2</v>
      </c>
      <c r="L165" t="str">
        <f t="shared" si="2"/>
        <v xml:space="preserve">SEN-156-3_IDX11_RAD31 </v>
      </c>
      <c r="M165" t="s">
        <v>468</v>
      </c>
      <c r="N165" t="s">
        <v>665</v>
      </c>
      <c r="P165" t="s">
        <v>224</v>
      </c>
      <c r="AI165" t="s">
        <v>642</v>
      </c>
      <c r="AJ165" t="s">
        <v>665</v>
      </c>
    </row>
    <row r="166" spans="1:36" x14ac:dyDescent="0.2">
      <c r="A166" t="s">
        <v>642</v>
      </c>
      <c r="B166" s="12" t="s">
        <v>176</v>
      </c>
      <c r="C166" s="12" t="s">
        <v>711</v>
      </c>
      <c r="D166" t="s">
        <v>468</v>
      </c>
      <c r="E166" s="12" t="s">
        <v>468</v>
      </c>
      <c r="F166">
        <v>156</v>
      </c>
      <c r="G166">
        <v>4</v>
      </c>
      <c r="H166" t="s">
        <v>224</v>
      </c>
      <c r="I166" t="s">
        <v>665</v>
      </c>
      <c r="J166">
        <v>2</v>
      </c>
      <c r="L166" t="str">
        <f t="shared" si="2"/>
        <v xml:space="preserve">SEN-156-4_IDX11_RAD32 </v>
      </c>
      <c r="M166" t="s">
        <v>468</v>
      </c>
      <c r="N166" t="s">
        <v>665</v>
      </c>
      <c r="P166" t="s">
        <v>224</v>
      </c>
      <c r="AI166" t="s">
        <v>643</v>
      </c>
      <c r="AJ166" t="s">
        <v>665</v>
      </c>
    </row>
    <row r="167" spans="1:36" x14ac:dyDescent="0.2">
      <c r="A167" t="s">
        <v>643</v>
      </c>
      <c r="B167" s="12" t="s">
        <v>187</v>
      </c>
      <c r="C167" s="12" t="s">
        <v>711</v>
      </c>
      <c r="D167" t="s">
        <v>468</v>
      </c>
      <c r="E167" s="12" t="s">
        <v>468</v>
      </c>
      <c r="F167">
        <v>156</v>
      </c>
      <c r="G167">
        <v>5</v>
      </c>
      <c r="H167" t="s">
        <v>224</v>
      </c>
      <c r="I167" t="s">
        <v>665</v>
      </c>
      <c r="J167">
        <v>2</v>
      </c>
      <c r="L167" t="str">
        <f t="shared" si="2"/>
        <v xml:space="preserve">SEN-156-5_IDX11_RAD33 </v>
      </c>
      <c r="M167" t="s">
        <v>468</v>
      </c>
      <c r="N167" t="s">
        <v>665</v>
      </c>
      <c r="P167" t="s">
        <v>224</v>
      </c>
      <c r="AI167" t="s">
        <v>644</v>
      </c>
      <c r="AJ167" t="s">
        <v>666</v>
      </c>
    </row>
    <row r="168" spans="1:36" x14ac:dyDescent="0.2">
      <c r="A168" t="s">
        <v>644</v>
      </c>
      <c r="B168" s="12" t="s">
        <v>198</v>
      </c>
      <c r="C168" s="12" t="s">
        <v>712</v>
      </c>
      <c r="D168" t="s">
        <v>469</v>
      </c>
      <c r="E168" s="12" t="s">
        <v>469</v>
      </c>
      <c r="F168">
        <v>17</v>
      </c>
      <c r="G168">
        <v>1</v>
      </c>
      <c r="H168" t="s">
        <v>218</v>
      </c>
      <c r="I168" t="s">
        <v>666</v>
      </c>
      <c r="J168">
        <v>2</v>
      </c>
      <c r="L168" t="str">
        <f t="shared" si="2"/>
        <v xml:space="preserve">TAK-17-1_IDX11_RAD34 </v>
      </c>
      <c r="M168" t="s">
        <v>469</v>
      </c>
      <c r="N168" t="s">
        <v>666</v>
      </c>
      <c r="P168" t="s">
        <v>218</v>
      </c>
      <c r="AI168" t="s">
        <v>645</v>
      </c>
      <c r="AJ168" t="s">
        <v>666</v>
      </c>
    </row>
    <row r="169" spans="1:36" x14ac:dyDescent="0.2">
      <c r="A169" t="s">
        <v>645</v>
      </c>
      <c r="B169" s="12" t="s">
        <v>166</v>
      </c>
      <c r="C169" s="12" t="s">
        <v>714</v>
      </c>
      <c r="D169" t="s">
        <v>469</v>
      </c>
      <c r="E169" s="12" t="s">
        <v>469</v>
      </c>
      <c r="F169">
        <v>40</v>
      </c>
      <c r="G169">
        <v>8</v>
      </c>
      <c r="H169" t="s">
        <v>218</v>
      </c>
      <c r="I169" t="s">
        <v>666</v>
      </c>
      <c r="J169">
        <v>2</v>
      </c>
      <c r="L169" t="str">
        <f t="shared" si="2"/>
        <v xml:space="preserve">TAK-40-8_IDX11_RAD42 </v>
      </c>
      <c r="M169" t="s">
        <v>469</v>
      </c>
      <c r="N169" t="s">
        <v>666</v>
      </c>
      <c r="P169" t="s">
        <v>218</v>
      </c>
      <c r="AI169" t="s">
        <v>646</v>
      </c>
      <c r="AJ169" t="s">
        <v>666</v>
      </c>
    </row>
    <row r="170" spans="1:36" x14ac:dyDescent="0.2">
      <c r="A170" t="s">
        <v>646</v>
      </c>
      <c r="B170" s="12" t="s">
        <v>177</v>
      </c>
      <c r="C170" s="12" t="s">
        <v>749</v>
      </c>
      <c r="D170" t="s">
        <v>469</v>
      </c>
      <c r="E170" s="12" t="s">
        <v>469</v>
      </c>
      <c r="F170">
        <v>43</v>
      </c>
      <c r="G170">
        <v>13</v>
      </c>
      <c r="H170" t="s">
        <v>218</v>
      </c>
      <c r="I170" t="s">
        <v>666</v>
      </c>
      <c r="J170">
        <v>2</v>
      </c>
      <c r="L170" t="str">
        <f t="shared" si="2"/>
        <v xml:space="preserve">TAK-43-13_IDX11_RAD44 </v>
      </c>
      <c r="M170" t="s">
        <v>469</v>
      </c>
      <c r="N170" t="s">
        <v>666</v>
      </c>
      <c r="P170" t="s">
        <v>218</v>
      </c>
      <c r="AI170" t="s">
        <v>647</v>
      </c>
      <c r="AJ170" t="s">
        <v>666</v>
      </c>
    </row>
    <row r="171" spans="1:36" x14ac:dyDescent="0.2">
      <c r="A171" t="s">
        <v>647</v>
      </c>
      <c r="B171" s="12" t="s">
        <v>199</v>
      </c>
      <c r="C171" s="12" t="s">
        <v>750</v>
      </c>
      <c r="D171" t="s">
        <v>469</v>
      </c>
      <c r="E171" s="12" t="s">
        <v>469</v>
      </c>
      <c r="F171">
        <v>77</v>
      </c>
      <c r="G171">
        <v>27</v>
      </c>
      <c r="H171" t="s">
        <v>218</v>
      </c>
      <c r="I171" t="s">
        <v>666</v>
      </c>
      <c r="J171">
        <v>2</v>
      </c>
      <c r="L171" t="str">
        <f t="shared" si="2"/>
        <v xml:space="preserve">TAK-77-27_IDX11_RAD48 </v>
      </c>
      <c r="M171" t="s">
        <v>469</v>
      </c>
      <c r="N171" t="s">
        <v>666</v>
      </c>
      <c r="P171" t="s">
        <v>218</v>
      </c>
      <c r="AI171" t="s">
        <v>648</v>
      </c>
      <c r="AJ171" t="s">
        <v>666</v>
      </c>
    </row>
    <row r="172" spans="1:36" x14ac:dyDescent="0.2">
      <c r="A172" t="s">
        <v>648</v>
      </c>
      <c r="B172" s="12" t="s">
        <v>167</v>
      </c>
      <c r="C172" s="12" t="s">
        <v>715</v>
      </c>
      <c r="D172" t="s">
        <v>469</v>
      </c>
      <c r="E172" s="12" t="s">
        <v>469</v>
      </c>
      <c r="F172">
        <v>80</v>
      </c>
      <c r="G172">
        <v>19</v>
      </c>
      <c r="H172" t="s">
        <v>224</v>
      </c>
      <c r="I172" t="s">
        <v>666</v>
      </c>
      <c r="J172">
        <v>2</v>
      </c>
      <c r="L172" t="str">
        <f t="shared" si="2"/>
        <v xml:space="preserve">TAK-80-19_IDX12_RAD06 </v>
      </c>
      <c r="M172" t="s">
        <v>469</v>
      </c>
      <c r="N172" t="s">
        <v>666</v>
      </c>
      <c r="P172" t="s">
        <v>224</v>
      </c>
      <c r="AI172" t="s">
        <v>649</v>
      </c>
      <c r="AJ172" t="s">
        <v>666</v>
      </c>
    </row>
    <row r="173" spans="1:36" x14ac:dyDescent="0.2">
      <c r="A173" t="s">
        <v>649</v>
      </c>
      <c r="B173" s="12" t="s">
        <v>178</v>
      </c>
      <c r="C173" s="12" t="s">
        <v>751</v>
      </c>
      <c r="D173" t="s">
        <v>469</v>
      </c>
      <c r="E173" s="12" t="s">
        <v>469</v>
      </c>
      <c r="F173">
        <v>87</v>
      </c>
      <c r="G173">
        <v>20</v>
      </c>
      <c r="H173" t="s">
        <v>224</v>
      </c>
      <c r="I173" t="s">
        <v>666</v>
      </c>
      <c r="J173">
        <v>2</v>
      </c>
      <c r="L173" t="str">
        <f t="shared" si="2"/>
        <v xml:space="preserve">TAK-87-20_IDX12_RAD08 </v>
      </c>
      <c r="M173" t="s">
        <v>469</v>
      </c>
      <c r="N173" t="s">
        <v>666</v>
      </c>
      <c r="P173" t="s">
        <v>224</v>
      </c>
      <c r="AI173" t="s">
        <v>650</v>
      </c>
      <c r="AJ173" t="s">
        <v>666</v>
      </c>
    </row>
    <row r="174" spans="1:36" x14ac:dyDescent="0.2">
      <c r="A174" t="s">
        <v>650</v>
      </c>
      <c r="B174" s="12" t="s">
        <v>189</v>
      </c>
      <c r="C174" s="12" t="s">
        <v>752</v>
      </c>
      <c r="D174" t="s">
        <v>469</v>
      </c>
      <c r="E174" s="12" t="s">
        <v>469</v>
      </c>
      <c r="F174">
        <v>95</v>
      </c>
      <c r="G174">
        <v>23</v>
      </c>
      <c r="H174" t="s">
        <v>218</v>
      </c>
      <c r="I174" t="s">
        <v>666</v>
      </c>
      <c r="J174">
        <v>2</v>
      </c>
      <c r="L174" t="str">
        <f t="shared" si="2"/>
        <v xml:space="preserve">TAK-95-23_IDX12_RAD09 </v>
      </c>
      <c r="M174" t="s">
        <v>469</v>
      </c>
      <c r="N174" t="s">
        <v>666</v>
      </c>
      <c r="P174" t="s">
        <v>218</v>
      </c>
      <c r="AI174" t="s">
        <v>651</v>
      </c>
      <c r="AJ174" t="s">
        <v>666</v>
      </c>
    </row>
    <row r="175" spans="1:36" x14ac:dyDescent="0.2">
      <c r="A175" t="s">
        <v>651</v>
      </c>
      <c r="B175" s="12" t="s">
        <v>200</v>
      </c>
      <c r="C175" s="12" t="s">
        <v>752</v>
      </c>
      <c r="D175" t="s">
        <v>469</v>
      </c>
      <c r="E175" s="12" t="s">
        <v>469</v>
      </c>
      <c r="F175">
        <v>95</v>
      </c>
      <c r="G175">
        <v>25</v>
      </c>
      <c r="H175" t="s">
        <v>218</v>
      </c>
      <c r="I175" t="s">
        <v>666</v>
      </c>
      <c r="J175">
        <v>2</v>
      </c>
      <c r="L175" t="str">
        <f t="shared" si="2"/>
        <v xml:space="preserve">TAK-95-25_IDX12_RAD11 </v>
      </c>
      <c r="M175" t="s">
        <v>469</v>
      </c>
      <c r="N175" t="s">
        <v>666</v>
      </c>
      <c r="P175" t="s">
        <v>218</v>
      </c>
      <c r="AI175" t="s">
        <v>652</v>
      </c>
      <c r="AJ175" t="s">
        <v>665</v>
      </c>
    </row>
    <row r="176" spans="1:36" x14ac:dyDescent="0.2">
      <c r="A176" t="s">
        <v>652</v>
      </c>
      <c r="B176" s="12" t="s">
        <v>168</v>
      </c>
      <c r="C176" s="12" t="s">
        <v>753</v>
      </c>
      <c r="D176" t="s">
        <v>463</v>
      </c>
      <c r="E176" s="12" t="s">
        <v>463</v>
      </c>
      <c r="F176">
        <v>5</v>
      </c>
      <c r="G176">
        <v>19</v>
      </c>
      <c r="H176" t="s">
        <v>224</v>
      </c>
      <c r="I176" t="s">
        <v>665</v>
      </c>
      <c r="J176">
        <v>2</v>
      </c>
      <c r="L176" t="str">
        <f t="shared" si="2"/>
        <v xml:space="preserve">ASU-5-19_IDX12_RAD31 </v>
      </c>
      <c r="M176" t="s">
        <v>463</v>
      </c>
      <c r="N176" t="s">
        <v>665</v>
      </c>
      <c r="P176" t="s">
        <v>224</v>
      </c>
      <c r="AI176" t="s">
        <v>653</v>
      </c>
      <c r="AJ176" t="s">
        <v>666</v>
      </c>
    </row>
    <row r="177" spans="1:36" x14ac:dyDescent="0.2">
      <c r="A177" t="s">
        <v>653</v>
      </c>
      <c r="B177" s="12" t="s">
        <v>179</v>
      </c>
      <c r="C177" s="12" t="s">
        <v>729</v>
      </c>
      <c r="D177" t="s">
        <v>464</v>
      </c>
      <c r="E177" s="12" t="s">
        <v>464</v>
      </c>
      <c r="F177">
        <v>48</v>
      </c>
      <c r="G177">
        <v>28</v>
      </c>
      <c r="H177" t="s">
        <v>226</v>
      </c>
      <c r="I177" t="s">
        <v>666</v>
      </c>
      <c r="J177">
        <v>2</v>
      </c>
      <c r="L177" t="str">
        <f t="shared" si="2"/>
        <v xml:space="preserve">CHA-48-28_IDX12_RAD32 </v>
      </c>
      <c r="M177" t="s">
        <v>464</v>
      </c>
      <c r="N177" t="s">
        <v>666</v>
      </c>
      <c r="P177" t="s">
        <v>226</v>
      </c>
      <c r="AI177" t="s">
        <v>654</v>
      </c>
      <c r="AJ177" t="s">
        <v>666</v>
      </c>
    </row>
    <row r="178" spans="1:36" x14ac:dyDescent="0.2">
      <c r="A178" t="s">
        <v>654</v>
      </c>
      <c r="B178" s="12" t="s">
        <v>190</v>
      </c>
      <c r="C178" s="12" t="s">
        <v>754</v>
      </c>
      <c r="D178" t="s">
        <v>465</v>
      </c>
      <c r="E178" s="12" t="s">
        <v>465</v>
      </c>
      <c r="F178">
        <v>67</v>
      </c>
      <c r="G178">
        <v>16</v>
      </c>
      <c r="H178" t="s">
        <v>224</v>
      </c>
      <c r="I178" t="s">
        <v>666</v>
      </c>
      <c r="J178">
        <v>2</v>
      </c>
      <c r="L178" t="str">
        <f t="shared" si="2"/>
        <v xml:space="preserve">JAG-67-16_IDX12_RAD33 </v>
      </c>
      <c r="M178" t="s">
        <v>465</v>
      </c>
      <c r="N178" t="s">
        <v>666</v>
      </c>
      <c r="P178" t="s">
        <v>224</v>
      </c>
      <c r="AI178" t="s">
        <v>655</v>
      </c>
      <c r="AJ178" t="s">
        <v>666</v>
      </c>
    </row>
    <row r="179" spans="1:36" x14ac:dyDescent="0.2">
      <c r="A179" t="s">
        <v>655</v>
      </c>
      <c r="B179" s="12" t="s">
        <v>201</v>
      </c>
      <c r="C179" s="12" t="s">
        <v>755</v>
      </c>
      <c r="D179" t="s">
        <v>466</v>
      </c>
      <c r="E179" s="12" t="s">
        <v>466</v>
      </c>
      <c r="F179">
        <v>105</v>
      </c>
      <c r="G179">
        <v>1</v>
      </c>
      <c r="H179" t="s">
        <v>224</v>
      </c>
      <c r="I179" t="s">
        <v>666</v>
      </c>
      <c r="J179">
        <v>2</v>
      </c>
      <c r="L179" t="str">
        <f t="shared" si="2"/>
        <v xml:space="preserve">KOJ-105-1_IDX12_RAD34 </v>
      </c>
      <c r="M179" t="s">
        <v>466</v>
      </c>
      <c r="N179" t="s">
        <v>666</v>
      </c>
      <c r="P179" t="s">
        <v>224</v>
      </c>
      <c r="AI179" t="s">
        <v>656</v>
      </c>
      <c r="AJ179" t="s">
        <v>667</v>
      </c>
    </row>
    <row r="180" spans="1:36" x14ac:dyDescent="0.2">
      <c r="A180" t="s">
        <v>656</v>
      </c>
      <c r="B180" s="12" t="s">
        <v>169</v>
      </c>
      <c r="C180" s="12" t="s">
        <v>703</v>
      </c>
      <c r="D180" t="s">
        <v>473</v>
      </c>
      <c r="E180" s="12" t="s">
        <v>473</v>
      </c>
      <c r="F180">
        <v>23</v>
      </c>
      <c r="G180">
        <v>2</v>
      </c>
      <c r="H180" t="s">
        <v>224</v>
      </c>
      <c r="I180" t="s">
        <v>667</v>
      </c>
      <c r="J180">
        <v>2</v>
      </c>
      <c r="L180" t="str">
        <f t="shared" si="2"/>
        <v xml:space="preserve">NYR-23-2_IDX12_RAD42 </v>
      </c>
      <c r="M180" t="s">
        <v>473</v>
      </c>
      <c r="N180" t="s">
        <v>667</v>
      </c>
      <c r="P180" t="s">
        <v>224</v>
      </c>
      <c r="AI180" t="s">
        <v>657</v>
      </c>
      <c r="AJ180" t="s">
        <v>666</v>
      </c>
    </row>
    <row r="181" spans="1:36" x14ac:dyDescent="0.2">
      <c r="A181" t="s">
        <v>657</v>
      </c>
      <c r="B181" s="12" t="s">
        <v>180</v>
      </c>
      <c r="C181" s="12" t="s">
        <v>712</v>
      </c>
      <c r="D181" t="s">
        <v>469</v>
      </c>
      <c r="E181" s="12" t="s">
        <v>469</v>
      </c>
      <c r="F181">
        <v>17</v>
      </c>
      <c r="G181">
        <v>4</v>
      </c>
      <c r="H181" t="s">
        <v>226</v>
      </c>
      <c r="I181" t="s">
        <v>666</v>
      </c>
      <c r="J181">
        <v>2</v>
      </c>
      <c r="L181" t="str">
        <f t="shared" si="2"/>
        <v xml:space="preserve">TAK-17-4_IDX12_RAD44 </v>
      </c>
      <c r="M181" t="s">
        <v>469</v>
      </c>
      <c r="N181" t="s">
        <v>666</v>
      </c>
      <c r="P181" t="s">
        <v>226</v>
      </c>
      <c r="AI181" t="s">
        <v>458</v>
      </c>
      <c r="AJ181" t="s">
        <v>666</v>
      </c>
    </row>
    <row r="182" spans="1:36" x14ac:dyDescent="0.2">
      <c r="A182" t="s">
        <v>458</v>
      </c>
      <c r="B182" s="12" t="s">
        <v>202</v>
      </c>
      <c r="C182" s="12" t="s">
        <v>751</v>
      </c>
      <c r="D182" t="s">
        <v>469</v>
      </c>
      <c r="E182" s="12" t="s">
        <v>469</v>
      </c>
      <c r="F182">
        <v>87</v>
      </c>
      <c r="G182">
        <v>22</v>
      </c>
      <c r="H182" t="s">
        <v>226</v>
      </c>
      <c r="I182" t="s">
        <v>666</v>
      </c>
      <c r="J182">
        <v>2</v>
      </c>
      <c r="L182" t="str">
        <f t="shared" si="2"/>
        <v>TAK-87-22_IDX12_RAD48</v>
      </c>
      <c r="M182" t="s">
        <v>469</v>
      </c>
      <c r="N182" t="s">
        <v>666</v>
      </c>
      <c r="P182" t="s">
        <v>226</v>
      </c>
    </row>
  </sheetData>
  <sortState ref="A2:F182">
    <sortCondition ref="A2:A182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81"/>
  <sheetViews>
    <sheetView workbookViewId="0">
      <selection activeCell="A121" sqref="A121:XFD121"/>
    </sheetView>
  </sheetViews>
  <sheetFormatPr baseColWidth="10" defaultRowHeight="16" x14ac:dyDescent="0.2"/>
  <cols>
    <col min="1" max="1" width="26" bestFit="1" customWidth="1"/>
    <col min="2" max="2" width="19.5" style="49" customWidth="1"/>
    <col min="3" max="3" width="18.1640625" bestFit="1" customWidth="1"/>
    <col min="6" max="6" width="13.33203125" bestFit="1" customWidth="1"/>
    <col min="9" max="9" width="15" customWidth="1"/>
    <col min="11" max="11" width="17.83203125" bestFit="1" customWidth="1"/>
    <col min="12" max="12" width="21" customWidth="1"/>
    <col min="13" max="13" width="18.83203125" customWidth="1"/>
    <col min="14" max="14" width="21.6640625" customWidth="1"/>
  </cols>
  <sheetData>
    <row r="1" spans="1:14" x14ac:dyDescent="0.2">
      <c r="A1" t="s">
        <v>938</v>
      </c>
      <c r="B1" s="49" t="s">
        <v>941</v>
      </c>
      <c r="C1" t="s">
        <v>939</v>
      </c>
      <c r="D1">
        <v>387399</v>
      </c>
      <c r="E1" t="s">
        <v>941</v>
      </c>
      <c r="F1" t="s">
        <v>940</v>
      </c>
      <c r="G1">
        <v>323044</v>
      </c>
      <c r="I1">
        <f>G1/D1</f>
        <v>0.83387928208384632</v>
      </c>
      <c r="L1" t="s">
        <v>942</v>
      </c>
      <c r="M1" t="s">
        <v>943</v>
      </c>
      <c r="N1" t="s">
        <v>947</v>
      </c>
    </row>
    <row r="2" spans="1:14" x14ac:dyDescent="0.2">
      <c r="A2" t="s">
        <v>758</v>
      </c>
      <c r="B2" s="49" t="s">
        <v>941</v>
      </c>
      <c r="C2" t="s">
        <v>939</v>
      </c>
      <c r="D2">
        <v>749227</v>
      </c>
      <c r="E2" t="s">
        <v>941</v>
      </c>
      <c r="F2" t="s">
        <v>940</v>
      </c>
      <c r="G2">
        <v>625112</v>
      </c>
      <c r="I2">
        <f t="shared" ref="I2:I65" si="0">G2/D2</f>
        <v>0.83434259576870562</v>
      </c>
      <c r="K2" t="s">
        <v>944</v>
      </c>
      <c r="L2">
        <f>AVERAGE(D:D)</f>
        <v>553728.69060773484</v>
      </c>
      <c r="M2">
        <f>_xlfn.STDEV.S(D:D)</f>
        <v>458912.92294371949</v>
      </c>
      <c r="N2">
        <f>MEDIAN(D:D)</f>
        <v>401566</v>
      </c>
    </row>
    <row r="3" spans="1:14" x14ac:dyDescent="0.2">
      <c r="A3" t="s">
        <v>759</v>
      </c>
      <c r="B3" s="49" t="s">
        <v>941</v>
      </c>
      <c r="C3" t="s">
        <v>939</v>
      </c>
      <c r="D3">
        <v>288047</v>
      </c>
      <c r="E3" t="s">
        <v>941</v>
      </c>
      <c r="F3" t="s">
        <v>940</v>
      </c>
      <c r="G3">
        <v>251245</v>
      </c>
      <c r="I3">
        <f t="shared" si="0"/>
        <v>0.87223612813186735</v>
      </c>
      <c r="K3" t="s">
        <v>945</v>
      </c>
      <c r="L3">
        <f>AVERAGE(G:G)</f>
        <v>404521.03314917127</v>
      </c>
      <c r="M3">
        <f>_xlfn.STDEV.S(G:G)</f>
        <v>400896.40620184469</v>
      </c>
      <c r="N3">
        <f>MEDIAN(G:G)</f>
        <v>301457</v>
      </c>
    </row>
    <row r="4" spans="1:14" x14ac:dyDescent="0.2">
      <c r="A4" t="s">
        <v>760</v>
      </c>
      <c r="B4" s="49" t="s">
        <v>941</v>
      </c>
      <c r="C4" t="s">
        <v>939</v>
      </c>
      <c r="D4">
        <v>254062</v>
      </c>
      <c r="E4" t="s">
        <v>941</v>
      </c>
      <c r="F4" t="s">
        <v>940</v>
      </c>
      <c r="G4">
        <v>215610</v>
      </c>
      <c r="I4">
        <f t="shared" si="0"/>
        <v>0.84865111665656412</v>
      </c>
      <c r="K4" t="s">
        <v>946</v>
      </c>
      <c r="L4">
        <f>AVERAGE(I:I)</f>
        <v>0.69887421562043295</v>
      </c>
      <c r="M4">
        <f>_xlfn.STDEV.S(I:I)</f>
        <v>0.22370963243939376</v>
      </c>
      <c r="N4">
        <f>MEDIAN(I:I)</f>
        <v>0.81112546493921467</v>
      </c>
    </row>
    <row r="5" spans="1:14" x14ac:dyDescent="0.2">
      <c r="A5" t="s">
        <v>761</v>
      </c>
      <c r="B5" s="49" t="s">
        <v>941</v>
      </c>
      <c r="C5" t="s">
        <v>939</v>
      </c>
      <c r="D5">
        <v>408773</v>
      </c>
      <c r="E5" t="s">
        <v>941</v>
      </c>
      <c r="F5" t="s">
        <v>940</v>
      </c>
      <c r="G5">
        <v>351776</v>
      </c>
      <c r="I5">
        <f t="shared" si="0"/>
        <v>0.86056564401269164</v>
      </c>
    </row>
    <row r="6" spans="1:14" x14ac:dyDescent="0.2">
      <c r="A6" t="s">
        <v>762</v>
      </c>
      <c r="B6" s="49" t="s">
        <v>941</v>
      </c>
      <c r="C6" t="s">
        <v>939</v>
      </c>
      <c r="D6">
        <v>320472</v>
      </c>
      <c r="E6" t="s">
        <v>941</v>
      </c>
      <c r="F6" t="s">
        <v>940</v>
      </c>
      <c r="G6">
        <v>259943</v>
      </c>
      <c r="I6">
        <f t="shared" si="0"/>
        <v>0.81112546493921467</v>
      </c>
    </row>
    <row r="7" spans="1:14" x14ac:dyDescent="0.2">
      <c r="A7" t="s">
        <v>763</v>
      </c>
      <c r="B7" s="49" t="s">
        <v>941</v>
      </c>
      <c r="C7" t="s">
        <v>939</v>
      </c>
      <c r="D7">
        <v>210834</v>
      </c>
      <c r="E7" t="s">
        <v>941</v>
      </c>
      <c r="F7" t="s">
        <v>940</v>
      </c>
      <c r="G7">
        <v>166710</v>
      </c>
      <c r="I7">
        <f t="shared" si="0"/>
        <v>0.79071686729844337</v>
      </c>
    </row>
    <row r="8" spans="1:14" x14ac:dyDescent="0.2">
      <c r="A8" t="s">
        <v>764</v>
      </c>
      <c r="B8" s="49" t="s">
        <v>941</v>
      </c>
      <c r="C8" t="s">
        <v>939</v>
      </c>
      <c r="D8">
        <v>629501</v>
      </c>
      <c r="E8" t="s">
        <v>941</v>
      </c>
      <c r="F8" t="s">
        <v>940</v>
      </c>
      <c r="G8">
        <v>572759</v>
      </c>
      <c r="I8">
        <f t="shared" si="0"/>
        <v>0.90986193826538797</v>
      </c>
    </row>
    <row r="9" spans="1:14" x14ac:dyDescent="0.2">
      <c r="A9" t="s">
        <v>765</v>
      </c>
      <c r="B9" s="49" t="s">
        <v>941</v>
      </c>
      <c r="C9" t="s">
        <v>939</v>
      </c>
      <c r="D9">
        <v>373465</v>
      </c>
      <c r="E9" t="s">
        <v>941</v>
      </c>
      <c r="F9" t="s">
        <v>940</v>
      </c>
      <c r="G9">
        <v>94922</v>
      </c>
      <c r="I9">
        <f t="shared" si="0"/>
        <v>0.25416571834040674</v>
      </c>
    </row>
    <row r="10" spans="1:14" x14ac:dyDescent="0.2">
      <c r="A10" t="s">
        <v>766</v>
      </c>
      <c r="B10" s="49" t="s">
        <v>941</v>
      </c>
      <c r="C10" t="s">
        <v>939</v>
      </c>
      <c r="D10">
        <v>393693</v>
      </c>
      <c r="E10" t="s">
        <v>941</v>
      </c>
      <c r="F10" t="s">
        <v>940</v>
      </c>
      <c r="G10">
        <v>309788</v>
      </c>
      <c r="I10">
        <f t="shared" si="0"/>
        <v>0.78687708442872994</v>
      </c>
    </row>
    <row r="11" spans="1:14" x14ac:dyDescent="0.2">
      <c r="A11" t="s">
        <v>767</v>
      </c>
      <c r="B11" s="49" t="s">
        <v>941</v>
      </c>
      <c r="C11" t="s">
        <v>939</v>
      </c>
      <c r="D11">
        <v>429946</v>
      </c>
      <c r="E11" t="s">
        <v>941</v>
      </c>
      <c r="F11" t="s">
        <v>940</v>
      </c>
      <c r="G11">
        <v>382255</v>
      </c>
      <c r="I11">
        <f t="shared" si="0"/>
        <v>0.88907676778013978</v>
      </c>
    </row>
    <row r="12" spans="1:14" x14ac:dyDescent="0.2">
      <c r="A12" t="s">
        <v>768</v>
      </c>
      <c r="B12" s="49" t="s">
        <v>941</v>
      </c>
      <c r="C12" t="s">
        <v>939</v>
      </c>
      <c r="D12">
        <v>375608</v>
      </c>
      <c r="E12" t="s">
        <v>941</v>
      </c>
      <c r="F12" t="s">
        <v>940</v>
      </c>
      <c r="G12">
        <v>142945</v>
      </c>
      <c r="I12">
        <f t="shared" si="0"/>
        <v>0.380569636429469</v>
      </c>
    </row>
    <row r="13" spans="1:14" x14ac:dyDescent="0.2">
      <c r="A13" t="s">
        <v>769</v>
      </c>
      <c r="B13" s="49" t="s">
        <v>941</v>
      </c>
      <c r="C13" t="s">
        <v>939</v>
      </c>
      <c r="D13">
        <v>373506</v>
      </c>
      <c r="E13" t="s">
        <v>941</v>
      </c>
      <c r="F13" t="s">
        <v>940</v>
      </c>
      <c r="G13">
        <v>328820</v>
      </c>
      <c r="I13">
        <f t="shared" si="0"/>
        <v>0.88036069032358244</v>
      </c>
    </row>
    <row r="14" spans="1:14" x14ac:dyDescent="0.2">
      <c r="A14" t="s">
        <v>770</v>
      </c>
      <c r="B14" s="49" t="s">
        <v>941</v>
      </c>
      <c r="C14" t="s">
        <v>939</v>
      </c>
      <c r="D14">
        <v>382924</v>
      </c>
      <c r="E14" t="s">
        <v>941</v>
      </c>
      <c r="F14" t="s">
        <v>940</v>
      </c>
      <c r="G14">
        <v>156398</v>
      </c>
      <c r="I14">
        <f t="shared" si="0"/>
        <v>0.40843091579530144</v>
      </c>
    </row>
    <row r="15" spans="1:14" x14ac:dyDescent="0.2">
      <c r="A15" t="s">
        <v>771</v>
      </c>
      <c r="B15" s="49" t="s">
        <v>941</v>
      </c>
      <c r="C15" t="s">
        <v>939</v>
      </c>
      <c r="D15">
        <v>399668</v>
      </c>
      <c r="E15" t="s">
        <v>941</v>
      </c>
      <c r="F15" t="s">
        <v>940</v>
      </c>
      <c r="G15">
        <v>299449</v>
      </c>
      <c r="I15">
        <f t="shared" si="0"/>
        <v>0.74924437282944845</v>
      </c>
    </row>
    <row r="16" spans="1:14" x14ac:dyDescent="0.2">
      <c r="A16" t="s">
        <v>772</v>
      </c>
      <c r="B16" s="49" t="s">
        <v>941</v>
      </c>
      <c r="C16" t="s">
        <v>939</v>
      </c>
      <c r="D16">
        <v>1224182</v>
      </c>
      <c r="E16" t="s">
        <v>941</v>
      </c>
      <c r="F16" t="s">
        <v>940</v>
      </c>
      <c r="G16">
        <v>1022464</v>
      </c>
      <c r="I16">
        <f t="shared" si="0"/>
        <v>0.83522221369044802</v>
      </c>
    </row>
    <row r="17" spans="1:9" x14ac:dyDescent="0.2">
      <c r="A17" t="s">
        <v>773</v>
      </c>
      <c r="B17" s="49" t="s">
        <v>941</v>
      </c>
      <c r="C17" t="s">
        <v>939</v>
      </c>
      <c r="D17">
        <v>1228071</v>
      </c>
      <c r="E17" t="s">
        <v>941</v>
      </c>
      <c r="F17" t="s">
        <v>940</v>
      </c>
      <c r="G17">
        <v>1062785</v>
      </c>
      <c r="I17">
        <f t="shared" si="0"/>
        <v>0.86541006179610136</v>
      </c>
    </row>
    <row r="18" spans="1:9" x14ac:dyDescent="0.2">
      <c r="A18" t="s">
        <v>774</v>
      </c>
      <c r="B18" s="49" t="s">
        <v>941</v>
      </c>
      <c r="C18" t="s">
        <v>939</v>
      </c>
      <c r="D18">
        <v>1671344</v>
      </c>
      <c r="E18" t="s">
        <v>941</v>
      </c>
      <c r="F18" t="s">
        <v>940</v>
      </c>
      <c r="G18">
        <v>1479273</v>
      </c>
      <c r="I18">
        <f t="shared" si="0"/>
        <v>0.88507991173570488</v>
      </c>
    </row>
    <row r="19" spans="1:9" x14ac:dyDescent="0.2">
      <c r="A19" t="s">
        <v>775</v>
      </c>
      <c r="B19" s="49" t="s">
        <v>941</v>
      </c>
      <c r="C19" t="s">
        <v>939</v>
      </c>
      <c r="D19">
        <v>363797</v>
      </c>
      <c r="E19" t="s">
        <v>941</v>
      </c>
      <c r="F19" t="s">
        <v>940</v>
      </c>
      <c r="G19">
        <v>301457</v>
      </c>
      <c r="I19">
        <f t="shared" si="0"/>
        <v>0.82864069797167106</v>
      </c>
    </row>
    <row r="20" spans="1:9" x14ac:dyDescent="0.2">
      <c r="A20" t="s">
        <v>776</v>
      </c>
      <c r="B20" s="49" t="s">
        <v>941</v>
      </c>
      <c r="C20" t="s">
        <v>939</v>
      </c>
      <c r="D20">
        <v>386329</v>
      </c>
      <c r="E20" t="s">
        <v>941</v>
      </c>
      <c r="F20" t="s">
        <v>940</v>
      </c>
      <c r="G20">
        <v>338042</v>
      </c>
      <c r="I20">
        <f t="shared" si="0"/>
        <v>0.87501067742778826</v>
      </c>
    </row>
    <row r="21" spans="1:9" x14ac:dyDescent="0.2">
      <c r="A21" t="s">
        <v>777</v>
      </c>
      <c r="B21" s="49" t="s">
        <v>941</v>
      </c>
      <c r="C21" t="s">
        <v>939</v>
      </c>
      <c r="D21">
        <v>183784</v>
      </c>
      <c r="E21" t="s">
        <v>941</v>
      </c>
      <c r="F21" t="s">
        <v>940</v>
      </c>
      <c r="G21">
        <v>160149</v>
      </c>
      <c r="I21">
        <f t="shared" si="0"/>
        <v>0.87139794541418192</v>
      </c>
    </row>
    <row r="22" spans="1:9" x14ac:dyDescent="0.2">
      <c r="A22" t="s">
        <v>778</v>
      </c>
      <c r="B22" s="49" t="s">
        <v>941</v>
      </c>
      <c r="C22" t="s">
        <v>939</v>
      </c>
      <c r="D22">
        <v>355762</v>
      </c>
      <c r="E22" t="s">
        <v>941</v>
      </c>
      <c r="F22" t="s">
        <v>940</v>
      </c>
      <c r="G22">
        <v>225512</v>
      </c>
      <c r="I22">
        <f t="shared" si="0"/>
        <v>0.63388445084073064</v>
      </c>
    </row>
    <row r="23" spans="1:9" x14ac:dyDescent="0.2">
      <c r="A23" t="s">
        <v>779</v>
      </c>
      <c r="B23" s="49" t="s">
        <v>941</v>
      </c>
      <c r="C23" t="s">
        <v>939</v>
      </c>
      <c r="D23">
        <v>342732</v>
      </c>
      <c r="E23" t="s">
        <v>941</v>
      </c>
      <c r="F23" t="s">
        <v>940</v>
      </c>
      <c r="G23">
        <v>176447</v>
      </c>
      <c r="I23">
        <f t="shared" si="0"/>
        <v>0.51482499445630991</v>
      </c>
    </row>
    <row r="24" spans="1:9" x14ac:dyDescent="0.2">
      <c r="A24" t="s">
        <v>780</v>
      </c>
      <c r="B24" s="49" t="s">
        <v>941</v>
      </c>
      <c r="C24" t="s">
        <v>939</v>
      </c>
      <c r="D24">
        <v>1017925</v>
      </c>
      <c r="E24" t="s">
        <v>941</v>
      </c>
      <c r="F24" t="s">
        <v>940</v>
      </c>
      <c r="G24">
        <v>854250</v>
      </c>
      <c r="I24">
        <f t="shared" si="0"/>
        <v>0.83920721074735372</v>
      </c>
    </row>
    <row r="25" spans="1:9" x14ac:dyDescent="0.2">
      <c r="A25" t="s">
        <v>781</v>
      </c>
      <c r="B25" s="49" t="s">
        <v>941</v>
      </c>
      <c r="C25" t="s">
        <v>939</v>
      </c>
      <c r="D25">
        <v>330707</v>
      </c>
      <c r="E25" t="s">
        <v>941</v>
      </c>
      <c r="F25" t="s">
        <v>940</v>
      </c>
      <c r="G25">
        <v>226941</v>
      </c>
      <c r="I25">
        <f t="shared" si="0"/>
        <v>0.68622980463068517</v>
      </c>
    </row>
    <row r="26" spans="1:9" x14ac:dyDescent="0.2">
      <c r="A26" t="s">
        <v>782</v>
      </c>
      <c r="B26" s="49" t="s">
        <v>941</v>
      </c>
      <c r="C26" t="s">
        <v>939</v>
      </c>
      <c r="D26">
        <v>329238</v>
      </c>
      <c r="E26" t="s">
        <v>941</v>
      </c>
      <c r="F26" t="s">
        <v>940</v>
      </c>
      <c r="G26">
        <v>290197</v>
      </c>
      <c r="I26">
        <f t="shared" si="0"/>
        <v>0.88142012768878442</v>
      </c>
    </row>
    <row r="27" spans="1:9" x14ac:dyDescent="0.2">
      <c r="A27" t="s">
        <v>783</v>
      </c>
      <c r="B27" s="49" t="s">
        <v>941</v>
      </c>
      <c r="C27" t="s">
        <v>939</v>
      </c>
      <c r="D27">
        <v>114031</v>
      </c>
      <c r="E27" t="s">
        <v>941</v>
      </c>
      <c r="F27" t="s">
        <v>940</v>
      </c>
      <c r="G27">
        <v>93403</v>
      </c>
      <c r="I27">
        <f t="shared" si="0"/>
        <v>0.81910182318843117</v>
      </c>
    </row>
    <row r="28" spans="1:9" x14ac:dyDescent="0.2">
      <c r="A28" t="s">
        <v>784</v>
      </c>
      <c r="B28" s="49" t="s">
        <v>941</v>
      </c>
      <c r="C28" t="s">
        <v>939</v>
      </c>
      <c r="D28">
        <v>1067476</v>
      </c>
      <c r="E28" t="s">
        <v>941</v>
      </c>
      <c r="F28" t="s">
        <v>940</v>
      </c>
      <c r="G28">
        <v>901033</v>
      </c>
      <c r="I28">
        <f t="shared" si="0"/>
        <v>0.8440779933225665</v>
      </c>
    </row>
    <row r="29" spans="1:9" x14ac:dyDescent="0.2">
      <c r="A29" t="s">
        <v>785</v>
      </c>
      <c r="B29" s="49" t="s">
        <v>941</v>
      </c>
      <c r="C29" t="s">
        <v>939</v>
      </c>
      <c r="D29">
        <v>308917</v>
      </c>
      <c r="E29" t="s">
        <v>941</v>
      </c>
      <c r="F29" t="s">
        <v>940</v>
      </c>
      <c r="G29">
        <v>193836</v>
      </c>
      <c r="I29">
        <f t="shared" si="0"/>
        <v>0.6274695144650505</v>
      </c>
    </row>
    <row r="30" spans="1:9" x14ac:dyDescent="0.2">
      <c r="A30" t="s">
        <v>786</v>
      </c>
      <c r="B30" s="49" t="s">
        <v>941</v>
      </c>
      <c r="C30" t="s">
        <v>939</v>
      </c>
      <c r="D30">
        <v>216086</v>
      </c>
      <c r="E30" t="s">
        <v>941</v>
      </c>
      <c r="F30" t="s">
        <v>940</v>
      </c>
      <c r="G30">
        <v>112245</v>
      </c>
      <c r="I30">
        <f t="shared" si="0"/>
        <v>0.51944596133021115</v>
      </c>
    </row>
    <row r="31" spans="1:9" x14ac:dyDescent="0.2">
      <c r="A31" t="s">
        <v>787</v>
      </c>
      <c r="B31" s="49" t="s">
        <v>941</v>
      </c>
      <c r="C31" t="s">
        <v>939</v>
      </c>
      <c r="D31">
        <v>187586</v>
      </c>
      <c r="E31" t="s">
        <v>941</v>
      </c>
      <c r="F31" t="s">
        <v>940</v>
      </c>
      <c r="G31">
        <v>155543</v>
      </c>
      <c r="I31">
        <f t="shared" si="0"/>
        <v>0.82918234836288418</v>
      </c>
    </row>
    <row r="32" spans="1:9" x14ac:dyDescent="0.2">
      <c r="A32" t="s">
        <v>788</v>
      </c>
      <c r="B32" s="49" t="s">
        <v>941</v>
      </c>
      <c r="C32" t="s">
        <v>939</v>
      </c>
      <c r="D32">
        <v>397097</v>
      </c>
      <c r="E32" t="s">
        <v>941</v>
      </c>
      <c r="F32" t="s">
        <v>940</v>
      </c>
      <c r="G32">
        <v>284017</v>
      </c>
      <c r="I32">
        <f t="shared" si="0"/>
        <v>0.71523330571623556</v>
      </c>
    </row>
    <row r="33" spans="1:9" x14ac:dyDescent="0.2">
      <c r="A33" t="s">
        <v>789</v>
      </c>
      <c r="B33" s="49" t="s">
        <v>941</v>
      </c>
      <c r="C33" t="s">
        <v>939</v>
      </c>
      <c r="D33">
        <v>266911</v>
      </c>
      <c r="E33" t="s">
        <v>941</v>
      </c>
      <c r="F33" t="s">
        <v>940</v>
      </c>
      <c r="G33">
        <v>122863</v>
      </c>
      <c r="I33">
        <f t="shared" si="0"/>
        <v>0.4603144868514224</v>
      </c>
    </row>
    <row r="34" spans="1:9" x14ac:dyDescent="0.2">
      <c r="A34" t="s">
        <v>790</v>
      </c>
      <c r="B34" s="49" t="s">
        <v>941</v>
      </c>
      <c r="C34" t="s">
        <v>939</v>
      </c>
      <c r="D34">
        <v>314165</v>
      </c>
      <c r="E34" t="s">
        <v>941</v>
      </c>
      <c r="F34" t="s">
        <v>940</v>
      </c>
      <c r="G34">
        <v>264208</v>
      </c>
      <c r="I34">
        <f t="shared" si="0"/>
        <v>0.84098483281078418</v>
      </c>
    </row>
    <row r="35" spans="1:9" x14ac:dyDescent="0.2">
      <c r="A35" t="s">
        <v>791</v>
      </c>
      <c r="B35" s="49" t="s">
        <v>941</v>
      </c>
      <c r="C35" t="s">
        <v>939</v>
      </c>
      <c r="D35">
        <v>325697</v>
      </c>
      <c r="E35" t="s">
        <v>941</v>
      </c>
      <c r="F35" t="s">
        <v>940</v>
      </c>
      <c r="G35">
        <v>279033</v>
      </c>
      <c r="I35">
        <f t="shared" si="0"/>
        <v>0.85672572974267491</v>
      </c>
    </row>
    <row r="36" spans="1:9" x14ac:dyDescent="0.2">
      <c r="A36" t="s">
        <v>792</v>
      </c>
      <c r="B36" s="49" t="s">
        <v>941</v>
      </c>
      <c r="C36" t="s">
        <v>939</v>
      </c>
      <c r="D36">
        <v>323831</v>
      </c>
      <c r="E36" t="s">
        <v>941</v>
      </c>
      <c r="F36" t="s">
        <v>940</v>
      </c>
      <c r="G36">
        <v>256660</v>
      </c>
      <c r="I36">
        <f t="shared" si="0"/>
        <v>0.79257390428958319</v>
      </c>
    </row>
    <row r="37" spans="1:9" x14ac:dyDescent="0.2">
      <c r="A37" t="s">
        <v>793</v>
      </c>
      <c r="B37" s="49" t="s">
        <v>941</v>
      </c>
      <c r="C37" t="s">
        <v>939</v>
      </c>
      <c r="D37">
        <v>483627</v>
      </c>
      <c r="E37" t="s">
        <v>941</v>
      </c>
      <c r="F37" t="s">
        <v>940</v>
      </c>
      <c r="G37">
        <v>141844</v>
      </c>
      <c r="I37">
        <f t="shared" si="0"/>
        <v>0.29329214456595681</v>
      </c>
    </row>
    <row r="38" spans="1:9" x14ac:dyDescent="0.2">
      <c r="A38" t="s">
        <v>794</v>
      </c>
      <c r="B38" s="49" t="s">
        <v>941</v>
      </c>
      <c r="C38" t="s">
        <v>939</v>
      </c>
      <c r="D38">
        <v>374862</v>
      </c>
      <c r="E38" t="s">
        <v>941</v>
      </c>
      <c r="F38" t="s">
        <v>940</v>
      </c>
      <c r="G38">
        <v>286912</v>
      </c>
      <c r="I38">
        <f t="shared" si="0"/>
        <v>0.76538032662686539</v>
      </c>
    </row>
    <row r="39" spans="1:9" x14ac:dyDescent="0.2">
      <c r="A39" t="s">
        <v>795</v>
      </c>
      <c r="B39" s="49" t="s">
        <v>941</v>
      </c>
      <c r="C39" t="s">
        <v>939</v>
      </c>
      <c r="D39">
        <v>828351</v>
      </c>
      <c r="E39" t="s">
        <v>941</v>
      </c>
      <c r="F39" t="s">
        <v>940</v>
      </c>
      <c r="G39">
        <v>644670</v>
      </c>
      <c r="I39">
        <f t="shared" si="0"/>
        <v>0.7782570432099436</v>
      </c>
    </row>
    <row r="40" spans="1:9" x14ac:dyDescent="0.2">
      <c r="A40" t="s">
        <v>796</v>
      </c>
      <c r="B40" s="49" t="s">
        <v>941</v>
      </c>
      <c r="C40" t="s">
        <v>939</v>
      </c>
      <c r="D40">
        <v>170353</v>
      </c>
      <c r="E40" t="s">
        <v>941</v>
      </c>
      <c r="F40" t="s">
        <v>940</v>
      </c>
      <c r="G40">
        <v>139587</v>
      </c>
      <c r="I40">
        <f t="shared" si="0"/>
        <v>0.81939854302536497</v>
      </c>
    </row>
    <row r="41" spans="1:9" x14ac:dyDescent="0.2">
      <c r="A41" t="s">
        <v>797</v>
      </c>
      <c r="B41" s="49" t="s">
        <v>941</v>
      </c>
      <c r="C41" t="s">
        <v>939</v>
      </c>
      <c r="D41">
        <v>426312</v>
      </c>
      <c r="E41" t="s">
        <v>941</v>
      </c>
      <c r="F41" t="s">
        <v>940</v>
      </c>
      <c r="G41">
        <v>377518</v>
      </c>
      <c r="I41">
        <f t="shared" si="0"/>
        <v>0.88554392088423506</v>
      </c>
    </row>
    <row r="42" spans="1:9" x14ac:dyDescent="0.2">
      <c r="A42" t="s">
        <v>798</v>
      </c>
      <c r="B42" s="49" t="s">
        <v>941</v>
      </c>
      <c r="C42" t="s">
        <v>939</v>
      </c>
      <c r="D42">
        <v>371517</v>
      </c>
      <c r="E42" t="s">
        <v>941</v>
      </c>
      <c r="F42" t="s">
        <v>940</v>
      </c>
      <c r="G42">
        <v>301168</v>
      </c>
      <c r="I42">
        <f t="shared" si="0"/>
        <v>0.81064392746496128</v>
      </c>
    </row>
    <row r="43" spans="1:9" x14ac:dyDescent="0.2">
      <c r="A43" t="s">
        <v>799</v>
      </c>
      <c r="B43" s="49" t="s">
        <v>941</v>
      </c>
      <c r="C43" t="s">
        <v>939</v>
      </c>
      <c r="D43">
        <v>362552</v>
      </c>
      <c r="E43" t="s">
        <v>941</v>
      </c>
      <c r="F43" t="s">
        <v>940</v>
      </c>
      <c r="G43">
        <v>307283</v>
      </c>
      <c r="I43">
        <f t="shared" si="0"/>
        <v>0.84755566098104551</v>
      </c>
    </row>
    <row r="44" spans="1:9" x14ac:dyDescent="0.2">
      <c r="A44" t="s">
        <v>800</v>
      </c>
      <c r="B44" s="49" t="s">
        <v>941</v>
      </c>
      <c r="C44" t="s">
        <v>939</v>
      </c>
      <c r="D44">
        <v>442865</v>
      </c>
      <c r="E44" t="s">
        <v>941</v>
      </c>
      <c r="F44" t="s">
        <v>940</v>
      </c>
      <c r="G44">
        <v>110749</v>
      </c>
      <c r="I44">
        <f t="shared" si="0"/>
        <v>0.25007395030088175</v>
      </c>
    </row>
    <row r="45" spans="1:9" x14ac:dyDescent="0.2">
      <c r="A45" t="s">
        <v>801</v>
      </c>
      <c r="B45" s="49" t="s">
        <v>941</v>
      </c>
      <c r="C45" t="s">
        <v>939</v>
      </c>
      <c r="D45">
        <v>378741</v>
      </c>
      <c r="E45" t="s">
        <v>941</v>
      </c>
      <c r="F45" t="s">
        <v>940</v>
      </c>
      <c r="G45">
        <v>90458</v>
      </c>
      <c r="I45">
        <f t="shared" si="0"/>
        <v>0.2388386786748728</v>
      </c>
    </row>
    <row r="46" spans="1:9" x14ac:dyDescent="0.2">
      <c r="A46" t="s">
        <v>802</v>
      </c>
      <c r="B46" s="49" t="s">
        <v>941</v>
      </c>
      <c r="C46" t="s">
        <v>939</v>
      </c>
      <c r="D46">
        <v>393212</v>
      </c>
      <c r="E46" t="s">
        <v>941</v>
      </c>
      <c r="F46" t="s">
        <v>940</v>
      </c>
      <c r="G46">
        <v>317620</v>
      </c>
      <c r="I46">
        <f t="shared" si="0"/>
        <v>0.80775764727424393</v>
      </c>
    </row>
    <row r="47" spans="1:9" x14ac:dyDescent="0.2">
      <c r="A47" t="s">
        <v>803</v>
      </c>
      <c r="B47" s="49" t="s">
        <v>941</v>
      </c>
      <c r="C47" t="s">
        <v>939</v>
      </c>
      <c r="D47">
        <v>320362</v>
      </c>
      <c r="E47" t="s">
        <v>941</v>
      </c>
      <c r="F47" t="s">
        <v>940</v>
      </c>
      <c r="G47">
        <v>255647</v>
      </c>
      <c r="I47">
        <f t="shared" si="0"/>
        <v>0.79799414412445924</v>
      </c>
    </row>
    <row r="48" spans="1:9" x14ac:dyDescent="0.2">
      <c r="A48" t="s">
        <v>804</v>
      </c>
      <c r="B48" s="49" t="s">
        <v>941</v>
      </c>
      <c r="C48" t="s">
        <v>939</v>
      </c>
      <c r="D48">
        <v>547827</v>
      </c>
      <c r="E48" t="s">
        <v>941</v>
      </c>
      <c r="F48" t="s">
        <v>940</v>
      </c>
      <c r="G48">
        <v>479535</v>
      </c>
      <c r="I48">
        <f t="shared" si="0"/>
        <v>0.87534020776632038</v>
      </c>
    </row>
    <row r="49" spans="1:9" x14ac:dyDescent="0.2">
      <c r="A49" t="s">
        <v>805</v>
      </c>
      <c r="B49" s="49" t="s">
        <v>941</v>
      </c>
      <c r="C49" t="s">
        <v>939</v>
      </c>
      <c r="D49">
        <v>1030583</v>
      </c>
      <c r="E49" t="s">
        <v>941</v>
      </c>
      <c r="F49" t="s">
        <v>940</v>
      </c>
      <c r="G49">
        <v>609635</v>
      </c>
      <c r="I49">
        <f t="shared" si="0"/>
        <v>0.59154381549084356</v>
      </c>
    </row>
    <row r="50" spans="1:9" x14ac:dyDescent="0.2">
      <c r="A50" t="s">
        <v>806</v>
      </c>
      <c r="B50" s="49" t="s">
        <v>941</v>
      </c>
      <c r="C50" t="s">
        <v>939</v>
      </c>
      <c r="D50">
        <v>1476382</v>
      </c>
      <c r="E50" t="s">
        <v>941</v>
      </c>
      <c r="F50" t="s">
        <v>940</v>
      </c>
      <c r="G50">
        <v>1309338</v>
      </c>
      <c r="I50">
        <f t="shared" si="0"/>
        <v>0.88685584083252167</v>
      </c>
    </row>
    <row r="51" spans="1:9" x14ac:dyDescent="0.2">
      <c r="A51" t="s">
        <v>807</v>
      </c>
      <c r="B51" s="49" t="s">
        <v>941</v>
      </c>
      <c r="C51" t="s">
        <v>939</v>
      </c>
      <c r="D51">
        <v>1069658</v>
      </c>
      <c r="E51" t="s">
        <v>941</v>
      </c>
      <c r="F51" t="s">
        <v>940</v>
      </c>
      <c r="G51">
        <v>774910</v>
      </c>
      <c r="I51">
        <f t="shared" si="0"/>
        <v>0.7244465053316107</v>
      </c>
    </row>
    <row r="52" spans="1:9" x14ac:dyDescent="0.2">
      <c r="A52" t="s">
        <v>808</v>
      </c>
      <c r="B52" s="49" t="s">
        <v>941</v>
      </c>
      <c r="C52" t="s">
        <v>939</v>
      </c>
      <c r="D52">
        <v>1259275</v>
      </c>
      <c r="E52" t="s">
        <v>941</v>
      </c>
      <c r="F52" t="s">
        <v>940</v>
      </c>
      <c r="G52">
        <v>1129424</v>
      </c>
      <c r="I52">
        <f t="shared" si="0"/>
        <v>0.89688431835778526</v>
      </c>
    </row>
    <row r="53" spans="1:9" x14ac:dyDescent="0.2">
      <c r="A53" t="s">
        <v>809</v>
      </c>
      <c r="B53" s="49" t="s">
        <v>941</v>
      </c>
      <c r="C53" t="s">
        <v>939</v>
      </c>
      <c r="D53">
        <v>439978</v>
      </c>
      <c r="E53" t="s">
        <v>941</v>
      </c>
      <c r="F53" t="s">
        <v>940</v>
      </c>
      <c r="G53">
        <v>363629</v>
      </c>
      <c r="I53">
        <f t="shared" si="0"/>
        <v>0.82647086899799538</v>
      </c>
    </row>
    <row r="54" spans="1:9" x14ac:dyDescent="0.2">
      <c r="A54" t="s">
        <v>810</v>
      </c>
      <c r="B54" s="49" t="s">
        <v>941</v>
      </c>
      <c r="C54" t="s">
        <v>939</v>
      </c>
      <c r="D54">
        <v>275056</v>
      </c>
      <c r="E54" t="s">
        <v>941</v>
      </c>
      <c r="F54" t="s">
        <v>940</v>
      </c>
      <c r="G54">
        <v>101143</v>
      </c>
      <c r="I54">
        <f t="shared" si="0"/>
        <v>0.36771784654761214</v>
      </c>
    </row>
    <row r="55" spans="1:9" x14ac:dyDescent="0.2">
      <c r="A55" t="s">
        <v>811</v>
      </c>
      <c r="B55" s="49" t="s">
        <v>941</v>
      </c>
      <c r="C55" t="s">
        <v>939</v>
      </c>
      <c r="D55">
        <v>516542</v>
      </c>
      <c r="E55" t="s">
        <v>941</v>
      </c>
      <c r="F55" t="s">
        <v>940</v>
      </c>
      <c r="G55">
        <v>452536</v>
      </c>
      <c r="I55">
        <f t="shared" si="0"/>
        <v>0.87608752047268179</v>
      </c>
    </row>
    <row r="56" spans="1:9" x14ac:dyDescent="0.2">
      <c r="A56" t="s">
        <v>812</v>
      </c>
      <c r="B56" s="49" t="s">
        <v>941</v>
      </c>
      <c r="C56" t="s">
        <v>939</v>
      </c>
      <c r="D56">
        <v>603724</v>
      </c>
      <c r="E56" t="s">
        <v>941</v>
      </c>
      <c r="F56" t="s">
        <v>940</v>
      </c>
      <c r="G56">
        <v>518766</v>
      </c>
      <c r="I56">
        <f t="shared" si="0"/>
        <v>0.85927675560355399</v>
      </c>
    </row>
    <row r="57" spans="1:9" x14ac:dyDescent="0.2">
      <c r="A57" t="s">
        <v>813</v>
      </c>
      <c r="B57" s="49" t="s">
        <v>941</v>
      </c>
      <c r="C57" t="s">
        <v>939</v>
      </c>
      <c r="D57">
        <v>954537</v>
      </c>
      <c r="E57" t="s">
        <v>941</v>
      </c>
      <c r="F57" t="s">
        <v>940</v>
      </c>
      <c r="G57">
        <v>612031</v>
      </c>
      <c r="I57">
        <f t="shared" si="0"/>
        <v>0.64118101236515712</v>
      </c>
    </row>
    <row r="58" spans="1:9" x14ac:dyDescent="0.2">
      <c r="A58" t="s">
        <v>814</v>
      </c>
      <c r="B58" s="49" t="s">
        <v>941</v>
      </c>
      <c r="C58" t="s">
        <v>939</v>
      </c>
      <c r="D58">
        <v>625057</v>
      </c>
      <c r="E58" t="s">
        <v>941</v>
      </c>
      <c r="F58" t="s">
        <v>940</v>
      </c>
      <c r="G58">
        <v>557462</v>
      </c>
      <c r="I58">
        <f t="shared" si="0"/>
        <v>0.89185786256293431</v>
      </c>
    </row>
    <row r="59" spans="1:9" x14ac:dyDescent="0.2">
      <c r="A59" t="s">
        <v>815</v>
      </c>
      <c r="B59" s="49" t="s">
        <v>941</v>
      </c>
      <c r="C59" t="s">
        <v>939</v>
      </c>
      <c r="D59">
        <v>1052826</v>
      </c>
      <c r="E59" t="s">
        <v>941</v>
      </c>
      <c r="F59" t="s">
        <v>940</v>
      </c>
      <c r="G59">
        <v>614507</v>
      </c>
      <c r="I59">
        <f t="shared" si="0"/>
        <v>0.58367384544074707</v>
      </c>
    </row>
    <row r="60" spans="1:9" x14ac:dyDescent="0.2">
      <c r="A60" t="s">
        <v>816</v>
      </c>
      <c r="B60" s="49" t="s">
        <v>941</v>
      </c>
      <c r="C60" t="s">
        <v>939</v>
      </c>
      <c r="D60">
        <v>1014245</v>
      </c>
      <c r="E60" t="s">
        <v>941</v>
      </c>
      <c r="F60" t="s">
        <v>940</v>
      </c>
      <c r="G60">
        <v>497594</v>
      </c>
      <c r="I60">
        <f t="shared" si="0"/>
        <v>0.49060532711524335</v>
      </c>
    </row>
    <row r="61" spans="1:9" x14ac:dyDescent="0.2">
      <c r="A61" t="s">
        <v>817</v>
      </c>
      <c r="B61" s="49" t="s">
        <v>941</v>
      </c>
      <c r="C61" t="s">
        <v>939</v>
      </c>
      <c r="D61">
        <v>803145</v>
      </c>
      <c r="E61" t="s">
        <v>941</v>
      </c>
      <c r="F61" t="s">
        <v>940</v>
      </c>
      <c r="G61">
        <v>716653</v>
      </c>
      <c r="I61">
        <f t="shared" si="0"/>
        <v>0.89230836274894321</v>
      </c>
    </row>
    <row r="62" spans="1:9" x14ac:dyDescent="0.2">
      <c r="A62" t="s">
        <v>818</v>
      </c>
      <c r="B62" s="49" t="s">
        <v>941</v>
      </c>
      <c r="C62" t="s">
        <v>939</v>
      </c>
      <c r="D62">
        <v>587411</v>
      </c>
      <c r="E62" t="s">
        <v>941</v>
      </c>
      <c r="F62" t="s">
        <v>940</v>
      </c>
      <c r="G62">
        <v>510983</v>
      </c>
      <c r="I62">
        <f t="shared" si="0"/>
        <v>0.86989007696485088</v>
      </c>
    </row>
    <row r="63" spans="1:9" x14ac:dyDescent="0.2">
      <c r="A63" t="s">
        <v>819</v>
      </c>
      <c r="B63" s="49" t="s">
        <v>941</v>
      </c>
      <c r="C63" t="s">
        <v>939</v>
      </c>
      <c r="D63">
        <v>374373</v>
      </c>
      <c r="E63" t="s">
        <v>941</v>
      </c>
      <c r="F63" t="s">
        <v>940</v>
      </c>
      <c r="G63">
        <v>130075</v>
      </c>
      <c r="I63">
        <f t="shared" si="0"/>
        <v>0.34744759905228206</v>
      </c>
    </row>
    <row r="64" spans="1:9" x14ac:dyDescent="0.2">
      <c r="A64" t="s">
        <v>820</v>
      </c>
      <c r="B64" s="49" t="s">
        <v>941</v>
      </c>
      <c r="C64" t="s">
        <v>939</v>
      </c>
      <c r="D64">
        <v>557111</v>
      </c>
      <c r="E64" t="s">
        <v>941</v>
      </c>
      <c r="F64" t="s">
        <v>940</v>
      </c>
      <c r="G64">
        <v>102333</v>
      </c>
      <c r="I64">
        <f t="shared" si="0"/>
        <v>0.18368511840548832</v>
      </c>
    </row>
    <row r="65" spans="1:9" x14ac:dyDescent="0.2">
      <c r="A65" t="s">
        <v>821</v>
      </c>
      <c r="B65" s="49" t="s">
        <v>941</v>
      </c>
      <c r="C65" t="s">
        <v>939</v>
      </c>
      <c r="D65">
        <v>489115</v>
      </c>
      <c r="E65" t="s">
        <v>941</v>
      </c>
      <c r="F65" t="s">
        <v>940</v>
      </c>
      <c r="G65">
        <v>365250</v>
      </c>
      <c r="I65">
        <f t="shared" si="0"/>
        <v>0.74675689766210396</v>
      </c>
    </row>
    <row r="66" spans="1:9" x14ac:dyDescent="0.2">
      <c r="A66" t="s">
        <v>822</v>
      </c>
      <c r="B66" s="49" t="s">
        <v>941</v>
      </c>
      <c r="C66" t="s">
        <v>939</v>
      </c>
      <c r="D66">
        <v>1224141</v>
      </c>
      <c r="E66" t="s">
        <v>941</v>
      </c>
      <c r="F66" t="s">
        <v>940</v>
      </c>
      <c r="G66">
        <v>1069557</v>
      </c>
      <c r="I66">
        <f t="shared" ref="I66:I129" si="1">G66/D66</f>
        <v>0.87372042926427596</v>
      </c>
    </row>
    <row r="67" spans="1:9" x14ac:dyDescent="0.2">
      <c r="A67" t="s">
        <v>823</v>
      </c>
      <c r="B67" s="49" t="s">
        <v>941</v>
      </c>
      <c r="C67" t="s">
        <v>939</v>
      </c>
      <c r="D67">
        <v>805004</v>
      </c>
      <c r="E67" t="s">
        <v>941</v>
      </c>
      <c r="F67" t="s">
        <v>940</v>
      </c>
      <c r="G67">
        <v>713529</v>
      </c>
      <c r="I67">
        <f t="shared" si="1"/>
        <v>0.88636702426323344</v>
      </c>
    </row>
    <row r="68" spans="1:9" x14ac:dyDescent="0.2">
      <c r="A68" t="s">
        <v>824</v>
      </c>
      <c r="B68" s="49" t="s">
        <v>941</v>
      </c>
      <c r="C68" t="s">
        <v>939</v>
      </c>
      <c r="D68">
        <v>506464</v>
      </c>
      <c r="E68" t="s">
        <v>941</v>
      </c>
      <c r="F68" t="s">
        <v>940</v>
      </c>
      <c r="G68">
        <v>235743</v>
      </c>
      <c r="I68">
        <f t="shared" si="1"/>
        <v>0.46546842421178997</v>
      </c>
    </row>
    <row r="69" spans="1:9" x14ac:dyDescent="0.2">
      <c r="A69" t="s">
        <v>825</v>
      </c>
      <c r="B69" s="49" t="s">
        <v>941</v>
      </c>
      <c r="C69" t="s">
        <v>939</v>
      </c>
      <c r="D69">
        <v>135971</v>
      </c>
      <c r="E69" t="s">
        <v>941</v>
      </c>
      <c r="F69" t="s">
        <v>940</v>
      </c>
      <c r="G69">
        <v>86794</v>
      </c>
      <c r="I69">
        <f t="shared" si="1"/>
        <v>0.63832729037809532</v>
      </c>
    </row>
    <row r="70" spans="1:9" x14ac:dyDescent="0.2">
      <c r="A70" t="s">
        <v>826</v>
      </c>
      <c r="B70" s="49" t="s">
        <v>941</v>
      </c>
      <c r="C70" t="s">
        <v>939</v>
      </c>
      <c r="D70">
        <v>552511</v>
      </c>
      <c r="E70" t="s">
        <v>941</v>
      </c>
      <c r="F70" t="s">
        <v>940</v>
      </c>
      <c r="G70">
        <v>500161</v>
      </c>
      <c r="I70">
        <f t="shared" si="1"/>
        <v>0.90525075518858444</v>
      </c>
    </row>
    <row r="71" spans="1:9" x14ac:dyDescent="0.2">
      <c r="A71" t="s">
        <v>827</v>
      </c>
      <c r="B71" s="49" t="s">
        <v>941</v>
      </c>
      <c r="C71" t="s">
        <v>939</v>
      </c>
      <c r="D71">
        <v>459961</v>
      </c>
      <c r="E71" t="s">
        <v>941</v>
      </c>
      <c r="F71" t="s">
        <v>940</v>
      </c>
      <c r="G71">
        <v>97648</v>
      </c>
      <c r="I71">
        <f t="shared" si="1"/>
        <v>0.21229625990029591</v>
      </c>
    </row>
    <row r="72" spans="1:9" x14ac:dyDescent="0.2">
      <c r="A72" t="s">
        <v>828</v>
      </c>
      <c r="B72" s="49" t="s">
        <v>941</v>
      </c>
      <c r="C72" t="s">
        <v>939</v>
      </c>
      <c r="D72">
        <v>727916</v>
      </c>
      <c r="E72" t="s">
        <v>941</v>
      </c>
      <c r="F72" t="s">
        <v>940</v>
      </c>
      <c r="G72">
        <v>649820</v>
      </c>
      <c r="I72">
        <f t="shared" si="1"/>
        <v>0.8927128954439798</v>
      </c>
    </row>
    <row r="73" spans="1:9" x14ac:dyDescent="0.2">
      <c r="A73" t="s">
        <v>829</v>
      </c>
      <c r="B73" s="49" t="s">
        <v>941</v>
      </c>
      <c r="C73" t="s">
        <v>939</v>
      </c>
      <c r="D73">
        <v>806214</v>
      </c>
      <c r="E73" t="s">
        <v>941</v>
      </c>
      <c r="F73" t="s">
        <v>940</v>
      </c>
      <c r="G73">
        <v>638179</v>
      </c>
      <c r="I73">
        <f t="shared" si="1"/>
        <v>0.79157518971389729</v>
      </c>
    </row>
    <row r="74" spans="1:9" x14ac:dyDescent="0.2">
      <c r="A74" t="s">
        <v>830</v>
      </c>
      <c r="B74" s="49" t="s">
        <v>941</v>
      </c>
      <c r="C74" t="s">
        <v>939</v>
      </c>
      <c r="D74">
        <v>489677</v>
      </c>
      <c r="E74" t="s">
        <v>941</v>
      </c>
      <c r="F74" t="s">
        <v>940</v>
      </c>
      <c r="G74">
        <v>438074</v>
      </c>
      <c r="I74">
        <f t="shared" si="1"/>
        <v>0.89461828919879838</v>
      </c>
    </row>
    <row r="75" spans="1:9" x14ac:dyDescent="0.2">
      <c r="A75" t="s">
        <v>831</v>
      </c>
      <c r="B75" s="49" t="s">
        <v>941</v>
      </c>
      <c r="C75" t="s">
        <v>939</v>
      </c>
      <c r="D75">
        <v>556180</v>
      </c>
      <c r="E75" t="s">
        <v>941</v>
      </c>
      <c r="F75" t="s">
        <v>940</v>
      </c>
      <c r="G75">
        <v>484530</v>
      </c>
      <c r="I75">
        <f t="shared" si="1"/>
        <v>0.8711747995253335</v>
      </c>
    </row>
    <row r="76" spans="1:9" x14ac:dyDescent="0.2">
      <c r="A76" t="s">
        <v>832</v>
      </c>
      <c r="B76" s="49" t="s">
        <v>941</v>
      </c>
      <c r="C76" t="s">
        <v>939</v>
      </c>
      <c r="D76">
        <v>1265017</v>
      </c>
      <c r="E76" t="s">
        <v>941</v>
      </c>
      <c r="F76" t="s">
        <v>940</v>
      </c>
      <c r="G76">
        <v>1128585</v>
      </c>
      <c r="I76">
        <f t="shared" si="1"/>
        <v>0.89215006596749291</v>
      </c>
    </row>
    <row r="77" spans="1:9" x14ac:dyDescent="0.2">
      <c r="A77" t="s">
        <v>833</v>
      </c>
      <c r="B77" s="49" t="s">
        <v>941</v>
      </c>
      <c r="C77" t="s">
        <v>939</v>
      </c>
      <c r="D77">
        <v>865331</v>
      </c>
      <c r="E77" t="s">
        <v>941</v>
      </c>
      <c r="F77" t="s">
        <v>940</v>
      </c>
      <c r="G77">
        <v>707516</v>
      </c>
      <c r="I77">
        <f t="shared" si="1"/>
        <v>0.81762470083702077</v>
      </c>
    </row>
    <row r="78" spans="1:9" x14ac:dyDescent="0.2">
      <c r="A78" t="s">
        <v>834</v>
      </c>
      <c r="B78" s="49" t="s">
        <v>941</v>
      </c>
      <c r="C78" t="s">
        <v>939</v>
      </c>
      <c r="D78">
        <v>560059</v>
      </c>
      <c r="E78" t="s">
        <v>941</v>
      </c>
      <c r="F78" t="s">
        <v>940</v>
      </c>
      <c r="G78">
        <v>390717</v>
      </c>
      <c r="I78">
        <f t="shared" si="1"/>
        <v>0.69763542769601061</v>
      </c>
    </row>
    <row r="79" spans="1:9" x14ac:dyDescent="0.2">
      <c r="A79" t="s">
        <v>835</v>
      </c>
      <c r="B79" s="49" t="s">
        <v>941</v>
      </c>
      <c r="C79" t="s">
        <v>939</v>
      </c>
      <c r="D79">
        <v>508705</v>
      </c>
      <c r="E79" t="s">
        <v>941</v>
      </c>
      <c r="F79" t="s">
        <v>940</v>
      </c>
      <c r="G79">
        <v>444194</v>
      </c>
      <c r="I79">
        <f t="shared" si="1"/>
        <v>0.87318583461927834</v>
      </c>
    </row>
    <row r="80" spans="1:9" x14ac:dyDescent="0.2">
      <c r="A80" t="s">
        <v>836</v>
      </c>
      <c r="B80" s="49" t="s">
        <v>941</v>
      </c>
      <c r="C80" t="s">
        <v>939</v>
      </c>
      <c r="D80">
        <v>396083</v>
      </c>
      <c r="E80" t="s">
        <v>941</v>
      </c>
      <c r="F80" t="s">
        <v>940</v>
      </c>
      <c r="G80">
        <v>184046</v>
      </c>
      <c r="I80">
        <f t="shared" si="1"/>
        <v>0.46466523430695084</v>
      </c>
    </row>
    <row r="81" spans="1:9" x14ac:dyDescent="0.2">
      <c r="A81" t="s">
        <v>837</v>
      </c>
      <c r="B81" s="49" t="s">
        <v>941</v>
      </c>
      <c r="C81" t="s">
        <v>939</v>
      </c>
      <c r="D81">
        <v>385654</v>
      </c>
      <c r="E81" t="s">
        <v>941</v>
      </c>
      <c r="F81" t="s">
        <v>940</v>
      </c>
      <c r="G81">
        <v>200030</v>
      </c>
      <c r="I81">
        <f t="shared" si="1"/>
        <v>0.51867736364720707</v>
      </c>
    </row>
    <row r="82" spans="1:9" x14ac:dyDescent="0.2">
      <c r="A82" t="s">
        <v>838</v>
      </c>
      <c r="B82" s="49" t="s">
        <v>941</v>
      </c>
      <c r="C82" t="s">
        <v>939</v>
      </c>
      <c r="D82">
        <v>470129</v>
      </c>
      <c r="E82" t="s">
        <v>941</v>
      </c>
      <c r="F82" t="s">
        <v>940</v>
      </c>
      <c r="G82">
        <v>311460</v>
      </c>
      <c r="I82">
        <f t="shared" si="1"/>
        <v>0.66249901622746099</v>
      </c>
    </row>
    <row r="83" spans="1:9" x14ac:dyDescent="0.2">
      <c r="A83" t="s">
        <v>839</v>
      </c>
      <c r="B83" s="49" t="s">
        <v>941</v>
      </c>
      <c r="C83" t="s">
        <v>939</v>
      </c>
      <c r="D83">
        <v>176038</v>
      </c>
      <c r="E83" t="s">
        <v>941</v>
      </c>
      <c r="F83" t="s">
        <v>940</v>
      </c>
      <c r="G83">
        <v>92648</v>
      </c>
      <c r="I83">
        <f t="shared" si="1"/>
        <v>0.52629545893500262</v>
      </c>
    </row>
    <row r="84" spans="1:9" x14ac:dyDescent="0.2">
      <c r="A84" t="s">
        <v>840</v>
      </c>
      <c r="B84" s="49" t="s">
        <v>941</v>
      </c>
      <c r="C84" t="s">
        <v>939</v>
      </c>
      <c r="D84">
        <v>540000</v>
      </c>
      <c r="E84" t="s">
        <v>941</v>
      </c>
      <c r="F84" t="s">
        <v>940</v>
      </c>
      <c r="G84">
        <v>486762</v>
      </c>
      <c r="I84">
        <f t="shared" si="1"/>
        <v>0.90141111111111116</v>
      </c>
    </row>
    <row r="85" spans="1:9" x14ac:dyDescent="0.2">
      <c r="A85" t="s">
        <v>841</v>
      </c>
      <c r="B85" s="49" t="s">
        <v>941</v>
      </c>
      <c r="C85" t="s">
        <v>939</v>
      </c>
      <c r="D85">
        <v>941804</v>
      </c>
      <c r="E85" t="s">
        <v>941</v>
      </c>
      <c r="F85" t="s">
        <v>940</v>
      </c>
      <c r="G85">
        <v>293901</v>
      </c>
      <c r="I85">
        <f t="shared" si="1"/>
        <v>0.31206174533130038</v>
      </c>
    </row>
    <row r="86" spans="1:9" x14ac:dyDescent="0.2">
      <c r="A86" t="s">
        <v>842</v>
      </c>
      <c r="B86" s="49" t="s">
        <v>941</v>
      </c>
      <c r="C86" t="s">
        <v>939</v>
      </c>
      <c r="D86">
        <v>122930</v>
      </c>
      <c r="E86" t="s">
        <v>941</v>
      </c>
      <c r="F86" t="s">
        <v>940</v>
      </c>
      <c r="G86">
        <v>78276</v>
      </c>
      <c r="I86">
        <f t="shared" si="1"/>
        <v>0.63675262344423655</v>
      </c>
    </row>
    <row r="87" spans="1:9" x14ac:dyDescent="0.2">
      <c r="A87" t="s">
        <v>843</v>
      </c>
      <c r="B87" s="49" t="s">
        <v>941</v>
      </c>
      <c r="C87" t="s">
        <v>939</v>
      </c>
      <c r="D87">
        <v>143189</v>
      </c>
      <c r="E87" t="s">
        <v>941</v>
      </c>
      <c r="F87" t="s">
        <v>940</v>
      </c>
      <c r="G87">
        <v>71424</v>
      </c>
      <c r="I87">
        <f t="shared" si="1"/>
        <v>0.498809266074908</v>
      </c>
    </row>
    <row r="88" spans="1:9" x14ac:dyDescent="0.2">
      <c r="A88" t="s">
        <v>844</v>
      </c>
      <c r="B88" s="49" t="s">
        <v>941</v>
      </c>
      <c r="C88" t="s">
        <v>939</v>
      </c>
      <c r="D88">
        <v>172731</v>
      </c>
      <c r="E88" t="s">
        <v>941</v>
      </c>
      <c r="F88" t="s">
        <v>940</v>
      </c>
      <c r="G88">
        <v>143594</v>
      </c>
      <c r="I88">
        <f t="shared" si="1"/>
        <v>0.83131574529181207</v>
      </c>
    </row>
    <row r="89" spans="1:9" x14ac:dyDescent="0.2">
      <c r="A89" t="s">
        <v>845</v>
      </c>
      <c r="B89" s="49" t="s">
        <v>941</v>
      </c>
      <c r="C89" t="s">
        <v>939</v>
      </c>
      <c r="D89">
        <v>464049</v>
      </c>
      <c r="E89" t="s">
        <v>941</v>
      </c>
      <c r="F89" t="s">
        <v>940</v>
      </c>
      <c r="G89">
        <v>351163</v>
      </c>
      <c r="I89">
        <f t="shared" si="1"/>
        <v>0.75673689631913876</v>
      </c>
    </row>
    <row r="90" spans="1:9" x14ac:dyDescent="0.2">
      <c r="A90" t="s">
        <v>846</v>
      </c>
      <c r="B90" s="49" t="s">
        <v>941</v>
      </c>
      <c r="C90" t="s">
        <v>939</v>
      </c>
      <c r="D90">
        <v>410932</v>
      </c>
      <c r="E90" t="s">
        <v>941</v>
      </c>
      <c r="F90" t="s">
        <v>940</v>
      </c>
      <c r="G90">
        <v>178421</v>
      </c>
      <c r="I90">
        <f t="shared" si="1"/>
        <v>0.43418619138932962</v>
      </c>
    </row>
    <row r="91" spans="1:9" x14ac:dyDescent="0.2">
      <c r="A91" t="s">
        <v>847</v>
      </c>
      <c r="B91" s="49" t="s">
        <v>941</v>
      </c>
      <c r="C91" t="s">
        <v>939</v>
      </c>
      <c r="D91">
        <v>195152</v>
      </c>
      <c r="E91" t="s">
        <v>941</v>
      </c>
      <c r="F91" t="s">
        <v>940</v>
      </c>
      <c r="G91">
        <v>42649</v>
      </c>
      <c r="I91">
        <f t="shared" si="1"/>
        <v>0.21854246945970321</v>
      </c>
    </row>
    <row r="92" spans="1:9" x14ac:dyDescent="0.2">
      <c r="A92" t="s">
        <v>848</v>
      </c>
      <c r="B92" s="49" t="s">
        <v>941</v>
      </c>
      <c r="C92" t="s">
        <v>939</v>
      </c>
      <c r="D92">
        <v>123045</v>
      </c>
      <c r="E92" t="s">
        <v>941</v>
      </c>
      <c r="F92" t="s">
        <v>940</v>
      </c>
      <c r="G92">
        <v>50305</v>
      </c>
      <c r="I92">
        <f t="shared" si="1"/>
        <v>0.40883416636190012</v>
      </c>
    </row>
    <row r="93" spans="1:9" x14ac:dyDescent="0.2">
      <c r="A93" t="s">
        <v>849</v>
      </c>
      <c r="B93" s="49" t="s">
        <v>941</v>
      </c>
      <c r="C93" t="s">
        <v>939</v>
      </c>
      <c r="D93">
        <v>158911</v>
      </c>
      <c r="E93" t="s">
        <v>941</v>
      </c>
      <c r="F93" t="s">
        <v>940</v>
      </c>
      <c r="G93">
        <v>87376</v>
      </c>
      <c r="I93">
        <f t="shared" si="1"/>
        <v>0.54984236459401803</v>
      </c>
    </row>
    <row r="94" spans="1:9" x14ac:dyDescent="0.2">
      <c r="A94" t="s">
        <v>850</v>
      </c>
      <c r="B94" s="49" t="s">
        <v>941</v>
      </c>
      <c r="C94" t="s">
        <v>939</v>
      </c>
      <c r="D94">
        <v>404706</v>
      </c>
      <c r="E94" t="s">
        <v>941</v>
      </c>
      <c r="F94" t="s">
        <v>940</v>
      </c>
      <c r="G94">
        <v>71124</v>
      </c>
      <c r="I94">
        <f t="shared" si="1"/>
        <v>0.17574239077256082</v>
      </c>
    </row>
    <row r="95" spans="1:9" x14ac:dyDescent="0.2">
      <c r="A95" t="s">
        <v>851</v>
      </c>
      <c r="B95" s="49" t="s">
        <v>941</v>
      </c>
      <c r="C95" t="s">
        <v>939</v>
      </c>
      <c r="D95">
        <v>159884</v>
      </c>
      <c r="E95" t="s">
        <v>941</v>
      </c>
      <c r="F95" t="s">
        <v>940</v>
      </c>
      <c r="G95">
        <v>48072</v>
      </c>
      <c r="I95">
        <f t="shared" si="1"/>
        <v>0.30066798428860925</v>
      </c>
    </row>
    <row r="96" spans="1:9" x14ac:dyDescent="0.2">
      <c r="A96" t="s">
        <v>852</v>
      </c>
      <c r="B96" s="49" t="s">
        <v>941</v>
      </c>
      <c r="C96" t="s">
        <v>939</v>
      </c>
      <c r="D96">
        <v>166925</v>
      </c>
      <c r="E96" t="s">
        <v>941</v>
      </c>
      <c r="F96" t="s">
        <v>940</v>
      </c>
      <c r="G96">
        <v>142996</v>
      </c>
      <c r="I96">
        <f t="shared" si="1"/>
        <v>0.85664819529728919</v>
      </c>
    </row>
    <row r="97" spans="1:9" x14ac:dyDescent="0.2">
      <c r="A97" t="s">
        <v>853</v>
      </c>
      <c r="B97" s="49" t="s">
        <v>941</v>
      </c>
      <c r="C97" t="s">
        <v>939</v>
      </c>
      <c r="D97">
        <v>388281</v>
      </c>
      <c r="E97" t="s">
        <v>941</v>
      </c>
      <c r="F97" t="s">
        <v>940</v>
      </c>
      <c r="G97">
        <v>347660</v>
      </c>
      <c r="I97">
        <f t="shared" si="1"/>
        <v>0.8953824678518908</v>
      </c>
    </row>
    <row r="98" spans="1:9" x14ac:dyDescent="0.2">
      <c r="A98" t="s">
        <v>854</v>
      </c>
      <c r="B98" s="49" t="s">
        <v>941</v>
      </c>
      <c r="C98" t="s">
        <v>939</v>
      </c>
      <c r="D98">
        <v>379897</v>
      </c>
      <c r="E98" t="s">
        <v>941</v>
      </c>
      <c r="F98" t="s">
        <v>940</v>
      </c>
      <c r="G98">
        <v>322267</v>
      </c>
      <c r="I98">
        <f t="shared" si="1"/>
        <v>0.84830098684643473</v>
      </c>
    </row>
    <row r="99" spans="1:9" x14ac:dyDescent="0.2">
      <c r="A99" t="s">
        <v>855</v>
      </c>
      <c r="B99" s="49" t="s">
        <v>941</v>
      </c>
      <c r="C99" t="s">
        <v>939</v>
      </c>
      <c r="D99">
        <v>360662</v>
      </c>
      <c r="E99" t="s">
        <v>941</v>
      </c>
      <c r="F99" t="s">
        <v>940</v>
      </c>
      <c r="G99">
        <v>320632</v>
      </c>
      <c r="I99">
        <f t="shared" si="1"/>
        <v>0.88900965446872693</v>
      </c>
    </row>
    <row r="100" spans="1:9" x14ac:dyDescent="0.2">
      <c r="A100" t="s">
        <v>856</v>
      </c>
      <c r="B100" s="49" t="s">
        <v>941</v>
      </c>
      <c r="C100" t="s">
        <v>939</v>
      </c>
      <c r="D100">
        <v>1370801</v>
      </c>
      <c r="E100" t="s">
        <v>941</v>
      </c>
      <c r="F100" t="s">
        <v>940</v>
      </c>
      <c r="G100">
        <v>1251364</v>
      </c>
      <c r="I100">
        <f t="shared" si="1"/>
        <v>0.91287065007977086</v>
      </c>
    </row>
    <row r="101" spans="1:9" x14ac:dyDescent="0.2">
      <c r="A101" t="s">
        <v>857</v>
      </c>
      <c r="B101" s="49" t="s">
        <v>941</v>
      </c>
      <c r="C101" t="s">
        <v>939</v>
      </c>
      <c r="D101">
        <v>339844</v>
      </c>
      <c r="E101" t="s">
        <v>941</v>
      </c>
      <c r="F101" t="s">
        <v>940</v>
      </c>
      <c r="G101">
        <v>191066</v>
      </c>
      <c r="I101">
        <f t="shared" si="1"/>
        <v>0.56221678181753987</v>
      </c>
    </row>
    <row r="102" spans="1:9" x14ac:dyDescent="0.2">
      <c r="A102" t="s">
        <v>858</v>
      </c>
      <c r="B102" s="49" t="s">
        <v>941</v>
      </c>
      <c r="C102" t="s">
        <v>939</v>
      </c>
      <c r="D102">
        <v>351689</v>
      </c>
      <c r="E102" t="s">
        <v>941</v>
      </c>
      <c r="F102" t="s">
        <v>940</v>
      </c>
      <c r="G102">
        <v>140382</v>
      </c>
      <c r="I102">
        <f t="shared" si="1"/>
        <v>0.39916517150095682</v>
      </c>
    </row>
    <row r="103" spans="1:9" x14ac:dyDescent="0.2">
      <c r="A103" t="s">
        <v>859</v>
      </c>
      <c r="B103" s="49" t="s">
        <v>941</v>
      </c>
      <c r="C103" t="s">
        <v>939</v>
      </c>
      <c r="D103">
        <v>374412</v>
      </c>
      <c r="E103" t="s">
        <v>941</v>
      </c>
      <c r="F103" t="s">
        <v>940</v>
      </c>
      <c r="G103">
        <v>261974</v>
      </c>
      <c r="I103">
        <f t="shared" si="1"/>
        <v>0.69969445423757781</v>
      </c>
    </row>
    <row r="104" spans="1:9" x14ac:dyDescent="0.2">
      <c r="A104" t="s">
        <v>860</v>
      </c>
      <c r="B104" s="49" t="s">
        <v>941</v>
      </c>
      <c r="C104" t="s">
        <v>939</v>
      </c>
      <c r="D104">
        <v>1287237</v>
      </c>
      <c r="E104" t="s">
        <v>941</v>
      </c>
      <c r="F104" t="s">
        <v>940</v>
      </c>
      <c r="G104">
        <v>827871</v>
      </c>
      <c r="I104">
        <f t="shared" si="1"/>
        <v>0.64313797692266461</v>
      </c>
    </row>
    <row r="105" spans="1:9" x14ac:dyDescent="0.2">
      <c r="A105" t="s">
        <v>861</v>
      </c>
      <c r="B105" s="49" t="s">
        <v>941</v>
      </c>
      <c r="C105" t="s">
        <v>939</v>
      </c>
      <c r="D105">
        <v>483827</v>
      </c>
      <c r="E105" t="s">
        <v>941</v>
      </c>
      <c r="F105" t="s">
        <v>940</v>
      </c>
      <c r="G105">
        <v>435553</v>
      </c>
      <c r="I105">
        <f t="shared" si="1"/>
        <v>0.90022466708141546</v>
      </c>
    </row>
    <row r="106" spans="1:9" x14ac:dyDescent="0.2">
      <c r="A106" t="s">
        <v>862</v>
      </c>
      <c r="B106" s="49" t="s">
        <v>941</v>
      </c>
      <c r="C106" t="s">
        <v>939</v>
      </c>
      <c r="D106">
        <v>261976</v>
      </c>
      <c r="E106" t="s">
        <v>941</v>
      </c>
      <c r="F106" t="s">
        <v>940</v>
      </c>
      <c r="G106">
        <v>86580</v>
      </c>
      <c r="I106">
        <f t="shared" si="1"/>
        <v>0.33048828900357285</v>
      </c>
    </row>
    <row r="107" spans="1:9" x14ac:dyDescent="0.2">
      <c r="A107" t="s">
        <v>863</v>
      </c>
      <c r="B107" s="49" t="s">
        <v>941</v>
      </c>
      <c r="C107" t="s">
        <v>939</v>
      </c>
      <c r="D107">
        <v>400677</v>
      </c>
      <c r="E107" t="s">
        <v>941</v>
      </c>
      <c r="F107" t="s">
        <v>940</v>
      </c>
      <c r="G107">
        <v>313410</v>
      </c>
      <c r="I107">
        <f t="shared" si="1"/>
        <v>0.78220112459662017</v>
      </c>
    </row>
    <row r="108" spans="1:9" x14ac:dyDescent="0.2">
      <c r="A108" t="s">
        <v>864</v>
      </c>
      <c r="B108" s="49" t="s">
        <v>941</v>
      </c>
      <c r="C108" t="s">
        <v>939</v>
      </c>
      <c r="D108">
        <v>401829</v>
      </c>
      <c r="E108" t="s">
        <v>941</v>
      </c>
      <c r="F108" t="s">
        <v>940</v>
      </c>
      <c r="G108">
        <v>343932</v>
      </c>
      <c r="I108">
        <f t="shared" si="1"/>
        <v>0.85591632261484363</v>
      </c>
    </row>
    <row r="109" spans="1:9" x14ac:dyDescent="0.2">
      <c r="A109" t="s">
        <v>865</v>
      </c>
      <c r="B109" s="49" t="s">
        <v>941</v>
      </c>
      <c r="C109" t="s">
        <v>939</v>
      </c>
      <c r="D109">
        <v>184210</v>
      </c>
      <c r="E109" t="s">
        <v>941</v>
      </c>
      <c r="F109" t="s">
        <v>940</v>
      </c>
      <c r="G109">
        <v>62987</v>
      </c>
      <c r="I109">
        <f t="shared" si="1"/>
        <v>0.34193040551544435</v>
      </c>
    </row>
    <row r="110" spans="1:9" x14ac:dyDescent="0.2">
      <c r="A110" t="s">
        <v>866</v>
      </c>
      <c r="B110" s="49" t="s">
        <v>941</v>
      </c>
      <c r="C110" t="s">
        <v>939</v>
      </c>
      <c r="D110">
        <v>352893</v>
      </c>
      <c r="E110" t="s">
        <v>941</v>
      </c>
      <c r="F110" t="s">
        <v>940</v>
      </c>
      <c r="G110">
        <v>287921</v>
      </c>
      <c r="I110">
        <f t="shared" si="1"/>
        <v>0.81588753531523717</v>
      </c>
    </row>
    <row r="111" spans="1:9" x14ac:dyDescent="0.2">
      <c r="A111" t="s">
        <v>867</v>
      </c>
      <c r="B111" s="49" t="s">
        <v>941</v>
      </c>
      <c r="C111" t="s">
        <v>939</v>
      </c>
      <c r="D111">
        <v>1635766</v>
      </c>
      <c r="E111" t="s">
        <v>941</v>
      </c>
      <c r="F111" t="s">
        <v>940</v>
      </c>
      <c r="G111">
        <v>1498952</v>
      </c>
      <c r="I111">
        <f t="shared" si="1"/>
        <v>0.91636089758559602</v>
      </c>
    </row>
    <row r="112" spans="1:9" x14ac:dyDescent="0.2">
      <c r="A112" t="s">
        <v>868</v>
      </c>
      <c r="B112" s="49" t="s">
        <v>941</v>
      </c>
      <c r="C112" t="s">
        <v>939</v>
      </c>
      <c r="D112">
        <v>401566</v>
      </c>
      <c r="E112" t="s">
        <v>941</v>
      </c>
      <c r="F112" t="s">
        <v>940</v>
      </c>
      <c r="G112">
        <v>268617</v>
      </c>
      <c r="I112">
        <f t="shared" si="1"/>
        <v>0.66892366385600377</v>
      </c>
    </row>
    <row r="113" spans="1:9" x14ac:dyDescent="0.2">
      <c r="A113" t="s">
        <v>869</v>
      </c>
      <c r="B113" s="49" t="s">
        <v>941</v>
      </c>
      <c r="C113" t="s">
        <v>939</v>
      </c>
      <c r="D113">
        <v>984525</v>
      </c>
      <c r="E113" t="s">
        <v>941</v>
      </c>
      <c r="F113" t="s">
        <v>940</v>
      </c>
      <c r="G113">
        <v>515654</v>
      </c>
      <c r="I113">
        <f t="shared" si="1"/>
        <v>0.52375917320535281</v>
      </c>
    </row>
    <row r="114" spans="1:9" x14ac:dyDescent="0.2">
      <c r="A114" t="s">
        <v>870</v>
      </c>
      <c r="B114" s="49" t="s">
        <v>941</v>
      </c>
      <c r="C114" t="s">
        <v>939</v>
      </c>
      <c r="D114">
        <v>413220</v>
      </c>
      <c r="E114" t="s">
        <v>941</v>
      </c>
      <c r="F114" t="s">
        <v>940</v>
      </c>
      <c r="G114">
        <v>210031</v>
      </c>
      <c r="I114">
        <f t="shared" si="1"/>
        <v>0.50827888291951018</v>
      </c>
    </row>
    <row r="115" spans="1:9" x14ac:dyDescent="0.2">
      <c r="A115" t="s">
        <v>871</v>
      </c>
      <c r="B115" s="49" t="s">
        <v>941</v>
      </c>
      <c r="C115" t="s">
        <v>939</v>
      </c>
      <c r="D115">
        <v>751990</v>
      </c>
      <c r="E115" t="s">
        <v>941</v>
      </c>
      <c r="F115" t="s">
        <v>940</v>
      </c>
      <c r="G115">
        <v>513138</v>
      </c>
      <c r="I115">
        <f t="shared" si="1"/>
        <v>0.68237343581696563</v>
      </c>
    </row>
    <row r="116" spans="1:9" x14ac:dyDescent="0.2">
      <c r="A116" t="s">
        <v>872</v>
      </c>
      <c r="B116" s="49" t="s">
        <v>941</v>
      </c>
      <c r="C116" t="s">
        <v>939</v>
      </c>
      <c r="D116">
        <v>1227435</v>
      </c>
      <c r="E116" t="s">
        <v>941</v>
      </c>
      <c r="F116" t="s">
        <v>940</v>
      </c>
      <c r="G116">
        <v>1105713</v>
      </c>
      <c r="I116">
        <f t="shared" si="1"/>
        <v>0.90083222329491985</v>
      </c>
    </row>
    <row r="117" spans="1:9" x14ac:dyDescent="0.2">
      <c r="A117" t="s">
        <v>873</v>
      </c>
      <c r="B117" s="49" t="s">
        <v>941</v>
      </c>
      <c r="C117" t="s">
        <v>939</v>
      </c>
      <c r="D117">
        <v>237642</v>
      </c>
      <c r="E117" t="s">
        <v>941</v>
      </c>
      <c r="F117" t="s">
        <v>940</v>
      </c>
      <c r="G117">
        <v>102090</v>
      </c>
      <c r="I117">
        <f t="shared" si="1"/>
        <v>0.42959577852399827</v>
      </c>
    </row>
    <row r="118" spans="1:9" x14ac:dyDescent="0.2">
      <c r="A118" t="s">
        <v>874</v>
      </c>
      <c r="B118" s="49" t="s">
        <v>941</v>
      </c>
      <c r="C118" t="s">
        <v>939</v>
      </c>
      <c r="D118">
        <v>144468</v>
      </c>
      <c r="E118" t="s">
        <v>941</v>
      </c>
      <c r="F118" t="s">
        <v>940</v>
      </c>
      <c r="G118">
        <v>69166</v>
      </c>
      <c r="I118">
        <f t="shared" si="1"/>
        <v>0.47876346318907992</v>
      </c>
    </row>
    <row r="119" spans="1:9" x14ac:dyDescent="0.2">
      <c r="A119" t="s">
        <v>875</v>
      </c>
      <c r="B119" s="49" t="s">
        <v>941</v>
      </c>
      <c r="C119" t="s">
        <v>939</v>
      </c>
      <c r="D119">
        <v>100268</v>
      </c>
      <c r="E119" t="s">
        <v>941</v>
      </c>
      <c r="F119" t="s">
        <v>940</v>
      </c>
      <c r="G119">
        <v>19593</v>
      </c>
      <c r="I119">
        <f t="shared" si="1"/>
        <v>0.19540631108628875</v>
      </c>
    </row>
    <row r="120" spans="1:9" x14ac:dyDescent="0.2">
      <c r="A120" t="s">
        <v>876</v>
      </c>
      <c r="B120" s="49" t="s">
        <v>941</v>
      </c>
      <c r="C120" t="s">
        <v>939</v>
      </c>
      <c r="D120">
        <v>162701</v>
      </c>
      <c r="E120" t="s">
        <v>941</v>
      </c>
      <c r="F120" t="s">
        <v>940</v>
      </c>
      <c r="G120">
        <v>51656</v>
      </c>
      <c r="I120">
        <f t="shared" si="1"/>
        <v>0.31749036576296397</v>
      </c>
    </row>
    <row r="121" spans="1:9" x14ac:dyDescent="0.2">
      <c r="A121" t="s">
        <v>877</v>
      </c>
      <c r="B121" s="49" t="s">
        <v>941</v>
      </c>
      <c r="C121" t="s">
        <v>939</v>
      </c>
      <c r="D121">
        <v>291158</v>
      </c>
      <c r="E121" t="s">
        <v>941</v>
      </c>
      <c r="F121" t="s">
        <v>940</v>
      </c>
      <c r="G121">
        <v>59949</v>
      </c>
      <c r="I121">
        <f t="shared" si="1"/>
        <v>0.20589851558260464</v>
      </c>
    </row>
    <row r="122" spans="1:9" x14ac:dyDescent="0.2">
      <c r="A122" t="s">
        <v>878</v>
      </c>
      <c r="B122" s="49" t="s">
        <v>941</v>
      </c>
      <c r="C122" t="s">
        <v>939</v>
      </c>
      <c r="D122">
        <v>446249</v>
      </c>
      <c r="E122" t="s">
        <v>941</v>
      </c>
      <c r="F122" t="s">
        <v>940</v>
      </c>
      <c r="G122">
        <v>387902</v>
      </c>
      <c r="I122">
        <f t="shared" si="1"/>
        <v>0.86925012717115335</v>
      </c>
    </row>
    <row r="123" spans="1:9" x14ac:dyDescent="0.2">
      <c r="A123" t="s">
        <v>879</v>
      </c>
      <c r="B123" s="49" t="s">
        <v>941</v>
      </c>
      <c r="C123" t="s">
        <v>939</v>
      </c>
      <c r="D123">
        <v>807230</v>
      </c>
      <c r="E123" t="s">
        <v>941</v>
      </c>
      <c r="F123" t="s">
        <v>940</v>
      </c>
      <c r="G123">
        <v>702410</v>
      </c>
      <c r="I123">
        <f t="shared" si="1"/>
        <v>0.87014853263629943</v>
      </c>
    </row>
    <row r="124" spans="1:9" x14ac:dyDescent="0.2">
      <c r="A124" t="s">
        <v>880</v>
      </c>
      <c r="B124" s="49" t="s">
        <v>941</v>
      </c>
      <c r="C124" t="s">
        <v>939</v>
      </c>
      <c r="D124">
        <v>468957</v>
      </c>
      <c r="E124" t="s">
        <v>941</v>
      </c>
      <c r="F124" t="s">
        <v>940</v>
      </c>
      <c r="G124">
        <v>411484</v>
      </c>
      <c r="I124">
        <f t="shared" si="1"/>
        <v>0.87744505359766456</v>
      </c>
    </row>
    <row r="125" spans="1:9" x14ac:dyDescent="0.2">
      <c r="A125" t="s">
        <v>881</v>
      </c>
      <c r="B125" s="49" t="s">
        <v>941</v>
      </c>
      <c r="C125" t="s">
        <v>939</v>
      </c>
      <c r="D125">
        <v>260268</v>
      </c>
      <c r="E125" t="s">
        <v>941</v>
      </c>
      <c r="F125" t="s">
        <v>940</v>
      </c>
      <c r="G125">
        <v>234994</v>
      </c>
      <c r="I125">
        <f t="shared" si="1"/>
        <v>0.90289240321514741</v>
      </c>
    </row>
    <row r="126" spans="1:9" x14ac:dyDescent="0.2">
      <c r="A126" t="s">
        <v>882</v>
      </c>
      <c r="B126" s="49" t="s">
        <v>941</v>
      </c>
      <c r="C126" t="s">
        <v>939</v>
      </c>
      <c r="D126">
        <v>102904</v>
      </c>
      <c r="E126" t="s">
        <v>941</v>
      </c>
      <c r="F126" t="s">
        <v>940</v>
      </c>
      <c r="G126">
        <v>37863</v>
      </c>
      <c r="I126">
        <f t="shared" si="1"/>
        <v>0.36794488066547459</v>
      </c>
    </row>
    <row r="127" spans="1:9" x14ac:dyDescent="0.2">
      <c r="A127" t="s">
        <v>883</v>
      </c>
      <c r="B127" s="49" t="s">
        <v>941</v>
      </c>
      <c r="C127" t="s">
        <v>939</v>
      </c>
      <c r="D127">
        <v>90419</v>
      </c>
      <c r="E127" t="s">
        <v>941</v>
      </c>
      <c r="F127" t="s">
        <v>940</v>
      </c>
      <c r="G127">
        <v>74415</v>
      </c>
      <c r="I127">
        <f t="shared" si="1"/>
        <v>0.82300180271845524</v>
      </c>
    </row>
    <row r="128" spans="1:9" x14ac:dyDescent="0.2">
      <c r="A128" t="s">
        <v>884</v>
      </c>
      <c r="B128" s="49" t="s">
        <v>941</v>
      </c>
      <c r="C128" t="s">
        <v>939</v>
      </c>
      <c r="D128">
        <v>236173</v>
      </c>
      <c r="E128" t="s">
        <v>941</v>
      </c>
      <c r="F128" t="s">
        <v>940</v>
      </c>
      <c r="G128">
        <v>84596</v>
      </c>
      <c r="I128">
        <f t="shared" si="1"/>
        <v>0.35819505193226997</v>
      </c>
    </row>
    <row r="129" spans="1:9" x14ac:dyDescent="0.2">
      <c r="A129" t="s">
        <v>885</v>
      </c>
      <c r="B129" s="49" t="s">
        <v>941</v>
      </c>
      <c r="C129" t="s">
        <v>939</v>
      </c>
      <c r="D129">
        <v>367882</v>
      </c>
      <c r="E129" t="s">
        <v>941</v>
      </c>
      <c r="F129" t="s">
        <v>940</v>
      </c>
      <c r="G129">
        <v>334074</v>
      </c>
      <c r="I129">
        <f t="shared" si="1"/>
        <v>0.90810096715794741</v>
      </c>
    </row>
    <row r="130" spans="1:9" x14ac:dyDescent="0.2">
      <c r="A130" t="s">
        <v>886</v>
      </c>
      <c r="B130" s="49" t="s">
        <v>941</v>
      </c>
      <c r="C130" t="s">
        <v>939</v>
      </c>
      <c r="D130">
        <v>232605</v>
      </c>
      <c r="E130" t="s">
        <v>941</v>
      </c>
      <c r="F130" t="s">
        <v>940</v>
      </c>
      <c r="G130">
        <v>210665</v>
      </c>
      <c r="I130">
        <f t="shared" ref="I130:I181" si="2">G130/D130</f>
        <v>0.90567700608327417</v>
      </c>
    </row>
    <row r="131" spans="1:9" x14ac:dyDescent="0.2">
      <c r="A131" t="s">
        <v>887</v>
      </c>
      <c r="B131" s="49" t="s">
        <v>941</v>
      </c>
      <c r="C131" t="s">
        <v>939</v>
      </c>
      <c r="D131">
        <v>260844</v>
      </c>
      <c r="E131" t="s">
        <v>941</v>
      </c>
      <c r="F131" t="s">
        <v>940</v>
      </c>
      <c r="G131">
        <v>168832</v>
      </c>
      <c r="I131">
        <f t="shared" si="2"/>
        <v>0.64725276410421551</v>
      </c>
    </row>
    <row r="132" spans="1:9" x14ac:dyDescent="0.2">
      <c r="A132" t="s">
        <v>888</v>
      </c>
      <c r="B132" s="49" t="s">
        <v>941</v>
      </c>
      <c r="C132" t="s">
        <v>939</v>
      </c>
      <c r="D132">
        <v>267635</v>
      </c>
      <c r="E132" t="s">
        <v>941</v>
      </c>
      <c r="F132" t="s">
        <v>940</v>
      </c>
      <c r="G132">
        <v>218799</v>
      </c>
      <c r="I132">
        <f t="shared" si="2"/>
        <v>0.81752760289199844</v>
      </c>
    </row>
    <row r="133" spans="1:9" x14ac:dyDescent="0.2">
      <c r="A133" t="s">
        <v>889</v>
      </c>
      <c r="B133" s="49" t="s">
        <v>941</v>
      </c>
      <c r="C133" t="s">
        <v>939</v>
      </c>
      <c r="D133">
        <v>412311</v>
      </c>
      <c r="E133" t="s">
        <v>941</v>
      </c>
      <c r="F133" t="s">
        <v>940</v>
      </c>
      <c r="G133">
        <v>336537</v>
      </c>
      <c r="I133">
        <f t="shared" si="2"/>
        <v>0.81622125046384886</v>
      </c>
    </row>
    <row r="134" spans="1:9" x14ac:dyDescent="0.2">
      <c r="A134" t="s">
        <v>890</v>
      </c>
      <c r="B134" s="49" t="s">
        <v>941</v>
      </c>
      <c r="C134" t="s">
        <v>939</v>
      </c>
      <c r="D134">
        <v>274494</v>
      </c>
      <c r="E134" t="s">
        <v>941</v>
      </c>
      <c r="F134" t="s">
        <v>940</v>
      </c>
      <c r="G134">
        <v>227346</v>
      </c>
      <c r="I134">
        <f t="shared" si="2"/>
        <v>0.82823668276902229</v>
      </c>
    </row>
    <row r="135" spans="1:9" x14ac:dyDescent="0.2">
      <c r="A135" t="s">
        <v>891</v>
      </c>
      <c r="B135" s="49" t="s">
        <v>941</v>
      </c>
      <c r="C135" t="s">
        <v>939</v>
      </c>
      <c r="D135">
        <v>316167</v>
      </c>
      <c r="E135" t="s">
        <v>941</v>
      </c>
      <c r="F135" t="s">
        <v>940</v>
      </c>
      <c r="G135">
        <v>286211</v>
      </c>
      <c r="I135">
        <f t="shared" si="2"/>
        <v>0.90525260384543615</v>
      </c>
    </row>
    <row r="136" spans="1:9" x14ac:dyDescent="0.2">
      <c r="A136" t="s">
        <v>892</v>
      </c>
      <c r="B136" s="49" t="s">
        <v>941</v>
      </c>
      <c r="C136" t="s">
        <v>939</v>
      </c>
      <c r="D136">
        <v>399723</v>
      </c>
      <c r="E136" t="s">
        <v>941</v>
      </c>
      <c r="F136" t="s">
        <v>940</v>
      </c>
      <c r="G136">
        <v>368481</v>
      </c>
      <c r="I136">
        <f t="shared" si="2"/>
        <v>0.92184087480580301</v>
      </c>
    </row>
    <row r="137" spans="1:9" x14ac:dyDescent="0.2">
      <c r="A137" t="s">
        <v>893</v>
      </c>
      <c r="B137" s="49" t="s">
        <v>941</v>
      </c>
      <c r="C137" t="s">
        <v>939</v>
      </c>
      <c r="D137">
        <v>128466</v>
      </c>
      <c r="E137" t="s">
        <v>941</v>
      </c>
      <c r="F137" t="s">
        <v>940</v>
      </c>
      <c r="G137">
        <v>110429</v>
      </c>
      <c r="I137">
        <f t="shared" si="2"/>
        <v>0.85959709183752897</v>
      </c>
    </row>
    <row r="138" spans="1:9" x14ac:dyDescent="0.2">
      <c r="A138" t="s">
        <v>894</v>
      </c>
      <c r="B138" s="49" t="s">
        <v>941</v>
      </c>
      <c r="C138" t="s">
        <v>939</v>
      </c>
      <c r="D138">
        <v>148144</v>
      </c>
      <c r="E138" t="s">
        <v>941</v>
      </c>
      <c r="F138" t="s">
        <v>940</v>
      </c>
      <c r="G138">
        <v>111634</v>
      </c>
      <c r="I138">
        <f t="shared" si="2"/>
        <v>0.75355059941678371</v>
      </c>
    </row>
    <row r="139" spans="1:9" x14ac:dyDescent="0.2">
      <c r="A139" t="s">
        <v>895</v>
      </c>
      <c r="B139" s="49" t="s">
        <v>941</v>
      </c>
      <c r="C139" t="s">
        <v>939</v>
      </c>
      <c r="D139">
        <v>215920</v>
      </c>
      <c r="E139" t="s">
        <v>941</v>
      </c>
      <c r="F139" t="s">
        <v>940</v>
      </c>
      <c r="G139">
        <v>185232</v>
      </c>
      <c r="I139">
        <f t="shared" si="2"/>
        <v>0.85787328640237126</v>
      </c>
    </row>
    <row r="140" spans="1:9" x14ac:dyDescent="0.2">
      <c r="A140" t="s">
        <v>896</v>
      </c>
      <c r="B140" s="49" t="s">
        <v>941</v>
      </c>
      <c r="C140" t="s">
        <v>939</v>
      </c>
      <c r="D140">
        <v>85522</v>
      </c>
      <c r="E140" t="s">
        <v>941</v>
      </c>
      <c r="F140" t="s">
        <v>940</v>
      </c>
      <c r="G140">
        <v>42164</v>
      </c>
      <c r="I140">
        <f t="shared" si="2"/>
        <v>0.49301934005285192</v>
      </c>
    </row>
    <row r="141" spans="1:9" x14ac:dyDescent="0.2">
      <c r="A141" t="s">
        <v>897</v>
      </c>
      <c r="B141" s="49" t="s">
        <v>941</v>
      </c>
      <c r="C141" t="s">
        <v>939</v>
      </c>
      <c r="D141">
        <v>208486</v>
      </c>
      <c r="E141" t="s">
        <v>941</v>
      </c>
      <c r="F141" t="s">
        <v>940</v>
      </c>
      <c r="G141">
        <v>128662</v>
      </c>
      <c r="I141">
        <f t="shared" si="2"/>
        <v>0.61712537052847671</v>
      </c>
    </row>
    <row r="142" spans="1:9" x14ac:dyDescent="0.2">
      <c r="A142" t="s">
        <v>898</v>
      </c>
      <c r="B142" s="49" t="s">
        <v>941</v>
      </c>
      <c r="C142" t="s">
        <v>939</v>
      </c>
      <c r="D142">
        <v>489042</v>
      </c>
      <c r="E142" t="s">
        <v>941</v>
      </c>
      <c r="F142" t="s">
        <v>940</v>
      </c>
      <c r="G142">
        <v>345143</v>
      </c>
      <c r="I142">
        <f t="shared" si="2"/>
        <v>0.70575328908355517</v>
      </c>
    </row>
    <row r="143" spans="1:9" x14ac:dyDescent="0.2">
      <c r="A143" t="s">
        <v>899</v>
      </c>
      <c r="B143" s="49" t="s">
        <v>941</v>
      </c>
      <c r="C143" t="s">
        <v>939</v>
      </c>
      <c r="D143">
        <v>231681</v>
      </c>
      <c r="E143" t="s">
        <v>941</v>
      </c>
      <c r="F143" t="s">
        <v>940</v>
      </c>
      <c r="G143">
        <v>62468</v>
      </c>
      <c r="I143">
        <f t="shared" si="2"/>
        <v>0.26962936106111418</v>
      </c>
    </row>
    <row r="144" spans="1:9" x14ac:dyDescent="0.2">
      <c r="A144" t="s">
        <v>900</v>
      </c>
      <c r="B144" s="49" t="s">
        <v>941</v>
      </c>
      <c r="C144" t="s">
        <v>939</v>
      </c>
      <c r="D144">
        <v>1496269</v>
      </c>
      <c r="E144" t="s">
        <v>941</v>
      </c>
      <c r="F144" t="s">
        <v>940</v>
      </c>
      <c r="G144">
        <v>1357101</v>
      </c>
      <c r="I144">
        <f t="shared" si="2"/>
        <v>0.90698998642623752</v>
      </c>
    </row>
    <row r="145" spans="1:9" x14ac:dyDescent="0.2">
      <c r="A145" t="s">
        <v>901</v>
      </c>
      <c r="B145" s="49" t="s">
        <v>941</v>
      </c>
      <c r="C145" t="s">
        <v>939</v>
      </c>
      <c r="D145">
        <v>663153</v>
      </c>
      <c r="E145" t="s">
        <v>941</v>
      </c>
      <c r="F145" t="s">
        <v>940</v>
      </c>
      <c r="G145">
        <v>595779</v>
      </c>
      <c r="I145">
        <f t="shared" si="2"/>
        <v>0.8984035358356216</v>
      </c>
    </row>
    <row r="146" spans="1:9" x14ac:dyDescent="0.2">
      <c r="A146" t="s">
        <v>902</v>
      </c>
      <c r="B146" s="49" t="s">
        <v>941</v>
      </c>
      <c r="C146" t="s">
        <v>939</v>
      </c>
      <c r="D146">
        <v>376031</v>
      </c>
      <c r="E146" t="s">
        <v>941</v>
      </c>
      <c r="F146" t="s">
        <v>940</v>
      </c>
      <c r="G146">
        <v>128613</v>
      </c>
      <c r="I146">
        <f t="shared" si="2"/>
        <v>0.342027651975502</v>
      </c>
    </row>
    <row r="147" spans="1:9" x14ac:dyDescent="0.2">
      <c r="A147" t="s">
        <v>903</v>
      </c>
      <c r="B147" s="49" t="s">
        <v>941</v>
      </c>
      <c r="C147" t="s">
        <v>939</v>
      </c>
      <c r="D147">
        <v>1193623</v>
      </c>
      <c r="E147" t="s">
        <v>941</v>
      </c>
      <c r="F147" t="s">
        <v>940</v>
      </c>
      <c r="G147">
        <v>244520</v>
      </c>
      <c r="I147">
        <f t="shared" si="2"/>
        <v>0.20485530188342552</v>
      </c>
    </row>
    <row r="148" spans="1:9" x14ac:dyDescent="0.2">
      <c r="A148" t="s">
        <v>904</v>
      </c>
      <c r="B148" s="49" t="s">
        <v>941</v>
      </c>
      <c r="C148" t="s">
        <v>939</v>
      </c>
      <c r="D148">
        <v>563745</v>
      </c>
      <c r="E148" t="s">
        <v>941</v>
      </c>
      <c r="F148" t="s">
        <v>940</v>
      </c>
      <c r="G148">
        <v>484525</v>
      </c>
      <c r="I148">
        <f t="shared" si="2"/>
        <v>0.85947547206627106</v>
      </c>
    </row>
    <row r="149" spans="1:9" x14ac:dyDescent="0.2">
      <c r="A149" t="s">
        <v>905</v>
      </c>
      <c r="B149" s="49" t="s">
        <v>941</v>
      </c>
      <c r="C149" t="s">
        <v>939</v>
      </c>
      <c r="D149">
        <v>553635</v>
      </c>
      <c r="E149" t="s">
        <v>941</v>
      </c>
      <c r="F149" t="s">
        <v>940</v>
      </c>
      <c r="G149">
        <v>493092</v>
      </c>
      <c r="I149">
        <f t="shared" si="2"/>
        <v>0.89064455823782818</v>
      </c>
    </row>
    <row r="150" spans="1:9" x14ac:dyDescent="0.2">
      <c r="A150" t="s">
        <v>906</v>
      </c>
      <c r="B150" s="49" t="s">
        <v>941</v>
      </c>
      <c r="C150" t="s">
        <v>939</v>
      </c>
      <c r="D150">
        <v>1006947</v>
      </c>
      <c r="E150" t="s">
        <v>941</v>
      </c>
      <c r="F150" t="s">
        <v>940</v>
      </c>
      <c r="G150">
        <v>905394</v>
      </c>
      <c r="I150">
        <f t="shared" si="2"/>
        <v>0.8991476214736227</v>
      </c>
    </row>
    <row r="151" spans="1:9" x14ac:dyDescent="0.2">
      <c r="A151" t="s">
        <v>907</v>
      </c>
      <c r="B151" s="49" t="s">
        <v>941</v>
      </c>
      <c r="C151" t="s">
        <v>939</v>
      </c>
      <c r="D151">
        <v>704644</v>
      </c>
      <c r="E151" t="s">
        <v>941</v>
      </c>
      <c r="F151" t="s">
        <v>940</v>
      </c>
      <c r="G151">
        <v>577107</v>
      </c>
      <c r="I151">
        <f t="shared" si="2"/>
        <v>0.81900505787319555</v>
      </c>
    </row>
    <row r="152" spans="1:9" x14ac:dyDescent="0.2">
      <c r="A152" t="s">
        <v>908</v>
      </c>
      <c r="B152" s="49" t="s">
        <v>941</v>
      </c>
      <c r="C152" t="s">
        <v>939</v>
      </c>
      <c r="D152">
        <v>498157</v>
      </c>
      <c r="E152" t="s">
        <v>941</v>
      </c>
      <c r="F152" t="s">
        <v>940</v>
      </c>
      <c r="G152">
        <v>128416</v>
      </c>
      <c r="I152">
        <f t="shared" si="2"/>
        <v>0.25778218513440543</v>
      </c>
    </row>
    <row r="153" spans="1:9" x14ac:dyDescent="0.2">
      <c r="A153" t="s">
        <v>909</v>
      </c>
      <c r="B153" s="49" t="s">
        <v>941</v>
      </c>
      <c r="C153" t="s">
        <v>939</v>
      </c>
      <c r="D153">
        <v>563120</v>
      </c>
      <c r="E153" t="s">
        <v>941</v>
      </c>
      <c r="F153" t="s">
        <v>940</v>
      </c>
      <c r="G153">
        <v>490336</v>
      </c>
      <c r="I153">
        <f t="shared" si="2"/>
        <v>0.87074868589288246</v>
      </c>
    </row>
    <row r="154" spans="1:9" x14ac:dyDescent="0.2">
      <c r="A154" t="s">
        <v>910</v>
      </c>
      <c r="B154" s="49" t="s">
        <v>941</v>
      </c>
      <c r="C154" t="s">
        <v>939</v>
      </c>
      <c r="D154">
        <v>284468</v>
      </c>
      <c r="E154" t="s">
        <v>941</v>
      </c>
      <c r="F154" t="s">
        <v>940</v>
      </c>
      <c r="G154">
        <v>259727</v>
      </c>
      <c r="I154">
        <f t="shared" si="2"/>
        <v>0.91302712431626754</v>
      </c>
    </row>
    <row r="155" spans="1:9" x14ac:dyDescent="0.2">
      <c r="A155" t="s">
        <v>911</v>
      </c>
      <c r="B155" s="49" t="s">
        <v>941</v>
      </c>
      <c r="C155" t="s">
        <v>939</v>
      </c>
      <c r="D155">
        <v>679825</v>
      </c>
      <c r="E155" t="s">
        <v>941</v>
      </c>
      <c r="F155" t="s">
        <v>940</v>
      </c>
      <c r="G155">
        <v>566995</v>
      </c>
      <c r="I155">
        <f t="shared" si="2"/>
        <v>0.83403081675431179</v>
      </c>
    </row>
    <row r="156" spans="1:9" x14ac:dyDescent="0.2">
      <c r="A156" t="s">
        <v>912</v>
      </c>
      <c r="B156" s="49" t="s">
        <v>941</v>
      </c>
      <c r="C156" t="s">
        <v>939</v>
      </c>
      <c r="D156">
        <v>1409775</v>
      </c>
      <c r="E156" t="s">
        <v>941</v>
      </c>
      <c r="F156" t="s">
        <v>940</v>
      </c>
      <c r="G156">
        <v>1270302</v>
      </c>
      <c r="I156">
        <f t="shared" si="2"/>
        <v>0.90106719157312332</v>
      </c>
    </row>
    <row r="157" spans="1:9" x14ac:dyDescent="0.2">
      <c r="A157" t="s">
        <v>913</v>
      </c>
      <c r="B157" s="49" t="s">
        <v>941</v>
      </c>
      <c r="C157" t="s">
        <v>939</v>
      </c>
      <c r="D157">
        <v>1087173</v>
      </c>
      <c r="E157" t="s">
        <v>941</v>
      </c>
      <c r="F157" t="s">
        <v>940</v>
      </c>
      <c r="G157">
        <v>978359</v>
      </c>
      <c r="I157">
        <f t="shared" si="2"/>
        <v>0.89991105371454216</v>
      </c>
    </row>
    <row r="158" spans="1:9" x14ac:dyDescent="0.2">
      <c r="A158" t="s">
        <v>914</v>
      </c>
      <c r="B158" s="49" t="s">
        <v>941</v>
      </c>
      <c r="C158" t="s">
        <v>939</v>
      </c>
      <c r="D158">
        <v>946100</v>
      </c>
      <c r="E158" t="s">
        <v>941</v>
      </c>
      <c r="F158" t="s">
        <v>940</v>
      </c>
      <c r="G158">
        <v>195964</v>
      </c>
      <c r="I158">
        <f t="shared" si="2"/>
        <v>0.20712821054856781</v>
      </c>
    </row>
    <row r="159" spans="1:9" x14ac:dyDescent="0.2">
      <c r="A159" t="s">
        <v>915</v>
      </c>
      <c r="B159" s="49" t="s">
        <v>941</v>
      </c>
      <c r="C159" t="s">
        <v>939</v>
      </c>
      <c r="D159">
        <v>1089055</v>
      </c>
      <c r="E159" t="s">
        <v>941</v>
      </c>
      <c r="F159" t="s">
        <v>940</v>
      </c>
      <c r="G159">
        <v>604281</v>
      </c>
      <c r="I159">
        <f t="shared" si="2"/>
        <v>0.55486729320374084</v>
      </c>
    </row>
    <row r="160" spans="1:9" x14ac:dyDescent="0.2">
      <c r="A160" t="s">
        <v>916</v>
      </c>
      <c r="B160" s="49" t="s">
        <v>941</v>
      </c>
      <c r="C160" t="s">
        <v>939</v>
      </c>
      <c r="D160">
        <v>1163781</v>
      </c>
      <c r="E160" t="s">
        <v>941</v>
      </c>
      <c r="F160" t="s">
        <v>940</v>
      </c>
      <c r="G160">
        <v>214515</v>
      </c>
      <c r="I160">
        <f t="shared" si="2"/>
        <v>0.18432591698953668</v>
      </c>
    </row>
    <row r="161" spans="1:9" x14ac:dyDescent="0.2">
      <c r="A161" t="s">
        <v>917</v>
      </c>
      <c r="B161" s="49" t="s">
        <v>941</v>
      </c>
      <c r="C161" t="s">
        <v>939</v>
      </c>
      <c r="D161">
        <v>992865</v>
      </c>
      <c r="E161" t="s">
        <v>941</v>
      </c>
      <c r="F161" t="s">
        <v>940</v>
      </c>
      <c r="G161">
        <v>203519</v>
      </c>
      <c r="I161">
        <f t="shared" si="2"/>
        <v>0.20498154331152776</v>
      </c>
    </row>
    <row r="162" spans="1:9" x14ac:dyDescent="0.2">
      <c r="A162" t="s">
        <v>918</v>
      </c>
      <c r="B162" s="49" t="s">
        <v>941</v>
      </c>
      <c r="C162" t="s">
        <v>939</v>
      </c>
      <c r="D162">
        <v>372839</v>
      </c>
      <c r="E162" t="s">
        <v>941</v>
      </c>
      <c r="F162" t="s">
        <v>940</v>
      </c>
      <c r="G162">
        <v>331498</v>
      </c>
      <c r="I162">
        <f t="shared" si="2"/>
        <v>0.88911835939909722</v>
      </c>
    </row>
    <row r="163" spans="1:9" x14ac:dyDescent="0.2">
      <c r="A163" t="s">
        <v>919</v>
      </c>
      <c r="B163" s="49" t="s">
        <v>941</v>
      </c>
      <c r="C163" t="s">
        <v>939</v>
      </c>
      <c r="D163">
        <v>340305</v>
      </c>
      <c r="E163" t="s">
        <v>941</v>
      </c>
      <c r="F163" t="s">
        <v>940</v>
      </c>
      <c r="G163">
        <v>302290</v>
      </c>
      <c r="I163">
        <f t="shared" si="2"/>
        <v>0.88829138566873833</v>
      </c>
    </row>
    <row r="164" spans="1:9" x14ac:dyDescent="0.2">
      <c r="A164" t="s">
        <v>920</v>
      </c>
      <c r="B164" s="49" t="s">
        <v>941</v>
      </c>
      <c r="C164" t="s">
        <v>939</v>
      </c>
      <c r="D164">
        <v>740243</v>
      </c>
      <c r="E164" t="s">
        <v>941</v>
      </c>
      <c r="F164" t="s">
        <v>940</v>
      </c>
      <c r="G164">
        <v>646806</v>
      </c>
      <c r="I164">
        <f t="shared" si="2"/>
        <v>0.87377523326799444</v>
      </c>
    </row>
    <row r="165" spans="1:9" x14ac:dyDescent="0.2">
      <c r="A165" t="s">
        <v>921</v>
      </c>
      <c r="B165" s="49" t="s">
        <v>941</v>
      </c>
      <c r="C165" t="s">
        <v>939</v>
      </c>
      <c r="D165">
        <v>178665</v>
      </c>
      <c r="E165" t="s">
        <v>941</v>
      </c>
      <c r="F165" t="s">
        <v>940</v>
      </c>
      <c r="G165">
        <v>159097</v>
      </c>
      <c r="I165">
        <f t="shared" si="2"/>
        <v>0.89047659026670023</v>
      </c>
    </row>
    <row r="166" spans="1:9" x14ac:dyDescent="0.2">
      <c r="A166" t="s">
        <v>922</v>
      </c>
      <c r="B166" s="49" t="s">
        <v>941</v>
      </c>
      <c r="C166" t="s">
        <v>939</v>
      </c>
      <c r="D166">
        <v>656841</v>
      </c>
      <c r="E166" t="s">
        <v>941</v>
      </c>
      <c r="F166" t="s">
        <v>940</v>
      </c>
      <c r="G166">
        <v>594296</v>
      </c>
      <c r="I166">
        <f t="shared" si="2"/>
        <v>0.90477908656737327</v>
      </c>
    </row>
    <row r="167" spans="1:9" x14ac:dyDescent="0.2">
      <c r="A167" t="s">
        <v>923</v>
      </c>
      <c r="B167" s="49" t="s">
        <v>941</v>
      </c>
      <c r="C167" t="s">
        <v>939</v>
      </c>
      <c r="D167">
        <v>811665</v>
      </c>
      <c r="E167" t="s">
        <v>941</v>
      </c>
      <c r="F167" t="s">
        <v>940</v>
      </c>
      <c r="G167">
        <v>572850</v>
      </c>
      <c r="I167">
        <f t="shared" si="2"/>
        <v>0.70577146975661142</v>
      </c>
    </row>
    <row r="168" spans="1:9" x14ac:dyDescent="0.2">
      <c r="A168" t="s">
        <v>924</v>
      </c>
      <c r="B168" s="49" t="s">
        <v>941</v>
      </c>
      <c r="C168" t="s">
        <v>939</v>
      </c>
      <c r="D168">
        <v>480183</v>
      </c>
      <c r="E168" t="s">
        <v>941</v>
      </c>
      <c r="F168" t="s">
        <v>940</v>
      </c>
      <c r="G168">
        <v>328797</v>
      </c>
      <c r="I168">
        <f t="shared" si="2"/>
        <v>0.68473269565977968</v>
      </c>
    </row>
    <row r="169" spans="1:9" x14ac:dyDescent="0.2">
      <c r="A169" t="s">
        <v>925</v>
      </c>
      <c r="B169" s="49" t="s">
        <v>941</v>
      </c>
      <c r="C169" t="s">
        <v>939</v>
      </c>
      <c r="D169">
        <v>456891</v>
      </c>
      <c r="E169" t="s">
        <v>941</v>
      </c>
      <c r="F169" t="s">
        <v>940</v>
      </c>
      <c r="G169">
        <v>390836</v>
      </c>
      <c r="I169">
        <f t="shared" si="2"/>
        <v>0.85542503573062278</v>
      </c>
    </row>
    <row r="170" spans="1:9" x14ac:dyDescent="0.2">
      <c r="A170" t="s">
        <v>926</v>
      </c>
      <c r="B170" s="49" t="s">
        <v>941</v>
      </c>
      <c r="C170" t="s">
        <v>939</v>
      </c>
      <c r="D170">
        <v>4301222</v>
      </c>
      <c r="E170" t="s">
        <v>941</v>
      </c>
      <c r="F170" t="s">
        <v>940</v>
      </c>
      <c r="G170">
        <v>3617611</v>
      </c>
      <c r="I170">
        <f t="shared" si="2"/>
        <v>0.84106586453803134</v>
      </c>
    </row>
    <row r="171" spans="1:9" x14ac:dyDescent="0.2">
      <c r="A171" t="s">
        <v>927</v>
      </c>
      <c r="B171" s="49" t="s">
        <v>941</v>
      </c>
      <c r="C171" t="s">
        <v>939</v>
      </c>
      <c r="D171">
        <v>258696</v>
      </c>
      <c r="E171" t="s">
        <v>941</v>
      </c>
      <c r="F171" t="s">
        <v>940</v>
      </c>
      <c r="G171">
        <v>234373</v>
      </c>
      <c r="I171">
        <f t="shared" si="2"/>
        <v>0.90597844574326625</v>
      </c>
    </row>
    <row r="172" spans="1:9" x14ac:dyDescent="0.2">
      <c r="A172" t="s">
        <v>928</v>
      </c>
      <c r="B172" s="49" t="s">
        <v>941</v>
      </c>
      <c r="C172" t="s">
        <v>939</v>
      </c>
      <c r="D172">
        <v>635261</v>
      </c>
      <c r="E172" t="s">
        <v>941</v>
      </c>
      <c r="F172" t="s">
        <v>940</v>
      </c>
      <c r="G172">
        <v>570933</v>
      </c>
      <c r="I172">
        <f t="shared" si="2"/>
        <v>0.89873768419594469</v>
      </c>
    </row>
    <row r="173" spans="1:9" x14ac:dyDescent="0.2">
      <c r="A173" t="s">
        <v>929</v>
      </c>
      <c r="B173" s="49" t="s">
        <v>941</v>
      </c>
      <c r="C173" t="s">
        <v>939</v>
      </c>
      <c r="D173">
        <v>610252</v>
      </c>
      <c r="E173" t="s">
        <v>941</v>
      </c>
      <c r="F173" t="s">
        <v>940</v>
      </c>
      <c r="G173">
        <v>429692</v>
      </c>
      <c r="I173">
        <f t="shared" si="2"/>
        <v>0.70412223147158881</v>
      </c>
    </row>
    <row r="174" spans="1:9" x14ac:dyDescent="0.2">
      <c r="A174" t="s">
        <v>930</v>
      </c>
      <c r="B174" s="49" t="s">
        <v>941</v>
      </c>
      <c r="C174" t="s">
        <v>939</v>
      </c>
      <c r="D174">
        <v>1542717</v>
      </c>
      <c r="E174" t="s">
        <v>941</v>
      </c>
      <c r="F174" t="s">
        <v>940</v>
      </c>
      <c r="G174">
        <v>1394829</v>
      </c>
      <c r="I174">
        <f t="shared" si="2"/>
        <v>0.90413795919796047</v>
      </c>
    </row>
    <row r="175" spans="1:9" x14ac:dyDescent="0.2">
      <c r="A175" t="s">
        <v>931</v>
      </c>
      <c r="B175" s="49" t="s">
        <v>941</v>
      </c>
      <c r="C175" t="s">
        <v>939</v>
      </c>
      <c r="D175">
        <v>136354</v>
      </c>
      <c r="E175" t="s">
        <v>941</v>
      </c>
      <c r="F175" t="s">
        <v>940</v>
      </c>
      <c r="G175">
        <v>104385</v>
      </c>
      <c r="I175">
        <f t="shared" si="2"/>
        <v>0.76554409844962379</v>
      </c>
    </row>
    <row r="176" spans="1:9" x14ac:dyDescent="0.2">
      <c r="A176" t="s">
        <v>932</v>
      </c>
      <c r="B176" s="49" t="s">
        <v>941</v>
      </c>
      <c r="C176" t="s">
        <v>939</v>
      </c>
      <c r="D176">
        <v>99250</v>
      </c>
      <c r="E176" t="s">
        <v>941</v>
      </c>
      <c r="F176" t="s">
        <v>940</v>
      </c>
      <c r="G176">
        <v>73144</v>
      </c>
      <c r="I176">
        <f t="shared" si="2"/>
        <v>0.73696725440806043</v>
      </c>
    </row>
    <row r="177" spans="1:9" x14ac:dyDescent="0.2">
      <c r="A177" t="s">
        <v>933</v>
      </c>
      <c r="B177" s="49" t="s">
        <v>941</v>
      </c>
      <c r="C177" t="s">
        <v>939</v>
      </c>
      <c r="D177">
        <v>203908</v>
      </c>
      <c r="E177" t="s">
        <v>941</v>
      </c>
      <c r="F177" t="s">
        <v>940</v>
      </c>
      <c r="G177">
        <v>146889</v>
      </c>
      <c r="I177">
        <f t="shared" si="2"/>
        <v>0.72036898993663812</v>
      </c>
    </row>
    <row r="178" spans="1:9" x14ac:dyDescent="0.2">
      <c r="A178" t="s">
        <v>934</v>
      </c>
      <c r="B178" s="49" t="s">
        <v>941</v>
      </c>
      <c r="C178" t="s">
        <v>939</v>
      </c>
      <c r="D178">
        <v>375193</v>
      </c>
      <c r="E178" t="s">
        <v>941</v>
      </c>
      <c r="F178" t="s">
        <v>940</v>
      </c>
      <c r="G178">
        <v>315988</v>
      </c>
      <c r="I178">
        <f t="shared" si="2"/>
        <v>0.84220121377531032</v>
      </c>
    </row>
    <row r="179" spans="1:9" x14ac:dyDescent="0.2">
      <c r="A179" t="s">
        <v>935</v>
      </c>
      <c r="B179" s="49" t="s">
        <v>941</v>
      </c>
      <c r="C179" t="s">
        <v>939</v>
      </c>
      <c r="D179">
        <v>439920</v>
      </c>
      <c r="E179" t="s">
        <v>941</v>
      </c>
      <c r="F179" t="s">
        <v>940</v>
      </c>
      <c r="G179">
        <v>252008</v>
      </c>
      <c r="I179">
        <f t="shared" si="2"/>
        <v>0.57284960901982174</v>
      </c>
    </row>
    <row r="180" spans="1:9" x14ac:dyDescent="0.2">
      <c r="A180" t="s">
        <v>936</v>
      </c>
      <c r="B180" s="49" t="s">
        <v>941</v>
      </c>
      <c r="C180" t="s">
        <v>939</v>
      </c>
      <c r="D180">
        <v>933256</v>
      </c>
      <c r="E180" t="s">
        <v>941</v>
      </c>
      <c r="F180" t="s">
        <v>940</v>
      </c>
      <c r="G180">
        <v>606566</v>
      </c>
      <c r="I180">
        <f t="shared" si="2"/>
        <v>0.64994599552534349</v>
      </c>
    </row>
    <row r="181" spans="1:9" x14ac:dyDescent="0.2">
      <c r="A181" t="s">
        <v>937</v>
      </c>
      <c r="B181" s="49" t="s">
        <v>941</v>
      </c>
      <c r="C181" t="s">
        <v>939</v>
      </c>
      <c r="D181">
        <v>1581065</v>
      </c>
      <c r="E181" t="s">
        <v>941</v>
      </c>
      <c r="F181" t="s">
        <v>940</v>
      </c>
      <c r="G181">
        <v>1248687</v>
      </c>
      <c r="I181">
        <f t="shared" si="2"/>
        <v>0.78977587891705903</v>
      </c>
    </row>
  </sheetData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Library - barcoding - Conc</vt:lpstr>
      <vt:lpstr>samples - pheno - community</vt:lpstr>
      <vt:lpstr>DNA conc - diltuions</vt:lpstr>
      <vt:lpstr>RUN1 - 52samples</vt:lpstr>
      <vt:lpstr>sample details</vt:lpstr>
      <vt:lpstr>mapping stats</vt:lpstr>
    </vt:vector>
  </TitlesOfParts>
  <Company>La Trobe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Doyle</dc:creator>
  <cp:lastModifiedBy>Stephen Doyle</cp:lastModifiedBy>
  <cp:lastPrinted>2014-08-15T06:51:37Z</cp:lastPrinted>
  <dcterms:created xsi:type="dcterms:W3CDTF">2013-12-18T00:11:56Z</dcterms:created>
  <dcterms:modified xsi:type="dcterms:W3CDTF">2021-11-08T11:35:34Z</dcterms:modified>
</cp:coreProperties>
</file>