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/git/festival/frontend/media/"/>
    </mc:Choice>
  </mc:AlternateContent>
  <xr:revisionPtr revIDLastSave="0" documentId="13_ncr:1_{619D798D-5E81-B542-8236-9066661F40E0}" xr6:coauthVersionLast="47" xr6:coauthVersionMax="47" xr10:uidLastSave="{00000000-0000-0000-0000-000000000000}"/>
  <bookViews>
    <workbookView xWindow="2760" yWindow="1560" windowWidth="28040" windowHeight="17440" xr2:uid="{D36EA33C-834B-DE49-B134-937EC9CDC87F}"/>
  </bookViews>
  <sheets>
    <sheet name="planning" sheetId="1" r:id="rId1"/>
    <sheet name="regex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3" i="1" l="1"/>
  <c r="I24" i="1"/>
  <c r="I25" i="1"/>
  <c r="I26" i="1"/>
  <c r="I27" i="1"/>
  <c r="I28" i="1"/>
  <c r="I29" i="1"/>
  <c r="K29" i="1" s="1"/>
  <c r="I30" i="1"/>
  <c r="J24" i="1"/>
  <c r="J25" i="1"/>
  <c r="J26" i="1"/>
  <c r="J27" i="1"/>
  <c r="J28" i="1"/>
  <c r="J29" i="1"/>
  <c r="J30" i="1"/>
  <c r="K30" i="1" s="1"/>
  <c r="K24" i="1"/>
  <c r="K25" i="1"/>
  <c r="L24" i="1" s="1"/>
  <c r="M24" i="1" s="1"/>
  <c r="K26" i="1"/>
  <c r="L25" i="1" s="1"/>
  <c r="M25" i="1" s="1"/>
  <c r="K27" i="1"/>
  <c r="L26" i="1" s="1"/>
  <c r="M26" i="1" s="1"/>
  <c r="K28" i="1"/>
  <c r="L27" i="1" s="1"/>
  <c r="M27" i="1" s="1"/>
  <c r="N24" i="1"/>
  <c r="N25" i="1"/>
  <c r="N26" i="1"/>
  <c r="F26" i="1" s="1"/>
  <c r="Q26" i="1" s="1"/>
  <c r="N27" i="1"/>
  <c r="F27" i="1" s="1"/>
  <c r="Q27" i="1" s="1"/>
  <c r="N28" i="1"/>
  <c r="F28" i="1" s="1"/>
  <c r="N29" i="1"/>
  <c r="F29" i="1" s="1"/>
  <c r="N30" i="1"/>
  <c r="F30" i="1" s="1"/>
  <c r="O24" i="1"/>
  <c r="O25" i="1"/>
  <c r="O26" i="1"/>
  <c r="O27" i="1"/>
  <c r="O28" i="1"/>
  <c r="O29" i="1"/>
  <c r="O30" i="1"/>
  <c r="P24" i="1"/>
  <c r="P25" i="1"/>
  <c r="P26" i="1"/>
  <c r="P27" i="1"/>
  <c r="P28" i="1"/>
  <c r="P29" i="1"/>
  <c r="P30" i="1"/>
  <c r="I22" i="1"/>
  <c r="K22" i="1" s="1"/>
  <c r="I23" i="1"/>
  <c r="K23" i="1" s="1"/>
  <c r="J22" i="1"/>
  <c r="J23" i="1"/>
  <c r="N22" i="1"/>
  <c r="N23" i="1"/>
  <c r="O22" i="1"/>
  <c r="O23" i="1"/>
  <c r="P22" i="1"/>
  <c r="P23" i="1"/>
  <c r="I21" i="1"/>
  <c r="J21" i="1"/>
  <c r="N21" i="1"/>
  <c r="O21" i="1"/>
  <c r="P21" i="1"/>
  <c r="I13" i="1"/>
  <c r="I14" i="1"/>
  <c r="I15" i="1"/>
  <c r="I16" i="1"/>
  <c r="I17" i="1"/>
  <c r="I18" i="1"/>
  <c r="I19" i="1"/>
  <c r="I20" i="1"/>
  <c r="J13" i="1"/>
  <c r="J14" i="1"/>
  <c r="J15" i="1"/>
  <c r="J16" i="1"/>
  <c r="J17" i="1"/>
  <c r="J18" i="1"/>
  <c r="J19" i="1"/>
  <c r="J20" i="1"/>
  <c r="N13" i="1"/>
  <c r="N14" i="1"/>
  <c r="N15" i="1"/>
  <c r="N16" i="1"/>
  <c r="N17" i="1"/>
  <c r="N18" i="1"/>
  <c r="N19" i="1"/>
  <c r="N20" i="1"/>
  <c r="O13" i="1"/>
  <c r="O14" i="1"/>
  <c r="O15" i="1"/>
  <c r="O16" i="1"/>
  <c r="O17" i="1"/>
  <c r="O18" i="1"/>
  <c r="O19" i="1"/>
  <c r="O20" i="1"/>
  <c r="P13" i="1"/>
  <c r="P14" i="1"/>
  <c r="P15" i="1"/>
  <c r="P16" i="1"/>
  <c r="P17" i="1"/>
  <c r="P18" i="1"/>
  <c r="P19" i="1"/>
  <c r="P20" i="1"/>
  <c r="I10" i="1"/>
  <c r="I11" i="1"/>
  <c r="I12" i="1"/>
  <c r="J10" i="1"/>
  <c r="J11" i="1"/>
  <c r="J12" i="1"/>
  <c r="N10" i="1"/>
  <c r="N11" i="1"/>
  <c r="N12" i="1"/>
  <c r="O10" i="1"/>
  <c r="O11" i="1"/>
  <c r="O12" i="1"/>
  <c r="P10" i="1"/>
  <c r="P11" i="1"/>
  <c r="P12" i="1"/>
  <c r="R2" i="1"/>
  <c r="P2" i="1"/>
  <c r="P3" i="1"/>
  <c r="P4" i="1"/>
  <c r="P5" i="1"/>
  <c r="P6" i="1"/>
  <c r="P7" i="1"/>
  <c r="P8" i="1"/>
  <c r="P9" i="1"/>
  <c r="O2" i="1"/>
  <c r="O3" i="1"/>
  <c r="O4" i="1"/>
  <c r="O5" i="1"/>
  <c r="O6" i="1"/>
  <c r="O7" i="1"/>
  <c r="O8" i="1"/>
  <c r="O9" i="1"/>
  <c r="N2" i="1"/>
  <c r="N3" i="1"/>
  <c r="N4" i="1"/>
  <c r="N5" i="1"/>
  <c r="N6" i="1"/>
  <c r="N7" i="1"/>
  <c r="N8" i="1"/>
  <c r="N9" i="1"/>
  <c r="J2" i="1"/>
  <c r="J3" i="1"/>
  <c r="J4" i="1"/>
  <c r="J5" i="1"/>
  <c r="J6" i="1"/>
  <c r="J7" i="1"/>
  <c r="J8" i="1"/>
  <c r="J9" i="1"/>
  <c r="I2" i="1"/>
  <c r="I3" i="1"/>
  <c r="I4" i="1"/>
  <c r="I5" i="1"/>
  <c r="I6" i="1"/>
  <c r="I7" i="1"/>
  <c r="I8" i="1"/>
  <c r="I9" i="1"/>
  <c r="F25" i="1" l="1"/>
  <c r="Q25" i="1" s="1"/>
  <c r="F24" i="1"/>
  <c r="Q24" i="1" s="1"/>
  <c r="L29" i="1"/>
  <c r="M29" i="1" s="1"/>
  <c r="L30" i="1"/>
  <c r="M30" i="1" s="1"/>
  <c r="L28" i="1"/>
  <c r="M28" i="1" s="1"/>
  <c r="Q28" i="1" s="1"/>
  <c r="Q30" i="1"/>
  <c r="Q29" i="1"/>
  <c r="F23" i="1"/>
  <c r="F22" i="1"/>
  <c r="L22" i="1"/>
  <c r="M22" i="1" s="1"/>
  <c r="M23" i="1"/>
  <c r="K17" i="1"/>
  <c r="K16" i="1"/>
  <c r="K15" i="1"/>
  <c r="K14" i="1"/>
  <c r="K13" i="1"/>
  <c r="F19" i="1"/>
  <c r="F21" i="1"/>
  <c r="K20" i="1"/>
  <c r="K21" i="1"/>
  <c r="F14" i="1"/>
  <c r="F13" i="1"/>
  <c r="K19" i="1"/>
  <c r="F18" i="1"/>
  <c r="F16" i="1"/>
  <c r="F20" i="1"/>
  <c r="F17" i="1"/>
  <c r="F15" i="1"/>
  <c r="K18" i="1"/>
  <c r="F10" i="1"/>
  <c r="F12" i="1"/>
  <c r="F11" i="1"/>
  <c r="K12" i="1"/>
  <c r="K11" i="1"/>
  <c r="K10" i="1"/>
  <c r="F3" i="1"/>
  <c r="K5" i="1"/>
  <c r="F9" i="1"/>
  <c r="F8" i="1"/>
  <c r="K6" i="1"/>
  <c r="F7" i="1"/>
  <c r="K3" i="1"/>
  <c r="F6" i="1"/>
  <c r="K8" i="1"/>
  <c r="K9" i="1"/>
  <c r="F5" i="1"/>
  <c r="F4" i="1"/>
  <c r="F2" i="1"/>
  <c r="K7" i="1"/>
  <c r="K4" i="1"/>
  <c r="K2" i="1"/>
  <c r="L14" i="1" l="1"/>
  <c r="M14" i="1" s="1"/>
  <c r="Q14" i="1" s="1"/>
  <c r="L15" i="1"/>
  <c r="M15" i="1" s="1"/>
  <c r="Q15" i="1" s="1"/>
  <c r="L20" i="1"/>
  <c r="M20" i="1" s="1"/>
  <c r="L21" i="1"/>
  <c r="M21" i="1" s="1"/>
  <c r="L19" i="1"/>
  <c r="M19" i="1" s="1"/>
  <c r="L17" i="1"/>
  <c r="M17" i="1" s="1"/>
  <c r="Q17" i="1" s="1"/>
  <c r="Q23" i="1"/>
  <c r="Q22" i="1"/>
  <c r="Q21" i="1"/>
  <c r="Q19" i="1"/>
  <c r="L12" i="1"/>
  <c r="M12" i="1" s="1"/>
  <c r="Q12" i="1" s="1"/>
  <c r="L16" i="1"/>
  <c r="M16" i="1" s="1"/>
  <c r="Q16" i="1" s="1"/>
  <c r="L13" i="1"/>
  <c r="M13" i="1" s="1"/>
  <c r="Q20" i="1"/>
  <c r="Q13" i="1"/>
  <c r="L18" i="1"/>
  <c r="M18" i="1" s="1"/>
  <c r="Q18" i="1" s="1"/>
  <c r="L10" i="1"/>
  <c r="M10" i="1" s="1"/>
  <c r="Q10" i="1" s="1"/>
  <c r="L11" i="1"/>
  <c r="M11" i="1" s="1"/>
  <c r="Q11" i="1" s="1"/>
  <c r="L9" i="1"/>
  <c r="M9" i="1" s="1"/>
  <c r="Q9" i="1" s="1"/>
  <c r="L5" i="1"/>
  <c r="M5" i="1" s="1"/>
  <c r="Q5" i="1" s="1"/>
  <c r="L8" i="1"/>
  <c r="M8" i="1" s="1"/>
  <c r="Q8" i="1" s="1"/>
  <c r="L6" i="1"/>
  <c r="M6" i="1" s="1"/>
  <c r="Q6" i="1" s="1"/>
  <c r="L2" i="1"/>
  <c r="M2" i="1" s="1"/>
  <c r="Q2" i="1" s="1"/>
  <c r="R3" i="1" s="1"/>
  <c r="S3" i="1" s="1"/>
  <c r="G3" i="1" s="1"/>
  <c r="S2" i="1"/>
  <c r="G2" i="1" s="1"/>
  <c r="L3" i="1"/>
  <c r="M3" i="1" s="1"/>
  <c r="Q3" i="1" s="1"/>
  <c r="L7" i="1"/>
  <c r="M7" i="1" s="1"/>
  <c r="Q7" i="1" s="1"/>
  <c r="L4" i="1"/>
  <c r="M4" i="1" s="1"/>
  <c r="Q4" i="1" s="1"/>
  <c r="R4" i="1" l="1"/>
  <c r="R5" i="1" l="1"/>
  <c r="S4" i="1"/>
  <c r="G4" i="1" s="1"/>
  <c r="R6" i="1" l="1"/>
  <c r="S5" i="1"/>
  <c r="G5" i="1" s="1"/>
  <c r="R7" i="1" l="1"/>
  <c r="S6" i="1"/>
  <c r="G6" i="1" s="1"/>
  <c r="R8" i="1" l="1"/>
  <c r="S7" i="1"/>
  <c r="G7" i="1" s="1"/>
  <c r="R9" i="1" l="1"/>
  <c r="R10" i="1" s="1"/>
  <c r="S8" i="1"/>
  <c r="G8" i="1" s="1"/>
  <c r="R11" i="1" l="1"/>
  <c r="S10" i="1"/>
  <c r="G10" i="1" s="1"/>
  <c r="S9" i="1"/>
  <c r="G9" i="1" s="1"/>
  <c r="R12" i="1" l="1"/>
  <c r="R13" i="1" s="1"/>
  <c r="S11" i="1"/>
  <c r="G11" i="1" s="1"/>
  <c r="S13" i="1" l="1"/>
  <c r="G13" i="1" s="1"/>
  <c r="R14" i="1"/>
  <c r="S12" i="1"/>
  <c r="G12" i="1" s="1"/>
  <c r="S14" i="1" l="1"/>
  <c r="G14" i="1" s="1"/>
  <c r="R15" i="1"/>
  <c r="R16" i="1" l="1"/>
  <c r="S15" i="1"/>
  <c r="G15" i="1" s="1"/>
  <c r="R17" i="1" l="1"/>
  <c r="S16" i="1"/>
  <c r="G16" i="1" s="1"/>
  <c r="R18" i="1" l="1"/>
  <c r="S17" i="1"/>
  <c r="G17" i="1" s="1"/>
  <c r="R19" i="1" l="1"/>
  <c r="S18" i="1"/>
  <c r="G18" i="1" s="1"/>
  <c r="R20" i="1" l="1"/>
  <c r="S19" i="1"/>
  <c r="G19" i="1" s="1"/>
  <c r="S20" i="1" l="1"/>
  <c r="G20" i="1" s="1"/>
  <c r="R21" i="1"/>
  <c r="R22" i="1" s="1"/>
  <c r="R23" i="1" l="1"/>
  <c r="S22" i="1"/>
  <c r="G22" i="1" s="1"/>
  <c r="S21" i="1"/>
  <c r="G21" i="1" s="1"/>
  <c r="S23" i="1" l="1"/>
  <c r="G23" i="1" s="1"/>
  <c r="R24" i="1"/>
  <c r="S24" i="1" l="1"/>
  <c r="G24" i="1" s="1"/>
  <c r="R25" i="1"/>
  <c r="S25" i="1" l="1"/>
  <c r="G25" i="1" s="1"/>
  <c r="R26" i="1"/>
  <c r="S26" i="1" l="1"/>
  <c r="G26" i="1" s="1"/>
  <c r="R27" i="1"/>
  <c r="S27" i="1" l="1"/>
  <c r="G27" i="1" s="1"/>
  <c r="R28" i="1"/>
  <c r="S28" i="1" l="1"/>
  <c r="G28" i="1" s="1"/>
  <c r="R29" i="1"/>
  <c r="R30" i="1" l="1"/>
  <c r="S30" i="1" s="1"/>
  <c r="G30" i="1" s="1"/>
  <c r="S29" i="1"/>
  <c r="G29" i="1" s="1"/>
</calcChain>
</file>

<file path=xl/sharedStrings.xml><?xml version="1.0" encoding="utf-8"?>
<sst xmlns="http://schemas.openxmlformats.org/spreadsheetml/2006/main" count="130" uniqueCount="130">
  <si>
    <t>Artist</t>
  </si>
  <si>
    <t>Filename</t>
  </si>
  <si>
    <t>|</t>
  </si>
  <si>
    <t>Start Timestamp</t>
  </si>
  <si>
    <t>Duration</t>
  </si>
  <si>
    <t>Start D</t>
  </si>
  <si>
    <t>Start T</t>
  </si>
  <si>
    <t>Start DT</t>
  </si>
  <si>
    <t>Dur H</t>
  </si>
  <si>
    <t>Dur M</t>
  </si>
  <si>
    <t>Dur S</t>
  </si>
  <si>
    <t>Slot M</t>
  </si>
  <si>
    <t>Slot S</t>
  </si>
  <si>
    <t>Diff S</t>
  </si>
  <si>
    <t>Cum Adj</t>
  </si>
  <si>
    <t>Adj Start DT</t>
  </si>
  <si>
    <t>Adjusted Start Timestamp</t>
  </si>
  <si>
    <t>Duration Sec</t>
  </si>
  <si>
    <t>|2</t>
  </si>
  <si>
    <t>^(.*?)\t(.*?)\t(.*?)\t(.*?)\t(.*?)\t(.*?)\t(.*)</t>
  </si>
  <si>
    <t>{ "artist": "$1", "start": "$7", "audio": "$3", "length": $6 },</t>
  </si>
  <si>
    <t>JSILVER</t>
  </si>
  <si>
    <t>TESTAROSSA</t>
  </si>
  <si>
    <t>CVRRY</t>
  </si>
  <si>
    <t>00:31:02.24</t>
  </si>
  <si>
    <t>00:29:51.09</t>
  </si>
  <si>
    <t>00:30:00.18</t>
  </si>
  <si>
    <t>00:30:23.58</t>
  </si>
  <si>
    <t>00:30:22.33</t>
  </si>
  <si>
    <t>00:30:21.88</t>
  </si>
  <si>
    <t>00:30:10.96</t>
  </si>
  <si>
    <t>00:30:11.54</t>
  </si>
  <si>
    <t>00:30:00.10</t>
  </si>
  <si>
    <t>00:30:50.64</t>
  </si>
  <si>
    <t>00:29:50.46</t>
  </si>
  <si>
    <t>00:29:17.31</t>
  </si>
  <si>
    <t>00:30:16.03</t>
  </si>
  <si>
    <t>00:30:30.71</t>
  </si>
  <si>
    <t>00:30:07.83</t>
  </si>
  <si>
    <t>00:30:21.31</t>
  </si>
  <si>
    <t>jsilver.mp3</t>
  </si>
  <si>
    <t>00:29:37.45</t>
  </si>
  <si>
    <t>testarossa.mp3</t>
  </si>
  <si>
    <t>00:30:36.60</t>
  </si>
  <si>
    <t>00:29:54.38</t>
  </si>
  <si>
    <t>cvrry.mp3</t>
  </si>
  <si>
    <t>00:29:19.11</t>
  </si>
  <si>
    <t>00:30:33.77</t>
  </si>
  <si>
    <t>00:30:00.05</t>
  </si>
  <si>
    <t>JEIQ</t>
  </si>
  <si>
    <t>2021-10-30T15:00:00-0400</t>
  </si>
  <si>
    <t>jeiq.mp3</t>
  </si>
  <si>
    <t>HEART THEORY</t>
  </si>
  <si>
    <t>2021-10-30T15:30:00-0400</t>
  </si>
  <si>
    <t>hearttheory.mp3</t>
  </si>
  <si>
    <t>NEON MITSUMI</t>
  </si>
  <si>
    <t>2021-10-30T16:00:00-0400</t>
  </si>
  <si>
    <t>neonmitsumi.mp3</t>
  </si>
  <si>
    <t>5P4M</t>
  </si>
  <si>
    <t>2021-10-30T16:30:00-0400</t>
  </si>
  <si>
    <t>5p4m.mp3</t>
  </si>
  <si>
    <t>FADING LIGHT</t>
  </si>
  <si>
    <t>2021-10-30T17:30:00-0400</t>
  </si>
  <si>
    <t>fadinglight.mp3</t>
  </si>
  <si>
    <t>K-ON ACID</t>
  </si>
  <si>
    <t>2021-10-30T18:00:00-0400</t>
  </si>
  <si>
    <t>konacid.mp3</t>
  </si>
  <si>
    <t>INUVASION</t>
  </si>
  <si>
    <t>2021-10-30T19:00:00-0400</t>
  </si>
  <si>
    <t>inuvasion.mp3</t>
  </si>
  <si>
    <t>DJ BIG HOMIE SQUATZ</t>
  </si>
  <si>
    <t>2021-10-30T19:30:00-0400</t>
  </si>
  <si>
    <t>djbighomiesquatz.mp3</t>
  </si>
  <si>
    <t>ASPECT</t>
  </si>
  <si>
    <t>2021-10-30T20:00:00-0400</t>
  </si>
  <si>
    <t>aspect.mp3</t>
  </si>
  <si>
    <t>LILITHPAD</t>
  </si>
  <si>
    <t>2021-10-30T20:30:00-0400</t>
  </si>
  <si>
    <t>lilithpad.mp3</t>
  </si>
  <si>
    <t>RYTSU</t>
  </si>
  <si>
    <t>2021-10-30T21:00:00-0400</t>
  </si>
  <si>
    <t>rytsu.mp3</t>
  </si>
  <si>
    <t>2021-10-30T21:30:00-0400</t>
  </si>
  <si>
    <t>2021-10-30T22:00:00-0400</t>
  </si>
  <si>
    <t>TOXIKA</t>
  </si>
  <si>
    <t>2021-10-30T22:30:00-0400</t>
  </si>
  <si>
    <t>toxika.mp3</t>
  </si>
  <si>
    <t>MCQ</t>
  </si>
  <si>
    <t>2021-10-31T15:00:00-0400</t>
  </si>
  <si>
    <t>mcq.mp3</t>
  </si>
  <si>
    <t>WORLDWIDEWOLF</t>
  </si>
  <si>
    <t>2021-10-31T15:30:00-0400</t>
  </si>
  <si>
    <t>worldwidewolf.mp3</t>
  </si>
  <si>
    <t>SUBSKILE</t>
  </si>
  <si>
    <t>2021-10-31T16:00:00-0400</t>
  </si>
  <si>
    <t>subskile.mp3</t>
  </si>
  <si>
    <t>YOKO</t>
  </si>
  <si>
    <t>2021-10-31T16:30:00-0400</t>
  </si>
  <si>
    <t>yoko.mp3</t>
  </si>
  <si>
    <t>VORSTELL</t>
  </si>
  <si>
    <t>2021-10-31T17:00:00-0400</t>
  </si>
  <si>
    <t>vorstell.mp3</t>
  </si>
  <si>
    <t>KEY ARCHIVE B2B KIRA600</t>
  </si>
  <si>
    <t>2021-10-31T17:30:00-0400</t>
  </si>
  <si>
    <t>keyarchiveb2bkira600.mp3</t>
  </si>
  <si>
    <t>3L3TR!C</t>
  </si>
  <si>
    <t>2021-10-31T18:00:00-0400</t>
  </si>
  <si>
    <t>3l3tric.mp3</t>
  </si>
  <si>
    <t>MITIGATE</t>
  </si>
  <si>
    <t>2021-10-31T18:30:00-0400</t>
  </si>
  <si>
    <t>mitigate.mp3</t>
  </si>
  <si>
    <t>HALFWAY THROUGH ΩMEGA</t>
  </si>
  <si>
    <t>2021-10-31T19:30:00-0400</t>
  </si>
  <si>
    <t>halfwaythroughomega.mp3</t>
  </si>
  <si>
    <t>KOI</t>
  </si>
  <si>
    <t>2021-10-31T20:00:00-0400</t>
  </si>
  <si>
    <t>koi.mp3</t>
  </si>
  <si>
    <t>2021-10-31T20:30:00-0400</t>
  </si>
  <si>
    <t>TRALES</t>
  </si>
  <si>
    <t>2021-10-31T21:00:00-0400</t>
  </si>
  <si>
    <t>trales.mp3</t>
  </si>
  <si>
    <t>WE FEAST</t>
  </si>
  <si>
    <t>2021-10-31T21:30:00-0400</t>
  </si>
  <si>
    <t>wefeast.mp3</t>
  </si>
  <si>
    <t>AILA</t>
  </si>
  <si>
    <t>2021-10-31T22:00:00-0400</t>
  </si>
  <si>
    <t>aila.mp3</t>
  </si>
  <si>
    <t>LATTITUDE</t>
  </si>
  <si>
    <t>2021-10-31T22:30:00-0400</t>
  </si>
  <si>
    <t>lattitude.mp3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</si>
</sst>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  <font>
      <sz val="12"/>
      <color rgb="FF351C7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0" borderId="0" xfId="0" applyFont="1"/>
    <xf numFmtId="22" fontId="1" fillId="0" borderId="0" xfId="0" applyNumberFormat="1" applyFont="1"/>
    <xf numFmtId="49" fontId="0" fillId="0" borderId="0" xfId="0" applyNumberFormat="1"/>
    <xf numFmtId="0" fontId="0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NumberFormat="1" applyFont="1"/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i/>
      </font>
      <numFmt numFmtId="27" formatCode="m/d/yy\ h:mm"/>
    </dxf>
    <dxf>
      <font>
        <i/>
      </font>
      <numFmt numFmtId="2" formatCode="0.00"/>
    </dxf>
    <dxf>
      <font>
        <i/>
      </font>
      <numFmt numFmtId="2" formatCode="0.00"/>
    </dxf>
    <dxf>
      <font>
        <i/>
      </font>
      <numFmt numFmtId="0" formatCode="General"/>
    </dxf>
    <dxf>
      <font>
        <i/>
      </font>
      <numFmt numFmtId="0" formatCode="General"/>
    </dxf>
    <dxf>
      <font>
        <i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i/>
      </font>
      <numFmt numFmtId="27" formatCode="m/d/yy\ h:mm"/>
    </dxf>
    <dxf>
      <font>
        <i/>
      </font>
      <numFmt numFmtId="0" formatCode="General"/>
    </dxf>
    <dxf>
      <font>
        <i/>
      </font>
      <numFmt numFmtId="0" formatCode="General"/>
    </dxf>
    <dxf>
      <numFmt numFmtId="0" formatCode="General"/>
    </dxf>
    <dxf>
      <font>
        <i val="0"/>
      </font>
      <numFmt numFmtId="30" formatCode="@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39B20-D8F2-CA41-95BE-3BB2B400D8A8}" name="Table1" displayName="Table1" ref="A1:S30" totalsRowShown="0">
  <autoFilter ref="A1:S30" xr:uid="{6C2F2D05-0B70-E64E-A5F1-69ED4762300E}"/>
  <tableColumns count="19">
    <tableColumn id="1" xr3:uid="{9164AA7B-8004-C545-9F88-9ACCCA980005}" name="Artist" dataDxfId="17"/>
    <tableColumn id="2" xr3:uid="{C229F32D-B025-8940-AD16-E595F3EE07A7}" name="Start Timestamp" dataDxfId="1"/>
    <tableColumn id="3" xr3:uid="{38C31FBD-2E73-9C44-BABF-44D0567511F8}" name="Filename" dataDxfId="0"/>
    <tableColumn id="9" xr3:uid="{03A75E78-17F0-1B4A-B3A2-2E3657D47C7B}" name="Duration" dataDxfId="16"/>
    <tableColumn id="4" xr3:uid="{3C2F9384-7103-3446-A1FD-AEBB5D7A27A7}" name="|" dataDxfId="15"/>
    <tableColumn id="13" xr3:uid="{87805D19-411E-B54A-A60C-6C43CBEE82C8}" name="Duration Sec" dataDxfId="14">
      <calculatedColumnFormula>Table1[[#This Row],[Dur H]]*60*60+Table1[[#This Row],[Dur M]]*60+Table1[[#This Row],[Dur S]]</calculatedColumnFormula>
    </tableColumn>
    <tableColumn id="22" xr3:uid="{BBAA0D8F-C200-254E-98FF-3B4DC657E3F7}" name="Adjusted Start Timestamp" dataDxfId="13">
      <calculatedColumnFormula>_xlfn.CONCAT(TEXT(Table1[[#This Row],[Adj Start DT]],"yyyy-mm-ddThh:mm:ss.00"),RIGHT(Table1[[#This Row],[Start Timestamp]],5))</calculatedColumnFormula>
    </tableColumn>
    <tableColumn id="5" xr3:uid="{F7FDEAA5-5C6F-FB4B-9726-134595F25B02}" name="|2"/>
    <tableColumn id="6" xr3:uid="{7CE8FED2-E877-4645-B29E-EDCF08C82C0C}" name="Start D" dataDxfId="12">
      <calculatedColumnFormula>DATEVALUE(LEFT(Table1[[#This Row],[Start Timestamp]],10))</calculatedColumnFormula>
    </tableColumn>
    <tableColumn id="7" xr3:uid="{3AE5A13F-1D22-EC46-AF96-D0288D96C0F0}" name="Start T" dataDxfId="11">
      <calculatedColumnFormula>TIMEVALUE(LEFT(RIGHT(Table1[[#This Row],[Start Timestamp]],13),8))</calculatedColumnFormula>
    </tableColumn>
    <tableColumn id="8" xr3:uid="{CDCA7AF7-51F4-1E42-9102-7F1FC9BD5A90}" name="Start DT" dataDxfId="10">
      <calculatedColumnFormula>Table1[[#This Row],[Start D]]+Table1[[#This Row],[Start T]]</calculatedColumnFormula>
    </tableColumn>
    <tableColumn id="15" xr3:uid="{EA81A4EB-C159-A74B-B30E-4E5042327D7D}" name="Slot M" dataDxfId="9">
      <calculatedColumnFormula>1440*(IF(K3=0,K2,K3)-Table1[[#This Row],[Start DT]])</calculatedColumnFormula>
    </tableColumn>
    <tableColumn id="16" xr3:uid="{D7CAFBF8-7E7B-7A42-B9AA-431453253322}" name="Slot S" dataDxfId="8">
      <calculatedColumnFormula>Table1[[#This Row],[Slot M]]*60</calculatedColumnFormula>
    </tableColumn>
    <tableColumn id="10" xr3:uid="{FF307FD9-5310-4040-AC6B-EBD34362EB00}" name="Dur H" dataDxfId="7">
      <calculatedColumnFormula>_xlfn.NUMBERVALUE(LEFT(Table1[[#This Row],[Duration]],2))</calculatedColumnFormula>
    </tableColumn>
    <tableColumn id="11" xr3:uid="{E501DCAA-7284-9543-B865-8F1A611DA2C6}" name="Dur M" dataDxfId="6">
      <calculatedColumnFormula>_xlfn.NUMBERVALUE(RIGHT(LEFT(Table1[[#This Row],[Duration]],5),2))</calculatedColumnFormula>
    </tableColumn>
    <tableColumn id="12" xr3:uid="{4396A89A-054B-9D47-B7C5-A08DE36786FD}" name="Dur S" dataDxfId="5">
      <calculatedColumnFormula>_xlfn.NUMBERVALUE(RIGHT(Table1[[#This Row],[Duration]],5))</calculatedColumnFormula>
    </tableColumn>
    <tableColumn id="14" xr3:uid="{E0A30B06-81C5-854C-9AB7-EAEC92EF311E}" name="Diff S" dataDxfId="4">
      <calculatedColumnFormula>Table1[[#This Row],[Duration Sec]]-Table1[[#This Row],[Slot S]]</calculatedColumnFormula>
    </tableColumn>
    <tableColumn id="17" xr3:uid="{061FF9D6-EE2F-6643-AF05-145DA8B21FD1}" name="Cum Adj" dataDxfId="3">
      <calculatedColumnFormula>IF(ISNUMBER(R1),IF(R1+Q1&lt;0,0,R1+Q1),0)</calculatedColumnFormula>
    </tableColumn>
    <tableColumn id="20" xr3:uid="{C3076C13-1DBE-2E43-A8B4-7CC83489BF09}" name="Adj Start DT" dataDxfId="2">
      <calculatedColumnFormula>Table1[[#This Row],[Start DT]]+TIMEVALUE(_xlfn.CONCAT("0:",Table1[[#This Row],[Cum Adj]]))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6974-632E-2146-A22F-F771331C31CF}">
  <dimension ref="A1:T30"/>
  <sheetViews>
    <sheetView tabSelected="1" workbookViewId="0">
      <selection activeCell="D2" sqref="D2"/>
    </sheetView>
  </sheetViews>
  <sheetFormatPr baseColWidth="10" defaultRowHeight="16" x14ac:dyDescent="0.2"/>
  <cols>
    <col min="1" max="1" width="25" bestFit="1" customWidth="1"/>
    <col min="2" max="2" width="23.5" bestFit="1" customWidth="1"/>
    <col min="3" max="3" width="11.33203125" customWidth="1"/>
    <col min="4" max="4" width="10.6640625" bestFit="1" customWidth="1"/>
    <col min="5" max="5" width="4.6640625" bestFit="1" customWidth="1"/>
    <col min="6" max="6" width="14.5" style="5" bestFit="1" customWidth="1"/>
    <col min="7" max="7" width="26" bestFit="1" customWidth="1"/>
    <col min="8" max="8" width="4.6640625" bestFit="1" customWidth="1"/>
    <col min="9" max="9" width="9.83203125" style="2" bestFit="1" customWidth="1"/>
    <col min="10" max="10" width="12.83203125" style="2" bestFit="1" customWidth="1"/>
    <col min="11" max="11" width="14.5" style="3" bestFit="1" customWidth="1"/>
    <col min="12" max="12" width="9.5" style="3" bestFit="1" customWidth="1"/>
    <col min="13" max="13" width="8.6640625" style="3" bestFit="1" customWidth="1"/>
    <col min="14" max="14" width="8.83203125" style="2" bestFit="1" customWidth="1"/>
    <col min="15" max="15" width="9.33203125" style="2" bestFit="1" customWidth="1"/>
    <col min="16" max="16" width="8.5" style="2" bestFit="1" customWidth="1"/>
    <col min="18" max="18" width="10" style="2" bestFit="1" customWidth="1"/>
    <col min="19" max="20" width="14" style="2" bestFit="1" customWidth="1"/>
  </cols>
  <sheetData>
    <row r="1" spans="1:20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s="5" t="s">
        <v>17</v>
      </c>
      <c r="G1" t="s">
        <v>16</v>
      </c>
      <c r="H1" t="s">
        <v>18</v>
      </c>
      <c r="I1" s="2" t="s">
        <v>5</v>
      </c>
      <c r="J1" s="2" t="s">
        <v>6</v>
      </c>
      <c r="K1" s="3" t="s">
        <v>7</v>
      </c>
      <c r="L1" s="3" t="s">
        <v>11</v>
      </c>
      <c r="M1" s="3" t="s">
        <v>12</v>
      </c>
      <c r="N1" s="2" t="s">
        <v>8</v>
      </c>
      <c r="O1" s="2" t="s">
        <v>9</v>
      </c>
      <c r="P1" s="2" t="s">
        <v>10</v>
      </c>
      <c r="Q1" s="2" t="s">
        <v>13</v>
      </c>
      <c r="R1" s="2" t="s">
        <v>14</v>
      </c>
      <c r="S1" s="2" t="s">
        <v>15</v>
      </c>
      <c r="T1"/>
    </row>
    <row r="2" spans="1:20" x14ac:dyDescent="0.2">
      <c r="A2" t="s">
        <v>49</v>
      </c>
      <c r="B2" t="s">
        <v>50</v>
      </c>
      <c r="C2" t="s">
        <v>51</v>
      </c>
      <c r="D2" s="11" t="s">
        <v>24</v>
      </c>
      <c r="E2" s="4"/>
      <c r="F2" s="9">
        <f>Table1[[#This Row],[Dur H]]*60*60+Table1[[#This Row],[Dur M]]*60+Table1[[#This Row],[Dur S]]</f>
        <v>1862.24</v>
      </c>
      <c r="G2" s="1" t="str">
        <f>_xlfn.CONCAT(TEXT(Table1[[#This Row],[Adj Start DT]],"yyyy-mm-ddThh:mm:ss.00"),RIGHT(Table1[[#This Row],[Start Timestamp]],5))</f>
        <v>2021-10-30T15:00:00.00-0400</v>
      </c>
      <c r="I2" s="2">
        <f>DATEVALUE(LEFT(Table1[[#This Row],[Start Timestamp]],10))</f>
        <v>44499</v>
      </c>
      <c r="J2" s="2">
        <f>TIMEVALUE(LEFT(RIGHT(Table1[[#This Row],[Start Timestamp]],13),8))</f>
        <v>0.625</v>
      </c>
      <c r="K2" s="3">
        <f>Table1[[#This Row],[Start D]]+Table1[[#This Row],[Start T]]</f>
        <v>44499.625</v>
      </c>
      <c r="L2" s="6">
        <f>1440*(IF(K3=0,K2,K3)-Table1[[#This Row],[Start DT]])</f>
        <v>30.00000000349246</v>
      </c>
      <c r="M2" s="6">
        <f>Table1[[#This Row],[Slot M]]*60</f>
        <v>1800.0000002095476</v>
      </c>
      <c r="N2" s="2">
        <f>_xlfn.NUMBERVALUE(LEFT(Table1[[#This Row],[Duration]],2))</f>
        <v>0</v>
      </c>
      <c r="O2" s="2">
        <f>_xlfn.NUMBERVALUE(RIGHT(LEFT(Table1[[#This Row],[Duration]],5),2))</f>
        <v>31</v>
      </c>
      <c r="P2" s="2">
        <f>_xlfn.NUMBERVALUE(RIGHT(Table1[[#This Row],[Duration]],5))</f>
        <v>2.2400000000000002</v>
      </c>
      <c r="Q2" s="7">
        <f>Table1[[#This Row],[Duration Sec]]-Table1[[#This Row],[Slot S]]</f>
        <v>62.23999979045243</v>
      </c>
      <c r="R2" s="7">
        <f t="shared" ref="R2:R9" si="0">IF(ISNUMBER(R1),IF(R1+Q1&lt;0,0,R1+Q1),0)</f>
        <v>0</v>
      </c>
      <c r="S2" s="3">
        <f>Table1[[#This Row],[Start DT]]+TIMEVALUE(_xlfn.CONCAT("0:",Table1[[#This Row],[Cum Adj]]))</f>
        <v>44499.625</v>
      </c>
      <c r="T2"/>
    </row>
    <row r="3" spans="1:20" x14ac:dyDescent="0.2">
      <c r="A3" t="s">
        <v>52</v>
      </c>
      <c r="B3" s="12" t="s">
        <v>53</v>
      </c>
      <c r="C3" s="12" t="s">
        <v>54</v>
      </c>
      <c r="D3" s="11" t="s">
        <v>25</v>
      </c>
      <c r="E3" s="4"/>
      <c r="F3" s="9">
        <f>Table1[[#This Row],[Dur H]]*60*60+Table1[[#This Row],[Dur M]]*60+Table1[[#This Row],[Dur S]]</f>
        <v>1791.09</v>
      </c>
      <c r="G3" s="1" t="str">
        <f>_xlfn.CONCAT(TEXT(Table1[[#This Row],[Adj Start DT]],"yyyy-mm-ddThh:mm:ss.00"),RIGHT(Table1[[#This Row],[Start Timestamp]],5))</f>
        <v>2021-10-30T15:31:02.24-0400</v>
      </c>
      <c r="I3" s="2">
        <f>DATEVALUE(LEFT(Table1[[#This Row],[Start Timestamp]],10))</f>
        <v>44499</v>
      </c>
      <c r="J3" s="2">
        <f>TIMEVALUE(LEFT(RIGHT(Table1[[#This Row],[Start Timestamp]],13),8))</f>
        <v>0.64583333333333337</v>
      </c>
      <c r="K3" s="3">
        <f>Table1[[#This Row],[Start D]]+Table1[[#This Row],[Start T]]</f>
        <v>44499.645833333336</v>
      </c>
      <c r="L3" s="6">
        <f>1440*(IF(K4=0,K3,K4)-Table1[[#This Row],[Start DT]])</f>
        <v>29.999999993015081</v>
      </c>
      <c r="M3" s="6">
        <f>Table1[[#This Row],[Slot M]]*60</f>
        <v>1799.9999995809048</v>
      </c>
      <c r="N3" s="2">
        <f>_xlfn.NUMBERVALUE(LEFT(Table1[[#This Row],[Duration]],2))</f>
        <v>0</v>
      </c>
      <c r="O3" s="2">
        <f>_xlfn.NUMBERVALUE(RIGHT(LEFT(Table1[[#This Row],[Duration]],5),2))</f>
        <v>29</v>
      </c>
      <c r="P3" s="2">
        <f>_xlfn.NUMBERVALUE(RIGHT(Table1[[#This Row],[Duration]],5))</f>
        <v>51.09</v>
      </c>
      <c r="Q3" s="7">
        <f>Table1[[#This Row],[Duration Sec]]-Table1[[#This Row],[Slot S]]</f>
        <v>-8.9099995809049233</v>
      </c>
      <c r="R3" s="7">
        <f t="shared" si="0"/>
        <v>62.23999979045243</v>
      </c>
      <c r="S3" s="3">
        <f>Table1[[#This Row],[Start DT]]+TIMEVALUE(_xlfn.CONCAT("0:",Table1[[#This Row],[Cum Adj]]))</f>
        <v>44499.646553703707</v>
      </c>
      <c r="T3"/>
    </row>
    <row r="4" spans="1:20" x14ac:dyDescent="0.2">
      <c r="A4" t="s">
        <v>55</v>
      </c>
      <c r="B4" t="s">
        <v>56</v>
      </c>
      <c r="C4" t="s">
        <v>57</v>
      </c>
      <c r="D4" s="11" t="s">
        <v>26</v>
      </c>
      <c r="E4" s="4"/>
      <c r="F4" s="9">
        <f>Table1[[#This Row],[Dur H]]*60*60+Table1[[#This Row],[Dur M]]*60+Table1[[#This Row],[Dur S]]</f>
        <v>1800.18</v>
      </c>
      <c r="G4" s="1" t="str">
        <f>_xlfn.CONCAT(TEXT(Table1[[#This Row],[Adj Start DT]],"yyyy-mm-ddThh:mm:ss.00"),RIGHT(Table1[[#This Row],[Start Timestamp]],5))</f>
        <v>2021-10-30T16:00:53.33-0400</v>
      </c>
      <c r="I4" s="2">
        <f>DATEVALUE(LEFT(Table1[[#This Row],[Start Timestamp]],10))</f>
        <v>44499</v>
      </c>
      <c r="J4" s="2">
        <f>TIMEVALUE(LEFT(RIGHT(Table1[[#This Row],[Start Timestamp]],13),8))</f>
        <v>0.66666666666666663</v>
      </c>
      <c r="K4" s="3">
        <f>Table1[[#This Row],[Start D]]+Table1[[#This Row],[Start T]]</f>
        <v>44499.666666666664</v>
      </c>
      <c r="L4" s="6">
        <f>1440*(IF(K5=0,K4,K5)-Table1[[#This Row],[Start DT]])</f>
        <v>30.00000000349246</v>
      </c>
      <c r="M4" s="6">
        <f>Table1[[#This Row],[Slot M]]*60</f>
        <v>1800.0000002095476</v>
      </c>
      <c r="N4" s="2">
        <f>_xlfn.NUMBERVALUE(LEFT(Table1[[#This Row],[Duration]],2))</f>
        <v>0</v>
      </c>
      <c r="O4" s="2">
        <f>_xlfn.NUMBERVALUE(RIGHT(LEFT(Table1[[#This Row],[Duration]],5),2))</f>
        <v>30</v>
      </c>
      <c r="P4" s="2">
        <f>_xlfn.NUMBERVALUE(RIGHT(Table1[[#This Row],[Duration]],5))</f>
        <v>0.18</v>
      </c>
      <c r="Q4" s="7">
        <f>Table1[[#This Row],[Duration Sec]]-Table1[[#This Row],[Slot S]]</f>
        <v>0.17999979045248438</v>
      </c>
      <c r="R4" s="7">
        <f t="shared" si="0"/>
        <v>53.330000209547507</v>
      </c>
      <c r="S4" s="3">
        <f>Table1[[#This Row],[Start DT]]+TIMEVALUE(_xlfn.CONCAT("0:",Table1[[#This Row],[Cum Adj]]))</f>
        <v>44499.667283912037</v>
      </c>
      <c r="T4"/>
    </row>
    <row r="5" spans="1:20" x14ac:dyDescent="0.2">
      <c r="A5" t="s">
        <v>58</v>
      </c>
      <c r="B5" s="12" t="s">
        <v>59</v>
      </c>
      <c r="C5" s="12" t="s">
        <v>60</v>
      </c>
      <c r="D5" s="11" t="s">
        <v>27</v>
      </c>
      <c r="E5" s="4"/>
      <c r="F5" s="9">
        <f>Table1[[#This Row],[Dur H]]*60*60+Table1[[#This Row],[Dur M]]*60+Table1[[#This Row],[Dur S]]</f>
        <v>1823.58</v>
      </c>
      <c r="G5" s="1" t="str">
        <f>_xlfn.CONCAT(TEXT(Table1[[#This Row],[Adj Start DT]],"yyyy-mm-ddThh:mm:ss.00"),RIGHT(Table1[[#This Row],[Start Timestamp]],5))</f>
        <v>2021-10-30T16:30:53.51-0400</v>
      </c>
      <c r="I5" s="2">
        <f>DATEVALUE(LEFT(Table1[[#This Row],[Start Timestamp]],10))</f>
        <v>44499</v>
      </c>
      <c r="J5" s="2">
        <f>TIMEVALUE(LEFT(RIGHT(Table1[[#This Row],[Start Timestamp]],13),8))</f>
        <v>0.6875</v>
      </c>
      <c r="K5" s="3">
        <f>Table1[[#This Row],[Start D]]+Table1[[#This Row],[Start T]]</f>
        <v>44499.6875</v>
      </c>
      <c r="L5" s="6">
        <f>1440*(IF(K6=0,K5,K6)-Table1[[#This Row],[Start DT]])</f>
        <v>59.99999999650754</v>
      </c>
      <c r="M5" s="6">
        <f>Table1[[#This Row],[Slot M]]*60</f>
        <v>3599.9999997904524</v>
      </c>
      <c r="N5" s="2">
        <f>_xlfn.NUMBERVALUE(LEFT(Table1[[#This Row],[Duration]],2))</f>
        <v>0</v>
      </c>
      <c r="O5" s="2">
        <f>_xlfn.NUMBERVALUE(RIGHT(LEFT(Table1[[#This Row],[Duration]],5),2))</f>
        <v>30</v>
      </c>
      <c r="P5" s="2">
        <f>_xlfn.NUMBERVALUE(RIGHT(Table1[[#This Row],[Duration]],5))</f>
        <v>23.58</v>
      </c>
      <c r="Q5" s="7">
        <f>Table1[[#This Row],[Duration Sec]]-Table1[[#This Row],[Slot S]]</f>
        <v>-1776.4199997904525</v>
      </c>
      <c r="R5" s="7">
        <f t="shared" si="0"/>
        <v>53.509999999999991</v>
      </c>
      <c r="S5" s="3">
        <f>Table1[[#This Row],[Start DT]]+TIMEVALUE(_xlfn.CONCAT("0:",Table1[[#This Row],[Cum Adj]]))</f>
        <v>44499.688119328704</v>
      </c>
      <c r="T5"/>
    </row>
    <row r="6" spans="1:20" x14ac:dyDescent="0.2">
      <c r="A6" t="s">
        <v>61</v>
      </c>
      <c r="B6" s="12" t="s">
        <v>62</v>
      </c>
      <c r="C6" s="12" t="s">
        <v>63</v>
      </c>
      <c r="D6" s="11" t="s">
        <v>28</v>
      </c>
      <c r="E6" s="4"/>
      <c r="F6" s="9">
        <f>Table1[[#This Row],[Dur H]]*60*60+Table1[[#This Row],[Dur M]]*60+Table1[[#This Row],[Dur S]]</f>
        <v>1822.33</v>
      </c>
      <c r="G6" s="1" t="str">
        <f>_xlfn.CONCAT(TEXT(Table1[[#This Row],[Adj Start DT]],"yyyy-mm-ddThh:mm:ss.00"),RIGHT(Table1[[#This Row],[Start Timestamp]],5))</f>
        <v>2021-10-30T17:30:00.00-0400</v>
      </c>
      <c r="I6" s="2">
        <f>DATEVALUE(LEFT(Table1[[#This Row],[Start Timestamp]],10))</f>
        <v>44499</v>
      </c>
      <c r="J6" s="2">
        <f>TIMEVALUE(LEFT(RIGHT(Table1[[#This Row],[Start Timestamp]],13),8))</f>
        <v>0.72916666666666663</v>
      </c>
      <c r="K6" s="3">
        <f>Table1[[#This Row],[Start D]]+Table1[[#This Row],[Start T]]</f>
        <v>44499.729166666664</v>
      </c>
      <c r="L6" s="6">
        <f>1440*(IF(K7=0,K6,K7)-Table1[[#This Row],[Start DT]])</f>
        <v>30.00000000349246</v>
      </c>
      <c r="M6" s="6">
        <f>Table1[[#This Row],[Slot M]]*60</f>
        <v>1800.0000002095476</v>
      </c>
      <c r="N6" s="2">
        <f>_xlfn.NUMBERVALUE(LEFT(Table1[[#This Row],[Duration]],2))</f>
        <v>0</v>
      </c>
      <c r="O6" s="2">
        <f>_xlfn.NUMBERVALUE(RIGHT(LEFT(Table1[[#This Row],[Duration]],5),2))</f>
        <v>30</v>
      </c>
      <c r="P6" s="2">
        <f>_xlfn.NUMBERVALUE(RIGHT(Table1[[#This Row],[Duration]],5))</f>
        <v>22.33</v>
      </c>
      <c r="Q6" s="7">
        <f>Table1[[#This Row],[Duration Sec]]-Table1[[#This Row],[Slot S]]</f>
        <v>22.329999790452348</v>
      </c>
      <c r="R6" s="7">
        <f t="shared" si="0"/>
        <v>0</v>
      </c>
      <c r="S6" s="3">
        <f>Table1[[#This Row],[Start DT]]+TIMEVALUE(_xlfn.CONCAT("0:",Table1[[#This Row],[Cum Adj]]))</f>
        <v>44499.729166666664</v>
      </c>
      <c r="T6"/>
    </row>
    <row r="7" spans="1:20" x14ac:dyDescent="0.2">
      <c r="A7" t="s">
        <v>64</v>
      </c>
      <c r="B7" t="s">
        <v>65</v>
      </c>
      <c r="C7" t="s">
        <v>66</v>
      </c>
      <c r="D7" s="11" t="s">
        <v>29</v>
      </c>
      <c r="E7" s="4"/>
      <c r="F7" s="9">
        <f>Table1[[#This Row],[Dur H]]*60*60+Table1[[#This Row],[Dur M]]*60+Table1[[#This Row],[Dur S]]</f>
        <v>1821.88</v>
      </c>
      <c r="G7" s="1" t="str">
        <f>_xlfn.CONCAT(TEXT(Table1[[#This Row],[Adj Start DT]],"yyyy-mm-ddThh:mm:ss.00"),RIGHT(Table1[[#This Row],[Start Timestamp]],5))</f>
        <v>2021-10-30T18:00:22.33-0400</v>
      </c>
      <c r="I7" s="2">
        <f>DATEVALUE(LEFT(Table1[[#This Row],[Start Timestamp]],10))</f>
        <v>44499</v>
      </c>
      <c r="J7" s="2">
        <f>TIMEVALUE(LEFT(RIGHT(Table1[[#This Row],[Start Timestamp]],13),8))</f>
        <v>0.75</v>
      </c>
      <c r="K7" s="3">
        <f>Table1[[#This Row],[Start D]]+Table1[[#This Row],[Start T]]</f>
        <v>44499.75</v>
      </c>
      <c r="L7" s="6">
        <f>1440*(IF(K8=0,K7,K8)-Table1[[#This Row],[Start DT]])</f>
        <v>59.99999999650754</v>
      </c>
      <c r="M7" s="6">
        <f>Table1[[#This Row],[Slot M]]*60</f>
        <v>3599.9999997904524</v>
      </c>
      <c r="N7" s="2">
        <f>_xlfn.NUMBERVALUE(LEFT(Table1[[#This Row],[Duration]],2))</f>
        <v>0</v>
      </c>
      <c r="O7" s="2">
        <f>_xlfn.NUMBERVALUE(RIGHT(LEFT(Table1[[#This Row],[Duration]],5),2))</f>
        <v>30</v>
      </c>
      <c r="P7" s="2">
        <f>_xlfn.NUMBERVALUE(RIGHT(Table1[[#This Row],[Duration]],5))</f>
        <v>21.88</v>
      </c>
      <c r="Q7" s="7">
        <f>Table1[[#This Row],[Duration Sec]]-Table1[[#This Row],[Slot S]]</f>
        <v>-1778.1199997904523</v>
      </c>
      <c r="R7" s="7">
        <f t="shared" si="0"/>
        <v>22.329999790452348</v>
      </c>
      <c r="S7" s="3">
        <f>Table1[[#This Row],[Start DT]]+TIMEVALUE(_xlfn.CONCAT("0:",Table1[[#This Row],[Cum Adj]]))</f>
        <v>44499.750258449072</v>
      </c>
      <c r="T7"/>
    </row>
    <row r="8" spans="1:20" x14ac:dyDescent="0.2">
      <c r="A8" t="s">
        <v>67</v>
      </c>
      <c r="B8" t="s">
        <v>68</v>
      </c>
      <c r="C8" t="s">
        <v>69</v>
      </c>
      <c r="D8" s="11" t="s">
        <v>30</v>
      </c>
      <c r="E8" s="4"/>
      <c r="F8" s="9">
        <f>Table1[[#This Row],[Dur H]]*60*60+Table1[[#This Row],[Dur M]]*60+Table1[[#This Row],[Dur S]]</f>
        <v>1810.96</v>
      </c>
      <c r="G8" s="1" t="str">
        <f>_xlfn.CONCAT(TEXT(Table1[[#This Row],[Adj Start DT]],"yyyy-mm-ddThh:mm:ss.00"),RIGHT(Table1[[#This Row],[Start Timestamp]],5))</f>
        <v>2021-10-30T19:00:00.00-0400</v>
      </c>
      <c r="I8" s="2">
        <f>DATEVALUE(LEFT(Table1[[#This Row],[Start Timestamp]],10))</f>
        <v>44499</v>
      </c>
      <c r="J8" s="2">
        <f>TIMEVALUE(LEFT(RIGHT(Table1[[#This Row],[Start Timestamp]],13),8))</f>
        <v>0.79166666666666663</v>
      </c>
      <c r="K8" s="3">
        <f>Table1[[#This Row],[Start D]]+Table1[[#This Row],[Start T]]</f>
        <v>44499.791666666664</v>
      </c>
      <c r="L8" s="6">
        <f>1440*(IF(K9=0,K8,K9)-Table1[[#This Row],[Start DT]])</f>
        <v>30.00000000349246</v>
      </c>
      <c r="M8" s="6">
        <f>Table1[[#This Row],[Slot M]]*60</f>
        <v>1800.0000002095476</v>
      </c>
      <c r="N8" s="2">
        <f>_xlfn.NUMBERVALUE(LEFT(Table1[[#This Row],[Duration]],2))</f>
        <v>0</v>
      </c>
      <c r="O8" s="2">
        <f>_xlfn.NUMBERVALUE(RIGHT(LEFT(Table1[[#This Row],[Duration]],5),2))</f>
        <v>30</v>
      </c>
      <c r="P8" s="2">
        <f>_xlfn.NUMBERVALUE(RIGHT(Table1[[#This Row],[Duration]],5))</f>
        <v>10.96</v>
      </c>
      <c r="Q8" s="7">
        <f>Table1[[#This Row],[Duration Sec]]-Table1[[#This Row],[Slot S]]</f>
        <v>10.959999790452457</v>
      </c>
      <c r="R8" s="7">
        <f t="shared" si="0"/>
        <v>0</v>
      </c>
      <c r="S8" s="3">
        <f>Table1[[#This Row],[Start DT]]+TIMEVALUE(_xlfn.CONCAT("0:",Table1[[#This Row],[Cum Adj]]))</f>
        <v>44499.791666666664</v>
      </c>
      <c r="T8"/>
    </row>
    <row r="9" spans="1:20" x14ac:dyDescent="0.2">
      <c r="A9" t="s">
        <v>70</v>
      </c>
      <c r="B9" s="12" t="s">
        <v>71</v>
      </c>
      <c r="C9" s="12" t="s">
        <v>72</v>
      </c>
      <c r="D9" s="11" t="s">
        <v>31</v>
      </c>
      <c r="E9" s="4"/>
      <c r="F9" s="9">
        <f>Table1[[#This Row],[Dur H]]*60*60+Table1[[#This Row],[Dur M]]*60+Table1[[#This Row],[Dur S]]</f>
        <v>1811.54</v>
      </c>
      <c r="G9" s="1" t="str">
        <f>_xlfn.CONCAT(TEXT(Table1[[#This Row],[Adj Start DT]],"yyyy-mm-ddThh:mm:ss.00"),RIGHT(Table1[[#This Row],[Start Timestamp]],5))</f>
        <v>2021-10-30T19:30:10.96-0400</v>
      </c>
      <c r="I9" s="2">
        <f>DATEVALUE(LEFT(Table1[[#This Row],[Start Timestamp]],10))</f>
        <v>44499</v>
      </c>
      <c r="J9" s="2">
        <f>TIMEVALUE(LEFT(RIGHT(Table1[[#This Row],[Start Timestamp]],13),8))</f>
        <v>0.8125</v>
      </c>
      <c r="K9" s="3">
        <f>Table1[[#This Row],[Start D]]+Table1[[#This Row],[Start T]]</f>
        <v>44499.8125</v>
      </c>
      <c r="L9" s="6">
        <f>1440*(IF(K10=0,K9,K10)-Table1[[#This Row],[Start DT]])</f>
        <v>30.00000000349246</v>
      </c>
      <c r="M9" s="6">
        <f>Table1[[#This Row],[Slot M]]*60</f>
        <v>1800.0000002095476</v>
      </c>
      <c r="N9" s="2">
        <f>_xlfn.NUMBERVALUE(LEFT(Table1[[#This Row],[Duration]],2))</f>
        <v>0</v>
      </c>
      <c r="O9" s="2">
        <f>_xlfn.NUMBERVALUE(RIGHT(LEFT(Table1[[#This Row],[Duration]],5),2))</f>
        <v>30</v>
      </c>
      <c r="P9" s="2">
        <f>_xlfn.NUMBERVALUE(RIGHT(Table1[[#This Row],[Duration]],5))</f>
        <v>11.54</v>
      </c>
      <c r="Q9" s="7">
        <f>Table1[[#This Row],[Duration Sec]]-Table1[[#This Row],[Slot S]]</f>
        <v>11.539999790452384</v>
      </c>
      <c r="R9" s="7">
        <f t="shared" si="0"/>
        <v>10.959999790452457</v>
      </c>
      <c r="S9" s="3">
        <f>Table1[[#This Row],[Start DT]]+TIMEVALUE(_xlfn.CONCAT("0:",Table1[[#This Row],[Cum Adj]]))</f>
        <v>44499.812626851854</v>
      </c>
      <c r="T9"/>
    </row>
    <row r="10" spans="1:20" x14ac:dyDescent="0.2">
      <c r="A10" t="s">
        <v>73</v>
      </c>
      <c r="B10" t="s">
        <v>74</v>
      </c>
      <c r="C10" t="s">
        <v>75</v>
      </c>
      <c r="D10" s="11" t="s">
        <v>32</v>
      </c>
      <c r="E10" s="4"/>
      <c r="F10" s="10">
        <f>Table1[[#This Row],[Dur H]]*60*60+Table1[[#This Row],[Dur M]]*60+Table1[[#This Row],[Dur S]]</f>
        <v>1800.1</v>
      </c>
      <c r="G10" s="1" t="str">
        <f>_xlfn.CONCAT(TEXT(Table1[[#This Row],[Adj Start DT]],"yyyy-mm-ddThh:mm:ss.00"),RIGHT(Table1[[#This Row],[Start Timestamp]],5))</f>
        <v>2021-10-30T20:00:22.50-0400</v>
      </c>
      <c r="I10" s="8">
        <f>DATEVALUE(LEFT(Table1[[#This Row],[Start Timestamp]],10))</f>
        <v>44499</v>
      </c>
      <c r="J10" s="8">
        <f>TIMEVALUE(LEFT(RIGHT(Table1[[#This Row],[Start Timestamp]],13),8))</f>
        <v>0.83333333333333337</v>
      </c>
      <c r="K10" s="3">
        <f>Table1[[#This Row],[Start D]]+Table1[[#This Row],[Start T]]</f>
        <v>44499.833333333336</v>
      </c>
      <c r="L10" s="6">
        <f>1440*(IF(K11=0,K10,K11)-Table1[[#This Row],[Start DT]])</f>
        <v>29.999999993015081</v>
      </c>
      <c r="M10" s="6">
        <f>Table1[[#This Row],[Slot M]]*60</f>
        <v>1799.9999995809048</v>
      </c>
      <c r="N10" s="8">
        <f>_xlfn.NUMBERVALUE(LEFT(Table1[[#This Row],[Duration]],2))</f>
        <v>0</v>
      </c>
      <c r="O10" s="8">
        <f>_xlfn.NUMBERVALUE(RIGHT(LEFT(Table1[[#This Row],[Duration]],5),2))</f>
        <v>30</v>
      </c>
      <c r="P10" s="8">
        <f>_xlfn.NUMBERVALUE(RIGHT(Table1[[#This Row],[Duration]],5))</f>
        <v>0.1</v>
      </c>
      <c r="Q10" s="7">
        <f>Table1[[#This Row],[Duration Sec]]-Table1[[#This Row],[Slot S]]</f>
        <v>0.10000041909506763</v>
      </c>
      <c r="R10" s="7">
        <f t="shared" ref="R10:R12" si="1">IF(ISNUMBER(R9),IF(R9+Q9&lt;0,0,R9+Q9),0)</f>
        <v>22.499999580904841</v>
      </c>
      <c r="S10" s="3">
        <f>Table1[[#This Row],[Start DT]]+TIMEVALUE(_xlfn.CONCAT("0:",Table1[[#This Row],[Cum Adj]]))</f>
        <v>44499.833593750001</v>
      </c>
    </row>
    <row r="11" spans="1:20" x14ac:dyDescent="0.2">
      <c r="A11" t="s">
        <v>76</v>
      </c>
      <c r="B11" s="12" t="s">
        <v>77</v>
      </c>
      <c r="C11" s="12" t="s">
        <v>78</v>
      </c>
      <c r="D11" s="11" t="s">
        <v>33</v>
      </c>
      <c r="E11" s="4"/>
      <c r="F11" s="10">
        <f>Table1[[#This Row],[Dur H]]*60*60+Table1[[#This Row],[Dur M]]*60+Table1[[#This Row],[Dur S]]</f>
        <v>1850.64</v>
      </c>
      <c r="G11" s="1" t="str">
        <f>_xlfn.CONCAT(TEXT(Table1[[#This Row],[Adj Start DT]],"yyyy-mm-ddThh:mm:ss.00"),RIGHT(Table1[[#This Row],[Start Timestamp]],5))</f>
        <v>2021-10-30T20:30:22.60-0400</v>
      </c>
      <c r="I11" s="8">
        <f>DATEVALUE(LEFT(Table1[[#This Row],[Start Timestamp]],10))</f>
        <v>44499</v>
      </c>
      <c r="J11" s="8">
        <f>TIMEVALUE(LEFT(RIGHT(Table1[[#This Row],[Start Timestamp]],13),8))</f>
        <v>0.85416666666666663</v>
      </c>
      <c r="K11" s="3">
        <f>Table1[[#This Row],[Start D]]+Table1[[#This Row],[Start T]]</f>
        <v>44499.854166666664</v>
      </c>
      <c r="L11" s="6">
        <f>1440*(IF(K12=0,K11,K12)-Table1[[#This Row],[Start DT]])</f>
        <v>30.00000000349246</v>
      </c>
      <c r="M11" s="6">
        <f>Table1[[#This Row],[Slot M]]*60</f>
        <v>1800.0000002095476</v>
      </c>
      <c r="N11" s="8">
        <f>_xlfn.NUMBERVALUE(LEFT(Table1[[#This Row],[Duration]],2))</f>
        <v>0</v>
      </c>
      <c r="O11" s="8">
        <f>_xlfn.NUMBERVALUE(RIGHT(LEFT(Table1[[#This Row],[Duration]],5),2))</f>
        <v>30</v>
      </c>
      <c r="P11" s="8">
        <f>_xlfn.NUMBERVALUE(RIGHT(Table1[[#This Row],[Duration]],5))</f>
        <v>50.64</v>
      </c>
      <c r="Q11" s="7">
        <f>Table1[[#This Row],[Duration Sec]]-Table1[[#This Row],[Slot S]]</f>
        <v>50.639999790452521</v>
      </c>
      <c r="R11" s="7">
        <f t="shared" si="1"/>
        <v>22.599999999999909</v>
      </c>
      <c r="S11" s="3">
        <f>Table1[[#This Row],[Start DT]]+TIMEVALUE(_xlfn.CONCAT("0:",Table1[[#This Row],[Cum Adj]]))</f>
        <v>44499.854428240738</v>
      </c>
    </row>
    <row r="12" spans="1:20" x14ac:dyDescent="0.2">
      <c r="A12" t="s">
        <v>79</v>
      </c>
      <c r="B12" t="s">
        <v>80</v>
      </c>
      <c r="C12" t="s">
        <v>81</v>
      </c>
      <c r="D12" s="11" t="s">
        <v>34</v>
      </c>
      <c r="E12" s="4"/>
      <c r="F12" s="10">
        <f>Table1[[#This Row],[Dur H]]*60*60+Table1[[#This Row],[Dur M]]*60+Table1[[#This Row],[Dur S]]</f>
        <v>1790.46</v>
      </c>
      <c r="G12" s="1" t="str">
        <f>_xlfn.CONCAT(TEXT(Table1[[#This Row],[Adj Start DT]],"yyyy-mm-ddThh:mm:ss.00"),RIGHT(Table1[[#This Row],[Start Timestamp]],5))</f>
        <v>2021-10-30T21:01:13.24-0400</v>
      </c>
      <c r="I12" s="8">
        <f>DATEVALUE(LEFT(Table1[[#This Row],[Start Timestamp]],10))</f>
        <v>44499</v>
      </c>
      <c r="J12" s="8">
        <f>TIMEVALUE(LEFT(RIGHT(Table1[[#This Row],[Start Timestamp]],13),8))</f>
        <v>0.875</v>
      </c>
      <c r="K12" s="3">
        <f>Table1[[#This Row],[Start D]]+Table1[[#This Row],[Start T]]</f>
        <v>44499.875</v>
      </c>
      <c r="L12" s="6">
        <f>1440*(IF(K13=0,K12,K13)-Table1[[#This Row],[Start DT]])</f>
        <v>30.00000000349246</v>
      </c>
      <c r="M12" s="6">
        <f>Table1[[#This Row],[Slot M]]*60</f>
        <v>1800.0000002095476</v>
      </c>
      <c r="N12" s="8">
        <f>_xlfn.NUMBERVALUE(LEFT(Table1[[#This Row],[Duration]],2))</f>
        <v>0</v>
      </c>
      <c r="O12" s="8">
        <f>_xlfn.NUMBERVALUE(RIGHT(LEFT(Table1[[#This Row],[Duration]],5),2))</f>
        <v>29</v>
      </c>
      <c r="P12" s="8">
        <f>_xlfn.NUMBERVALUE(RIGHT(Table1[[#This Row],[Duration]],5))</f>
        <v>50.46</v>
      </c>
      <c r="Q12" s="7">
        <f>Table1[[#This Row],[Duration Sec]]-Table1[[#This Row],[Slot S]]</f>
        <v>-9.5400002095475429</v>
      </c>
      <c r="R12" s="7">
        <f t="shared" si="1"/>
        <v>73.23999979045243</v>
      </c>
      <c r="S12" s="3">
        <f>Table1[[#This Row],[Start DT]]+TIMEVALUE(_xlfn.CONCAT("0:",Table1[[#This Row],[Cum Adj]]))</f>
        <v>44499.875847685187</v>
      </c>
    </row>
    <row r="13" spans="1:20" x14ac:dyDescent="0.2">
      <c r="A13" t="s">
        <v>21</v>
      </c>
      <c r="B13" s="12" t="s">
        <v>82</v>
      </c>
      <c r="C13" s="12" t="s">
        <v>40</v>
      </c>
      <c r="D13" s="11" t="s">
        <v>35</v>
      </c>
      <c r="E13" s="4"/>
      <c r="F13" s="10">
        <f>Table1[[#This Row],[Dur H]]*60*60+Table1[[#This Row],[Dur M]]*60+Table1[[#This Row],[Dur S]]</f>
        <v>1757.31</v>
      </c>
      <c r="G13" s="1" t="str">
        <f>_xlfn.CONCAT(TEXT(Table1[[#This Row],[Adj Start DT]],"yyyy-mm-ddThh:mm:ss.00"),RIGHT(Table1[[#This Row],[Start Timestamp]],5))</f>
        <v>2021-10-30T21:31:03.70-0400</v>
      </c>
      <c r="I13" s="8">
        <f>DATEVALUE(LEFT(Table1[[#This Row],[Start Timestamp]],10))</f>
        <v>44499</v>
      </c>
      <c r="J13" s="8">
        <f>TIMEVALUE(LEFT(RIGHT(Table1[[#This Row],[Start Timestamp]],13),8))</f>
        <v>0.89583333333333337</v>
      </c>
      <c r="K13" s="3">
        <f>Table1[[#This Row],[Start D]]+Table1[[#This Row],[Start T]]</f>
        <v>44499.895833333336</v>
      </c>
      <c r="L13" s="6">
        <f>1440*(IF(K14=0,K13,K14)-Table1[[#This Row],[Start DT]])</f>
        <v>29.999999993015081</v>
      </c>
      <c r="M13" s="6">
        <f>Table1[[#This Row],[Slot M]]*60</f>
        <v>1799.9999995809048</v>
      </c>
      <c r="N13" s="8">
        <f>_xlfn.NUMBERVALUE(LEFT(Table1[[#This Row],[Duration]],2))</f>
        <v>0</v>
      </c>
      <c r="O13" s="8">
        <f>_xlfn.NUMBERVALUE(RIGHT(LEFT(Table1[[#This Row],[Duration]],5),2))</f>
        <v>29</v>
      </c>
      <c r="P13" s="8">
        <f>_xlfn.NUMBERVALUE(RIGHT(Table1[[#This Row],[Duration]],5))</f>
        <v>17.309999999999999</v>
      </c>
      <c r="Q13" s="7">
        <f>Table1[[#This Row],[Duration Sec]]-Table1[[#This Row],[Slot S]]</f>
        <v>-42.689999580904896</v>
      </c>
      <c r="R13" s="7">
        <f t="shared" ref="R13:R20" si="2">IF(ISNUMBER(R12),IF(R12+Q12&lt;0,0,R12+Q12),0)</f>
        <v>63.699999580904887</v>
      </c>
      <c r="S13" s="3">
        <f>Table1[[#This Row],[Start DT]]+TIMEVALUE(_xlfn.CONCAT("0:",Table1[[#This Row],[Cum Adj]]))</f>
        <v>44499.896570601857</v>
      </c>
    </row>
    <row r="14" spans="1:20" x14ac:dyDescent="0.2">
      <c r="A14" t="s">
        <v>23</v>
      </c>
      <c r="B14" s="12" t="s">
        <v>83</v>
      </c>
      <c r="C14" s="12" t="s">
        <v>45</v>
      </c>
      <c r="D14" s="11" t="s">
        <v>36</v>
      </c>
      <c r="E14" s="4"/>
      <c r="F14" s="10">
        <f>Table1[[#This Row],[Dur H]]*60*60+Table1[[#This Row],[Dur M]]*60+Table1[[#This Row],[Dur S]]</f>
        <v>1816.03</v>
      </c>
      <c r="G14" s="1" t="str">
        <f>_xlfn.CONCAT(TEXT(Table1[[#This Row],[Adj Start DT]],"yyyy-mm-ddThh:mm:ss.00"),RIGHT(Table1[[#This Row],[Start Timestamp]],5))</f>
        <v>2021-10-30T22:00:21.01-0400</v>
      </c>
      <c r="I14" s="8">
        <f>DATEVALUE(LEFT(Table1[[#This Row],[Start Timestamp]],10))</f>
        <v>44499</v>
      </c>
      <c r="J14" s="8">
        <f>TIMEVALUE(LEFT(RIGHT(Table1[[#This Row],[Start Timestamp]],13),8))</f>
        <v>0.91666666666666663</v>
      </c>
      <c r="K14" s="3">
        <f>Table1[[#This Row],[Start D]]+Table1[[#This Row],[Start T]]</f>
        <v>44499.916666666664</v>
      </c>
      <c r="L14" s="6">
        <f>1440*(IF(K15=0,K14,K15)-Table1[[#This Row],[Start DT]])</f>
        <v>30.00000000349246</v>
      </c>
      <c r="M14" s="6">
        <f>Table1[[#This Row],[Slot M]]*60</f>
        <v>1800.0000002095476</v>
      </c>
      <c r="N14" s="8">
        <f>_xlfn.NUMBERVALUE(LEFT(Table1[[#This Row],[Duration]],2))</f>
        <v>0</v>
      </c>
      <c r="O14" s="8">
        <f>_xlfn.NUMBERVALUE(RIGHT(LEFT(Table1[[#This Row],[Duration]],5),2))</f>
        <v>30</v>
      </c>
      <c r="P14" s="8">
        <f>_xlfn.NUMBERVALUE(RIGHT(Table1[[#This Row],[Duration]],5))</f>
        <v>16.03</v>
      </c>
      <c r="Q14" s="7">
        <f>Table1[[#This Row],[Duration Sec]]-Table1[[#This Row],[Slot S]]</f>
        <v>16.029999790452393</v>
      </c>
      <c r="R14" s="7">
        <f t="shared" si="2"/>
        <v>21.009999999999991</v>
      </c>
      <c r="S14" s="3">
        <f>Table1[[#This Row],[Start DT]]+TIMEVALUE(_xlfn.CONCAT("0:",Table1[[#This Row],[Cum Adj]]))</f>
        <v>44499.916909837957</v>
      </c>
    </row>
    <row r="15" spans="1:20" x14ac:dyDescent="0.2">
      <c r="A15" t="s">
        <v>84</v>
      </c>
      <c r="B15" s="12" t="s">
        <v>85</v>
      </c>
      <c r="C15" s="12" t="s">
        <v>86</v>
      </c>
      <c r="D15" s="11" t="s">
        <v>37</v>
      </c>
      <c r="E15" s="4"/>
      <c r="F15" s="10">
        <f>Table1[[#This Row],[Dur H]]*60*60+Table1[[#This Row],[Dur M]]*60+Table1[[#This Row],[Dur S]]</f>
        <v>1830.71</v>
      </c>
      <c r="G15" s="1" t="str">
        <f>_xlfn.CONCAT(TEXT(Table1[[#This Row],[Adj Start DT]],"yyyy-mm-ddThh:mm:ss.00"),RIGHT(Table1[[#This Row],[Start Timestamp]],5))</f>
        <v>2021-10-30T22:30:37.04-0400</v>
      </c>
      <c r="I15" s="8">
        <f>DATEVALUE(LEFT(Table1[[#This Row],[Start Timestamp]],10))</f>
        <v>44499</v>
      </c>
      <c r="J15" s="8">
        <f>TIMEVALUE(LEFT(RIGHT(Table1[[#This Row],[Start Timestamp]],13),8))</f>
        <v>0.9375</v>
      </c>
      <c r="K15" s="3">
        <f>Table1[[#This Row],[Start D]]+Table1[[#This Row],[Start T]]</f>
        <v>44499.9375</v>
      </c>
      <c r="L15" s="6">
        <f>1440*(IF(K16=0,K15,K16)-Table1[[#This Row],[Start DT]])</f>
        <v>990</v>
      </c>
      <c r="M15" s="6">
        <f>Table1[[#This Row],[Slot M]]*60</f>
        <v>59400</v>
      </c>
      <c r="N15" s="8">
        <f>_xlfn.NUMBERVALUE(LEFT(Table1[[#This Row],[Duration]],2))</f>
        <v>0</v>
      </c>
      <c r="O15" s="8">
        <f>_xlfn.NUMBERVALUE(RIGHT(LEFT(Table1[[#This Row],[Duration]],5),2))</f>
        <v>30</v>
      </c>
      <c r="P15" s="8">
        <f>_xlfn.NUMBERVALUE(RIGHT(Table1[[#This Row],[Duration]],5))</f>
        <v>30.71</v>
      </c>
      <c r="Q15" s="7">
        <f>Table1[[#This Row],[Duration Sec]]-Table1[[#This Row],[Slot S]]</f>
        <v>-57569.29</v>
      </c>
      <c r="R15" s="7">
        <f t="shared" si="2"/>
        <v>37.039999790452384</v>
      </c>
      <c r="S15" s="3">
        <f>Table1[[#This Row],[Start DT]]+TIMEVALUE(_xlfn.CONCAT("0:",Table1[[#This Row],[Cum Adj]]))</f>
        <v>44499.937928703701</v>
      </c>
    </row>
    <row r="16" spans="1:20" x14ac:dyDescent="0.2">
      <c r="A16" t="s">
        <v>87</v>
      </c>
      <c r="B16" t="s">
        <v>88</v>
      </c>
      <c r="C16" t="s">
        <v>89</v>
      </c>
      <c r="D16" s="11" t="s">
        <v>38</v>
      </c>
      <c r="E16" s="4"/>
      <c r="F16" s="10">
        <f>Table1[[#This Row],[Dur H]]*60*60+Table1[[#This Row],[Dur M]]*60+Table1[[#This Row],[Dur S]]</f>
        <v>1807.83</v>
      </c>
      <c r="G16" s="1" t="str">
        <f>_xlfn.CONCAT(TEXT(Table1[[#This Row],[Adj Start DT]],"yyyy-mm-ddThh:mm:ss.00"),RIGHT(Table1[[#This Row],[Start Timestamp]],5))</f>
        <v>2021-10-31T15:00:00.00-0400</v>
      </c>
      <c r="I16" s="8">
        <f>DATEVALUE(LEFT(Table1[[#This Row],[Start Timestamp]],10))</f>
        <v>44500</v>
      </c>
      <c r="J16" s="8">
        <f>TIMEVALUE(LEFT(RIGHT(Table1[[#This Row],[Start Timestamp]],13),8))</f>
        <v>0.625</v>
      </c>
      <c r="K16" s="3">
        <f>Table1[[#This Row],[Start D]]+Table1[[#This Row],[Start T]]</f>
        <v>44500.625</v>
      </c>
      <c r="L16" s="6">
        <f>1440*(IF(K17=0,K16,K17)-Table1[[#This Row],[Start DT]])</f>
        <v>30.00000000349246</v>
      </c>
      <c r="M16" s="6">
        <f>Table1[[#This Row],[Slot M]]*60</f>
        <v>1800.0000002095476</v>
      </c>
      <c r="N16" s="8">
        <f>_xlfn.NUMBERVALUE(LEFT(Table1[[#This Row],[Duration]],2))</f>
        <v>0</v>
      </c>
      <c r="O16" s="8">
        <f>_xlfn.NUMBERVALUE(RIGHT(LEFT(Table1[[#This Row],[Duration]],5),2))</f>
        <v>30</v>
      </c>
      <c r="P16" s="8">
        <f>_xlfn.NUMBERVALUE(RIGHT(Table1[[#This Row],[Duration]],5))</f>
        <v>7.83</v>
      </c>
      <c r="Q16" s="7">
        <f>Table1[[#This Row],[Duration Sec]]-Table1[[#This Row],[Slot S]]</f>
        <v>7.829999790452348</v>
      </c>
      <c r="R16" s="7">
        <f t="shared" si="2"/>
        <v>0</v>
      </c>
      <c r="S16" s="3">
        <f>Table1[[#This Row],[Start DT]]+TIMEVALUE(_xlfn.CONCAT("0:",Table1[[#This Row],[Cum Adj]]))</f>
        <v>44500.625</v>
      </c>
    </row>
    <row r="17" spans="1:19" x14ac:dyDescent="0.2">
      <c r="A17" t="s">
        <v>90</v>
      </c>
      <c r="B17" s="12" t="s">
        <v>91</v>
      </c>
      <c r="C17" s="12" t="s">
        <v>92</v>
      </c>
      <c r="D17" s="11" t="s">
        <v>39</v>
      </c>
      <c r="E17" s="4"/>
      <c r="F17" s="10">
        <f>Table1[[#This Row],[Dur H]]*60*60+Table1[[#This Row],[Dur M]]*60+Table1[[#This Row],[Dur S]]</f>
        <v>1821.31</v>
      </c>
      <c r="G17" s="1" t="str">
        <f>_xlfn.CONCAT(TEXT(Table1[[#This Row],[Adj Start DT]],"yyyy-mm-ddThh:mm:ss.00"),RIGHT(Table1[[#This Row],[Start Timestamp]],5))</f>
        <v>2021-10-31T15:30:07.83-0400</v>
      </c>
      <c r="I17" s="8">
        <f>DATEVALUE(LEFT(Table1[[#This Row],[Start Timestamp]],10))</f>
        <v>44500</v>
      </c>
      <c r="J17" s="8">
        <f>TIMEVALUE(LEFT(RIGHT(Table1[[#This Row],[Start Timestamp]],13),8))</f>
        <v>0.64583333333333337</v>
      </c>
      <c r="K17" s="3">
        <f>Table1[[#This Row],[Start D]]+Table1[[#This Row],[Start T]]</f>
        <v>44500.645833333336</v>
      </c>
      <c r="L17" s="6">
        <f>1440*(IF(K18=0,K17,K18)-Table1[[#This Row],[Start DT]])</f>
        <v>29.999999993015081</v>
      </c>
      <c r="M17" s="6">
        <f>Table1[[#This Row],[Slot M]]*60</f>
        <v>1799.9999995809048</v>
      </c>
      <c r="N17" s="8">
        <f>_xlfn.NUMBERVALUE(LEFT(Table1[[#This Row],[Duration]],2))</f>
        <v>0</v>
      </c>
      <c r="O17" s="8">
        <f>_xlfn.NUMBERVALUE(RIGHT(LEFT(Table1[[#This Row],[Duration]],5),2))</f>
        <v>30</v>
      </c>
      <c r="P17" s="8">
        <f>_xlfn.NUMBERVALUE(RIGHT(Table1[[#This Row],[Duration]],5))</f>
        <v>21.31</v>
      </c>
      <c r="Q17" s="7">
        <f>Table1[[#This Row],[Duration Sec]]-Table1[[#This Row],[Slot S]]</f>
        <v>21.310000419095104</v>
      </c>
      <c r="R17" s="7">
        <f t="shared" si="2"/>
        <v>7.829999790452348</v>
      </c>
      <c r="S17" s="3">
        <f>Table1[[#This Row],[Start DT]]+TIMEVALUE(_xlfn.CONCAT("0:",Table1[[#This Row],[Cum Adj]]))</f>
        <v>44500.645923958335</v>
      </c>
    </row>
    <row r="18" spans="1:19" x14ac:dyDescent="0.2">
      <c r="A18" t="s">
        <v>93</v>
      </c>
      <c r="B18" t="s">
        <v>94</v>
      </c>
      <c r="C18" t="s">
        <v>95</v>
      </c>
      <c r="D18" s="11" t="s">
        <v>41</v>
      </c>
      <c r="E18" s="4"/>
      <c r="F18" s="10">
        <f>Table1[[#This Row],[Dur H]]*60*60+Table1[[#This Row],[Dur M]]*60+Table1[[#This Row],[Dur S]]</f>
        <v>1777.45</v>
      </c>
      <c r="G18" s="1" t="str">
        <f>_xlfn.CONCAT(TEXT(Table1[[#This Row],[Adj Start DT]],"yyyy-mm-ddThh:mm:ss.00"),RIGHT(Table1[[#This Row],[Start Timestamp]],5))</f>
        <v>2021-10-31T16:00:29.14-0400</v>
      </c>
      <c r="I18" s="8">
        <f>DATEVALUE(LEFT(Table1[[#This Row],[Start Timestamp]],10))</f>
        <v>44500</v>
      </c>
      <c r="J18" s="8">
        <f>TIMEVALUE(LEFT(RIGHT(Table1[[#This Row],[Start Timestamp]],13),8))</f>
        <v>0.66666666666666663</v>
      </c>
      <c r="K18" s="3">
        <f>Table1[[#This Row],[Start D]]+Table1[[#This Row],[Start T]]</f>
        <v>44500.666666666664</v>
      </c>
      <c r="L18" s="6">
        <f>1440*(IF(K19=0,K18,K19)-Table1[[#This Row],[Start DT]])</f>
        <v>30.00000000349246</v>
      </c>
      <c r="M18" s="6">
        <f>Table1[[#This Row],[Slot M]]*60</f>
        <v>1800.0000002095476</v>
      </c>
      <c r="N18" s="8">
        <f>_xlfn.NUMBERVALUE(LEFT(Table1[[#This Row],[Duration]],2))</f>
        <v>0</v>
      </c>
      <c r="O18" s="8">
        <f>_xlfn.NUMBERVALUE(RIGHT(LEFT(Table1[[#This Row],[Duration]],5),2))</f>
        <v>29</v>
      </c>
      <c r="P18" s="8">
        <f>_xlfn.NUMBERVALUE(RIGHT(Table1[[#This Row],[Duration]],5))</f>
        <v>37.450000000000003</v>
      </c>
      <c r="Q18" s="7">
        <f>Table1[[#This Row],[Duration Sec]]-Table1[[#This Row],[Slot S]]</f>
        <v>-22.550000209547534</v>
      </c>
      <c r="R18" s="7">
        <f t="shared" si="2"/>
        <v>29.140000209547452</v>
      </c>
      <c r="S18" s="3">
        <f>Table1[[#This Row],[Start DT]]+TIMEVALUE(_xlfn.CONCAT("0:",Table1[[#This Row],[Cum Adj]]))</f>
        <v>44500.667003935181</v>
      </c>
    </row>
    <row r="19" spans="1:19" x14ac:dyDescent="0.2">
      <c r="A19" t="s">
        <v>96</v>
      </c>
      <c r="B19" s="12" t="s">
        <v>97</v>
      </c>
      <c r="C19" s="12" t="s">
        <v>98</v>
      </c>
      <c r="D19" s="11" t="s">
        <v>43</v>
      </c>
      <c r="E19" s="4"/>
      <c r="F19" s="10">
        <f>Table1[[#This Row],[Dur H]]*60*60+Table1[[#This Row],[Dur M]]*60+Table1[[#This Row],[Dur S]]</f>
        <v>1836.6</v>
      </c>
      <c r="G19" s="1" t="str">
        <f>_xlfn.CONCAT(TEXT(Table1[[#This Row],[Adj Start DT]],"yyyy-mm-ddThh:mm:ss.00"),RIGHT(Table1[[#This Row],[Start Timestamp]],5))</f>
        <v>2021-10-31T16:30:06.59-0400</v>
      </c>
      <c r="I19" s="8">
        <f>DATEVALUE(LEFT(Table1[[#This Row],[Start Timestamp]],10))</f>
        <v>44500</v>
      </c>
      <c r="J19" s="8">
        <f>TIMEVALUE(LEFT(RIGHT(Table1[[#This Row],[Start Timestamp]],13),8))</f>
        <v>0.6875</v>
      </c>
      <c r="K19" s="3">
        <f>Table1[[#This Row],[Start D]]+Table1[[#This Row],[Start T]]</f>
        <v>44500.6875</v>
      </c>
      <c r="L19" s="6">
        <f>1440*(IF(K20=0,K19,K20)-Table1[[#This Row],[Start DT]])</f>
        <v>30.00000000349246</v>
      </c>
      <c r="M19" s="6">
        <f>Table1[[#This Row],[Slot M]]*60</f>
        <v>1800.0000002095476</v>
      </c>
      <c r="N19" s="8">
        <f>_xlfn.NUMBERVALUE(LEFT(Table1[[#This Row],[Duration]],2))</f>
        <v>0</v>
      </c>
      <c r="O19" s="8">
        <f>_xlfn.NUMBERVALUE(RIGHT(LEFT(Table1[[#This Row],[Duration]],5),2))</f>
        <v>30</v>
      </c>
      <c r="P19" s="8">
        <f>_xlfn.NUMBERVALUE(RIGHT(Table1[[#This Row],[Duration]],5))</f>
        <v>36.6</v>
      </c>
      <c r="Q19" s="7">
        <f>Table1[[#This Row],[Duration Sec]]-Table1[[#This Row],[Slot S]]</f>
        <v>36.59999979045233</v>
      </c>
      <c r="R19" s="7">
        <f t="shared" si="2"/>
        <v>6.5899999999999181</v>
      </c>
      <c r="S19" s="3">
        <f>Table1[[#This Row],[Start DT]]+TIMEVALUE(_xlfn.CONCAT("0:",Table1[[#This Row],[Cum Adj]]))</f>
        <v>44500.687576273151</v>
      </c>
    </row>
    <row r="20" spans="1:19" x14ac:dyDescent="0.2">
      <c r="A20" t="s">
        <v>99</v>
      </c>
      <c r="B20" s="12" t="s">
        <v>100</v>
      </c>
      <c r="C20" s="12" t="s">
        <v>101</v>
      </c>
      <c r="D20" s="11" t="s">
        <v>44</v>
      </c>
      <c r="E20" s="4"/>
      <c r="F20" s="10">
        <f>Table1[[#This Row],[Dur H]]*60*60+Table1[[#This Row],[Dur M]]*60+Table1[[#This Row],[Dur S]]</f>
        <v>1794.38</v>
      </c>
      <c r="G20" s="1" t="str">
        <f>_xlfn.CONCAT(TEXT(Table1[[#This Row],[Adj Start DT]],"yyyy-mm-ddThh:mm:ss.00"),RIGHT(Table1[[#This Row],[Start Timestamp]],5))</f>
        <v>2021-10-31T17:00:43.19-0400</v>
      </c>
      <c r="I20" s="8">
        <f>DATEVALUE(LEFT(Table1[[#This Row],[Start Timestamp]],10))</f>
        <v>44500</v>
      </c>
      <c r="J20" s="8">
        <f>TIMEVALUE(LEFT(RIGHT(Table1[[#This Row],[Start Timestamp]],13),8))</f>
        <v>0.70833333333333337</v>
      </c>
      <c r="K20" s="3">
        <f>Table1[[#This Row],[Start D]]+Table1[[#This Row],[Start T]]</f>
        <v>44500.708333333336</v>
      </c>
      <c r="L20" s="6">
        <f>1440*(IF(K21=0,K20,K21)-Table1[[#This Row],[Start DT]])</f>
        <v>29.999999993015081</v>
      </c>
      <c r="M20" s="6">
        <f>Table1[[#This Row],[Slot M]]*60</f>
        <v>1799.9999995809048</v>
      </c>
      <c r="N20" s="8">
        <f>_xlfn.NUMBERVALUE(LEFT(Table1[[#This Row],[Duration]],2))</f>
        <v>0</v>
      </c>
      <c r="O20" s="8">
        <f>_xlfn.NUMBERVALUE(RIGHT(LEFT(Table1[[#This Row],[Duration]],5),2))</f>
        <v>29</v>
      </c>
      <c r="P20" s="8">
        <f>_xlfn.NUMBERVALUE(RIGHT(Table1[[#This Row],[Duration]],5))</f>
        <v>54.38</v>
      </c>
      <c r="Q20" s="7">
        <f>Table1[[#This Row],[Duration Sec]]-Table1[[#This Row],[Slot S]]</f>
        <v>-5.6199995809047323</v>
      </c>
      <c r="R20" s="7">
        <f t="shared" si="2"/>
        <v>43.189999790452248</v>
      </c>
      <c r="S20" s="3">
        <f>Table1[[#This Row],[Start DT]]+TIMEVALUE(_xlfn.CONCAT("0:",Table1[[#This Row],[Cum Adj]]))</f>
        <v>44500.708833217592</v>
      </c>
    </row>
    <row r="21" spans="1:19" x14ac:dyDescent="0.2">
      <c r="A21" t="s">
        <v>102</v>
      </c>
      <c r="B21" s="12" t="s">
        <v>103</v>
      </c>
      <c r="C21" s="12" t="s">
        <v>104</v>
      </c>
      <c r="D21" s="11" t="s">
        <v>46</v>
      </c>
      <c r="E21" s="4"/>
      <c r="F21" s="10">
        <f>Table1[[#This Row],[Dur H]]*60*60+Table1[[#This Row],[Dur M]]*60+Table1[[#This Row],[Dur S]]</f>
        <v>1759.11</v>
      </c>
      <c r="G21" s="1" t="str">
        <f>_xlfn.CONCAT(TEXT(Table1[[#This Row],[Adj Start DT]],"yyyy-mm-ddThh:mm:ss.00"),RIGHT(Table1[[#This Row],[Start Timestamp]],5))</f>
        <v>2021-10-31T17:30:37.57-0400</v>
      </c>
      <c r="I21" s="8">
        <f>DATEVALUE(LEFT(Table1[[#This Row],[Start Timestamp]],10))</f>
        <v>44500</v>
      </c>
      <c r="J21" s="8">
        <f>TIMEVALUE(LEFT(RIGHT(Table1[[#This Row],[Start Timestamp]],13),8))</f>
        <v>0.72916666666666663</v>
      </c>
      <c r="K21" s="3">
        <f>Table1[[#This Row],[Start D]]+Table1[[#This Row],[Start T]]</f>
        <v>44500.729166666664</v>
      </c>
      <c r="L21" s="6">
        <f>1440*(IF(K22=0,K21,K22)-Table1[[#This Row],[Start DT]])</f>
        <v>30.00000000349246</v>
      </c>
      <c r="M21" s="6">
        <f>Table1[[#This Row],[Slot M]]*60</f>
        <v>1800.0000002095476</v>
      </c>
      <c r="N21" s="8">
        <f>_xlfn.NUMBERVALUE(LEFT(Table1[[#This Row],[Duration]],2))</f>
        <v>0</v>
      </c>
      <c r="O21" s="8">
        <f>_xlfn.NUMBERVALUE(RIGHT(LEFT(Table1[[#This Row],[Duration]],5),2))</f>
        <v>29</v>
      </c>
      <c r="P21" s="8">
        <f>_xlfn.NUMBERVALUE(RIGHT(Table1[[#This Row],[Duration]],5))</f>
        <v>19.11</v>
      </c>
      <c r="Q21" s="7">
        <f>Table1[[#This Row],[Duration Sec]]-Table1[[#This Row],[Slot S]]</f>
        <v>-40.890000209547679</v>
      </c>
      <c r="R21" s="7">
        <f>IF(ISNUMBER(R20),IF(R20+Q20&lt;0,0,R20+Q20),0)</f>
        <v>37.570000209547516</v>
      </c>
      <c r="S21" s="3">
        <f>Table1[[#This Row],[Start DT]]+TIMEVALUE(_xlfn.CONCAT("0:",Table1[[#This Row],[Cum Adj]]))</f>
        <v>44500.72960150463</v>
      </c>
    </row>
    <row r="22" spans="1:19" x14ac:dyDescent="0.2">
      <c r="A22" t="s">
        <v>105</v>
      </c>
      <c r="B22" s="12" t="s">
        <v>106</v>
      </c>
      <c r="C22" s="12" t="s">
        <v>107</v>
      </c>
      <c r="D22" s="11" t="s">
        <v>47</v>
      </c>
      <c r="E22" s="4"/>
      <c r="F22" s="10">
        <f>Table1[[#This Row],[Dur H]]*60*60+Table1[[#This Row],[Dur M]]*60+Table1[[#This Row],[Dur S]]</f>
        <v>1833.77</v>
      </c>
      <c r="G22" s="1" t="str">
        <f>_xlfn.CONCAT(TEXT(Table1[[#This Row],[Adj Start DT]],"yyyy-mm-ddThh:mm:ss.00"),RIGHT(Table1[[#This Row],[Start Timestamp]],5))</f>
        <v>2021-10-31T18:00:00.00-0400</v>
      </c>
      <c r="I22" s="8">
        <f>DATEVALUE(LEFT(Table1[[#This Row],[Start Timestamp]],10))</f>
        <v>44500</v>
      </c>
      <c r="J22" s="8">
        <f>TIMEVALUE(LEFT(RIGHT(Table1[[#This Row],[Start Timestamp]],13),8))</f>
        <v>0.75</v>
      </c>
      <c r="K22" s="3">
        <f>Table1[[#This Row],[Start D]]+Table1[[#This Row],[Start T]]</f>
        <v>44500.75</v>
      </c>
      <c r="L22" s="6">
        <f>1440*(IF(K23=0,K22,K23)-Table1[[#This Row],[Start DT]])</f>
        <v>30.00000000349246</v>
      </c>
      <c r="M22" s="6">
        <f>Table1[[#This Row],[Slot M]]*60</f>
        <v>1800.0000002095476</v>
      </c>
      <c r="N22" s="8">
        <f>_xlfn.NUMBERVALUE(LEFT(Table1[[#This Row],[Duration]],2))</f>
        <v>0</v>
      </c>
      <c r="O22" s="8">
        <f>_xlfn.NUMBERVALUE(RIGHT(LEFT(Table1[[#This Row],[Duration]],5),2))</f>
        <v>30</v>
      </c>
      <c r="P22" s="8">
        <f>_xlfn.NUMBERVALUE(RIGHT(Table1[[#This Row],[Duration]],5))</f>
        <v>33.770000000000003</v>
      </c>
      <c r="Q22" s="7">
        <f>Table1[[#This Row],[Duration Sec]]-Table1[[#This Row],[Slot S]]</f>
        <v>33.769999790452403</v>
      </c>
      <c r="R22" s="7">
        <f t="shared" ref="R22:R23" si="3">IF(ISNUMBER(R21),IF(R21+Q21&lt;0,0,R21+Q21),0)</f>
        <v>0</v>
      </c>
      <c r="S22" s="3">
        <f>Table1[[#This Row],[Start DT]]+TIMEVALUE(_xlfn.CONCAT("0:",Table1[[#This Row],[Cum Adj]]))</f>
        <v>44500.75</v>
      </c>
    </row>
    <row r="23" spans="1:19" x14ac:dyDescent="0.2">
      <c r="A23" t="s">
        <v>108</v>
      </c>
      <c r="B23" s="12" t="s">
        <v>109</v>
      </c>
      <c r="C23" s="12" t="s">
        <v>110</v>
      </c>
      <c r="D23" s="11" t="s">
        <v>48</v>
      </c>
      <c r="E23" s="4"/>
      <c r="F23" s="10">
        <f>Table1[[#This Row],[Dur H]]*60*60+Table1[[#This Row],[Dur M]]*60+Table1[[#This Row],[Dur S]]</f>
        <v>1800.05</v>
      </c>
      <c r="G23" s="1" t="str">
        <f>_xlfn.CONCAT(TEXT(Table1[[#This Row],[Adj Start DT]],"yyyy-mm-ddThh:mm:ss.00"),RIGHT(Table1[[#This Row],[Start Timestamp]],5))</f>
        <v>2021-10-31T18:30:33.77-0400</v>
      </c>
      <c r="I23" s="8">
        <f>DATEVALUE(LEFT(Table1[[#This Row],[Start Timestamp]],10))</f>
        <v>44500</v>
      </c>
      <c r="J23" s="8">
        <f>TIMEVALUE(LEFT(RIGHT(Table1[[#This Row],[Start Timestamp]],13),8))</f>
        <v>0.77083333333333337</v>
      </c>
      <c r="K23" s="3">
        <f>Table1[[#This Row],[Start D]]+Table1[[#This Row],[Start T]]</f>
        <v>44500.770833333336</v>
      </c>
      <c r="L23" s="6">
        <f>1440*(IF(K24=0,K23,K24)-Table1[[#This Row],[Start DT]])</f>
        <v>59.99999999650754</v>
      </c>
      <c r="M23" s="6">
        <f>Table1[[#This Row],[Slot M]]*60</f>
        <v>3599.9999997904524</v>
      </c>
      <c r="N23" s="8">
        <f>_xlfn.NUMBERVALUE(LEFT(Table1[[#This Row],[Duration]],2))</f>
        <v>0</v>
      </c>
      <c r="O23" s="8">
        <f>_xlfn.NUMBERVALUE(RIGHT(LEFT(Table1[[#This Row],[Duration]],5),2))</f>
        <v>30</v>
      </c>
      <c r="P23" s="8">
        <f>_xlfn.NUMBERVALUE(RIGHT(Table1[[#This Row],[Duration]],5))</f>
        <v>0.05</v>
      </c>
      <c r="Q23" s="7">
        <f>Table1[[#This Row],[Duration Sec]]-Table1[[#This Row],[Slot S]]</f>
        <v>-1799.9499997904525</v>
      </c>
      <c r="R23" s="7">
        <f t="shared" si="3"/>
        <v>33.769999790452403</v>
      </c>
      <c r="S23" s="3">
        <f>Table1[[#This Row],[Start DT]]+TIMEVALUE(_xlfn.CONCAT("0:",Table1[[#This Row],[Cum Adj]]))</f>
        <v>44500.771224189819</v>
      </c>
    </row>
    <row r="24" spans="1:19" x14ac:dyDescent="0.2">
      <c r="A24" t="s">
        <v>111</v>
      </c>
      <c r="B24" s="12" t="s">
        <v>112</v>
      </c>
      <c r="C24" s="12" t="s">
        <v>113</v>
      </c>
      <c r="D24" s="11"/>
      <c r="E24" s="4"/>
      <c r="F24" s="10">
        <f>Table1[[#This Row],[Dur H]]*60*60+Table1[[#This Row],[Dur M]]*60+Table1[[#This Row],[Dur S]]</f>
        <v>0</v>
      </c>
      <c r="G24" s="1" t="str">
        <f>_xlfn.CONCAT(TEXT(Table1[[#This Row],[Adj Start DT]],"yyyy-mm-ddThh:mm:ss.00"),RIGHT(Table1[[#This Row],[Start Timestamp]],5))</f>
        <v>2021-10-31T19:30:00.00-0400</v>
      </c>
      <c r="I24" s="8">
        <f>DATEVALUE(LEFT(Table1[[#This Row],[Start Timestamp]],10))</f>
        <v>44500</v>
      </c>
      <c r="J24" s="8">
        <f>TIMEVALUE(LEFT(RIGHT(Table1[[#This Row],[Start Timestamp]],13),8))</f>
        <v>0.8125</v>
      </c>
      <c r="K24" s="3">
        <f>Table1[[#This Row],[Start D]]+Table1[[#This Row],[Start T]]</f>
        <v>44500.8125</v>
      </c>
      <c r="L24" s="6">
        <f>1440*(IF(K25=0,K24,K25)-Table1[[#This Row],[Start DT]])</f>
        <v>30.00000000349246</v>
      </c>
      <c r="M24" s="6">
        <f>Table1[[#This Row],[Slot M]]*60</f>
        <v>1800.0000002095476</v>
      </c>
      <c r="N24" s="8">
        <f>_xlfn.NUMBERVALUE(LEFT(Table1[[#This Row],[Duration]],2))</f>
        <v>0</v>
      </c>
      <c r="O24" s="8">
        <f>_xlfn.NUMBERVALUE(RIGHT(LEFT(Table1[[#This Row],[Duration]],5),2))</f>
        <v>0</v>
      </c>
      <c r="P24" s="8">
        <f>_xlfn.NUMBERVALUE(RIGHT(Table1[[#This Row],[Duration]],5))</f>
        <v>0</v>
      </c>
      <c r="Q24" s="7">
        <f>Table1[[#This Row],[Duration Sec]]-Table1[[#This Row],[Slot S]]</f>
        <v>-1800.0000002095476</v>
      </c>
      <c r="R24" s="7">
        <f t="shared" ref="R24:R30" si="4">IF(ISNUMBER(R23),IF(R23+Q23&lt;0,0,R23+Q23),0)</f>
        <v>0</v>
      </c>
      <c r="S24" s="3">
        <f>Table1[[#This Row],[Start DT]]+TIMEVALUE(_xlfn.CONCAT("0:",Table1[[#This Row],[Cum Adj]]))</f>
        <v>44500.8125</v>
      </c>
    </row>
    <row r="25" spans="1:19" x14ac:dyDescent="0.2">
      <c r="A25" s="13" t="s">
        <v>114</v>
      </c>
      <c r="B25" s="12" t="s">
        <v>115</v>
      </c>
      <c r="C25" s="12" t="s">
        <v>116</v>
      </c>
      <c r="D25" s="11"/>
      <c r="E25" s="4"/>
      <c r="F25" s="10">
        <f>Table1[[#This Row],[Dur H]]*60*60+Table1[[#This Row],[Dur M]]*60+Table1[[#This Row],[Dur S]]</f>
        <v>0</v>
      </c>
      <c r="G25" s="1" t="str">
        <f>_xlfn.CONCAT(TEXT(Table1[[#This Row],[Adj Start DT]],"yyyy-mm-ddThh:mm:ss.00"),RIGHT(Table1[[#This Row],[Start Timestamp]],5))</f>
        <v>2021-10-31T20:00:00.00-0400</v>
      </c>
      <c r="I25" s="8">
        <f>DATEVALUE(LEFT(Table1[[#This Row],[Start Timestamp]],10))</f>
        <v>44500</v>
      </c>
      <c r="J25" s="8">
        <f>TIMEVALUE(LEFT(RIGHT(Table1[[#This Row],[Start Timestamp]],13),8))</f>
        <v>0.83333333333333337</v>
      </c>
      <c r="K25" s="3">
        <f>Table1[[#This Row],[Start D]]+Table1[[#This Row],[Start T]]</f>
        <v>44500.833333333336</v>
      </c>
      <c r="L25" s="6">
        <f>1440*(IF(K26=0,K25,K26)-Table1[[#This Row],[Start DT]])</f>
        <v>29.999999993015081</v>
      </c>
      <c r="M25" s="6">
        <f>Table1[[#This Row],[Slot M]]*60</f>
        <v>1799.9999995809048</v>
      </c>
      <c r="N25" s="8">
        <f>_xlfn.NUMBERVALUE(LEFT(Table1[[#This Row],[Duration]],2))</f>
        <v>0</v>
      </c>
      <c r="O25" s="8">
        <f>_xlfn.NUMBERVALUE(RIGHT(LEFT(Table1[[#This Row],[Duration]],5),2))</f>
        <v>0</v>
      </c>
      <c r="P25" s="8">
        <f>_xlfn.NUMBERVALUE(RIGHT(Table1[[#This Row],[Duration]],5))</f>
        <v>0</v>
      </c>
      <c r="Q25" s="7">
        <f>Table1[[#This Row],[Duration Sec]]-Table1[[#This Row],[Slot S]]</f>
        <v>-1799.9999995809048</v>
      </c>
      <c r="R25" s="7">
        <f t="shared" si="4"/>
        <v>0</v>
      </c>
      <c r="S25" s="3">
        <f>Table1[[#This Row],[Start DT]]+TIMEVALUE(_xlfn.CONCAT("0:",Table1[[#This Row],[Cum Adj]]))</f>
        <v>44500.833333333336</v>
      </c>
    </row>
    <row r="26" spans="1:19" x14ac:dyDescent="0.2">
      <c r="A26" t="s">
        <v>22</v>
      </c>
      <c r="B26" s="12" t="s">
        <v>117</v>
      </c>
      <c r="C26" s="12" t="s">
        <v>42</v>
      </c>
      <c r="D26" s="11"/>
      <c r="E26" s="4"/>
      <c r="F26" s="10">
        <f>Table1[[#This Row],[Dur H]]*60*60+Table1[[#This Row],[Dur M]]*60+Table1[[#This Row],[Dur S]]</f>
        <v>0</v>
      </c>
      <c r="G26" s="1" t="str">
        <f>_xlfn.CONCAT(TEXT(Table1[[#This Row],[Adj Start DT]],"yyyy-mm-ddThh:mm:ss.00"),RIGHT(Table1[[#This Row],[Start Timestamp]],5))</f>
        <v>2021-10-31T20:30:00.00-0400</v>
      </c>
      <c r="I26" s="8">
        <f>DATEVALUE(LEFT(Table1[[#This Row],[Start Timestamp]],10))</f>
        <v>44500</v>
      </c>
      <c r="J26" s="8">
        <f>TIMEVALUE(LEFT(RIGHT(Table1[[#This Row],[Start Timestamp]],13),8))</f>
        <v>0.85416666666666663</v>
      </c>
      <c r="K26" s="3">
        <f>Table1[[#This Row],[Start D]]+Table1[[#This Row],[Start T]]</f>
        <v>44500.854166666664</v>
      </c>
      <c r="L26" s="6">
        <f>1440*(IF(K27=0,K26,K27)-Table1[[#This Row],[Start DT]])</f>
        <v>30.00000000349246</v>
      </c>
      <c r="M26" s="6">
        <f>Table1[[#This Row],[Slot M]]*60</f>
        <v>1800.0000002095476</v>
      </c>
      <c r="N26" s="8">
        <f>_xlfn.NUMBERVALUE(LEFT(Table1[[#This Row],[Duration]],2))</f>
        <v>0</v>
      </c>
      <c r="O26" s="8">
        <f>_xlfn.NUMBERVALUE(RIGHT(LEFT(Table1[[#This Row],[Duration]],5),2))</f>
        <v>0</v>
      </c>
      <c r="P26" s="8">
        <f>_xlfn.NUMBERVALUE(RIGHT(Table1[[#This Row],[Duration]],5))</f>
        <v>0</v>
      </c>
      <c r="Q26" s="7">
        <f>Table1[[#This Row],[Duration Sec]]-Table1[[#This Row],[Slot S]]</f>
        <v>-1800.0000002095476</v>
      </c>
      <c r="R26" s="7">
        <f t="shared" si="4"/>
        <v>0</v>
      </c>
      <c r="S26" s="3">
        <f>Table1[[#This Row],[Start DT]]+TIMEVALUE(_xlfn.CONCAT("0:",Table1[[#This Row],[Cum Adj]]))</f>
        <v>44500.854166666664</v>
      </c>
    </row>
    <row r="27" spans="1:19" x14ac:dyDescent="0.2">
      <c r="A27" t="s">
        <v>118</v>
      </c>
      <c r="B27" s="12" t="s">
        <v>119</v>
      </c>
      <c r="C27" s="12" t="s">
        <v>120</v>
      </c>
      <c r="D27" s="11"/>
      <c r="E27" s="4"/>
      <c r="F27" s="10">
        <f>Table1[[#This Row],[Dur H]]*60*60+Table1[[#This Row],[Dur M]]*60+Table1[[#This Row],[Dur S]]</f>
        <v>0</v>
      </c>
      <c r="G27" s="1" t="str">
        <f>_xlfn.CONCAT(TEXT(Table1[[#This Row],[Adj Start DT]],"yyyy-mm-ddThh:mm:ss.00"),RIGHT(Table1[[#This Row],[Start Timestamp]],5))</f>
        <v>2021-10-31T21:00:00.00-0400</v>
      </c>
      <c r="I27" s="8">
        <f>DATEVALUE(LEFT(Table1[[#This Row],[Start Timestamp]],10))</f>
        <v>44500</v>
      </c>
      <c r="J27" s="8">
        <f>TIMEVALUE(LEFT(RIGHT(Table1[[#This Row],[Start Timestamp]],13),8))</f>
        <v>0.875</v>
      </c>
      <c r="K27" s="3">
        <f>Table1[[#This Row],[Start D]]+Table1[[#This Row],[Start T]]</f>
        <v>44500.875</v>
      </c>
      <c r="L27" s="6">
        <f>1440*(IF(K28=0,K27,K28)-Table1[[#This Row],[Start DT]])</f>
        <v>30.00000000349246</v>
      </c>
      <c r="M27" s="6">
        <f>Table1[[#This Row],[Slot M]]*60</f>
        <v>1800.0000002095476</v>
      </c>
      <c r="N27" s="8">
        <f>_xlfn.NUMBERVALUE(LEFT(Table1[[#This Row],[Duration]],2))</f>
        <v>0</v>
      </c>
      <c r="O27" s="8">
        <f>_xlfn.NUMBERVALUE(RIGHT(LEFT(Table1[[#This Row],[Duration]],5),2))</f>
        <v>0</v>
      </c>
      <c r="P27" s="8">
        <f>_xlfn.NUMBERVALUE(RIGHT(Table1[[#This Row],[Duration]],5))</f>
        <v>0</v>
      </c>
      <c r="Q27" s="7">
        <f>Table1[[#This Row],[Duration Sec]]-Table1[[#This Row],[Slot S]]</f>
        <v>-1800.0000002095476</v>
      </c>
      <c r="R27" s="7">
        <f t="shared" si="4"/>
        <v>0</v>
      </c>
      <c r="S27" s="3">
        <f>Table1[[#This Row],[Start DT]]+TIMEVALUE(_xlfn.CONCAT("0:",Table1[[#This Row],[Cum Adj]]))</f>
        <v>44500.875</v>
      </c>
    </row>
    <row r="28" spans="1:19" x14ac:dyDescent="0.2">
      <c r="A28" t="s">
        <v>121</v>
      </c>
      <c r="B28" s="12" t="s">
        <v>122</v>
      </c>
      <c r="C28" s="12" t="s">
        <v>123</v>
      </c>
      <c r="D28" s="11"/>
      <c r="E28" s="4"/>
      <c r="F28" s="10">
        <f>Table1[[#This Row],[Dur H]]*60*60+Table1[[#This Row],[Dur M]]*60+Table1[[#This Row],[Dur S]]</f>
        <v>0</v>
      </c>
      <c r="G28" s="1" t="str">
        <f>_xlfn.CONCAT(TEXT(Table1[[#This Row],[Adj Start DT]],"yyyy-mm-ddThh:mm:ss.00"),RIGHT(Table1[[#This Row],[Start Timestamp]],5))</f>
        <v>2021-10-31T21:30:00.00-0400</v>
      </c>
      <c r="I28" s="8">
        <f>DATEVALUE(LEFT(Table1[[#This Row],[Start Timestamp]],10))</f>
        <v>44500</v>
      </c>
      <c r="J28" s="8">
        <f>TIMEVALUE(LEFT(RIGHT(Table1[[#This Row],[Start Timestamp]],13),8))</f>
        <v>0.89583333333333337</v>
      </c>
      <c r="K28" s="3">
        <f>Table1[[#This Row],[Start D]]+Table1[[#This Row],[Start T]]</f>
        <v>44500.895833333336</v>
      </c>
      <c r="L28" s="6">
        <f>1440*(IF(K29=0,K28,K29)-Table1[[#This Row],[Start DT]])</f>
        <v>29.999999993015081</v>
      </c>
      <c r="M28" s="6">
        <f>Table1[[#This Row],[Slot M]]*60</f>
        <v>1799.9999995809048</v>
      </c>
      <c r="N28" s="8">
        <f>_xlfn.NUMBERVALUE(LEFT(Table1[[#This Row],[Duration]],2))</f>
        <v>0</v>
      </c>
      <c r="O28" s="8">
        <f>_xlfn.NUMBERVALUE(RIGHT(LEFT(Table1[[#This Row],[Duration]],5),2))</f>
        <v>0</v>
      </c>
      <c r="P28" s="8">
        <f>_xlfn.NUMBERVALUE(RIGHT(Table1[[#This Row],[Duration]],5))</f>
        <v>0</v>
      </c>
      <c r="Q28" s="7">
        <f>Table1[[#This Row],[Duration Sec]]-Table1[[#This Row],[Slot S]]</f>
        <v>-1799.9999995809048</v>
      </c>
      <c r="R28" s="7">
        <f t="shared" si="4"/>
        <v>0</v>
      </c>
      <c r="S28" s="3">
        <f>Table1[[#This Row],[Start DT]]+TIMEVALUE(_xlfn.CONCAT("0:",Table1[[#This Row],[Cum Adj]]))</f>
        <v>44500.895833333336</v>
      </c>
    </row>
    <row r="29" spans="1:19" x14ac:dyDescent="0.2">
      <c r="A29" t="s">
        <v>124</v>
      </c>
      <c r="B29" s="12" t="s">
        <v>125</v>
      </c>
      <c r="C29" s="12" t="s">
        <v>126</v>
      </c>
      <c r="D29" s="11"/>
      <c r="E29" s="4"/>
      <c r="F29" s="10">
        <f>Table1[[#This Row],[Dur H]]*60*60+Table1[[#This Row],[Dur M]]*60+Table1[[#This Row],[Dur S]]</f>
        <v>0</v>
      </c>
      <c r="G29" s="1" t="str">
        <f>_xlfn.CONCAT(TEXT(Table1[[#This Row],[Adj Start DT]],"yyyy-mm-ddThh:mm:ss.00"),RIGHT(Table1[[#This Row],[Start Timestamp]],5))</f>
        <v>2021-10-31T22:00:00.00-0400</v>
      </c>
      <c r="I29" s="8">
        <f>DATEVALUE(LEFT(Table1[[#This Row],[Start Timestamp]],10))</f>
        <v>44500</v>
      </c>
      <c r="J29" s="8">
        <f>TIMEVALUE(LEFT(RIGHT(Table1[[#This Row],[Start Timestamp]],13),8))</f>
        <v>0.91666666666666663</v>
      </c>
      <c r="K29" s="3">
        <f>Table1[[#This Row],[Start D]]+Table1[[#This Row],[Start T]]</f>
        <v>44500.916666666664</v>
      </c>
      <c r="L29" s="6">
        <f>1440*(IF(K30=0,K29,K30)-Table1[[#This Row],[Start DT]])</f>
        <v>30.00000000349246</v>
      </c>
      <c r="M29" s="6">
        <f>Table1[[#This Row],[Slot M]]*60</f>
        <v>1800.0000002095476</v>
      </c>
      <c r="N29" s="8">
        <f>_xlfn.NUMBERVALUE(LEFT(Table1[[#This Row],[Duration]],2))</f>
        <v>0</v>
      </c>
      <c r="O29" s="8">
        <f>_xlfn.NUMBERVALUE(RIGHT(LEFT(Table1[[#This Row],[Duration]],5),2))</f>
        <v>0</v>
      </c>
      <c r="P29" s="8">
        <f>_xlfn.NUMBERVALUE(RIGHT(Table1[[#This Row],[Duration]],5))</f>
        <v>0</v>
      </c>
      <c r="Q29" s="7">
        <f>Table1[[#This Row],[Duration Sec]]-Table1[[#This Row],[Slot S]]</f>
        <v>-1800.0000002095476</v>
      </c>
      <c r="R29" s="7">
        <f t="shared" si="4"/>
        <v>0</v>
      </c>
      <c r="S29" s="3">
        <f>Table1[[#This Row],[Start DT]]+TIMEVALUE(_xlfn.CONCAT("0:",Table1[[#This Row],[Cum Adj]]))</f>
        <v>44500.916666666664</v>
      </c>
    </row>
    <row r="30" spans="1:19" x14ac:dyDescent="0.2">
      <c r="A30" t="s">
        <v>127</v>
      </c>
      <c r="B30" s="12" t="s">
        <v>128</v>
      </c>
      <c r="C30" s="12" t="s">
        <v>129</v>
      </c>
      <c r="D30" s="11"/>
      <c r="E30" s="4"/>
      <c r="F30" s="10">
        <f>Table1[[#This Row],[Dur H]]*60*60+Table1[[#This Row],[Dur M]]*60+Table1[[#This Row],[Dur S]]</f>
        <v>0</v>
      </c>
      <c r="G30" s="1" t="str">
        <f>_xlfn.CONCAT(TEXT(Table1[[#This Row],[Adj Start DT]],"yyyy-mm-ddThh:mm:ss.00"),RIGHT(Table1[[#This Row],[Start Timestamp]],5))</f>
        <v>2021-10-31T22:30:00.00-0400</v>
      </c>
      <c r="I30" s="8">
        <f>DATEVALUE(LEFT(Table1[[#This Row],[Start Timestamp]],10))</f>
        <v>44500</v>
      </c>
      <c r="J30" s="8">
        <f>TIMEVALUE(LEFT(RIGHT(Table1[[#This Row],[Start Timestamp]],13),8))</f>
        <v>0.9375</v>
      </c>
      <c r="K30" s="3">
        <f>Table1[[#This Row],[Start D]]+Table1[[#This Row],[Start T]]</f>
        <v>44500.9375</v>
      </c>
      <c r="L30" s="6">
        <f>1440*(IF(K31=0,K30,K31)-Table1[[#This Row],[Start DT]])</f>
        <v>0</v>
      </c>
      <c r="M30" s="6">
        <f>Table1[[#This Row],[Slot M]]*60</f>
        <v>0</v>
      </c>
      <c r="N30" s="8">
        <f>_xlfn.NUMBERVALUE(LEFT(Table1[[#This Row],[Duration]],2))</f>
        <v>0</v>
      </c>
      <c r="O30" s="8">
        <f>_xlfn.NUMBERVALUE(RIGHT(LEFT(Table1[[#This Row],[Duration]],5),2))</f>
        <v>0</v>
      </c>
      <c r="P30" s="8">
        <f>_xlfn.NUMBERVALUE(RIGHT(Table1[[#This Row],[Duration]],5))</f>
        <v>0</v>
      </c>
      <c r="Q30" s="7">
        <f>Table1[[#This Row],[Duration Sec]]-Table1[[#This Row],[Slot S]]</f>
        <v>0</v>
      </c>
      <c r="R30" s="7">
        <f t="shared" si="4"/>
        <v>0</v>
      </c>
      <c r="S30" s="3">
        <f>Table1[[#This Row],[Start DT]]+TIMEVALUE(_xlfn.CONCAT("0:",Table1[[#This Row],[Cum Adj]]))</f>
        <v>44500.9375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5239-B6EF-394C-A42F-7FB75F269EDB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19</v>
      </c>
    </row>
    <row r="2" spans="1:1" x14ac:dyDescent="0.2">
      <c r="A2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regexes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2020-09-25T13:47:30Z</dcterms:created>
  <dcterms:modified xsi:type="dcterms:W3CDTF">2021-10-31T23:54:13Z</dcterms:modified>
</cp:coreProperties>
</file>