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520" tabRatio="877" firstSheet="7" activeTab="17"/>
  </bookViews>
  <sheets>
    <sheet name="RankingWk1" sheetId="1" r:id="rId1"/>
    <sheet name="RankingWk2" sheetId="2" r:id="rId2"/>
    <sheet name="RankingWk3" sheetId="3" r:id="rId3"/>
    <sheet name="RankingWk4" sheetId="4" r:id="rId4"/>
    <sheet name="RankingWk5" sheetId="5" r:id="rId5"/>
    <sheet name="RankingWk6" sheetId="6" r:id="rId6"/>
    <sheet name="RankingWk7" sheetId="7" r:id="rId7"/>
    <sheet name="RankingWk8" sheetId="8" r:id="rId8"/>
    <sheet name="RankingWk9" sheetId="9" r:id="rId9"/>
    <sheet name="RankingWk10" sheetId="10" r:id="rId10"/>
    <sheet name="RankingWk11" sheetId="11" r:id="rId11"/>
    <sheet name="RankingWk12" sheetId="12" r:id="rId12"/>
    <sheet name="RankingWk13" sheetId="13" r:id="rId13"/>
    <sheet name="RankingWk14" sheetId="14" r:id="rId14"/>
    <sheet name="RankingWk15" sheetId="15" r:id="rId15"/>
    <sheet name="RankingWk16" sheetId="16" r:id="rId16"/>
    <sheet name="RankingWk17" sheetId="17" r:id="rId17"/>
    <sheet name="RankingWk18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3" i="2" l="1"/>
  <c r="K33" i="2"/>
  <c r="N32" i="2"/>
  <c r="K32" i="2"/>
  <c r="N31" i="2"/>
  <c r="K31" i="2"/>
  <c r="N30" i="2"/>
  <c r="K30" i="2"/>
  <c r="N29" i="2"/>
  <c r="K29" i="2"/>
  <c r="N28" i="2"/>
  <c r="K28" i="2"/>
  <c r="N27" i="2"/>
  <c r="K27" i="2"/>
  <c r="N26" i="2"/>
  <c r="K26" i="2"/>
  <c r="N25" i="2"/>
  <c r="K25" i="2"/>
  <c r="N24" i="2"/>
  <c r="K24" i="2"/>
  <c r="N23" i="2"/>
  <c r="K23" i="2"/>
  <c r="N22" i="2"/>
  <c r="K22" i="2"/>
  <c r="N21" i="2"/>
  <c r="K21" i="2"/>
  <c r="N20" i="2"/>
  <c r="K20" i="2"/>
  <c r="N19" i="2"/>
  <c r="K19" i="2"/>
  <c r="N18" i="2"/>
  <c r="K18" i="2"/>
  <c r="N17" i="2"/>
  <c r="K17" i="2"/>
  <c r="N16" i="2"/>
  <c r="K16" i="2"/>
  <c r="N15" i="2"/>
  <c r="K15" i="2"/>
  <c r="N14" i="2"/>
  <c r="K14" i="2"/>
  <c r="N13" i="2"/>
  <c r="K13" i="2"/>
  <c r="N12" i="2"/>
  <c r="K12" i="2"/>
  <c r="N11" i="2"/>
  <c r="K11" i="2"/>
  <c r="N10" i="2"/>
  <c r="K10" i="2"/>
  <c r="N9" i="2"/>
  <c r="K9" i="2"/>
  <c r="N8" i="2"/>
  <c r="K8" i="2"/>
  <c r="N7" i="2"/>
  <c r="K7" i="2"/>
  <c r="N6" i="2"/>
  <c r="K6" i="2"/>
  <c r="N5" i="2"/>
  <c r="K5" i="2"/>
  <c r="N4" i="2"/>
  <c r="K4" i="2"/>
  <c r="N3" i="2"/>
  <c r="K3" i="2"/>
  <c r="N2" i="2"/>
  <c r="K2" i="2"/>
  <c r="N33" i="3"/>
  <c r="K33" i="3"/>
  <c r="N32" i="3"/>
  <c r="K32" i="3"/>
  <c r="N31" i="3"/>
  <c r="K31" i="3"/>
  <c r="N30" i="3"/>
  <c r="K30" i="3"/>
  <c r="N29" i="3"/>
  <c r="K29" i="3"/>
  <c r="N28" i="3"/>
  <c r="K28" i="3"/>
  <c r="N27" i="3"/>
  <c r="K27" i="3"/>
  <c r="N26" i="3"/>
  <c r="K26" i="3"/>
  <c r="N25" i="3"/>
  <c r="K25" i="3"/>
  <c r="N24" i="3"/>
  <c r="K24" i="3"/>
  <c r="N23" i="3"/>
  <c r="K23" i="3"/>
  <c r="N22" i="3"/>
  <c r="K22" i="3"/>
  <c r="N21" i="3"/>
  <c r="K21" i="3"/>
  <c r="N20" i="3"/>
  <c r="K20" i="3"/>
  <c r="N19" i="3"/>
  <c r="K19" i="3"/>
  <c r="N18" i="3"/>
  <c r="K18" i="3"/>
  <c r="N17" i="3"/>
  <c r="K17" i="3"/>
  <c r="N16" i="3"/>
  <c r="K16" i="3"/>
  <c r="N15" i="3"/>
  <c r="K15" i="3"/>
  <c r="N14" i="3"/>
  <c r="K14" i="3"/>
  <c r="N13" i="3"/>
  <c r="K13" i="3"/>
  <c r="N12" i="3"/>
  <c r="K12" i="3"/>
  <c r="N11" i="3"/>
  <c r="K11" i="3"/>
  <c r="N10" i="3"/>
  <c r="K10" i="3"/>
  <c r="N9" i="3"/>
  <c r="K9" i="3"/>
  <c r="N8" i="3"/>
  <c r="K8" i="3"/>
  <c r="N7" i="3"/>
  <c r="K7" i="3"/>
  <c r="N6" i="3"/>
  <c r="K6" i="3"/>
  <c r="N5" i="3"/>
  <c r="K5" i="3"/>
  <c r="N4" i="3"/>
  <c r="K4" i="3"/>
  <c r="N3" i="3"/>
  <c r="K3" i="3"/>
  <c r="N2" i="3"/>
  <c r="K2" i="3"/>
  <c r="N33" i="4"/>
  <c r="K33" i="4"/>
  <c r="N32" i="4"/>
  <c r="K32" i="4"/>
  <c r="N31" i="4"/>
  <c r="K31" i="4"/>
  <c r="N30" i="4"/>
  <c r="K30" i="4"/>
  <c r="N29" i="4"/>
  <c r="K29" i="4"/>
  <c r="N28" i="4"/>
  <c r="K28" i="4"/>
  <c r="N27" i="4"/>
  <c r="K27" i="4"/>
  <c r="N26" i="4"/>
  <c r="K26" i="4"/>
  <c r="N25" i="4"/>
  <c r="K25" i="4"/>
  <c r="N24" i="4"/>
  <c r="K24" i="4"/>
  <c r="N23" i="4"/>
  <c r="K23" i="4"/>
  <c r="N22" i="4"/>
  <c r="K22" i="4"/>
  <c r="N21" i="4"/>
  <c r="K21" i="4"/>
  <c r="N20" i="4"/>
  <c r="K20" i="4"/>
  <c r="N19" i="4"/>
  <c r="K19" i="4"/>
  <c r="N18" i="4"/>
  <c r="K18" i="4"/>
  <c r="N17" i="4"/>
  <c r="K17" i="4"/>
  <c r="N16" i="4"/>
  <c r="K16" i="4"/>
  <c r="N15" i="4"/>
  <c r="K15" i="4"/>
  <c r="N14" i="4"/>
  <c r="K14" i="4"/>
  <c r="N13" i="4"/>
  <c r="K13" i="4"/>
  <c r="N12" i="4"/>
  <c r="K12" i="4"/>
  <c r="N11" i="4"/>
  <c r="K11" i="4"/>
  <c r="N10" i="4"/>
  <c r="K10" i="4"/>
  <c r="N9" i="4"/>
  <c r="K9" i="4"/>
  <c r="N8" i="4"/>
  <c r="K8" i="4"/>
  <c r="N7" i="4"/>
  <c r="K7" i="4"/>
  <c r="N6" i="4"/>
  <c r="K6" i="4"/>
  <c r="N5" i="4"/>
  <c r="K5" i="4"/>
  <c r="N4" i="4"/>
  <c r="K4" i="4"/>
  <c r="N3" i="4"/>
  <c r="K3" i="4"/>
  <c r="N2" i="4"/>
  <c r="K2" i="4"/>
  <c r="N33" i="5"/>
  <c r="K33" i="5"/>
  <c r="N32" i="5"/>
  <c r="K32" i="5"/>
  <c r="N31" i="5"/>
  <c r="K31" i="5"/>
  <c r="N30" i="5"/>
  <c r="K30" i="5"/>
  <c r="N29" i="5"/>
  <c r="K29" i="5"/>
  <c r="N28" i="5"/>
  <c r="K28" i="5"/>
  <c r="N27" i="5"/>
  <c r="K27" i="5"/>
  <c r="N26" i="5"/>
  <c r="K26" i="5"/>
  <c r="N25" i="5"/>
  <c r="K25" i="5"/>
  <c r="N24" i="5"/>
  <c r="K24" i="5"/>
  <c r="N23" i="5"/>
  <c r="K23" i="5"/>
  <c r="N22" i="5"/>
  <c r="K22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N13" i="5"/>
  <c r="K13" i="5"/>
  <c r="N12" i="5"/>
  <c r="K12" i="5"/>
  <c r="N11" i="5"/>
  <c r="K11" i="5"/>
  <c r="N10" i="5"/>
  <c r="K10" i="5"/>
  <c r="N9" i="5"/>
  <c r="K9" i="5"/>
  <c r="N8" i="5"/>
  <c r="K8" i="5"/>
  <c r="N7" i="5"/>
  <c r="K7" i="5"/>
  <c r="N6" i="5"/>
  <c r="K6" i="5"/>
  <c r="N5" i="5"/>
  <c r="K5" i="5"/>
  <c r="N4" i="5"/>
  <c r="K4" i="5"/>
  <c r="N3" i="5"/>
  <c r="K3" i="5"/>
  <c r="N2" i="5"/>
  <c r="K2" i="5"/>
  <c r="N33" i="6"/>
  <c r="K33" i="6"/>
  <c r="N32" i="6"/>
  <c r="K32" i="6"/>
  <c r="N31" i="6"/>
  <c r="K31" i="6"/>
  <c r="N30" i="6"/>
  <c r="K30" i="6"/>
  <c r="N29" i="6"/>
  <c r="K29" i="6"/>
  <c r="N28" i="6"/>
  <c r="K28" i="6"/>
  <c r="N27" i="6"/>
  <c r="K27" i="6"/>
  <c r="N26" i="6"/>
  <c r="K26" i="6"/>
  <c r="N25" i="6"/>
  <c r="K25" i="6"/>
  <c r="N24" i="6"/>
  <c r="K24" i="6"/>
  <c r="N23" i="6"/>
  <c r="K23" i="6"/>
  <c r="N22" i="6"/>
  <c r="K22" i="6"/>
  <c r="N21" i="6"/>
  <c r="K21" i="6"/>
  <c r="N20" i="6"/>
  <c r="K20" i="6"/>
  <c r="N19" i="6"/>
  <c r="K19" i="6"/>
  <c r="N18" i="6"/>
  <c r="K18" i="6"/>
  <c r="N17" i="6"/>
  <c r="K17" i="6"/>
  <c r="N16" i="6"/>
  <c r="K16" i="6"/>
  <c r="N15" i="6"/>
  <c r="K15" i="6"/>
  <c r="N14" i="6"/>
  <c r="K14" i="6"/>
  <c r="N13" i="6"/>
  <c r="K13" i="6"/>
  <c r="N12" i="6"/>
  <c r="K12" i="6"/>
  <c r="N11" i="6"/>
  <c r="K11" i="6"/>
  <c r="N10" i="6"/>
  <c r="K10" i="6"/>
  <c r="N9" i="6"/>
  <c r="K9" i="6"/>
  <c r="N8" i="6"/>
  <c r="K8" i="6"/>
  <c r="N7" i="6"/>
  <c r="K7" i="6"/>
  <c r="N6" i="6"/>
  <c r="K6" i="6"/>
  <c r="N5" i="6"/>
  <c r="K5" i="6"/>
  <c r="N4" i="6"/>
  <c r="K4" i="6"/>
  <c r="N3" i="6"/>
  <c r="K3" i="6"/>
  <c r="N2" i="6"/>
  <c r="K2" i="6"/>
  <c r="N33" i="7"/>
  <c r="K33" i="7"/>
  <c r="N32" i="7"/>
  <c r="K32" i="7"/>
  <c r="N31" i="7"/>
  <c r="K31" i="7"/>
  <c r="N30" i="7"/>
  <c r="K30" i="7"/>
  <c r="N29" i="7"/>
  <c r="K29" i="7"/>
  <c r="N28" i="7"/>
  <c r="K28" i="7"/>
  <c r="N27" i="7"/>
  <c r="K27" i="7"/>
  <c r="N26" i="7"/>
  <c r="K26" i="7"/>
  <c r="N25" i="7"/>
  <c r="K25" i="7"/>
  <c r="N24" i="7"/>
  <c r="K24" i="7"/>
  <c r="N23" i="7"/>
  <c r="K23" i="7"/>
  <c r="N22" i="7"/>
  <c r="K22" i="7"/>
  <c r="N21" i="7"/>
  <c r="K21" i="7"/>
  <c r="N20" i="7"/>
  <c r="K20" i="7"/>
  <c r="N19" i="7"/>
  <c r="K19" i="7"/>
  <c r="N18" i="7"/>
  <c r="K18" i="7"/>
  <c r="N17" i="7"/>
  <c r="K17" i="7"/>
  <c r="N16" i="7"/>
  <c r="K16" i="7"/>
  <c r="N15" i="7"/>
  <c r="K15" i="7"/>
  <c r="N14" i="7"/>
  <c r="K14" i="7"/>
  <c r="N13" i="7"/>
  <c r="K13" i="7"/>
  <c r="N12" i="7"/>
  <c r="K12" i="7"/>
  <c r="N11" i="7"/>
  <c r="K11" i="7"/>
  <c r="N10" i="7"/>
  <c r="K10" i="7"/>
  <c r="N9" i="7"/>
  <c r="K9" i="7"/>
  <c r="N8" i="7"/>
  <c r="K8" i="7"/>
  <c r="N7" i="7"/>
  <c r="K7" i="7"/>
  <c r="N6" i="7"/>
  <c r="K6" i="7"/>
  <c r="N5" i="7"/>
  <c r="K5" i="7"/>
  <c r="N4" i="7"/>
  <c r="K4" i="7"/>
  <c r="N3" i="7"/>
  <c r="K3" i="7"/>
  <c r="N2" i="7"/>
  <c r="K2" i="7"/>
  <c r="N33" i="8"/>
  <c r="K33" i="8"/>
  <c r="N32" i="8"/>
  <c r="K32" i="8"/>
  <c r="N31" i="8"/>
  <c r="K31" i="8"/>
  <c r="N30" i="8"/>
  <c r="K30" i="8"/>
  <c r="N29" i="8"/>
  <c r="K29" i="8"/>
  <c r="N28" i="8"/>
  <c r="K28" i="8"/>
  <c r="N27" i="8"/>
  <c r="K27" i="8"/>
  <c r="N26" i="8"/>
  <c r="K26" i="8"/>
  <c r="N25" i="8"/>
  <c r="K25" i="8"/>
  <c r="N24" i="8"/>
  <c r="K24" i="8"/>
  <c r="N23" i="8"/>
  <c r="K23" i="8"/>
  <c r="N22" i="8"/>
  <c r="K22" i="8"/>
  <c r="N21" i="8"/>
  <c r="K21" i="8"/>
  <c r="N20" i="8"/>
  <c r="K20" i="8"/>
  <c r="N19" i="8"/>
  <c r="K19" i="8"/>
  <c r="N18" i="8"/>
  <c r="K18" i="8"/>
  <c r="N17" i="8"/>
  <c r="K17" i="8"/>
  <c r="N16" i="8"/>
  <c r="K16" i="8"/>
  <c r="N15" i="8"/>
  <c r="K15" i="8"/>
  <c r="N14" i="8"/>
  <c r="K14" i="8"/>
  <c r="N13" i="8"/>
  <c r="K13" i="8"/>
  <c r="N12" i="8"/>
  <c r="K12" i="8"/>
  <c r="N11" i="8"/>
  <c r="K11" i="8"/>
  <c r="N10" i="8"/>
  <c r="K10" i="8"/>
  <c r="N9" i="8"/>
  <c r="K9" i="8"/>
  <c r="N8" i="8"/>
  <c r="K8" i="8"/>
  <c r="N7" i="8"/>
  <c r="K7" i="8"/>
  <c r="N6" i="8"/>
  <c r="K6" i="8"/>
  <c r="N5" i="8"/>
  <c r="K5" i="8"/>
  <c r="N4" i="8"/>
  <c r="K4" i="8"/>
  <c r="N3" i="8"/>
  <c r="K3" i="8"/>
  <c r="N2" i="8"/>
  <c r="K2" i="8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N21" i="9"/>
  <c r="K21" i="9"/>
  <c r="N20" i="9"/>
  <c r="K20" i="9"/>
  <c r="N19" i="9"/>
  <c r="K19" i="9"/>
  <c r="N18" i="9"/>
  <c r="K18" i="9"/>
  <c r="N17" i="9"/>
  <c r="K17" i="9"/>
  <c r="N16" i="9"/>
  <c r="K16" i="9"/>
  <c r="N15" i="9"/>
  <c r="K15" i="9"/>
  <c r="N14" i="9"/>
  <c r="K14" i="9"/>
  <c r="N13" i="9"/>
  <c r="K13" i="9"/>
  <c r="N12" i="9"/>
  <c r="K12" i="9"/>
  <c r="N11" i="9"/>
  <c r="K11" i="9"/>
  <c r="N10" i="9"/>
  <c r="K10" i="9"/>
  <c r="N9" i="9"/>
  <c r="K9" i="9"/>
  <c r="N8" i="9"/>
  <c r="K8" i="9"/>
  <c r="N7" i="9"/>
  <c r="K7" i="9"/>
  <c r="N6" i="9"/>
  <c r="K6" i="9"/>
  <c r="N5" i="9"/>
  <c r="K5" i="9"/>
  <c r="N4" i="9"/>
  <c r="K4" i="9"/>
  <c r="N3" i="9"/>
  <c r="K3" i="9"/>
  <c r="N2" i="9"/>
  <c r="K2" i="9"/>
  <c r="N33" i="10"/>
  <c r="K33" i="10"/>
  <c r="N32" i="10"/>
  <c r="K32" i="10"/>
  <c r="N31" i="10"/>
  <c r="K31" i="10"/>
  <c r="N30" i="10"/>
  <c r="K30" i="10"/>
  <c r="N29" i="10"/>
  <c r="K29" i="10"/>
  <c r="N28" i="10"/>
  <c r="K28" i="10"/>
  <c r="N27" i="10"/>
  <c r="K27" i="10"/>
  <c r="N26" i="10"/>
  <c r="K26" i="10"/>
  <c r="N25" i="10"/>
  <c r="K25" i="10"/>
  <c r="N24" i="10"/>
  <c r="K24" i="10"/>
  <c r="N23" i="10"/>
  <c r="K23" i="10"/>
  <c r="N22" i="10"/>
  <c r="K22" i="10"/>
  <c r="N21" i="10"/>
  <c r="K21" i="10"/>
  <c r="N20" i="10"/>
  <c r="K20" i="10"/>
  <c r="N19" i="10"/>
  <c r="K19" i="10"/>
  <c r="N18" i="10"/>
  <c r="K18" i="10"/>
  <c r="N17" i="10"/>
  <c r="K17" i="10"/>
  <c r="N16" i="10"/>
  <c r="K16" i="10"/>
  <c r="N15" i="10"/>
  <c r="K15" i="10"/>
  <c r="N14" i="10"/>
  <c r="K14" i="10"/>
  <c r="N13" i="10"/>
  <c r="K13" i="10"/>
  <c r="N12" i="10"/>
  <c r="K12" i="10"/>
  <c r="N11" i="10"/>
  <c r="K11" i="10"/>
  <c r="N10" i="10"/>
  <c r="K10" i="10"/>
  <c r="N9" i="10"/>
  <c r="K9" i="10"/>
  <c r="N8" i="10"/>
  <c r="K8" i="10"/>
  <c r="N7" i="10"/>
  <c r="K7" i="10"/>
  <c r="N6" i="10"/>
  <c r="K6" i="10"/>
  <c r="N5" i="10"/>
  <c r="K5" i="10"/>
  <c r="N4" i="10"/>
  <c r="K4" i="10"/>
  <c r="N3" i="10"/>
  <c r="K3" i="10"/>
  <c r="N2" i="10"/>
  <c r="K2" i="10"/>
  <c r="N33" i="11"/>
  <c r="K33" i="11"/>
  <c r="N32" i="11"/>
  <c r="K32" i="11"/>
  <c r="N31" i="11"/>
  <c r="K31" i="11"/>
  <c r="N30" i="11"/>
  <c r="K30" i="11"/>
  <c r="N29" i="11"/>
  <c r="K29" i="11"/>
  <c r="N28" i="11"/>
  <c r="K28" i="11"/>
  <c r="N27" i="11"/>
  <c r="K27" i="11"/>
  <c r="N26" i="11"/>
  <c r="K26" i="11"/>
  <c r="N25" i="11"/>
  <c r="K25" i="11"/>
  <c r="N24" i="11"/>
  <c r="K24" i="11"/>
  <c r="N23" i="11"/>
  <c r="K23" i="11"/>
  <c r="N22" i="11"/>
  <c r="K22" i="11"/>
  <c r="N21" i="11"/>
  <c r="K21" i="11"/>
  <c r="N20" i="11"/>
  <c r="K20" i="11"/>
  <c r="N19" i="11"/>
  <c r="K19" i="11"/>
  <c r="N18" i="11"/>
  <c r="K18" i="11"/>
  <c r="N17" i="11"/>
  <c r="K17" i="11"/>
  <c r="N16" i="11"/>
  <c r="K16" i="11"/>
  <c r="N15" i="11"/>
  <c r="K15" i="11"/>
  <c r="N14" i="11"/>
  <c r="K14" i="11"/>
  <c r="N13" i="11"/>
  <c r="K13" i="11"/>
  <c r="N12" i="11"/>
  <c r="K12" i="11"/>
  <c r="N11" i="11"/>
  <c r="K11" i="11"/>
  <c r="N10" i="11"/>
  <c r="K10" i="11"/>
  <c r="N9" i="11"/>
  <c r="K9" i="11"/>
  <c r="N8" i="11"/>
  <c r="K8" i="11"/>
  <c r="N7" i="11"/>
  <c r="K7" i="11"/>
  <c r="N6" i="11"/>
  <c r="K6" i="11"/>
  <c r="N5" i="11"/>
  <c r="K5" i="11"/>
  <c r="N4" i="11"/>
  <c r="K4" i="11"/>
  <c r="N3" i="11"/>
  <c r="K3" i="11"/>
  <c r="N2" i="11"/>
  <c r="K2" i="11"/>
  <c r="N33" i="12"/>
  <c r="K33" i="12"/>
  <c r="N32" i="12"/>
  <c r="K32" i="12"/>
  <c r="N31" i="12"/>
  <c r="K31" i="12"/>
  <c r="N30" i="12"/>
  <c r="K30" i="12"/>
  <c r="N29" i="12"/>
  <c r="K29" i="12"/>
  <c r="N28" i="12"/>
  <c r="K28" i="12"/>
  <c r="N27" i="12"/>
  <c r="K27" i="12"/>
  <c r="N26" i="12"/>
  <c r="K26" i="12"/>
  <c r="N25" i="12"/>
  <c r="K25" i="12"/>
  <c r="N24" i="12"/>
  <c r="K24" i="12"/>
  <c r="N23" i="12"/>
  <c r="K23" i="12"/>
  <c r="N22" i="12"/>
  <c r="K22" i="12"/>
  <c r="N21" i="12"/>
  <c r="K21" i="12"/>
  <c r="N20" i="12"/>
  <c r="K20" i="12"/>
  <c r="N19" i="12"/>
  <c r="K19" i="12"/>
  <c r="N18" i="12"/>
  <c r="K18" i="12"/>
  <c r="N17" i="12"/>
  <c r="K17" i="12"/>
  <c r="N16" i="12"/>
  <c r="K16" i="12"/>
  <c r="N15" i="12"/>
  <c r="K15" i="12"/>
  <c r="N14" i="12"/>
  <c r="K14" i="12"/>
  <c r="N13" i="12"/>
  <c r="K13" i="12"/>
  <c r="N12" i="12"/>
  <c r="K12" i="12"/>
  <c r="N11" i="12"/>
  <c r="K11" i="12"/>
  <c r="N10" i="12"/>
  <c r="K10" i="12"/>
  <c r="N9" i="12"/>
  <c r="K9" i="12"/>
  <c r="N8" i="12"/>
  <c r="K8" i="12"/>
  <c r="N7" i="12"/>
  <c r="K7" i="12"/>
  <c r="N6" i="12"/>
  <c r="K6" i="12"/>
  <c r="N5" i="12"/>
  <c r="K5" i="12"/>
  <c r="N4" i="12"/>
  <c r="K4" i="12"/>
  <c r="N3" i="12"/>
  <c r="K3" i="12"/>
  <c r="N2" i="12"/>
  <c r="K2" i="12"/>
  <c r="N33" i="13"/>
  <c r="K33" i="13"/>
  <c r="N32" i="13"/>
  <c r="K32" i="13"/>
  <c r="N31" i="13"/>
  <c r="K31" i="13"/>
  <c r="N30" i="13"/>
  <c r="K30" i="13"/>
  <c r="N29" i="13"/>
  <c r="K29" i="13"/>
  <c r="N28" i="13"/>
  <c r="K28" i="13"/>
  <c r="N27" i="13"/>
  <c r="K27" i="13"/>
  <c r="N26" i="13"/>
  <c r="K26" i="13"/>
  <c r="N25" i="13"/>
  <c r="K25" i="13"/>
  <c r="N24" i="13"/>
  <c r="K24" i="13"/>
  <c r="N23" i="13"/>
  <c r="K23" i="13"/>
  <c r="N22" i="13"/>
  <c r="K22" i="13"/>
  <c r="N21" i="13"/>
  <c r="K21" i="13"/>
  <c r="N20" i="13"/>
  <c r="K20" i="13"/>
  <c r="N19" i="13"/>
  <c r="K19" i="13"/>
  <c r="N18" i="13"/>
  <c r="K18" i="13"/>
  <c r="N17" i="13"/>
  <c r="K17" i="13"/>
  <c r="N16" i="13"/>
  <c r="K16" i="13"/>
  <c r="N15" i="13"/>
  <c r="K15" i="13"/>
  <c r="N14" i="13"/>
  <c r="K14" i="13"/>
  <c r="N13" i="13"/>
  <c r="K13" i="13"/>
  <c r="N12" i="13"/>
  <c r="K12" i="13"/>
  <c r="N11" i="13"/>
  <c r="K11" i="13"/>
  <c r="N10" i="13"/>
  <c r="K10" i="13"/>
  <c r="N9" i="13"/>
  <c r="K9" i="13"/>
  <c r="N8" i="13"/>
  <c r="K8" i="13"/>
  <c r="N7" i="13"/>
  <c r="K7" i="13"/>
  <c r="N6" i="13"/>
  <c r="K6" i="13"/>
  <c r="N5" i="13"/>
  <c r="K5" i="13"/>
  <c r="N4" i="13"/>
  <c r="K4" i="13"/>
  <c r="N3" i="13"/>
  <c r="K3" i="13"/>
  <c r="N2" i="13"/>
  <c r="K2" i="13"/>
  <c r="N33" i="18"/>
  <c r="K33" i="18"/>
  <c r="N32" i="18"/>
  <c r="K32" i="18"/>
  <c r="N31" i="18"/>
  <c r="K31" i="18"/>
  <c r="N30" i="18"/>
  <c r="K30" i="18"/>
  <c r="N29" i="18"/>
  <c r="K29" i="18"/>
  <c r="N28" i="18"/>
  <c r="K28" i="18"/>
  <c r="N27" i="18"/>
  <c r="K27" i="18"/>
  <c r="N26" i="18"/>
  <c r="K26" i="18"/>
  <c r="N25" i="18"/>
  <c r="K25" i="18"/>
  <c r="N24" i="18"/>
  <c r="K24" i="18"/>
  <c r="N23" i="18"/>
  <c r="K23" i="18"/>
  <c r="N22" i="18"/>
  <c r="K22" i="18"/>
  <c r="N21" i="18"/>
  <c r="K21" i="18"/>
  <c r="N20" i="18"/>
  <c r="K20" i="18"/>
  <c r="N19" i="18"/>
  <c r="K19" i="18"/>
  <c r="N18" i="18"/>
  <c r="K18" i="18"/>
  <c r="N17" i="18"/>
  <c r="K17" i="18"/>
  <c r="N16" i="18"/>
  <c r="K16" i="18"/>
  <c r="N15" i="18"/>
  <c r="K15" i="18"/>
  <c r="N14" i="18"/>
  <c r="K14" i="18"/>
  <c r="N13" i="18"/>
  <c r="K13" i="18"/>
  <c r="N12" i="18"/>
  <c r="K12" i="18"/>
  <c r="N11" i="18"/>
  <c r="K11" i="18"/>
  <c r="N10" i="18"/>
  <c r="K10" i="18"/>
  <c r="N9" i="18"/>
  <c r="K9" i="18"/>
  <c r="N8" i="18"/>
  <c r="K8" i="18"/>
  <c r="N7" i="18"/>
  <c r="K7" i="18"/>
  <c r="N6" i="18"/>
  <c r="K6" i="18"/>
  <c r="N5" i="18"/>
  <c r="K5" i="18"/>
  <c r="N4" i="18"/>
  <c r="K4" i="18"/>
  <c r="N3" i="18"/>
  <c r="K3" i="18"/>
  <c r="N2" i="18"/>
  <c r="K2" i="18"/>
  <c r="M33" i="18"/>
  <c r="L33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M32" i="18"/>
  <c r="L32" i="18"/>
  <c r="M31" i="18"/>
  <c r="L31" i="18"/>
  <c r="M30" i="18"/>
  <c r="L30" i="18"/>
  <c r="M29" i="18"/>
  <c r="L29" i="18"/>
  <c r="M28" i="18"/>
  <c r="L28" i="18"/>
  <c r="M27" i="18"/>
  <c r="L27" i="18"/>
  <c r="M26" i="18"/>
  <c r="L26" i="18"/>
  <c r="M25" i="18"/>
  <c r="L25" i="18"/>
  <c r="M24" i="18"/>
  <c r="L24" i="18"/>
  <c r="M23" i="18"/>
  <c r="L23" i="18"/>
  <c r="M22" i="18"/>
  <c r="L22" i="18"/>
  <c r="M21" i="18"/>
  <c r="L21" i="18"/>
  <c r="M20" i="18"/>
  <c r="L20" i="18"/>
  <c r="M19" i="18"/>
  <c r="L19" i="18"/>
  <c r="M18" i="18"/>
  <c r="L18" i="18"/>
  <c r="M17" i="18"/>
  <c r="L17" i="18"/>
  <c r="M16" i="18"/>
  <c r="L16" i="18"/>
  <c r="M15" i="18"/>
  <c r="L15" i="18"/>
  <c r="M14" i="18"/>
  <c r="L14" i="18"/>
  <c r="M13" i="18"/>
  <c r="L13" i="18"/>
  <c r="M12" i="18"/>
  <c r="L12" i="18"/>
  <c r="M11" i="18"/>
  <c r="L11" i="18"/>
  <c r="M10" i="18"/>
  <c r="L10" i="18"/>
  <c r="M9" i="18"/>
  <c r="L9" i="18"/>
  <c r="M8" i="18"/>
  <c r="L8" i="18"/>
  <c r="M7" i="18"/>
  <c r="L7" i="18"/>
  <c r="M6" i="18"/>
  <c r="L6" i="18"/>
  <c r="M5" i="18"/>
  <c r="L5" i="18"/>
  <c r="M4" i="18"/>
  <c r="L4" i="18"/>
  <c r="M3" i="18"/>
  <c r="L3" i="18"/>
  <c r="M2" i="18"/>
  <c r="L2" i="18"/>
  <c r="N33" i="17"/>
  <c r="K33" i="17"/>
  <c r="N32" i="17"/>
  <c r="K32" i="17"/>
  <c r="N31" i="17"/>
  <c r="K31" i="17"/>
  <c r="N30" i="17"/>
  <c r="K30" i="17"/>
  <c r="N29" i="17"/>
  <c r="K29" i="17"/>
  <c r="N28" i="17"/>
  <c r="K28" i="17"/>
  <c r="N27" i="17"/>
  <c r="K27" i="17"/>
  <c r="N26" i="17"/>
  <c r="K26" i="17"/>
  <c r="N25" i="17"/>
  <c r="K25" i="17"/>
  <c r="N24" i="17"/>
  <c r="K24" i="17"/>
  <c r="N23" i="17"/>
  <c r="K23" i="17"/>
  <c r="N22" i="17"/>
  <c r="K22" i="17"/>
  <c r="N21" i="17"/>
  <c r="K21" i="17"/>
  <c r="N20" i="17"/>
  <c r="K20" i="17"/>
  <c r="N19" i="17"/>
  <c r="K19" i="17"/>
  <c r="N18" i="17"/>
  <c r="K18" i="17"/>
  <c r="N17" i="17"/>
  <c r="K17" i="17"/>
  <c r="N16" i="17"/>
  <c r="K16" i="17"/>
  <c r="N15" i="17"/>
  <c r="K15" i="17"/>
  <c r="N14" i="17"/>
  <c r="K14" i="17"/>
  <c r="N13" i="17"/>
  <c r="K13" i="17"/>
  <c r="N12" i="17"/>
  <c r="K12" i="17"/>
  <c r="N11" i="17"/>
  <c r="K11" i="17"/>
  <c r="N10" i="17"/>
  <c r="K10" i="17"/>
  <c r="N9" i="17"/>
  <c r="K9" i="17"/>
  <c r="N8" i="17"/>
  <c r="K8" i="17"/>
  <c r="N7" i="17"/>
  <c r="K7" i="17"/>
  <c r="N6" i="17"/>
  <c r="K6" i="17"/>
  <c r="N5" i="17"/>
  <c r="K5" i="17"/>
  <c r="N4" i="17"/>
  <c r="K4" i="17"/>
  <c r="N3" i="17"/>
  <c r="K3" i="17"/>
  <c r="N2" i="17"/>
  <c r="K2" i="17"/>
  <c r="N33" i="16"/>
  <c r="K33" i="16"/>
  <c r="N32" i="16"/>
  <c r="K32" i="16"/>
  <c r="N31" i="16"/>
  <c r="K31" i="16"/>
  <c r="N30" i="16"/>
  <c r="K30" i="16"/>
  <c r="N29" i="16"/>
  <c r="K29" i="16"/>
  <c r="N28" i="16"/>
  <c r="K28" i="16"/>
  <c r="N27" i="16"/>
  <c r="K27" i="16"/>
  <c r="N26" i="16"/>
  <c r="K26" i="16"/>
  <c r="N25" i="16"/>
  <c r="K25" i="16"/>
  <c r="N24" i="16"/>
  <c r="K24" i="16"/>
  <c r="N23" i="16"/>
  <c r="K23" i="16"/>
  <c r="N22" i="16"/>
  <c r="K22" i="16"/>
  <c r="N21" i="16"/>
  <c r="K21" i="16"/>
  <c r="N20" i="16"/>
  <c r="K20" i="16"/>
  <c r="N19" i="16"/>
  <c r="K19" i="16"/>
  <c r="N18" i="16"/>
  <c r="K18" i="16"/>
  <c r="N17" i="16"/>
  <c r="K17" i="16"/>
  <c r="N16" i="16"/>
  <c r="K16" i="16"/>
  <c r="N15" i="16"/>
  <c r="K15" i="16"/>
  <c r="N14" i="16"/>
  <c r="K14" i="16"/>
  <c r="N13" i="16"/>
  <c r="K13" i="16"/>
  <c r="N12" i="16"/>
  <c r="K12" i="16"/>
  <c r="N11" i="16"/>
  <c r="K11" i="16"/>
  <c r="N10" i="16"/>
  <c r="K10" i="16"/>
  <c r="N9" i="16"/>
  <c r="K9" i="16"/>
  <c r="N8" i="16"/>
  <c r="K8" i="16"/>
  <c r="N7" i="16"/>
  <c r="K7" i="16"/>
  <c r="N6" i="16"/>
  <c r="K6" i="16"/>
  <c r="N5" i="16"/>
  <c r="K5" i="16"/>
  <c r="N4" i="16"/>
  <c r="K4" i="16"/>
  <c r="N3" i="16"/>
  <c r="K3" i="16"/>
  <c r="N2" i="16"/>
  <c r="K2" i="16"/>
  <c r="M33" i="17"/>
  <c r="L33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M32" i="17"/>
  <c r="L32" i="17"/>
  <c r="M31" i="17"/>
  <c r="L31" i="17"/>
  <c r="M30" i="17"/>
  <c r="L30" i="17"/>
  <c r="M29" i="17"/>
  <c r="L29" i="17"/>
  <c r="M28" i="17"/>
  <c r="L28" i="17"/>
  <c r="M27" i="17"/>
  <c r="L27" i="17"/>
  <c r="M26" i="17"/>
  <c r="L26" i="17"/>
  <c r="M25" i="17"/>
  <c r="L25" i="17"/>
  <c r="M24" i="17"/>
  <c r="L24" i="17"/>
  <c r="M23" i="17"/>
  <c r="L23" i="17"/>
  <c r="M22" i="17"/>
  <c r="L22" i="17"/>
  <c r="M21" i="17"/>
  <c r="L21" i="17"/>
  <c r="M20" i="17"/>
  <c r="L20" i="17"/>
  <c r="M19" i="17"/>
  <c r="L19" i="17"/>
  <c r="M18" i="17"/>
  <c r="L18" i="17"/>
  <c r="M17" i="17"/>
  <c r="L17" i="17"/>
  <c r="M16" i="17"/>
  <c r="L16" i="17"/>
  <c r="M15" i="17"/>
  <c r="L15" i="17"/>
  <c r="M14" i="17"/>
  <c r="L14" i="17"/>
  <c r="M13" i="17"/>
  <c r="L13" i="17"/>
  <c r="M12" i="17"/>
  <c r="L12" i="17"/>
  <c r="M11" i="17"/>
  <c r="L11" i="17"/>
  <c r="M10" i="17"/>
  <c r="L10" i="17"/>
  <c r="M9" i="17"/>
  <c r="L9" i="17"/>
  <c r="M8" i="17"/>
  <c r="L8" i="17"/>
  <c r="M7" i="17"/>
  <c r="L7" i="17"/>
  <c r="M6" i="17"/>
  <c r="L6" i="17"/>
  <c r="M5" i="17"/>
  <c r="L5" i="17"/>
  <c r="M4" i="17"/>
  <c r="L4" i="17"/>
  <c r="M3" i="17"/>
  <c r="L3" i="17"/>
  <c r="M2" i="17"/>
  <c r="L2" i="17"/>
  <c r="M33" i="16"/>
  <c r="L33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M32" i="16"/>
  <c r="L32" i="16"/>
  <c r="M31" i="16"/>
  <c r="L31" i="16"/>
  <c r="M30" i="16"/>
  <c r="L30" i="16"/>
  <c r="M29" i="16"/>
  <c r="L29" i="16"/>
  <c r="M28" i="16"/>
  <c r="L28" i="16"/>
  <c r="M27" i="16"/>
  <c r="L27" i="16"/>
  <c r="M26" i="16"/>
  <c r="L26" i="16"/>
  <c r="M25" i="16"/>
  <c r="L25" i="16"/>
  <c r="M24" i="16"/>
  <c r="L24" i="16"/>
  <c r="M23" i="16"/>
  <c r="L23" i="16"/>
  <c r="M22" i="16"/>
  <c r="L22" i="16"/>
  <c r="M21" i="16"/>
  <c r="L21" i="16"/>
  <c r="M20" i="16"/>
  <c r="L20" i="16"/>
  <c r="M19" i="16"/>
  <c r="L19" i="16"/>
  <c r="M18" i="16"/>
  <c r="L18" i="16"/>
  <c r="M17" i="16"/>
  <c r="L17" i="16"/>
  <c r="M16" i="16"/>
  <c r="L16" i="16"/>
  <c r="M15" i="16"/>
  <c r="L15" i="16"/>
  <c r="M14" i="16"/>
  <c r="L14" i="16"/>
  <c r="M13" i="16"/>
  <c r="L13" i="16"/>
  <c r="M12" i="16"/>
  <c r="L12" i="16"/>
  <c r="M11" i="16"/>
  <c r="L11" i="16"/>
  <c r="M10" i="16"/>
  <c r="L10" i="16"/>
  <c r="M9" i="16"/>
  <c r="L9" i="16"/>
  <c r="M8" i="16"/>
  <c r="L8" i="16"/>
  <c r="M7" i="16"/>
  <c r="L7" i="16"/>
  <c r="M6" i="16"/>
  <c r="L6" i="16"/>
  <c r="M5" i="16"/>
  <c r="L5" i="16"/>
  <c r="M4" i="16"/>
  <c r="L4" i="16"/>
  <c r="M3" i="16"/>
  <c r="L3" i="16"/>
  <c r="M2" i="16"/>
  <c r="L2" i="16"/>
  <c r="M33" i="15"/>
  <c r="N33" i="15"/>
  <c r="L33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K33" i="15"/>
  <c r="M32" i="15"/>
  <c r="N32" i="15"/>
  <c r="L32" i="15"/>
  <c r="K32" i="15"/>
  <c r="M31" i="15"/>
  <c r="N31" i="15"/>
  <c r="L31" i="15"/>
  <c r="K31" i="15"/>
  <c r="M30" i="15"/>
  <c r="N30" i="15"/>
  <c r="L30" i="15"/>
  <c r="K30" i="15"/>
  <c r="M29" i="15"/>
  <c r="N29" i="15"/>
  <c r="L29" i="15"/>
  <c r="K29" i="15"/>
  <c r="M28" i="15"/>
  <c r="N28" i="15"/>
  <c r="L28" i="15"/>
  <c r="K28" i="15"/>
  <c r="M27" i="15"/>
  <c r="N27" i="15"/>
  <c r="L27" i="15"/>
  <c r="K27" i="15"/>
  <c r="M26" i="15"/>
  <c r="N26" i="15"/>
  <c r="L26" i="15"/>
  <c r="K26" i="15"/>
  <c r="M25" i="15"/>
  <c r="N25" i="15"/>
  <c r="L25" i="15"/>
  <c r="K25" i="15"/>
  <c r="M24" i="15"/>
  <c r="N24" i="15"/>
  <c r="L24" i="15"/>
  <c r="K24" i="15"/>
  <c r="M23" i="15"/>
  <c r="N23" i="15"/>
  <c r="L23" i="15"/>
  <c r="K23" i="15"/>
  <c r="M22" i="15"/>
  <c r="N22" i="15"/>
  <c r="L22" i="15"/>
  <c r="K22" i="15"/>
  <c r="M21" i="15"/>
  <c r="N21" i="15"/>
  <c r="L21" i="15"/>
  <c r="K21" i="15"/>
  <c r="M20" i="15"/>
  <c r="N20" i="15"/>
  <c r="L20" i="15"/>
  <c r="K20" i="15"/>
  <c r="M19" i="15"/>
  <c r="N19" i="15"/>
  <c r="L19" i="15"/>
  <c r="K19" i="15"/>
  <c r="M18" i="15"/>
  <c r="N18" i="15"/>
  <c r="L18" i="15"/>
  <c r="K18" i="15"/>
  <c r="M17" i="15"/>
  <c r="N17" i="15"/>
  <c r="L17" i="15"/>
  <c r="K17" i="15"/>
  <c r="M16" i="15"/>
  <c r="N16" i="15"/>
  <c r="L16" i="15"/>
  <c r="K16" i="15"/>
  <c r="M15" i="15"/>
  <c r="N15" i="15"/>
  <c r="L15" i="15"/>
  <c r="K15" i="15"/>
  <c r="M14" i="15"/>
  <c r="N14" i="15"/>
  <c r="L14" i="15"/>
  <c r="K14" i="15"/>
  <c r="M13" i="15"/>
  <c r="N13" i="15"/>
  <c r="L13" i="15"/>
  <c r="K13" i="15"/>
  <c r="M12" i="15"/>
  <c r="N12" i="15"/>
  <c r="L12" i="15"/>
  <c r="K12" i="15"/>
  <c r="M11" i="15"/>
  <c r="N11" i="15"/>
  <c r="L11" i="15"/>
  <c r="K11" i="15"/>
  <c r="M10" i="15"/>
  <c r="N10" i="15"/>
  <c r="L10" i="15"/>
  <c r="K10" i="15"/>
  <c r="M9" i="15"/>
  <c r="N9" i="15"/>
  <c r="L9" i="15"/>
  <c r="K9" i="15"/>
  <c r="M8" i="15"/>
  <c r="N8" i="15"/>
  <c r="L8" i="15"/>
  <c r="K8" i="15"/>
  <c r="M7" i="15"/>
  <c r="N7" i="15"/>
  <c r="L7" i="15"/>
  <c r="K7" i="15"/>
  <c r="M6" i="15"/>
  <c r="N6" i="15"/>
  <c r="L6" i="15"/>
  <c r="K6" i="15"/>
  <c r="M5" i="15"/>
  <c r="N5" i="15"/>
  <c r="L5" i="15"/>
  <c r="K5" i="15"/>
  <c r="M4" i="15"/>
  <c r="N4" i="15"/>
  <c r="L4" i="15"/>
  <c r="K4" i="15"/>
  <c r="M3" i="15"/>
  <c r="N3" i="15"/>
  <c r="L3" i="15"/>
  <c r="K3" i="15"/>
  <c r="M2" i="15"/>
  <c r="N2" i="15"/>
  <c r="L2" i="15"/>
  <c r="K2" i="15"/>
  <c r="M33" i="14"/>
  <c r="N33" i="14"/>
  <c r="L33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K33" i="14"/>
  <c r="M32" i="14"/>
  <c r="N32" i="14"/>
  <c r="L32" i="14"/>
  <c r="K32" i="14"/>
  <c r="M31" i="14"/>
  <c r="N31" i="14"/>
  <c r="L31" i="14"/>
  <c r="K31" i="14"/>
  <c r="M30" i="14"/>
  <c r="N30" i="14"/>
  <c r="L30" i="14"/>
  <c r="K30" i="14"/>
  <c r="M29" i="14"/>
  <c r="N29" i="14"/>
  <c r="L29" i="14"/>
  <c r="K29" i="14"/>
  <c r="M28" i="14"/>
  <c r="N28" i="14"/>
  <c r="L28" i="14"/>
  <c r="K28" i="14"/>
  <c r="M27" i="14"/>
  <c r="N27" i="14"/>
  <c r="L27" i="14"/>
  <c r="K27" i="14"/>
  <c r="M26" i="14"/>
  <c r="N26" i="14"/>
  <c r="L26" i="14"/>
  <c r="K26" i="14"/>
  <c r="M25" i="14"/>
  <c r="N25" i="14"/>
  <c r="L25" i="14"/>
  <c r="K25" i="14"/>
  <c r="M24" i="14"/>
  <c r="N24" i="14"/>
  <c r="L24" i="14"/>
  <c r="K24" i="14"/>
  <c r="M23" i="14"/>
  <c r="N23" i="14"/>
  <c r="L23" i="14"/>
  <c r="K23" i="14"/>
  <c r="M22" i="14"/>
  <c r="N22" i="14"/>
  <c r="L22" i="14"/>
  <c r="K22" i="14"/>
  <c r="M21" i="14"/>
  <c r="N21" i="14"/>
  <c r="L21" i="14"/>
  <c r="K21" i="14"/>
  <c r="M20" i="14"/>
  <c r="N20" i="14"/>
  <c r="L20" i="14"/>
  <c r="K20" i="14"/>
  <c r="M19" i="14"/>
  <c r="N19" i="14"/>
  <c r="L19" i="14"/>
  <c r="K19" i="14"/>
  <c r="M18" i="14"/>
  <c r="N18" i="14"/>
  <c r="L18" i="14"/>
  <c r="K18" i="14"/>
  <c r="M17" i="14"/>
  <c r="N17" i="14"/>
  <c r="L17" i="14"/>
  <c r="K17" i="14"/>
  <c r="M16" i="14"/>
  <c r="N16" i="14"/>
  <c r="L16" i="14"/>
  <c r="K16" i="14"/>
  <c r="M15" i="14"/>
  <c r="N15" i="14"/>
  <c r="L15" i="14"/>
  <c r="K15" i="14"/>
  <c r="M14" i="14"/>
  <c r="N14" i="14"/>
  <c r="L14" i="14"/>
  <c r="K14" i="14"/>
  <c r="M13" i="14"/>
  <c r="N13" i="14"/>
  <c r="L13" i="14"/>
  <c r="K13" i="14"/>
  <c r="M12" i="14"/>
  <c r="N12" i="14"/>
  <c r="L12" i="14"/>
  <c r="K12" i="14"/>
  <c r="M11" i="14"/>
  <c r="N11" i="14"/>
  <c r="L11" i="14"/>
  <c r="K11" i="14"/>
  <c r="M10" i="14"/>
  <c r="N10" i="14"/>
  <c r="L10" i="14"/>
  <c r="K10" i="14"/>
  <c r="M9" i="14"/>
  <c r="N9" i="14"/>
  <c r="L9" i="14"/>
  <c r="K9" i="14"/>
  <c r="M8" i="14"/>
  <c r="N8" i="14"/>
  <c r="L8" i="14"/>
  <c r="K8" i="14"/>
  <c r="M7" i="14"/>
  <c r="N7" i="14"/>
  <c r="L7" i="14"/>
  <c r="K7" i="14"/>
  <c r="M6" i="14"/>
  <c r="N6" i="14"/>
  <c r="L6" i="14"/>
  <c r="K6" i="14"/>
  <c r="M5" i="14"/>
  <c r="N5" i="14"/>
  <c r="L5" i="14"/>
  <c r="K5" i="14"/>
  <c r="M4" i="14"/>
  <c r="N4" i="14"/>
  <c r="L4" i="14"/>
  <c r="K4" i="14"/>
  <c r="M3" i="14"/>
  <c r="N3" i="14"/>
  <c r="L3" i="14"/>
  <c r="K3" i="14"/>
  <c r="M2" i="14"/>
  <c r="N2" i="14"/>
  <c r="L2" i="14"/>
  <c r="K2" i="14"/>
  <c r="M33" i="13"/>
  <c r="L33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2" i="13"/>
  <c r="L2" i="13"/>
  <c r="M33" i="12"/>
  <c r="L33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2" i="12"/>
  <c r="L2" i="12"/>
  <c r="M33" i="11"/>
  <c r="L33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4" i="11"/>
  <c r="L4" i="11"/>
  <c r="M3" i="11"/>
  <c r="L3" i="11"/>
  <c r="M2" i="11"/>
  <c r="L2" i="11"/>
  <c r="M33" i="10"/>
  <c r="L33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M2" i="10"/>
  <c r="L2" i="10"/>
  <c r="M33" i="9"/>
  <c r="L33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3" i="8"/>
  <c r="L33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33" i="7"/>
  <c r="L33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M33" i="6"/>
  <c r="L33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M33" i="5"/>
  <c r="L33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L33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M33" i="3"/>
  <c r="L33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M33" i="2"/>
  <c r="L3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M33" i="1"/>
  <c r="L3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<sst xmlns="http://schemas.openxmlformats.org/spreadsheetml/2006/main" count="810" uniqueCount="44">
  <si>
    <t>Player</t>
  </si>
  <si>
    <t>Rank</t>
  </si>
  <si>
    <t>Rating</t>
  </si>
  <si>
    <t>Games</t>
  </si>
  <si>
    <t>Win</t>
  </si>
  <si>
    <t>Draw</t>
  </si>
  <si>
    <t>Loss</t>
  </si>
  <si>
    <t>Lag</t>
  </si>
  <si>
    <t>Ranking</t>
  </si>
  <si>
    <t>Rank Change vs Prior Week</t>
  </si>
  <si>
    <t>Team</t>
  </si>
  <si>
    <t>Rating Change vs Prior Week</t>
  </si>
  <si>
    <t>New England Patriots</t>
  </si>
  <si>
    <t>Seattle Seahawks</t>
  </si>
  <si>
    <t>Denver Broncos</t>
  </si>
  <si>
    <t>Indianapolis Colts</t>
  </si>
  <si>
    <t>Cincinnati Bengals</t>
  </si>
  <si>
    <t>San Francisco 49ers</t>
  </si>
  <si>
    <t>Dallas Cowboys</t>
  </si>
  <si>
    <t>Baltimore Ravens</t>
  </si>
  <si>
    <t>Pittsburgh Steelers</t>
  </si>
  <si>
    <t>Arizona Cardinals</t>
  </si>
  <si>
    <t>Green Bay Packers</t>
  </si>
  <si>
    <t>New Orleans Saints</t>
  </si>
  <si>
    <t>Philadelphia Eagles</t>
  </si>
  <si>
    <t>Detroit Lions</t>
  </si>
  <si>
    <t>Carolina Panthers</t>
  </si>
  <si>
    <t>San Diego Chargers</t>
  </si>
  <si>
    <t>Kansas City Chiefs</t>
  </si>
  <si>
    <t>Miami Dolphins</t>
  </si>
  <si>
    <t>Atlanta Falcons</t>
  </si>
  <si>
    <t>Houston Texans</t>
  </si>
  <si>
    <t>Buffalo Bills</t>
  </si>
  <si>
    <t>New York Giants</t>
  </si>
  <si>
    <t>Minnesota Vikings</t>
  </si>
  <si>
    <t>Chicago Bears</t>
  </si>
  <si>
    <t>St. Louis Rams</t>
  </si>
  <si>
    <t>New York Jets</t>
  </si>
  <si>
    <t>Jacksonville Jaguars</t>
  </si>
  <si>
    <t>Washington Redskins</t>
  </si>
  <si>
    <t>Cleveland Browns</t>
  </si>
  <si>
    <t>Oakland Raiders</t>
  </si>
  <si>
    <t>Tennessee Titans</t>
  </si>
  <si>
    <t>Tampa Bay Buccaneers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</si>
</sst>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1" applyNumberFormat="1" applyFont="1"/>
    <xf numFmtId="1" fontId="0" fillId="0" borderId="0" xfId="0" applyNumberFormat="1"/>
  </cellXfs>
  <cellStyles count="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N3" sqref="N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 t="s">
        <v>9</v>
      </c>
      <c r="L1" s="1" t="s">
        <v>10</v>
      </c>
      <c r="M1" s="1" t="s">
        <v>2</v>
      </c>
      <c r="N1" s="1" t="s">
        <v>11</v>
      </c>
    </row>
    <row r="2" spans="1:14">
      <c r="A2" t="s">
        <v>12</v>
      </c>
      <c r="B2">
        <v>1</v>
      </c>
      <c r="C2">
        <v>1658.8702099555308</v>
      </c>
      <c r="D2">
        <v>0</v>
      </c>
      <c r="E2">
        <v>0</v>
      </c>
      <c r="F2">
        <v>0</v>
      </c>
      <c r="G2">
        <v>0</v>
      </c>
      <c r="H2">
        <v>0</v>
      </c>
      <c r="J2">
        <f>1</f>
        <v>1</v>
      </c>
      <c r="K2">
        <v>0</v>
      </c>
      <c r="L2" t="str">
        <f>A2</f>
        <v>New England Patriots</v>
      </c>
      <c r="M2" s="2">
        <f>C2</f>
        <v>1658.8702099555308</v>
      </c>
      <c r="N2">
        <v>0</v>
      </c>
    </row>
    <row r="3" spans="1:14">
      <c r="A3" t="s">
        <v>13</v>
      </c>
      <c r="B3">
        <v>2</v>
      </c>
      <c r="C3">
        <v>1623.9144988293119</v>
      </c>
      <c r="D3">
        <v>0</v>
      </c>
      <c r="E3">
        <v>0</v>
      </c>
      <c r="F3">
        <v>0</v>
      </c>
      <c r="G3">
        <v>0</v>
      </c>
      <c r="H3">
        <v>0</v>
      </c>
      <c r="J3">
        <f>J2+1</f>
        <v>2</v>
      </c>
      <c r="K3">
        <v>0</v>
      </c>
      <c r="L3" t="str">
        <f t="shared" ref="L3:L33" si="0">A3</f>
        <v>Seattle Seahawks</v>
      </c>
      <c r="M3" s="2">
        <f t="shared" ref="M3:M33" si="1">C3</f>
        <v>1623.9144988293119</v>
      </c>
      <c r="N3">
        <v>0</v>
      </c>
    </row>
    <row r="4" spans="1:14">
      <c r="A4" t="s">
        <v>14</v>
      </c>
      <c r="B4">
        <v>3</v>
      </c>
      <c r="C4">
        <v>1618.2932516515921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33" si="2">J3+1</f>
        <v>3</v>
      </c>
      <c r="K4">
        <v>0</v>
      </c>
      <c r="L4" t="str">
        <f t="shared" si="0"/>
        <v>Denver Broncos</v>
      </c>
      <c r="M4" s="2">
        <f t="shared" si="1"/>
        <v>1618.2932516515921</v>
      </c>
      <c r="N4">
        <v>0</v>
      </c>
    </row>
    <row r="5" spans="1:14">
      <c r="A5" t="s">
        <v>15</v>
      </c>
      <c r="B5">
        <v>4</v>
      </c>
      <c r="C5">
        <v>1565.4817033028401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4</v>
      </c>
      <c r="K5">
        <v>0</v>
      </c>
      <c r="L5" t="str">
        <f t="shared" si="0"/>
        <v>Indianapolis Colts</v>
      </c>
      <c r="M5" s="2">
        <f t="shared" si="1"/>
        <v>1565.4817033028401</v>
      </c>
      <c r="N5">
        <v>0</v>
      </c>
    </row>
    <row r="6" spans="1:14">
      <c r="A6" t="s">
        <v>16</v>
      </c>
      <c r="B6">
        <v>5</v>
      </c>
      <c r="C6">
        <v>1564.8088585309206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5</v>
      </c>
      <c r="K6">
        <v>0</v>
      </c>
      <c r="L6" t="str">
        <f t="shared" si="0"/>
        <v>Cincinnati Bengals</v>
      </c>
      <c r="M6" s="2">
        <f t="shared" si="1"/>
        <v>1564.8088585309206</v>
      </c>
      <c r="N6">
        <v>0</v>
      </c>
    </row>
    <row r="7" spans="1:14">
      <c r="A7" t="s">
        <v>17</v>
      </c>
      <c r="B7">
        <v>6</v>
      </c>
      <c r="C7">
        <v>1560.6567275791385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6</v>
      </c>
      <c r="K7">
        <v>0</v>
      </c>
      <c r="L7" t="str">
        <f t="shared" si="0"/>
        <v>San Francisco 49ers</v>
      </c>
      <c r="M7" s="2">
        <f t="shared" si="1"/>
        <v>1560.6567275791385</v>
      </c>
      <c r="N7">
        <v>0</v>
      </c>
    </row>
    <row r="8" spans="1:14">
      <c r="A8" t="s">
        <v>18</v>
      </c>
      <c r="B8">
        <v>7</v>
      </c>
      <c r="C8">
        <v>1556.1062525795614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7</v>
      </c>
      <c r="K8">
        <v>0</v>
      </c>
      <c r="L8" t="str">
        <f t="shared" si="0"/>
        <v>Dallas Cowboys</v>
      </c>
      <c r="M8" s="2">
        <f t="shared" si="1"/>
        <v>1556.1062525795614</v>
      </c>
      <c r="N8">
        <v>0</v>
      </c>
    </row>
    <row r="9" spans="1:14">
      <c r="A9" t="s">
        <v>19</v>
      </c>
      <c r="B9">
        <v>8</v>
      </c>
      <c r="C9">
        <v>1554.0975575460759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8</v>
      </c>
      <c r="K9">
        <v>0</v>
      </c>
      <c r="L9" t="str">
        <f t="shared" si="0"/>
        <v>Baltimore Ravens</v>
      </c>
      <c r="M9" s="2">
        <f t="shared" si="1"/>
        <v>1554.0975575460759</v>
      </c>
      <c r="N9">
        <v>0</v>
      </c>
    </row>
    <row r="10" spans="1:14">
      <c r="A10" t="s">
        <v>20</v>
      </c>
      <c r="B10">
        <v>9</v>
      </c>
      <c r="C10">
        <v>1546.0569454453625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9</v>
      </c>
      <c r="K10">
        <v>0</v>
      </c>
      <c r="L10" t="str">
        <f t="shared" si="0"/>
        <v>Pittsburgh Steelers</v>
      </c>
      <c r="M10" s="2">
        <f t="shared" si="1"/>
        <v>1546.0569454453625</v>
      </c>
      <c r="N10">
        <v>0</v>
      </c>
    </row>
    <row r="11" spans="1:14">
      <c r="A11" t="s">
        <v>21</v>
      </c>
      <c r="B11">
        <v>10</v>
      </c>
      <c r="C11">
        <v>1539.6370065699155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10</v>
      </c>
      <c r="K11">
        <v>0</v>
      </c>
      <c r="L11" t="str">
        <f t="shared" si="0"/>
        <v>Arizona Cardinals</v>
      </c>
      <c r="M11" s="2">
        <f t="shared" si="1"/>
        <v>1539.6370065699155</v>
      </c>
      <c r="N11">
        <v>0</v>
      </c>
    </row>
    <row r="12" spans="1:14">
      <c r="A12" t="s">
        <v>22</v>
      </c>
      <c r="B12">
        <v>11</v>
      </c>
      <c r="C12">
        <v>1536.7079630357803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11</v>
      </c>
      <c r="K12">
        <v>0</v>
      </c>
      <c r="L12" t="str">
        <f t="shared" si="0"/>
        <v>Green Bay Packers</v>
      </c>
      <c r="M12" s="2">
        <f t="shared" si="1"/>
        <v>1536.7079630357803</v>
      </c>
      <c r="N12">
        <v>0</v>
      </c>
    </row>
    <row r="13" spans="1:14">
      <c r="A13" t="s">
        <v>23</v>
      </c>
      <c r="B13">
        <v>12</v>
      </c>
      <c r="C13">
        <v>1529.7312047655957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12</v>
      </c>
      <c r="K13">
        <v>0</v>
      </c>
      <c r="L13" t="str">
        <f t="shared" si="0"/>
        <v>New Orleans Saints</v>
      </c>
      <c r="M13" s="2">
        <f t="shared" si="1"/>
        <v>1529.7312047655957</v>
      </c>
      <c r="N13">
        <v>0</v>
      </c>
    </row>
    <row r="14" spans="1:14">
      <c r="A14" t="s">
        <v>24</v>
      </c>
      <c r="B14">
        <v>13</v>
      </c>
      <c r="C14">
        <v>1523.2160493482104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13</v>
      </c>
      <c r="K14">
        <v>0</v>
      </c>
      <c r="L14" t="str">
        <f t="shared" si="0"/>
        <v>Philadelphia Eagles</v>
      </c>
      <c r="M14" s="2">
        <f t="shared" si="1"/>
        <v>1523.2160493482104</v>
      </c>
      <c r="N14">
        <v>0</v>
      </c>
    </row>
    <row r="15" spans="1:14">
      <c r="A15" t="s">
        <v>25</v>
      </c>
      <c r="B15">
        <v>14</v>
      </c>
      <c r="C15">
        <v>1517.548341194941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14</v>
      </c>
      <c r="K15">
        <v>0</v>
      </c>
      <c r="L15" t="str">
        <f t="shared" si="0"/>
        <v>Detroit Lions</v>
      </c>
      <c r="M15" s="2">
        <f t="shared" si="1"/>
        <v>1517.548341194941</v>
      </c>
      <c r="N15">
        <v>0</v>
      </c>
    </row>
    <row r="16" spans="1:14">
      <c r="A16" t="s">
        <v>26</v>
      </c>
      <c r="B16">
        <v>15</v>
      </c>
      <c r="C16">
        <v>1510.7605841714847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15</v>
      </c>
      <c r="K16">
        <v>0</v>
      </c>
      <c r="L16" t="str">
        <f t="shared" si="0"/>
        <v>Carolina Panthers</v>
      </c>
      <c r="M16" s="2">
        <f t="shared" si="1"/>
        <v>1510.7605841714847</v>
      </c>
      <c r="N16">
        <v>0</v>
      </c>
    </row>
    <row r="17" spans="1:14">
      <c r="A17" t="s">
        <v>27</v>
      </c>
      <c r="B17">
        <v>16</v>
      </c>
      <c r="C17">
        <v>1509.3933613274667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16</v>
      </c>
      <c r="K17">
        <v>0</v>
      </c>
      <c r="L17" t="str">
        <f t="shared" si="0"/>
        <v>San Diego Chargers</v>
      </c>
      <c r="M17" s="2">
        <f t="shared" si="1"/>
        <v>1509.3933613274667</v>
      </c>
      <c r="N17">
        <v>0</v>
      </c>
    </row>
    <row r="18" spans="1:14">
      <c r="A18" t="s">
        <v>28</v>
      </c>
      <c r="B18">
        <v>17</v>
      </c>
      <c r="C18">
        <v>1508.0816561579004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17</v>
      </c>
      <c r="K18">
        <v>0</v>
      </c>
      <c r="L18" t="str">
        <f t="shared" si="0"/>
        <v>Kansas City Chiefs</v>
      </c>
      <c r="M18" s="2">
        <f t="shared" si="1"/>
        <v>1508.0816561579004</v>
      </c>
      <c r="N18">
        <v>0</v>
      </c>
    </row>
    <row r="19" spans="1:14">
      <c r="A19" t="s">
        <v>29</v>
      </c>
      <c r="B19">
        <v>18</v>
      </c>
      <c r="C19">
        <v>1495.9167940830998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2"/>
        <v>18</v>
      </c>
      <c r="K19">
        <v>0</v>
      </c>
      <c r="L19" t="str">
        <f t="shared" si="0"/>
        <v>Miami Dolphins</v>
      </c>
      <c r="M19" s="2">
        <f t="shared" si="1"/>
        <v>1495.9167940830998</v>
      </c>
      <c r="N19">
        <v>0</v>
      </c>
    </row>
    <row r="20" spans="1:14">
      <c r="A20" t="s">
        <v>30</v>
      </c>
      <c r="B20">
        <v>19</v>
      </c>
      <c r="C20">
        <v>1484.5996038664155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2"/>
        <v>19</v>
      </c>
      <c r="K20">
        <v>0</v>
      </c>
      <c r="L20" t="str">
        <f t="shared" si="0"/>
        <v>Atlanta Falcons</v>
      </c>
      <c r="M20" s="2">
        <f t="shared" si="1"/>
        <v>1484.5996038664155</v>
      </c>
      <c r="N20">
        <v>0</v>
      </c>
    </row>
    <row r="21" spans="1:14">
      <c r="A21" t="s">
        <v>31</v>
      </c>
      <c r="B21">
        <v>20</v>
      </c>
      <c r="C21">
        <v>1481.9544431570082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2"/>
        <v>20</v>
      </c>
      <c r="K21">
        <v>0</v>
      </c>
      <c r="L21" t="str">
        <f t="shared" si="0"/>
        <v>Houston Texans</v>
      </c>
      <c r="M21" s="2">
        <f t="shared" si="1"/>
        <v>1481.9544431570082</v>
      </c>
      <c r="N21">
        <v>0</v>
      </c>
    </row>
    <row r="22" spans="1:14">
      <c r="A22" t="s">
        <v>32</v>
      </c>
      <c r="B22">
        <v>21</v>
      </c>
      <c r="C22">
        <v>1480.3022018662127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2"/>
        <v>21</v>
      </c>
      <c r="K22">
        <v>0</v>
      </c>
      <c r="L22" t="str">
        <f t="shared" si="0"/>
        <v>Buffalo Bills</v>
      </c>
      <c r="M22" s="2">
        <f t="shared" si="1"/>
        <v>1480.3022018662127</v>
      </c>
      <c r="N22">
        <v>0</v>
      </c>
    </row>
    <row r="23" spans="1:14">
      <c r="A23" t="s">
        <v>33</v>
      </c>
      <c r="B23">
        <v>22</v>
      </c>
      <c r="C23">
        <v>1474.8266456253166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2"/>
        <v>22</v>
      </c>
      <c r="K23">
        <v>0</v>
      </c>
      <c r="L23" t="str">
        <f t="shared" si="0"/>
        <v>New York Giants</v>
      </c>
      <c r="M23" s="2">
        <f t="shared" si="1"/>
        <v>1474.8266456253166</v>
      </c>
      <c r="N23">
        <v>0</v>
      </c>
    </row>
    <row r="24" spans="1:14">
      <c r="A24" t="s">
        <v>34</v>
      </c>
      <c r="B24">
        <v>23</v>
      </c>
      <c r="C24">
        <v>1467.8105127511055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2"/>
        <v>23</v>
      </c>
      <c r="K24">
        <v>0</v>
      </c>
      <c r="L24" t="str">
        <f t="shared" si="0"/>
        <v>Minnesota Vikings</v>
      </c>
      <c r="M24" s="2">
        <f t="shared" si="1"/>
        <v>1467.8105127511055</v>
      </c>
      <c r="N24">
        <v>0</v>
      </c>
    </row>
    <row r="25" spans="1:14">
      <c r="A25" t="s">
        <v>35</v>
      </c>
      <c r="B25">
        <v>24</v>
      </c>
      <c r="C25">
        <v>1465.6040160572786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2"/>
        <v>24</v>
      </c>
      <c r="K25">
        <v>0</v>
      </c>
      <c r="L25" t="str">
        <f t="shared" si="0"/>
        <v>Chicago Bears</v>
      </c>
      <c r="M25" s="2">
        <f t="shared" si="1"/>
        <v>1465.6040160572786</v>
      </c>
      <c r="N25">
        <v>0</v>
      </c>
    </row>
    <row r="26" spans="1:14">
      <c r="A26" t="s">
        <v>36</v>
      </c>
      <c r="B26">
        <v>25</v>
      </c>
      <c r="C26">
        <v>1455.918575804377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2"/>
        <v>25</v>
      </c>
      <c r="K26">
        <v>0</v>
      </c>
      <c r="L26" t="str">
        <f t="shared" si="0"/>
        <v>St. Louis Rams</v>
      </c>
      <c r="M26" s="2">
        <f t="shared" si="1"/>
        <v>1455.918575804377</v>
      </c>
      <c r="N26">
        <v>0</v>
      </c>
    </row>
    <row r="27" spans="1:14">
      <c r="A27" t="s">
        <v>37</v>
      </c>
      <c r="B27">
        <v>26</v>
      </c>
      <c r="C27">
        <v>1448.8828439587512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2"/>
        <v>26</v>
      </c>
      <c r="K27">
        <v>0</v>
      </c>
      <c r="L27" t="str">
        <f t="shared" si="0"/>
        <v>New York Jets</v>
      </c>
      <c r="M27" s="2">
        <f t="shared" si="1"/>
        <v>1448.8828439587512</v>
      </c>
      <c r="N27">
        <v>0</v>
      </c>
    </row>
    <row r="28" spans="1:14">
      <c r="A28" t="s">
        <v>38</v>
      </c>
      <c r="B28">
        <v>27</v>
      </c>
      <c r="C28">
        <v>1435.5447842342492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2"/>
        <v>27</v>
      </c>
      <c r="K28">
        <v>0</v>
      </c>
      <c r="L28" t="str">
        <f t="shared" si="0"/>
        <v>Jacksonville Jaguars</v>
      </c>
      <c r="M28" s="2">
        <f t="shared" si="1"/>
        <v>1435.5447842342492</v>
      </c>
      <c r="N28">
        <v>0</v>
      </c>
    </row>
    <row r="29" spans="1:14">
      <c r="A29" t="s">
        <v>39</v>
      </c>
      <c r="B29">
        <v>28</v>
      </c>
      <c r="C29">
        <v>1395.1358177906177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2"/>
        <v>28</v>
      </c>
      <c r="K29">
        <v>0</v>
      </c>
      <c r="L29" t="str">
        <f t="shared" si="0"/>
        <v>Washington Redskins</v>
      </c>
      <c r="M29" s="2">
        <f t="shared" si="1"/>
        <v>1395.1358177906177</v>
      </c>
      <c r="N29">
        <v>0</v>
      </c>
    </row>
    <row r="30" spans="1:14">
      <c r="A30" t="s">
        <v>40</v>
      </c>
      <c r="B30">
        <v>29</v>
      </c>
      <c r="C30">
        <v>1385.0655930786695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2"/>
        <v>29</v>
      </c>
      <c r="K30">
        <v>0</v>
      </c>
      <c r="L30" t="str">
        <f t="shared" si="0"/>
        <v>Cleveland Browns</v>
      </c>
      <c r="M30" s="2">
        <f t="shared" si="1"/>
        <v>1385.0655930786695</v>
      </c>
      <c r="N30">
        <v>0</v>
      </c>
    </row>
    <row r="31" spans="1:14">
      <c r="A31" t="s">
        <v>41</v>
      </c>
      <c r="B31">
        <v>30</v>
      </c>
      <c r="C31">
        <v>1377.9832739579299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2"/>
        <v>30</v>
      </c>
      <c r="K31">
        <v>0</v>
      </c>
      <c r="L31" t="str">
        <f t="shared" si="0"/>
        <v>Oakland Raiders</v>
      </c>
      <c r="M31" s="2">
        <f t="shared" si="1"/>
        <v>1377.9832739579299</v>
      </c>
      <c r="N31">
        <v>0</v>
      </c>
    </row>
    <row r="32" spans="1:14">
      <c r="A32" t="s">
        <v>42</v>
      </c>
      <c r="B32">
        <v>31</v>
      </c>
      <c r="C32">
        <v>1374.0935275830602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2"/>
        <v>31</v>
      </c>
      <c r="K32">
        <v>0</v>
      </c>
      <c r="L32" t="str">
        <f t="shared" si="0"/>
        <v>Tennessee Titans</v>
      </c>
      <c r="M32" s="2">
        <f t="shared" si="1"/>
        <v>1374.0935275830602</v>
      </c>
      <c r="N32">
        <v>0</v>
      </c>
    </row>
    <row r="33" spans="1:14">
      <c r="A33" t="s">
        <v>43</v>
      </c>
      <c r="B33">
        <v>32</v>
      </c>
      <c r="C33">
        <v>1367.1861909388629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2"/>
        <v>32</v>
      </c>
      <c r="K33">
        <v>0</v>
      </c>
      <c r="L33" t="str">
        <f t="shared" si="0"/>
        <v>Tampa Bay Buccaneers</v>
      </c>
      <c r="M33" s="2">
        <f t="shared" si="1"/>
        <v>1367.1861909388629</v>
      </c>
      <c r="N33">
        <v>0</v>
      </c>
    </row>
  </sheetData>
  <conditionalFormatting sqref="K2:K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 t="s">
        <v>9</v>
      </c>
      <c r="L1" s="1" t="s">
        <v>10</v>
      </c>
      <c r="M1" s="1" t="s">
        <v>2</v>
      </c>
      <c r="N1" s="1" t="s">
        <v>11</v>
      </c>
    </row>
    <row r="2" spans="1:14">
      <c r="A2" t="s">
        <v>12</v>
      </c>
      <c r="B2">
        <v>1</v>
      </c>
      <c r="C2">
        <v>1707.0319025690499</v>
      </c>
      <c r="D2">
        <v>8</v>
      </c>
      <c r="E2">
        <v>8</v>
      </c>
      <c r="F2">
        <v>0</v>
      </c>
      <c r="G2">
        <v>0</v>
      </c>
      <c r="H2">
        <v>0</v>
      </c>
      <c r="J2">
        <f>1</f>
        <v>1</v>
      </c>
      <c r="K2">
        <f>VLOOKUP($A2,RankingWk9!$A$2:$H$33,2,FALSE)-J2</f>
        <v>0</v>
      </c>
      <c r="L2" t="str">
        <f>A2</f>
        <v>New England Patriots</v>
      </c>
      <c r="M2" s="2">
        <f>C2</f>
        <v>1707.0319025690499</v>
      </c>
      <c r="N2" s="3">
        <f>M2-VLOOKUP($A2,RankingWk9!$A$2:$H$33,3,FALSE)</f>
        <v>3.7547456875947773</v>
      </c>
    </row>
    <row r="3" spans="1:14">
      <c r="A3" t="s">
        <v>14</v>
      </c>
      <c r="B3">
        <v>2</v>
      </c>
      <c r="C3">
        <v>1649.0859293511726</v>
      </c>
      <c r="D3">
        <v>8</v>
      </c>
      <c r="E3">
        <v>7</v>
      </c>
      <c r="F3">
        <v>0</v>
      </c>
      <c r="G3">
        <v>1</v>
      </c>
      <c r="H3">
        <v>0</v>
      </c>
      <c r="J3">
        <f>J2+1</f>
        <v>2</v>
      </c>
      <c r="K3">
        <f>VLOOKUP($A3,RankingWk9!$A$2:$H$33,2,FALSE)-J3</f>
        <v>0</v>
      </c>
      <c r="L3" t="str">
        <f t="shared" ref="L3:L33" si="0">A3</f>
        <v>Denver Broncos</v>
      </c>
      <c r="M3" s="2">
        <f t="shared" ref="M3:M33" si="1">C3</f>
        <v>1649.0859293511726</v>
      </c>
      <c r="N3" s="3">
        <f>M3-VLOOKUP($A3,RankingWk9!$A$2:$H$33,3,FALSE)</f>
        <v>-17.169858186670353</v>
      </c>
    </row>
    <row r="4" spans="1:14">
      <c r="A4" t="s">
        <v>16</v>
      </c>
      <c r="B4">
        <v>3</v>
      </c>
      <c r="C4">
        <v>1632.7534286089196</v>
      </c>
      <c r="D4">
        <v>8</v>
      </c>
      <c r="E4">
        <v>8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VLOOKUP($A4,RankingWk9!$A$2:$H$33,2,FALSE)-J4</f>
        <v>0</v>
      </c>
      <c r="L4" t="str">
        <f t="shared" si="0"/>
        <v>Cincinnati Bengals</v>
      </c>
      <c r="M4" s="2">
        <f t="shared" si="1"/>
        <v>1632.7534286089196</v>
      </c>
      <c r="N4" s="3">
        <f>M4-VLOOKUP($A4,RankingWk9!$A$2:$H$33,3,FALSE)</f>
        <v>4.5312947032537068</v>
      </c>
    </row>
    <row r="5" spans="1:14">
      <c r="A5" t="s">
        <v>13</v>
      </c>
      <c r="B5">
        <v>4</v>
      </c>
      <c r="C5">
        <v>1605.189594469035</v>
      </c>
      <c r="D5">
        <v>8</v>
      </c>
      <c r="E5">
        <v>4</v>
      </c>
      <c r="F5">
        <v>0</v>
      </c>
      <c r="G5">
        <v>4</v>
      </c>
      <c r="H5">
        <v>1</v>
      </c>
      <c r="J5">
        <f t="shared" si="2"/>
        <v>4</v>
      </c>
      <c r="K5">
        <f>VLOOKUP($A5,RankingWk9!$A$2:$H$33,2,FALSE)-J5</f>
        <v>0</v>
      </c>
      <c r="L5" t="str">
        <f t="shared" si="0"/>
        <v>Seattle Seahawks</v>
      </c>
      <c r="M5" s="2">
        <f t="shared" si="1"/>
        <v>1605.189594469035</v>
      </c>
      <c r="N5" s="3">
        <f>M5-VLOOKUP($A5,RankingWk9!$A$2:$H$33,3,FALSE)</f>
        <v>0</v>
      </c>
    </row>
    <row r="6" spans="1:14">
      <c r="A6" t="s">
        <v>26</v>
      </c>
      <c r="B6">
        <v>5</v>
      </c>
      <c r="C6">
        <v>1593.2661296754659</v>
      </c>
      <c r="D6">
        <v>8</v>
      </c>
      <c r="E6">
        <v>8</v>
      </c>
      <c r="F6">
        <v>0</v>
      </c>
      <c r="G6">
        <v>0</v>
      </c>
      <c r="H6">
        <v>0</v>
      </c>
      <c r="J6">
        <f t="shared" si="2"/>
        <v>5</v>
      </c>
      <c r="K6">
        <f>VLOOKUP($A6,RankingWk9!$A$2:$H$33,2,FALSE)-J6</f>
        <v>1</v>
      </c>
      <c r="L6" t="str">
        <f t="shared" si="0"/>
        <v>Carolina Panthers</v>
      </c>
      <c r="M6" s="2">
        <f t="shared" si="1"/>
        <v>1593.2661296754659</v>
      </c>
      <c r="N6" s="3">
        <f>M6-VLOOKUP($A6,RankingWk9!$A$2:$H$33,3,FALSE)</f>
        <v>12.649680991459491</v>
      </c>
    </row>
    <row r="7" spans="1:14">
      <c r="A7" t="s">
        <v>22</v>
      </c>
      <c r="B7">
        <v>6</v>
      </c>
      <c r="C7">
        <v>1572.1273267911936</v>
      </c>
      <c r="D7">
        <v>8</v>
      </c>
      <c r="E7">
        <v>6</v>
      </c>
      <c r="F7">
        <v>0</v>
      </c>
      <c r="G7">
        <v>2</v>
      </c>
      <c r="H7">
        <v>0</v>
      </c>
      <c r="J7">
        <f t="shared" si="2"/>
        <v>6</v>
      </c>
      <c r="K7">
        <f>VLOOKUP($A7,RankingWk9!$A$2:$H$33,2,FALSE)-J7</f>
        <v>-1</v>
      </c>
      <c r="L7" t="str">
        <f t="shared" si="0"/>
        <v>Green Bay Packers</v>
      </c>
      <c r="M7" s="2">
        <f t="shared" si="1"/>
        <v>1572.1273267911936</v>
      </c>
      <c r="N7" s="3">
        <f>M7-VLOOKUP($A7,RankingWk9!$A$2:$H$33,3,FALSE)</f>
        <v>-12.649680991459491</v>
      </c>
    </row>
    <row r="8" spans="1:14">
      <c r="A8" t="s">
        <v>21</v>
      </c>
      <c r="B8">
        <v>7</v>
      </c>
      <c r="C8">
        <v>1564.9987697751999</v>
      </c>
      <c r="D8">
        <v>8</v>
      </c>
      <c r="E8">
        <v>6</v>
      </c>
      <c r="F8">
        <v>0</v>
      </c>
      <c r="G8">
        <v>2</v>
      </c>
      <c r="H8">
        <v>1</v>
      </c>
      <c r="J8">
        <f t="shared" si="2"/>
        <v>7</v>
      </c>
      <c r="K8">
        <f>VLOOKUP($A8,RankingWk9!$A$2:$H$33,2,FALSE)-J8</f>
        <v>0</v>
      </c>
      <c r="L8" t="str">
        <f t="shared" si="0"/>
        <v>Arizona Cardinals</v>
      </c>
      <c r="M8" s="2">
        <f t="shared" si="1"/>
        <v>1564.9987697751999</v>
      </c>
      <c r="N8" s="3">
        <f>M8-VLOOKUP($A8,RankingWk9!$A$2:$H$33,3,FALSE)</f>
        <v>0</v>
      </c>
    </row>
    <row r="9" spans="1:14">
      <c r="A9" t="s">
        <v>20</v>
      </c>
      <c r="B9">
        <v>8</v>
      </c>
      <c r="C9">
        <v>1549.5119928896163</v>
      </c>
      <c r="D9">
        <v>9</v>
      </c>
      <c r="E9">
        <v>5</v>
      </c>
      <c r="F9">
        <v>0</v>
      </c>
      <c r="G9">
        <v>4</v>
      </c>
      <c r="H9">
        <v>0</v>
      </c>
      <c r="J9">
        <f t="shared" si="2"/>
        <v>8</v>
      </c>
      <c r="K9">
        <f>VLOOKUP($A9,RankingWk9!$A$2:$H$33,2,FALSE)-J9</f>
        <v>0</v>
      </c>
      <c r="L9" t="str">
        <f t="shared" si="0"/>
        <v>Pittsburgh Steelers</v>
      </c>
      <c r="M9" s="2">
        <f t="shared" si="1"/>
        <v>1549.5119928896163</v>
      </c>
      <c r="N9" s="3">
        <f>M9-VLOOKUP($A9,RankingWk9!$A$2:$H$33,3,FALSE)</f>
        <v>8.0981806391152986</v>
      </c>
    </row>
    <row r="10" spans="1:14">
      <c r="A10" t="s">
        <v>15</v>
      </c>
      <c r="B10">
        <v>9</v>
      </c>
      <c r="C10">
        <v>1547.0268135558647</v>
      </c>
      <c r="D10">
        <v>9</v>
      </c>
      <c r="E10">
        <v>4</v>
      </c>
      <c r="F10">
        <v>0</v>
      </c>
      <c r="G10">
        <v>5</v>
      </c>
      <c r="H10">
        <v>0</v>
      </c>
      <c r="J10">
        <f t="shared" si="2"/>
        <v>9</v>
      </c>
      <c r="K10">
        <f>VLOOKUP($A10,RankingWk9!$A$2:$H$33,2,FALSE)-J10</f>
        <v>1</v>
      </c>
      <c r="L10" t="str">
        <f t="shared" si="0"/>
        <v>Indianapolis Colts</v>
      </c>
      <c r="M10" s="2">
        <f t="shared" si="1"/>
        <v>1547.0268135558647</v>
      </c>
      <c r="N10" s="3">
        <f>M10-VLOOKUP($A10,RankingWk9!$A$2:$H$33,3,FALSE)</f>
        <v>17.169858186670353</v>
      </c>
    </row>
    <row r="11" spans="1:14">
      <c r="A11" t="s">
        <v>18</v>
      </c>
      <c r="B11">
        <v>10</v>
      </c>
      <c r="C11">
        <v>1525.5600566529504</v>
      </c>
      <c r="D11">
        <v>8</v>
      </c>
      <c r="E11">
        <v>3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VLOOKUP($A11,RankingWk9!$A$2:$H$33,2,FALSE)-J11</f>
        <v>1</v>
      </c>
      <c r="L11" t="str">
        <f t="shared" si="0"/>
        <v>Dallas Cowboys</v>
      </c>
      <c r="M11" s="2">
        <f t="shared" si="1"/>
        <v>1525.5600566529504</v>
      </c>
      <c r="N11" s="3">
        <f>M11-VLOOKUP($A11,RankingWk9!$A$2:$H$33,3,FALSE)</f>
        <v>12.377765673289332</v>
      </c>
    </row>
    <row r="12" spans="1:14">
      <c r="A12" t="s">
        <v>34</v>
      </c>
      <c r="B12">
        <v>11</v>
      </c>
      <c r="C12">
        <v>1522.9905908182745</v>
      </c>
      <c r="D12">
        <v>8</v>
      </c>
      <c r="E12">
        <v>6</v>
      </c>
      <c r="F12">
        <v>0</v>
      </c>
      <c r="G12">
        <v>2</v>
      </c>
      <c r="H12">
        <v>0</v>
      </c>
      <c r="J12">
        <f t="shared" si="2"/>
        <v>11</v>
      </c>
      <c r="K12">
        <f>VLOOKUP($A12,RankingWk9!$A$2:$H$33,2,FALSE)-J12</f>
        <v>1</v>
      </c>
      <c r="L12" t="str">
        <f t="shared" si="0"/>
        <v>Minnesota Vikings</v>
      </c>
      <c r="M12" s="2">
        <f t="shared" si="1"/>
        <v>1522.9905908182745</v>
      </c>
      <c r="N12" s="3">
        <f>M12-VLOOKUP($A12,RankingWk9!$A$2:$H$33,3,FALSE)</f>
        <v>11.467700862403035</v>
      </c>
    </row>
    <row r="13" spans="1:14">
      <c r="A13" t="s">
        <v>17</v>
      </c>
      <c r="B13">
        <v>12</v>
      </c>
      <c r="C13">
        <v>1520.7738322612036</v>
      </c>
      <c r="D13">
        <v>9</v>
      </c>
      <c r="E13">
        <v>3</v>
      </c>
      <c r="F13">
        <v>0</v>
      </c>
      <c r="G13">
        <v>6</v>
      </c>
      <c r="H13">
        <v>0</v>
      </c>
      <c r="J13">
        <f t="shared" si="2"/>
        <v>12</v>
      </c>
      <c r="K13">
        <f>VLOOKUP($A13,RankingWk9!$A$2:$H$33,2,FALSE)-J13</f>
        <v>3</v>
      </c>
      <c r="L13" t="str">
        <f t="shared" si="0"/>
        <v>San Francisco 49ers</v>
      </c>
      <c r="M13" s="2">
        <f t="shared" si="1"/>
        <v>1520.7738322612036</v>
      </c>
      <c r="N13" s="3">
        <f>M13-VLOOKUP($A13,RankingWk9!$A$2:$H$33,3,FALSE)</f>
        <v>12.596652450364445</v>
      </c>
    </row>
    <row r="14" spans="1:14">
      <c r="A14" t="s">
        <v>23</v>
      </c>
      <c r="B14">
        <v>13</v>
      </c>
      <c r="C14">
        <v>1518.3429707133864</v>
      </c>
      <c r="D14">
        <v>9</v>
      </c>
      <c r="E14">
        <v>4</v>
      </c>
      <c r="F14">
        <v>0</v>
      </c>
      <c r="G14">
        <v>5</v>
      </c>
      <c r="H14">
        <v>0</v>
      </c>
      <c r="J14">
        <f t="shared" si="2"/>
        <v>13</v>
      </c>
      <c r="K14">
        <f>VLOOKUP($A14,RankingWk9!$A$2:$H$33,2,FALSE)-J14</f>
        <v>-4</v>
      </c>
      <c r="L14" t="str">
        <f t="shared" si="0"/>
        <v>New Orleans Saints</v>
      </c>
      <c r="M14" s="2">
        <f t="shared" si="1"/>
        <v>1518.3429707133864</v>
      </c>
      <c r="N14" s="3">
        <f>M14-VLOOKUP($A14,RankingWk9!$A$2:$H$33,3,FALSE)</f>
        <v>-19.047171632004847</v>
      </c>
    </row>
    <row r="15" spans="1:14">
      <c r="A15" t="s">
        <v>19</v>
      </c>
      <c r="B15">
        <v>14</v>
      </c>
      <c r="C15">
        <v>1506.554665418515</v>
      </c>
      <c r="D15">
        <v>8</v>
      </c>
      <c r="E15">
        <v>2</v>
      </c>
      <c r="F15">
        <v>0</v>
      </c>
      <c r="G15">
        <v>6</v>
      </c>
      <c r="H15">
        <v>1</v>
      </c>
      <c r="J15">
        <f t="shared" si="2"/>
        <v>14</v>
      </c>
      <c r="K15">
        <f>VLOOKUP($A15,RankingWk9!$A$2:$H$33,2,FALSE)-J15</f>
        <v>2</v>
      </c>
      <c r="L15" t="str">
        <f t="shared" si="0"/>
        <v>Baltimore Ravens</v>
      </c>
      <c r="M15" s="2">
        <f t="shared" si="1"/>
        <v>1506.554665418515</v>
      </c>
      <c r="N15" s="3">
        <f>M15-VLOOKUP($A15,RankingWk9!$A$2:$H$33,3,FALSE)</f>
        <v>0</v>
      </c>
    </row>
    <row r="16" spans="1:14">
      <c r="A16" t="s">
        <v>30</v>
      </c>
      <c r="B16">
        <v>15</v>
      </c>
      <c r="C16">
        <v>1498.2670209550949</v>
      </c>
      <c r="D16">
        <v>9</v>
      </c>
      <c r="E16">
        <v>6</v>
      </c>
      <c r="F16">
        <v>0</v>
      </c>
      <c r="G16">
        <v>3</v>
      </c>
      <c r="H16">
        <v>0</v>
      </c>
      <c r="J16">
        <f t="shared" si="2"/>
        <v>15</v>
      </c>
      <c r="K16">
        <f>VLOOKUP($A16,RankingWk9!$A$2:$H$33,2,FALSE)-J16</f>
        <v>-2</v>
      </c>
      <c r="L16" t="str">
        <f t="shared" si="0"/>
        <v>Atlanta Falcons</v>
      </c>
      <c r="M16" s="2">
        <f t="shared" si="1"/>
        <v>1498.2670209550949</v>
      </c>
      <c r="N16" s="3">
        <f>M16-VLOOKUP($A16,RankingWk9!$A$2:$H$33,3,FALSE)</f>
        <v>-12.596652450364445</v>
      </c>
    </row>
    <row r="17" spans="1:14">
      <c r="A17" t="s">
        <v>24</v>
      </c>
      <c r="B17">
        <v>16</v>
      </c>
      <c r="C17">
        <v>1497.406932616881</v>
      </c>
      <c r="D17">
        <v>8</v>
      </c>
      <c r="E17">
        <v>3</v>
      </c>
      <c r="F17">
        <v>0</v>
      </c>
      <c r="G17">
        <v>5</v>
      </c>
      <c r="H17">
        <v>0</v>
      </c>
      <c r="J17">
        <f t="shared" si="2"/>
        <v>16</v>
      </c>
      <c r="K17">
        <f>VLOOKUP($A17,RankingWk9!$A$2:$H$33,2,FALSE)-J17</f>
        <v>-2</v>
      </c>
      <c r="L17" t="str">
        <f t="shared" si="0"/>
        <v>Philadelphia Eagles</v>
      </c>
      <c r="M17" s="2">
        <f t="shared" si="1"/>
        <v>1497.406932616881</v>
      </c>
      <c r="N17" s="3">
        <f>M17-VLOOKUP($A17,RankingWk9!$A$2:$H$33,3,FALSE)</f>
        <v>-12.377765673289332</v>
      </c>
    </row>
    <row r="18" spans="1:14">
      <c r="A18" t="s">
        <v>33</v>
      </c>
      <c r="B18">
        <v>17</v>
      </c>
      <c r="C18">
        <v>1494.210497065304</v>
      </c>
      <c r="D18">
        <v>9</v>
      </c>
      <c r="E18">
        <v>5</v>
      </c>
      <c r="F18">
        <v>0</v>
      </c>
      <c r="G18">
        <v>4</v>
      </c>
      <c r="H18">
        <v>0</v>
      </c>
      <c r="J18">
        <f t="shared" si="2"/>
        <v>17</v>
      </c>
      <c r="K18">
        <f>VLOOKUP($A18,RankingWk9!$A$2:$H$33,2,FALSE)-J18</f>
        <v>1</v>
      </c>
      <c r="L18" t="str">
        <f t="shared" si="0"/>
        <v>New York Giants</v>
      </c>
      <c r="M18" s="2">
        <f t="shared" si="1"/>
        <v>1494.210497065304</v>
      </c>
      <c r="N18" s="3">
        <f>M18-VLOOKUP($A18,RankingWk9!$A$2:$H$33,3,FALSE)</f>
        <v>8.7800574616012454</v>
      </c>
    </row>
    <row r="19" spans="1:14">
      <c r="A19" t="s">
        <v>28</v>
      </c>
      <c r="B19">
        <v>18</v>
      </c>
      <c r="C19">
        <v>1493.9577600262548</v>
      </c>
      <c r="D19">
        <v>8</v>
      </c>
      <c r="E19">
        <v>3</v>
      </c>
      <c r="F19">
        <v>0</v>
      </c>
      <c r="G19">
        <v>5</v>
      </c>
      <c r="H19">
        <v>1</v>
      </c>
      <c r="J19">
        <f t="shared" si="2"/>
        <v>18</v>
      </c>
      <c r="K19">
        <f>VLOOKUP($A19,RankingWk9!$A$2:$H$33,2,FALSE)-J19</f>
        <v>-1</v>
      </c>
      <c r="L19" t="str">
        <f t="shared" si="0"/>
        <v>Kansas City Chiefs</v>
      </c>
      <c r="M19" s="2">
        <f t="shared" si="1"/>
        <v>1493.9577600262548</v>
      </c>
      <c r="N19" s="3">
        <f>M19-VLOOKUP($A19,RankingWk9!$A$2:$H$33,3,FALSE)</f>
        <v>0</v>
      </c>
    </row>
    <row r="20" spans="1:14">
      <c r="A20" t="s">
        <v>32</v>
      </c>
      <c r="B20">
        <v>19</v>
      </c>
      <c r="C20">
        <v>1481.4364619230778</v>
      </c>
      <c r="D20">
        <v>8</v>
      </c>
      <c r="E20">
        <v>4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VLOOKUP($A20,RankingWk9!$A$2:$H$33,2,FALSE)-J20</f>
        <v>2</v>
      </c>
      <c r="L20" t="str">
        <f t="shared" si="0"/>
        <v>Buffalo Bills</v>
      </c>
      <c r="M20" s="2">
        <f t="shared" si="1"/>
        <v>1481.4364619230778</v>
      </c>
      <c r="N20" s="3">
        <f>M20-VLOOKUP($A20,RankingWk9!$A$2:$H$33,3,FALSE)</f>
        <v>13.009469760898355</v>
      </c>
    </row>
    <row r="21" spans="1:14">
      <c r="A21" t="s">
        <v>37</v>
      </c>
      <c r="B21">
        <v>20</v>
      </c>
      <c r="C21">
        <v>1473.5607942755864</v>
      </c>
      <c r="D21">
        <v>8</v>
      </c>
      <c r="E21">
        <v>5</v>
      </c>
      <c r="F21">
        <v>0</v>
      </c>
      <c r="G21">
        <v>3</v>
      </c>
      <c r="H21">
        <v>0</v>
      </c>
      <c r="J21">
        <f t="shared" si="2"/>
        <v>20</v>
      </c>
      <c r="K21">
        <f>VLOOKUP($A21,RankingWk9!$A$2:$H$33,2,FALSE)-J21</f>
        <v>2</v>
      </c>
      <c r="L21" t="str">
        <f t="shared" si="0"/>
        <v>New York Jets</v>
      </c>
      <c r="M21" s="2">
        <f t="shared" si="1"/>
        <v>1473.5607942755864</v>
      </c>
      <c r="N21" s="3">
        <f>M21-VLOOKUP($A21,RankingWk9!$A$2:$H$33,3,FALSE)</f>
        <v>10.841540618777799</v>
      </c>
    </row>
    <row r="22" spans="1:14">
      <c r="A22" t="s">
        <v>36</v>
      </c>
      <c r="B22">
        <v>21</v>
      </c>
      <c r="C22">
        <v>1471.2970955947812</v>
      </c>
      <c r="D22">
        <v>8</v>
      </c>
      <c r="E22">
        <v>4</v>
      </c>
      <c r="F22">
        <v>0</v>
      </c>
      <c r="G22">
        <v>4</v>
      </c>
      <c r="H22">
        <v>0</v>
      </c>
      <c r="J22">
        <f t="shared" si="2"/>
        <v>21</v>
      </c>
      <c r="K22">
        <f>VLOOKUP($A22,RankingWk9!$A$2:$H$33,2,FALSE)-J22</f>
        <v>-2</v>
      </c>
      <c r="L22" t="str">
        <f t="shared" si="0"/>
        <v>St. Louis Rams</v>
      </c>
      <c r="M22" s="2">
        <f t="shared" si="1"/>
        <v>1471.2970955947812</v>
      </c>
      <c r="N22" s="3">
        <f>M22-VLOOKUP($A22,RankingWk9!$A$2:$H$33,3,FALSE)</f>
        <v>-11.467700862403035</v>
      </c>
    </row>
    <row r="23" spans="1:14">
      <c r="A23" t="s">
        <v>29</v>
      </c>
      <c r="B23">
        <v>22</v>
      </c>
      <c r="C23">
        <v>1469.5860053231131</v>
      </c>
      <c r="D23">
        <v>8</v>
      </c>
      <c r="E23">
        <v>3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VLOOKUP($A23,RankingWk9!$A$2:$H$33,2,FALSE)-J23</f>
        <v>-2</v>
      </c>
      <c r="L23" t="str">
        <f t="shared" si="0"/>
        <v>Miami Dolphins</v>
      </c>
      <c r="M23" s="2">
        <f t="shared" si="1"/>
        <v>1469.5860053231131</v>
      </c>
      <c r="N23" s="3">
        <f>M23-VLOOKUP($A23,RankingWk9!$A$2:$H$33,3,FALSE)</f>
        <v>-13.009469760898355</v>
      </c>
    </row>
    <row r="24" spans="1:14">
      <c r="A24" t="s">
        <v>31</v>
      </c>
      <c r="B24">
        <v>23</v>
      </c>
      <c r="C24">
        <v>1459.2323753588262</v>
      </c>
      <c r="D24">
        <v>8</v>
      </c>
      <c r="E24">
        <v>3</v>
      </c>
      <c r="F24">
        <v>0</v>
      </c>
      <c r="G24">
        <v>5</v>
      </c>
      <c r="H24">
        <v>1</v>
      </c>
      <c r="J24">
        <f t="shared" si="2"/>
        <v>23</v>
      </c>
      <c r="K24">
        <f>VLOOKUP($A24,RankingWk9!$A$2:$H$33,2,FALSE)-J24</f>
        <v>1</v>
      </c>
      <c r="L24" t="str">
        <f t="shared" si="0"/>
        <v>Houston Texans</v>
      </c>
      <c r="M24" s="2">
        <f t="shared" si="1"/>
        <v>1459.2323753588262</v>
      </c>
      <c r="N24" s="3">
        <f>M24-VLOOKUP($A24,RankingWk9!$A$2:$H$33,3,FALSE)</f>
        <v>0</v>
      </c>
    </row>
    <row r="25" spans="1:14">
      <c r="A25" t="s">
        <v>25</v>
      </c>
      <c r="B25">
        <v>24</v>
      </c>
      <c r="C25">
        <v>1459.1113323907878</v>
      </c>
      <c r="D25">
        <v>8</v>
      </c>
      <c r="E25">
        <v>1</v>
      </c>
      <c r="F25">
        <v>0</v>
      </c>
      <c r="G25">
        <v>7</v>
      </c>
      <c r="H25">
        <v>1</v>
      </c>
      <c r="J25">
        <f t="shared" si="2"/>
        <v>24</v>
      </c>
      <c r="K25">
        <f>VLOOKUP($A25,RankingWk9!$A$2:$H$33,2,FALSE)-J25</f>
        <v>1</v>
      </c>
      <c r="L25" t="str">
        <f t="shared" si="0"/>
        <v>Detroit Lions</v>
      </c>
      <c r="M25" s="2">
        <f t="shared" si="1"/>
        <v>1459.1113323907878</v>
      </c>
      <c r="N25" s="3">
        <f>M25-VLOOKUP($A25,RankingWk9!$A$2:$H$33,3,FALSE)</f>
        <v>0</v>
      </c>
    </row>
    <row r="26" spans="1:14">
      <c r="A26" t="s">
        <v>35</v>
      </c>
      <c r="B26">
        <v>25</v>
      </c>
      <c r="C26">
        <v>1458.5421548803695</v>
      </c>
      <c r="D26">
        <v>8</v>
      </c>
      <c r="E26">
        <v>3</v>
      </c>
      <c r="F26">
        <v>0</v>
      </c>
      <c r="G26">
        <v>5</v>
      </c>
      <c r="H26">
        <v>0</v>
      </c>
      <c r="J26">
        <f t="shared" si="2"/>
        <v>25</v>
      </c>
      <c r="K26">
        <f>VLOOKUP($A26,RankingWk9!$A$2:$H$33,2,FALSE)-J26</f>
        <v>1</v>
      </c>
      <c r="L26" t="str">
        <f t="shared" si="0"/>
        <v>Chicago Bears</v>
      </c>
      <c r="M26" s="2">
        <f t="shared" si="1"/>
        <v>1458.5421548803695</v>
      </c>
      <c r="N26" s="3">
        <f>M26-VLOOKUP($A26,RankingWk9!$A$2:$H$33,3,FALSE)</f>
        <v>13.011419912759266</v>
      </c>
    </row>
    <row r="27" spans="1:14">
      <c r="A27" t="s">
        <v>27</v>
      </c>
      <c r="B27">
        <v>26</v>
      </c>
      <c r="C27">
        <v>1446.7420926879631</v>
      </c>
      <c r="D27">
        <v>9</v>
      </c>
      <c r="E27">
        <v>2</v>
      </c>
      <c r="F27">
        <v>0</v>
      </c>
      <c r="G27">
        <v>7</v>
      </c>
      <c r="H27">
        <v>0</v>
      </c>
      <c r="J27">
        <f t="shared" si="2"/>
        <v>26</v>
      </c>
      <c r="K27">
        <f>VLOOKUP($A27,RankingWk9!$A$2:$H$33,2,FALSE)-J27</f>
        <v>-3</v>
      </c>
      <c r="L27" t="str">
        <f t="shared" si="0"/>
        <v>San Diego Chargers</v>
      </c>
      <c r="M27" s="2">
        <f t="shared" si="1"/>
        <v>1446.7420926879631</v>
      </c>
      <c r="N27" s="3">
        <f>M27-VLOOKUP($A27,RankingWk9!$A$2:$H$33,3,FALSE)</f>
        <v>-13.011419912759266</v>
      </c>
    </row>
    <row r="28" spans="1:14">
      <c r="A28" t="s">
        <v>38</v>
      </c>
      <c r="B28">
        <v>27</v>
      </c>
      <c r="C28">
        <v>1405.5077138608494</v>
      </c>
      <c r="D28">
        <v>8</v>
      </c>
      <c r="E28">
        <v>2</v>
      </c>
      <c r="F28">
        <v>0</v>
      </c>
      <c r="G28">
        <v>6</v>
      </c>
      <c r="H28">
        <v>0</v>
      </c>
      <c r="J28">
        <f t="shared" si="2"/>
        <v>27</v>
      </c>
      <c r="K28">
        <f>VLOOKUP($A28,RankingWk9!$A$2:$H$33,2,FALSE)-J28</f>
        <v>0</v>
      </c>
      <c r="L28" t="str">
        <f t="shared" si="0"/>
        <v>Jacksonville Jaguars</v>
      </c>
      <c r="M28" s="2">
        <f t="shared" si="1"/>
        <v>1405.5077138608494</v>
      </c>
      <c r="N28" s="3">
        <f>M28-VLOOKUP($A28,RankingWk9!$A$2:$H$33,3,FALSE)</f>
        <v>-10.841540618777799</v>
      </c>
    </row>
    <row r="29" spans="1:14">
      <c r="A29" t="s">
        <v>41</v>
      </c>
      <c r="B29">
        <v>28</v>
      </c>
      <c r="C29">
        <v>1405.497233260887</v>
      </c>
      <c r="D29">
        <v>8</v>
      </c>
      <c r="E29">
        <v>4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VLOOKUP($A29,RankingWk9!$A$2:$H$33,2,FALSE)-J29</f>
        <v>0</v>
      </c>
      <c r="L29" t="str">
        <f t="shared" si="0"/>
        <v>Oakland Raiders</v>
      </c>
      <c r="M29" s="2">
        <f t="shared" si="1"/>
        <v>1405.497233260887</v>
      </c>
      <c r="N29" s="3">
        <f>M29-VLOOKUP($A29,RankingWk9!$A$2:$H$33,3,FALSE)</f>
        <v>-8.0981806391152986</v>
      </c>
    </row>
    <row r="30" spans="1:14">
      <c r="A30" t="s">
        <v>39</v>
      </c>
      <c r="B30">
        <v>29</v>
      </c>
      <c r="C30">
        <v>1398.4498484217638</v>
      </c>
      <c r="D30">
        <v>8</v>
      </c>
      <c r="E30">
        <v>3</v>
      </c>
      <c r="F30">
        <v>0</v>
      </c>
      <c r="G30">
        <v>5</v>
      </c>
      <c r="H30">
        <v>0</v>
      </c>
      <c r="J30">
        <f t="shared" si="2"/>
        <v>29</v>
      </c>
      <c r="K30">
        <f>VLOOKUP($A30,RankingWk9!$A$2:$H$33,2,FALSE)-J30</f>
        <v>0</v>
      </c>
      <c r="L30" t="str">
        <f t="shared" si="0"/>
        <v>Washington Redskins</v>
      </c>
      <c r="M30" s="2">
        <f t="shared" si="1"/>
        <v>1398.4498484217638</v>
      </c>
      <c r="N30" s="3">
        <f>M30-VLOOKUP($A30,RankingWk9!$A$2:$H$33,3,FALSE)</f>
        <v>-3.7547456875947773</v>
      </c>
    </row>
    <row r="31" spans="1:14">
      <c r="A31" t="s">
        <v>43</v>
      </c>
      <c r="B31">
        <v>30</v>
      </c>
      <c r="C31">
        <v>1370.0296008849766</v>
      </c>
      <c r="D31">
        <v>8</v>
      </c>
      <c r="E31">
        <v>3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VLOOKUP($A31,RankingWk9!$A$2:$H$33,2,FALSE)-J31</f>
        <v>0</v>
      </c>
      <c r="L31" t="str">
        <f t="shared" si="0"/>
        <v>Tampa Bay Buccaneers</v>
      </c>
      <c r="M31" s="2">
        <f t="shared" si="1"/>
        <v>1370.0296008849766</v>
      </c>
      <c r="N31" s="3">
        <f>M31-VLOOKUP($A31,RankingWk9!$A$2:$H$33,3,FALSE)</f>
        <v>-8.7800574616012454</v>
      </c>
    </row>
    <row r="32" spans="1:14">
      <c r="A32" t="s">
        <v>40</v>
      </c>
      <c r="B32">
        <v>31</v>
      </c>
      <c r="C32">
        <v>1361.7436133079057</v>
      </c>
      <c r="D32">
        <v>9</v>
      </c>
      <c r="E32">
        <v>2</v>
      </c>
      <c r="F32">
        <v>0</v>
      </c>
      <c r="G32">
        <v>7</v>
      </c>
      <c r="H32">
        <v>0</v>
      </c>
      <c r="J32">
        <f t="shared" si="2"/>
        <v>31</v>
      </c>
      <c r="K32">
        <f>VLOOKUP($A32,RankingWk9!$A$2:$H$33,2,FALSE)-J32</f>
        <v>0</v>
      </c>
      <c r="L32" t="str">
        <f t="shared" si="0"/>
        <v>Cleveland Browns</v>
      </c>
      <c r="M32" s="2">
        <f t="shared" si="1"/>
        <v>1361.7436133079057</v>
      </c>
      <c r="N32" s="3">
        <f>M32-VLOOKUP($A32,RankingWk9!$A$2:$H$33,3,FALSE)</f>
        <v>-4.5312947032537068</v>
      </c>
    </row>
    <row r="33" spans="1:14">
      <c r="A33" t="s">
        <v>42</v>
      </c>
      <c r="B33">
        <v>32</v>
      </c>
      <c r="C33">
        <v>1354.3944603603131</v>
      </c>
      <c r="D33">
        <v>8</v>
      </c>
      <c r="E33">
        <v>2</v>
      </c>
      <c r="F33">
        <v>0</v>
      </c>
      <c r="G33">
        <v>6</v>
      </c>
      <c r="H33">
        <v>0</v>
      </c>
      <c r="J33">
        <f t="shared" si="2"/>
        <v>32</v>
      </c>
      <c r="K33">
        <f>VLOOKUP($A33,RankingWk9!$A$2:$H$33,2,FALSE)-J33</f>
        <v>0</v>
      </c>
      <c r="L33" t="str">
        <f t="shared" si="0"/>
        <v>Tennessee Titans</v>
      </c>
      <c r="M33" s="2">
        <f t="shared" si="1"/>
        <v>1354.3944603603131</v>
      </c>
      <c r="N33" s="3">
        <f>M33-VLOOKUP($A33,RankingWk9!$A$2:$H$33,3,FALSE)</f>
        <v>19.047171632004847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 t="s">
        <v>9</v>
      </c>
      <c r="L1" s="1" t="s">
        <v>10</v>
      </c>
      <c r="M1" s="1" t="s">
        <v>2</v>
      </c>
      <c r="N1" s="1" t="s">
        <v>11</v>
      </c>
    </row>
    <row r="2" spans="1:14">
      <c r="A2" t="s">
        <v>12</v>
      </c>
      <c r="B2">
        <v>1</v>
      </c>
      <c r="C2">
        <v>1712.7079139670411</v>
      </c>
      <c r="D2">
        <v>9</v>
      </c>
      <c r="E2">
        <v>9</v>
      </c>
      <c r="F2">
        <v>0</v>
      </c>
      <c r="G2">
        <v>0</v>
      </c>
      <c r="H2">
        <v>0</v>
      </c>
      <c r="J2">
        <f>1</f>
        <v>1</v>
      </c>
      <c r="K2">
        <f>VLOOKUP($A2,RankingWk10!$A$2:$H$33,2,FALSE)-J2</f>
        <v>0</v>
      </c>
      <c r="L2" t="str">
        <f>A2</f>
        <v>New England Patriots</v>
      </c>
      <c r="M2" s="2">
        <f>C2</f>
        <v>1712.7079139670411</v>
      </c>
      <c r="N2" s="3">
        <f>M2-VLOOKUP($A2,RankingWk10!$A$2:$H$33,3,FALSE)</f>
        <v>5.6760113979912603</v>
      </c>
    </row>
    <row r="3" spans="1:14">
      <c r="A3" t="s">
        <v>14</v>
      </c>
      <c r="B3">
        <v>2</v>
      </c>
      <c r="C3">
        <v>1631.3482613462375</v>
      </c>
      <c r="D3">
        <v>9</v>
      </c>
      <c r="E3">
        <v>7</v>
      </c>
      <c r="F3">
        <v>0</v>
      </c>
      <c r="G3">
        <v>2</v>
      </c>
      <c r="H3">
        <v>0</v>
      </c>
      <c r="J3">
        <f>J2+1</f>
        <v>2</v>
      </c>
      <c r="K3">
        <f>VLOOKUP($A3,RankingWk10!$A$2:$H$33,2,FALSE)-J3</f>
        <v>0</v>
      </c>
      <c r="L3" t="str">
        <f t="shared" ref="L3:L33" si="0">A3</f>
        <v>Denver Broncos</v>
      </c>
      <c r="M3" s="2">
        <f t="shared" ref="M3:M33" si="1">C3</f>
        <v>1631.3482613462375</v>
      </c>
      <c r="N3" s="3">
        <f>M3-VLOOKUP($A3,RankingWk10!$A$2:$H$33,3,FALSE)</f>
        <v>-17.737668004935131</v>
      </c>
    </row>
    <row r="4" spans="1:14">
      <c r="A4" t="s">
        <v>16</v>
      </c>
      <c r="B4">
        <v>3</v>
      </c>
      <c r="C4">
        <v>1614.4825322913205</v>
      </c>
      <c r="D4">
        <v>9</v>
      </c>
      <c r="E4">
        <v>8</v>
      </c>
      <c r="F4">
        <v>0</v>
      </c>
      <c r="G4">
        <v>1</v>
      </c>
      <c r="H4">
        <v>0</v>
      </c>
      <c r="J4">
        <f t="shared" ref="J4:J33" si="2">J3+1</f>
        <v>3</v>
      </c>
      <c r="K4">
        <f>VLOOKUP($A4,RankingWk10!$A$2:$H$33,2,FALSE)-J4</f>
        <v>0</v>
      </c>
      <c r="L4" t="str">
        <f t="shared" si="0"/>
        <v>Cincinnati Bengals</v>
      </c>
      <c r="M4" s="2">
        <f t="shared" si="1"/>
        <v>1614.4825322913205</v>
      </c>
      <c r="N4" s="3">
        <f>M4-VLOOKUP($A4,RankingWk10!$A$2:$H$33,3,FALSE)</f>
        <v>-18.270896317599181</v>
      </c>
    </row>
    <row r="5" spans="1:14">
      <c r="A5" t="s">
        <v>26</v>
      </c>
      <c r="B5">
        <v>4</v>
      </c>
      <c r="C5">
        <v>1598.3112352719172</v>
      </c>
      <c r="D5">
        <v>9</v>
      </c>
      <c r="E5">
        <v>9</v>
      </c>
      <c r="F5">
        <v>0</v>
      </c>
      <c r="G5">
        <v>0</v>
      </c>
      <c r="H5">
        <v>0</v>
      </c>
      <c r="J5">
        <f t="shared" si="2"/>
        <v>4</v>
      </c>
      <c r="K5">
        <f>VLOOKUP($A5,RankingWk10!$A$2:$H$33,2,FALSE)-J5</f>
        <v>1</v>
      </c>
      <c r="L5" t="str">
        <f t="shared" si="0"/>
        <v>Carolina Panthers</v>
      </c>
      <c r="M5" s="2">
        <f t="shared" si="1"/>
        <v>1598.3112352719172</v>
      </c>
      <c r="N5" s="3">
        <f>M5-VLOOKUP($A5,RankingWk10!$A$2:$H$33,3,FALSE)</f>
        <v>5.0451055964513216</v>
      </c>
    </row>
    <row r="6" spans="1:14">
      <c r="A6" t="s">
        <v>13</v>
      </c>
      <c r="B6">
        <v>5</v>
      </c>
      <c r="C6">
        <v>1591.250028783867</v>
      </c>
      <c r="D6">
        <v>9</v>
      </c>
      <c r="E6">
        <v>4</v>
      </c>
      <c r="F6">
        <v>0</v>
      </c>
      <c r="G6">
        <v>5</v>
      </c>
      <c r="H6">
        <v>0</v>
      </c>
      <c r="J6">
        <f t="shared" si="2"/>
        <v>5</v>
      </c>
      <c r="K6">
        <f>VLOOKUP($A6,RankingWk10!$A$2:$H$33,2,FALSE)-J6</f>
        <v>-1</v>
      </c>
      <c r="L6" t="str">
        <f t="shared" si="0"/>
        <v>Seattle Seahawks</v>
      </c>
      <c r="M6" s="2">
        <f t="shared" si="1"/>
        <v>1591.250028783867</v>
      </c>
      <c r="N6" s="3">
        <f>M6-VLOOKUP($A6,RankingWk10!$A$2:$H$33,3,FALSE)</f>
        <v>-13.939565685167963</v>
      </c>
    </row>
    <row r="7" spans="1:14">
      <c r="A7" t="s">
        <v>21</v>
      </c>
      <c r="B7">
        <v>6</v>
      </c>
      <c r="C7">
        <v>1578.9383354603679</v>
      </c>
      <c r="D7">
        <v>9</v>
      </c>
      <c r="E7">
        <v>7</v>
      </c>
      <c r="F7">
        <v>0</v>
      </c>
      <c r="G7">
        <v>2</v>
      </c>
      <c r="H7">
        <v>0</v>
      </c>
      <c r="J7">
        <f t="shared" si="2"/>
        <v>6</v>
      </c>
      <c r="K7">
        <f>VLOOKUP($A7,RankingWk10!$A$2:$H$33,2,FALSE)-J7</f>
        <v>1</v>
      </c>
      <c r="L7" t="str">
        <f t="shared" si="0"/>
        <v>Arizona Cardinals</v>
      </c>
      <c r="M7" s="2">
        <f t="shared" si="1"/>
        <v>1578.9383354603679</v>
      </c>
      <c r="N7" s="3">
        <f>M7-VLOOKUP($A7,RankingWk10!$A$2:$H$33,3,FALSE)</f>
        <v>13.939565685167963</v>
      </c>
    </row>
    <row r="8" spans="1:14">
      <c r="A8" t="s">
        <v>20</v>
      </c>
      <c r="B8">
        <v>7</v>
      </c>
      <c r="C8">
        <v>1555.8454729717448</v>
      </c>
      <c r="D8">
        <v>10</v>
      </c>
      <c r="E8">
        <v>6</v>
      </c>
      <c r="F8">
        <v>0</v>
      </c>
      <c r="G8">
        <v>4</v>
      </c>
      <c r="H8">
        <v>0</v>
      </c>
      <c r="J8">
        <f t="shared" si="2"/>
        <v>7</v>
      </c>
      <c r="K8">
        <f>VLOOKUP($A8,RankingWk10!$A$2:$H$33,2,FALSE)-J8</f>
        <v>1</v>
      </c>
      <c r="L8" t="str">
        <f t="shared" si="0"/>
        <v>Pittsburgh Steelers</v>
      </c>
      <c r="M8" s="2">
        <f t="shared" si="1"/>
        <v>1555.8454729717448</v>
      </c>
      <c r="N8" s="3">
        <f>M8-VLOOKUP($A8,RankingWk10!$A$2:$H$33,3,FALSE)</f>
        <v>6.3334800821285171</v>
      </c>
    </row>
    <row r="9" spans="1:14">
      <c r="A9" t="s">
        <v>22</v>
      </c>
      <c r="B9">
        <v>8</v>
      </c>
      <c r="C9">
        <v>1555.6988410140784</v>
      </c>
      <c r="D9">
        <v>9</v>
      </c>
      <c r="E9">
        <v>6</v>
      </c>
      <c r="F9">
        <v>0</v>
      </c>
      <c r="G9">
        <v>3</v>
      </c>
      <c r="H9">
        <v>0</v>
      </c>
      <c r="J9">
        <f t="shared" si="2"/>
        <v>8</v>
      </c>
      <c r="K9">
        <f>VLOOKUP($A9,RankingWk10!$A$2:$H$33,2,FALSE)-J9</f>
        <v>-2</v>
      </c>
      <c r="L9" t="str">
        <f t="shared" si="0"/>
        <v>Green Bay Packers</v>
      </c>
      <c r="M9" s="2">
        <f t="shared" si="1"/>
        <v>1555.6988410140784</v>
      </c>
      <c r="N9" s="3">
        <f>M9-VLOOKUP($A9,RankingWk10!$A$2:$H$33,3,FALSE)</f>
        <v>-16.428485777115156</v>
      </c>
    </row>
    <row r="10" spans="1:14">
      <c r="A10" t="s">
        <v>15</v>
      </c>
      <c r="B10">
        <v>9</v>
      </c>
      <c r="C10">
        <v>1547.0268135558647</v>
      </c>
      <c r="D10">
        <v>9</v>
      </c>
      <c r="E10">
        <v>4</v>
      </c>
      <c r="F10">
        <v>0</v>
      </c>
      <c r="G10">
        <v>5</v>
      </c>
      <c r="H10">
        <v>1</v>
      </c>
      <c r="J10">
        <f t="shared" si="2"/>
        <v>9</v>
      </c>
      <c r="K10">
        <f>VLOOKUP($A10,RankingWk10!$A$2:$H$33,2,FALSE)-J10</f>
        <v>0</v>
      </c>
      <c r="L10" t="str">
        <f t="shared" si="0"/>
        <v>Indianapolis Colts</v>
      </c>
      <c r="M10" s="2">
        <f t="shared" si="1"/>
        <v>1547.0268135558647</v>
      </c>
      <c r="N10" s="3">
        <f>M10-VLOOKUP($A10,RankingWk10!$A$2:$H$33,3,FALSE)</f>
        <v>0</v>
      </c>
    </row>
    <row r="11" spans="1:14">
      <c r="A11" t="s">
        <v>34</v>
      </c>
      <c r="B11">
        <v>10</v>
      </c>
      <c r="C11">
        <v>1531.4175231905633</v>
      </c>
      <c r="D11">
        <v>9</v>
      </c>
      <c r="E11">
        <v>7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VLOOKUP($A11,RankingWk10!$A$2:$H$33,2,FALSE)-J11</f>
        <v>1</v>
      </c>
      <c r="L11" t="str">
        <f t="shared" si="0"/>
        <v>Minnesota Vikings</v>
      </c>
      <c r="M11" s="2">
        <f t="shared" si="1"/>
        <v>1531.4175231905633</v>
      </c>
      <c r="N11" s="3">
        <f>M11-VLOOKUP($A11,RankingWk10!$A$2:$H$33,3,FALSE)</f>
        <v>8.4269323722887748</v>
      </c>
    </row>
    <row r="12" spans="1:14">
      <c r="A12" t="s">
        <v>17</v>
      </c>
      <c r="B12">
        <v>11</v>
      </c>
      <c r="C12">
        <v>1520.7738322612036</v>
      </c>
      <c r="D12">
        <v>9</v>
      </c>
      <c r="E12">
        <v>3</v>
      </c>
      <c r="F12">
        <v>0</v>
      </c>
      <c r="G12">
        <v>6</v>
      </c>
      <c r="H12">
        <v>1</v>
      </c>
      <c r="J12">
        <f t="shared" si="2"/>
        <v>11</v>
      </c>
      <c r="K12">
        <f>VLOOKUP($A12,RankingWk10!$A$2:$H$33,2,FALSE)-J12</f>
        <v>1</v>
      </c>
      <c r="L12" t="str">
        <f t="shared" si="0"/>
        <v>San Francisco 49ers</v>
      </c>
      <c r="M12" s="2">
        <f t="shared" si="1"/>
        <v>1520.7738322612036</v>
      </c>
      <c r="N12" s="3">
        <f>M12-VLOOKUP($A12,RankingWk10!$A$2:$H$33,3,FALSE)</f>
        <v>0</v>
      </c>
    </row>
    <row r="13" spans="1:14">
      <c r="A13" t="s">
        <v>28</v>
      </c>
      <c r="B13">
        <v>12</v>
      </c>
      <c r="C13">
        <v>1511.69542803119</v>
      </c>
      <c r="D13">
        <v>9</v>
      </c>
      <c r="E13">
        <v>4</v>
      </c>
      <c r="F13">
        <v>0</v>
      </c>
      <c r="G13">
        <v>5</v>
      </c>
      <c r="H13">
        <v>0</v>
      </c>
      <c r="J13">
        <f t="shared" si="2"/>
        <v>12</v>
      </c>
      <c r="K13">
        <f>VLOOKUP($A13,RankingWk10!$A$2:$H$33,2,FALSE)-J13</f>
        <v>6</v>
      </c>
      <c r="L13" t="str">
        <f t="shared" si="0"/>
        <v>Kansas City Chiefs</v>
      </c>
      <c r="M13" s="2">
        <f t="shared" si="1"/>
        <v>1511.69542803119</v>
      </c>
      <c r="N13" s="3">
        <f>M13-VLOOKUP($A13,RankingWk10!$A$2:$H$33,3,FALSE)</f>
        <v>17.737668004935131</v>
      </c>
    </row>
    <row r="14" spans="1:14">
      <c r="A14" t="s">
        <v>18</v>
      </c>
      <c r="B14">
        <v>13</v>
      </c>
      <c r="C14">
        <v>1507.8104621522209</v>
      </c>
      <c r="D14">
        <v>9</v>
      </c>
      <c r="E14">
        <v>3</v>
      </c>
      <c r="F14">
        <v>0</v>
      </c>
      <c r="G14">
        <v>6</v>
      </c>
      <c r="H14">
        <v>0</v>
      </c>
      <c r="J14">
        <f t="shared" si="2"/>
        <v>13</v>
      </c>
      <c r="K14">
        <f>VLOOKUP($A14,RankingWk10!$A$2:$H$33,2,FALSE)-J14</f>
        <v>-3</v>
      </c>
      <c r="L14" t="str">
        <f t="shared" si="0"/>
        <v>Dallas Cowboys</v>
      </c>
      <c r="M14" s="2">
        <f t="shared" si="1"/>
        <v>1507.8104621522209</v>
      </c>
      <c r="N14" s="3">
        <f>M14-VLOOKUP($A14,RankingWk10!$A$2:$H$33,3,FALSE)</f>
        <v>-17.749594500729472</v>
      </c>
    </row>
    <row r="15" spans="1:14">
      <c r="A15" t="s">
        <v>23</v>
      </c>
      <c r="B15">
        <v>14</v>
      </c>
      <c r="C15">
        <v>1501.6929061336282</v>
      </c>
      <c r="D15">
        <v>10</v>
      </c>
      <c r="E15">
        <v>4</v>
      </c>
      <c r="F15">
        <v>0</v>
      </c>
      <c r="G15">
        <v>6</v>
      </c>
      <c r="H15">
        <v>0</v>
      </c>
      <c r="J15">
        <f t="shared" si="2"/>
        <v>14</v>
      </c>
      <c r="K15">
        <f>VLOOKUP($A15,RankingWk10!$A$2:$H$33,2,FALSE)-J15</f>
        <v>-1</v>
      </c>
      <c r="L15" t="str">
        <f t="shared" si="0"/>
        <v>New Orleans Saints</v>
      </c>
      <c r="M15" s="2">
        <f t="shared" si="1"/>
        <v>1501.6929061336282</v>
      </c>
      <c r="N15" s="3">
        <f>M15-VLOOKUP($A15,RankingWk10!$A$2:$H$33,3,FALSE)</f>
        <v>-16.650064579758237</v>
      </c>
    </row>
    <row r="16" spans="1:14">
      <c r="A16" t="s">
        <v>30</v>
      </c>
      <c r="B16">
        <v>15</v>
      </c>
      <c r="C16">
        <v>1498.2670209550949</v>
      </c>
      <c r="D16">
        <v>9</v>
      </c>
      <c r="E16">
        <v>6</v>
      </c>
      <c r="F16">
        <v>0</v>
      </c>
      <c r="G16">
        <v>3</v>
      </c>
      <c r="H16">
        <v>1</v>
      </c>
      <c r="J16">
        <f t="shared" si="2"/>
        <v>15</v>
      </c>
      <c r="K16">
        <f>VLOOKUP($A16,RankingWk10!$A$2:$H$33,2,FALSE)-J16</f>
        <v>0</v>
      </c>
      <c r="L16" t="str">
        <f t="shared" si="0"/>
        <v>Atlanta Falcons</v>
      </c>
      <c r="M16" s="2">
        <f t="shared" si="1"/>
        <v>1498.2670209550949</v>
      </c>
      <c r="N16" s="3">
        <f>M16-VLOOKUP($A16,RankingWk10!$A$2:$H$33,3,FALSE)</f>
        <v>0</v>
      </c>
    </row>
    <row r="17" spans="1:14">
      <c r="A17" t="s">
        <v>32</v>
      </c>
      <c r="B17">
        <v>16</v>
      </c>
      <c r="C17">
        <v>1493.6531605244204</v>
      </c>
      <c r="D17">
        <v>9</v>
      </c>
      <c r="E17">
        <v>5</v>
      </c>
      <c r="F17">
        <v>0</v>
      </c>
      <c r="G17">
        <v>4</v>
      </c>
      <c r="H17">
        <v>0</v>
      </c>
      <c r="J17">
        <f t="shared" si="2"/>
        <v>16</v>
      </c>
      <c r="K17">
        <f>VLOOKUP($A17,RankingWk10!$A$2:$H$33,2,FALSE)-J17</f>
        <v>3</v>
      </c>
      <c r="L17" t="str">
        <f t="shared" si="0"/>
        <v>Buffalo Bills</v>
      </c>
      <c r="M17" s="2">
        <f t="shared" si="1"/>
        <v>1493.6531605244204</v>
      </c>
      <c r="N17" s="3">
        <f>M17-VLOOKUP($A17,RankingWk10!$A$2:$H$33,3,FALSE)</f>
        <v>12.216698601342614</v>
      </c>
    </row>
    <row r="18" spans="1:14">
      <c r="A18" t="s">
        <v>19</v>
      </c>
      <c r="B18">
        <v>17</v>
      </c>
      <c r="C18">
        <v>1490.5183585386881</v>
      </c>
      <c r="D18">
        <v>9</v>
      </c>
      <c r="E18">
        <v>2</v>
      </c>
      <c r="F18">
        <v>0</v>
      </c>
      <c r="G18">
        <v>7</v>
      </c>
      <c r="H18">
        <v>0</v>
      </c>
      <c r="J18">
        <f t="shared" si="2"/>
        <v>17</v>
      </c>
      <c r="K18">
        <f>VLOOKUP($A18,RankingWk10!$A$2:$H$33,2,FALSE)-J18</f>
        <v>-3</v>
      </c>
      <c r="L18" t="str">
        <f t="shared" si="0"/>
        <v>Baltimore Ravens</v>
      </c>
      <c r="M18" s="2">
        <f t="shared" si="1"/>
        <v>1490.5183585386881</v>
      </c>
      <c r="N18" s="3">
        <f>M18-VLOOKUP($A18,RankingWk10!$A$2:$H$33,3,FALSE)</f>
        <v>-16.036306879826952</v>
      </c>
    </row>
    <row r="19" spans="1:14">
      <c r="A19" t="s">
        <v>33</v>
      </c>
      <c r="B19">
        <v>18</v>
      </c>
      <c r="C19">
        <v>1488.5344856673128</v>
      </c>
      <c r="D19">
        <v>10</v>
      </c>
      <c r="E19">
        <v>5</v>
      </c>
      <c r="F19">
        <v>0</v>
      </c>
      <c r="G19">
        <v>5</v>
      </c>
      <c r="H19">
        <v>0</v>
      </c>
      <c r="J19">
        <f t="shared" si="2"/>
        <v>18</v>
      </c>
      <c r="K19">
        <f>VLOOKUP($A19,RankingWk10!$A$2:$H$33,2,FALSE)-J19</f>
        <v>-1</v>
      </c>
      <c r="L19" t="str">
        <f t="shared" si="0"/>
        <v>New York Giants</v>
      </c>
      <c r="M19" s="2">
        <f t="shared" si="1"/>
        <v>1488.5344856673128</v>
      </c>
      <c r="N19" s="3">
        <f>M19-VLOOKUP($A19,RankingWk10!$A$2:$H$33,3,FALSE)</f>
        <v>-5.6760113979912603</v>
      </c>
    </row>
    <row r="20" spans="1:14">
      <c r="A20" t="s">
        <v>24</v>
      </c>
      <c r="B20">
        <v>19</v>
      </c>
      <c r="C20">
        <v>1483.9081281686108</v>
      </c>
      <c r="D20">
        <v>9</v>
      </c>
      <c r="E20">
        <v>3</v>
      </c>
      <c r="F20">
        <v>0</v>
      </c>
      <c r="G20">
        <v>6</v>
      </c>
      <c r="H20">
        <v>0</v>
      </c>
      <c r="J20">
        <f t="shared" si="2"/>
        <v>19</v>
      </c>
      <c r="K20">
        <f>VLOOKUP($A20,RankingWk10!$A$2:$H$33,2,FALSE)-J20</f>
        <v>-3</v>
      </c>
      <c r="L20" t="str">
        <f t="shared" si="0"/>
        <v>Philadelphia Eagles</v>
      </c>
      <c r="M20" s="2">
        <f t="shared" si="1"/>
        <v>1483.9081281686108</v>
      </c>
      <c r="N20" s="3">
        <f>M20-VLOOKUP($A20,RankingWk10!$A$2:$H$33,3,FALSE)</f>
        <v>-13.498804448270221</v>
      </c>
    </row>
    <row r="21" spans="1:14">
      <c r="A21" t="s">
        <v>29</v>
      </c>
      <c r="B21">
        <v>20</v>
      </c>
      <c r="C21">
        <v>1483.0848097713833</v>
      </c>
      <c r="D21">
        <v>9</v>
      </c>
      <c r="E21">
        <v>4</v>
      </c>
      <c r="F21">
        <v>0</v>
      </c>
      <c r="G21">
        <v>5</v>
      </c>
      <c r="H21">
        <v>0</v>
      </c>
      <c r="J21">
        <f t="shared" si="2"/>
        <v>20</v>
      </c>
      <c r="K21">
        <f>VLOOKUP($A21,RankingWk10!$A$2:$H$33,2,FALSE)-J21</f>
        <v>2</v>
      </c>
      <c r="L21" t="str">
        <f t="shared" si="0"/>
        <v>Miami Dolphins</v>
      </c>
      <c r="M21" s="2">
        <f t="shared" si="1"/>
        <v>1483.0848097713833</v>
      </c>
      <c r="N21" s="3">
        <f>M21-VLOOKUP($A21,RankingWk10!$A$2:$H$33,3,FALSE)</f>
        <v>13.498804448270221</v>
      </c>
    </row>
    <row r="22" spans="1:14">
      <c r="A22" t="s">
        <v>31</v>
      </c>
      <c r="B22">
        <v>21</v>
      </c>
      <c r="C22">
        <v>1477.5032716764254</v>
      </c>
      <c r="D22">
        <v>9</v>
      </c>
      <c r="E22">
        <v>4</v>
      </c>
      <c r="F22">
        <v>0</v>
      </c>
      <c r="G22">
        <v>5</v>
      </c>
      <c r="H22">
        <v>0</v>
      </c>
      <c r="J22">
        <f t="shared" si="2"/>
        <v>21</v>
      </c>
      <c r="K22">
        <f>VLOOKUP($A22,RankingWk10!$A$2:$H$33,2,FALSE)-J22</f>
        <v>2</v>
      </c>
      <c r="L22" t="str">
        <f t="shared" si="0"/>
        <v>Houston Texans</v>
      </c>
      <c r="M22" s="2">
        <f t="shared" si="1"/>
        <v>1477.5032716764254</v>
      </c>
      <c r="N22" s="3">
        <f>M22-VLOOKUP($A22,RankingWk10!$A$2:$H$33,3,FALSE)</f>
        <v>18.270896317599181</v>
      </c>
    </row>
    <row r="23" spans="1:14">
      <c r="A23" t="s">
        <v>25</v>
      </c>
      <c r="B23">
        <v>22</v>
      </c>
      <c r="C23">
        <v>1475.5398181679029</v>
      </c>
      <c r="D23">
        <v>9</v>
      </c>
      <c r="E23">
        <v>2</v>
      </c>
      <c r="F23">
        <v>0</v>
      </c>
      <c r="G23">
        <v>7</v>
      </c>
      <c r="H23">
        <v>0</v>
      </c>
      <c r="J23">
        <f t="shared" si="2"/>
        <v>22</v>
      </c>
      <c r="K23">
        <f>VLOOKUP($A23,RankingWk10!$A$2:$H$33,2,FALSE)-J23</f>
        <v>2</v>
      </c>
      <c r="L23" t="str">
        <f t="shared" si="0"/>
        <v>Detroit Lions</v>
      </c>
      <c r="M23" s="2">
        <f t="shared" si="1"/>
        <v>1475.5398181679029</v>
      </c>
      <c r="N23" s="3">
        <f>M23-VLOOKUP($A23,RankingWk10!$A$2:$H$33,3,FALSE)</f>
        <v>16.428485777115156</v>
      </c>
    </row>
    <row r="24" spans="1:14">
      <c r="A24" t="s">
        <v>35</v>
      </c>
      <c r="B24">
        <v>23</v>
      </c>
      <c r="C24">
        <v>1471.5008447134569</v>
      </c>
      <c r="D24">
        <v>9</v>
      </c>
      <c r="E24">
        <v>4</v>
      </c>
      <c r="F24">
        <v>0</v>
      </c>
      <c r="G24">
        <v>5</v>
      </c>
      <c r="H24">
        <v>0</v>
      </c>
      <c r="J24">
        <f t="shared" si="2"/>
        <v>23</v>
      </c>
      <c r="K24">
        <f>VLOOKUP($A24,RankingWk10!$A$2:$H$33,2,FALSE)-J24</f>
        <v>2</v>
      </c>
      <c r="L24" t="str">
        <f t="shared" si="0"/>
        <v>Chicago Bears</v>
      </c>
      <c r="M24" s="2">
        <f t="shared" si="1"/>
        <v>1471.5008447134569</v>
      </c>
      <c r="N24" s="3">
        <f>M24-VLOOKUP($A24,RankingWk10!$A$2:$H$33,3,FALSE)</f>
        <v>12.958689833087419</v>
      </c>
    </row>
    <row r="25" spans="1:14">
      <c r="A25" t="s">
        <v>37</v>
      </c>
      <c r="B25">
        <v>24</v>
      </c>
      <c r="C25">
        <v>1461.3440956742438</v>
      </c>
      <c r="D25">
        <v>9</v>
      </c>
      <c r="E25">
        <v>5</v>
      </c>
      <c r="F25">
        <v>0</v>
      </c>
      <c r="G25">
        <v>4</v>
      </c>
      <c r="H25">
        <v>0</v>
      </c>
      <c r="J25">
        <f t="shared" si="2"/>
        <v>24</v>
      </c>
      <c r="K25">
        <f>VLOOKUP($A25,RankingWk10!$A$2:$H$33,2,FALSE)-J25</f>
        <v>-4</v>
      </c>
      <c r="L25" t="str">
        <f t="shared" si="0"/>
        <v>New York Jets</v>
      </c>
      <c r="M25" s="2">
        <f t="shared" si="1"/>
        <v>1461.3440956742438</v>
      </c>
      <c r="N25" s="3">
        <f>M25-VLOOKUP($A25,RankingWk10!$A$2:$H$33,3,FALSE)</f>
        <v>-12.216698601342614</v>
      </c>
    </row>
    <row r="26" spans="1:14">
      <c r="A26" t="s">
        <v>36</v>
      </c>
      <c r="B26">
        <v>25</v>
      </c>
      <c r="C26">
        <v>1458.3384057616938</v>
      </c>
      <c r="D26">
        <v>9</v>
      </c>
      <c r="E26">
        <v>4</v>
      </c>
      <c r="F26">
        <v>0</v>
      </c>
      <c r="G26">
        <v>5</v>
      </c>
      <c r="H26">
        <v>0</v>
      </c>
      <c r="J26">
        <f t="shared" si="2"/>
        <v>25</v>
      </c>
      <c r="K26">
        <f>VLOOKUP($A26,RankingWk10!$A$2:$H$33,2,FALSE)-J26</f>
        <v>-4</v>
      </c>
      <c r="L26" t="str">
        <f t="shared" si="0"/>
        <v>St. Louis Rams</v>
      </c>
      <c r="M26" s="2">
        <f t="shared" si="1"/>
        <v>1458.3384057616938</v>
      </c>
      <c r="N26" s="3">
        <f>M26-VLOOKUP($A26,RankingWk10!$A$2:$H$33,3,FALSE)</f>
        <v>-12.958689833087419</v>
      </c>
    </row>
    <row r="27" spans="1:14">
      <c r="A27" t="s">
        <v>27</v>
      </c>
      <c r="B27">
        <v>26</v>
      </c>
      <c r="C27">
        <v>1446.7420926879631</v>
      </c>
      <c r="D27">
        <v>9</v>
      </c>
      <c r="E27">
        <v>2</v>
      </c>
      <c r="F27">
        <v>0</v>
      </c>
      <c r="G27">
        <v>7</v>
      </c>
      <c r="H27">
        <v>1</v>
      </c>
      <c r="J27">
        <f t="shared" si="2"/>
        <v>26</v>
      </c>
      <c r="K27">
        <f>VLOOKUP($A27,RankingWk10!$A$2:$H$33,2,FALSE)-J27</f>
        <v>0</v>
      </c>
      <c r="L27" t="str">
        <f t="shared" si="0"/>
        <v>San Diego Chargers</v>
      </c>
      <c r="M27" s="2">
        <f t="shared" si="1"/>
        <v>1446.7420926879631</v>
      </c>
      <c r="N27" s="3">
        <f>M27-VLOOKUP($A27,RankingWk10!$A$2:$H$33,3,FALSE)</f>
        <v>0</v>
      </c>
    </row>
    <row r="28" spans="1:14">
      <c r="A28" t="s">
        <v>38</v>
      </c>
      <c r="B28">
        <v>27</v>
      </c>
      <c r="C28">
        <v>1421.5440207406764</v>
      </c>
      <c r="D28">
        <v>9</v>
      </c>
      <c r="E28">
        <v>3</v>
      </c>
      <c r="F28">
        <v>0</v>
      </c>
      <c r="G28">
        <v>6</v>
      </c>
      <c r="H28">
        <v>0</v>
      </c>
      <c r="J28">
        <f t="shared" si="2"/>
        <v>27</v>
      </c>
      <c r="K28">
        <f>VLOOKUP($A28,RankingWk10!$A$2:$H$33,2,FALSE)-J28</f>
        <v>0</v>
      </c>
      <c r="L28" t="str">
        <f t="shared" si="0"/>
        <v>Jacksonville Jaguars</v>
      </c>
      <c r="M28" s="2">
        <f t="shared" si="1"/>
        <v>1421.5440207406764</v>
      </c>
      <c r="N28" s="3">
        <f>M28-VLOOKUP($A28,RankingWk10!$A$2:$H$33,3,FALSE)</f>
        <v>16.036306879826952</v>
      </c>
    </row>
    <row r="29" spans="1:14">
      <c r="A29" t="s">
        <v>39</v>
      </c>
      <c r="B29">
        <v>28</v>
      </c>
      <c r="C29">
        <v>1415.0999130015221</v>
      </c>
      <c r="D29">
        <v>9</v>
      </c>
      <c r="E29">
        <v>4</v>
      </c>
      <c r="F29">
        <v>0</v>
      </c>
      <c r="G29">
        <v>5</v>
      </c>
      <c r="H29">
        <v>0</v>
      </c>
      <c r="J29">
        <f t="shared" si="2"/>
        <v>28</v>
      </c>
      <c r="K29">
        <f>VLOOKUP($A29,RankingWk10!$A$2:$H$33,2,FALSE)-J29</f>
        <v>1</v>
      </c>
      <c r="L29" t="str">
        <f t="shared" si="0"/>
        <v>Washington Redskins</v>
      </c>
      <c r="M29" s="2">
        <f t="shared" si="1"/>
        <v>1415.0999130015221</v>
      </c>
      <c r="N29" s="3">
        <f>M29-VLOOKUP($A29,RankingWk10!$A$2:$H$33,3,FALSE)</f>
        <v>16.650064579758237</v>
      </c>
    </row>
    <row r="30" spans="1:14">
      <c r="A30" t="s">
        <v>41</v>
      </c>
      <c r="B30">
        <v>29</v>
      </c>
      <c r="C30">
        <v>1397.0703008885982</v>
      </c>
      <c r="D30">
        <v>9</v>
      </c>
      <c r="E30">
        <v>4</v>
      </c>
      <c r="F30">
        <v>0</v>
      </c>
      <c r="G30">
        <v>5</v>
      </c>
      <c r="H30">
        <v>0</v>
      </c>
      <c r="J30">
        <f t="shared" si="2"/>
        <v>29</v>
      </c>
      <c r="K30">
        <f>VLOOKUP($A30,RankingWk10!$A$2:$H$33,2,FALSE)-J30</f>
        <v>-1</v>
      </c>
      <c r="L30" t="str">
        <f t="shared" si="0"/>
        <v>Oakland Raiders</v>
      </c>
      <c r="M30" s="2">
        <f t="shared" si="1"/>
        <v>1397.0703008885982</v>
      </c>
      <c r="N30" s="3">
        <f>M30-VLOOKUP($A30,RankingWk10!$A$2:$H$33,3,FALSE)</f>
        <v>-8.4269323722887748</v>
      </c>
    </row>
    <row r="31" spans="1:14">
      <c r="A31" t="s">
        <v>43</v>
      </c>
      <c r="B31">
        <v>30</v>
      </c>
      <c r="C31">
        <v>1387.7791953857061</v>
      </c>
      <c r="D31">
        <v>9</v>
      </c>
      <c r="E31">
        <v>4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VLOOKUP($A31,RankingWk10!$A$2:$H$33,2,FALSE)-J31</f>
        <v>0</v>
      </c>
      <c r="L31" t="str">
        <f t="shared" si="0"/>
        <v>Tampa Bay Buccaneers</v>
      </c>
      <c r="M31" s="2">
        <f t="shared" si="1"/>
        <v>1387.7791953857061</v>
      </c>
      <c r="N31" s="3">
        <f>M31-VLOOKUP($A31,RankingWk10!$A$2:$H$33,3,FALSE)</f>
        <v>17.749594500729472</v>
      </c>
    </row>
    <row r="32" spans="1:14">
      <c r="A32" t="s">
        <v>40</v>
      </c>
      <c r="B32">
        <v>31</v>
      </c>
      <c r="C32">
        <v>1355.4101332257771</v>
      </c>
      <c r="D32">
        <v>10</v>
      </c>
      <c r="E32">
        <v>2</v>
      </c>
      <c r="F32">
        <v>0</v>
      </c>
      <c r="G32">
        <v>8</v>
      </c>
      <c r="H32">
        <v>0</v>
      </c>
      <c r="J32">
        <f t="shared" si="2"/>
        <v>31</v>
      </c>
      <c r="K32">
        <f>VLOOKUP($A32,RankingWk10!$A$2:$H$33,2,FALSE)-J32</f>
        <v>0</v>
      </c>
      <c r="L32" t="str">
        <f t="shared" si="0"/>
        <v>Cleveland Browns</v>
      </c>
      <c r="M32" s="2">
        <f t="shared" si="1"/>
        <v>1355.4101332257771</v>
      </c>
      <c r="N32" s="3">
        <f>M32-VLOOKUP($A32,RankingWk10!$A$2:$H$33,3,FALSE)</f>
        <v>-6.3334800821285171</v>
      </c>
    </row>
    <row r="33" spans="1:14">
      <c r="A33" t="s">
        <v>42</v>
      </c>
      <c r="B33">
        <v>32</v>
      </c>
      <c r="C33">
        <v>1349.3493547638618</v>
      </c>
      <c r="D33">
        <v>9</v>
      </c>
      <c r="E33">
        <v>2</v>
      </c>
      <c r="F33">
        <v>0</v>
      </c>
      <c r="G33">
        <v>7</v>
      </c>
      <c r="H33">
        <v>0</v>
      </c>
      <c r="J33">
        <f t="shared" si="2"/>
        <v>32</v>
      </c>
      <c r="K33">
        <f>VLOOKUP($A33,RankingWk10!$A$2:$H$33,2,FALSE)-J33</f>
        <v>0</v>
      </c>
      <c r="L33" t="str">
        <f t="shared" si="0"/>
        <v>Tennessee Titans</v>
      </c>
      <c r="M33" s="2">
        <f t="shared" si="1"/>
        <v>1349.3493547638618</v>
      </c>
      <c r="N33" s="3">
        <f>M33-VLOOKUP($A33,RankingWk10!$A$2:$H$33,3,FALSE)</f>
        <v>-5.0451055964513216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 t="s">
        <v>9</v>
      </c>
      <c r="L1" s="1" t="s">
        <v>10</v>
      </c>
      <c r="M1" s="1" t="s">
        <v>2</v>
      </c>
      <c r="N1" s="1" t="s">
        <v>11</v>
      </c>
    </row>
    <row r="2" spans="1:14">
      <c r="A2" t="s">
        <v>12</v>
      </c>
      <c r="B2">
        <v>1</v>
      </c>
      <c r="C2">
        <v>1718.2280426309778</v>
      </c>
      <c r="D2">
        <v>10</v>
      </c>
      <c r="E2">
        <v>10</v>
      </c>
      <c r="F2">
        <v>0</v>
      </c>
      <c r="G2">
        <v>0</v>
      </c>
      <c r="H2">
        <v>0</v>
      </c>
      <c r="J2">
        <f>1</f>
        <v>1</v>
      </c>
      <c r="K2">
        <f>VLOOKUP($A2,RankingWk11!$A$2:$H$33,2,FALSE)-J2</f>
        <v>0</v>
      </c>
      <c r="L2" t="str">
        <f>A2</f>
        <v>New England Patriots</v>
      </c>
      <c r="M2" s="2">
        <f>C2</f>
        <v>1718.2280426309778</v>
      </c>
      <c r="N2" s="3">
        <f>M2-VLOOKUP($A2,RankingWk11!$A$2:$H$33,3,FALSE)</f>
        <v>5.5201286639367027</v>
      </c>
    </row>
    <row r="3" spans="1:14">
      <c r="A3" t="s">
        <v>14</v>
      </c>
      <c r="B3">
        <v>2</v>
      </c>
      <c r="C3">
        <v>1638.4714156232164</v>
      </c>
      <c r="D3">
        <v>10</v>
      </c>
      <c r="E3">
        <v>8</v>
      </c>
      <c r="F3">
        <v>0</v>
      </c>
      <c r="G3">
        <v>2</v>
      </c>
      <c r="H3">
        <v>0</v>
      </c>
      <c r="J3">
        <f>J2+1</f>
        <v>2</v>
      </c>
      <c r="K3">
        <f>VLOOKUP($A3,RankingWk11!$A$2:$H$33,2,FALSE)-J3</f>
        <v>0</v>
      </c>
      <c r="L3" t="str">
        <f t="shared" ref="L3:L33" si="0">A3</f>
        <v>Denver Broncos</v>
      </c>
      <c r="M3" s="2">
        <f t="shared" ref="M3:M33" si="1">C3</f>
        <v>1638.4714156232164</v>
      </c>
      <c r="N3" s="3">
        <f>M3-VLOOKUP($A3,RankingWk11!$A$2:$H$33,3,FALSE)</f>
        <v>7.1231542769789939</v>
      </c>
    </row>
    <row r="4" spans="1:14">
      <c r="A4" t="s">
        <v>26</v>
      </c>
      <c r="B4">
        <v>3</v>
      </c>
      <c r="C4">
        <v>1604.7695686839402</v>
      </c>
      <c r="D4">
        <v>10</v>
      </c>
      <c r="E4">
        <v>10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VLOOKUP($A4,RankingWk11!$A$2:$H$33,2,FALSE)-J4</f>
        <v>1</v>
      </c>
      <c r="L4" t="str">
        <f t="shared" si="0"/>
        <v>Carolina Panthers</v>
      </c>
      <c r="M4" s="2">
        <f t="shared" si="1"/>
        <v>1604.7695686839402</v>
      </c>
      <c r="N4" s="3">
        <f>M4-VLOOKUP($A4,RankingWk11!$A$2:$H$33,3,FALSE)</f>
        <v>6.4583334120229665</v>
      </c>
    </row>
    <row r="5" spans="1:14">
      <c r="A5" t="s">
        <v>13</v>
      </c>
      <c r="B5">
        <v>4</v>
      </c>
      <c r="C5">
        <v>1601.2486578709861</v>
      </c>
      <c r="D5">
        <v>10</v>
      </c>
      <c r="E5">
        <v>5</v>
      </c>
      <c r="F5">
        <v>0</v>
      </c>
      <c r="G5">
        <v>5</v>
      </c>
      <c r="H5">
        <v>0</v>
      </c>
      <c r="J5">
        <f t="shared" si="2"/>
        <v>4</v>
      </c>
      <c r="K5">
        <f>VLOOKUP($A5,RankingWk11!$A$2:$H$33,2,FALSE)-J5</f>
        <v>1</v>
      </c>
      <c r="L5" t="str">
        <f t="shared" si="0"/>
        <v>Seattle Seahawks</v>
      </c>
      <c r="M5" s="2">
        <f t="shared" si="1"/>
        <v>1601.2486578709861</v>
      </c>
      <c r="N5" s="3">
        <f>M5-VLOOKUP($A5,RankingWk11!$A$2:$H$33,3,FALSE)</f>
        <v>9.9986290871190704</v>
      </c>
    </row>
    <row r="6" spans="1:14">
      <c r="A6" t="s">
        <v>16</v>
      </c>
      <c r="B6">
        <v>5</v>
      </c>
      <c r="C6">
        <v>1600.7081698233219</v>
      </c>
      <c r="D6">
        <v>10</v>
      </c>
      <c r="E6">
        <v>8</v>
      </c>
      <c r="F6">
        <v>0</v>
      </c>
      <c r="G6">
        <v>2</v>
      </c>
      <c r="H6">
        <v>0</v>
      </c>
      <c r="J6">
        <f t="shared" si="2"/>
        <v>5</v>
      </c>
      <c r="K6">
        <f>VLOOKUP($A6,RankingWk11!$A$2:$H$33,2,FALSE)-J6</f>
        <v>-2</v>
      </c>
      <c r="L6" t="str">
        <f t="shared" si="0"/>
        <v>Cincinnati Bengals</v>
      </c>
      <c r="M6" s="2">
        <f t="shared" si="1"/>
        <v>1600.7081698233219</v>
      </c>
      <c r="N6" s="3">
        <f>M6-VLOOKUP($A6,RankingWk11!$A$2:$H$33,3,FALSE)</f>
        <v>-13.774362467998571</v>
      </c>
    </row>
    <row r="7" spans="1:14">
      <c r="A7" t="s">
        <v>21</v>
      </c>
      <c r="B7">
        <v>6</v>
      </c>
      <c r="C7">
        <v>1592.7126979283664</v>
      </c>
      <c r="D7">
        <v>10</v>
      </c>
      <c r="E7">
        <v>8</v>
      </c>
      <c r="F7">
        <v>0</v>
      </c>
      <c r="G7">
        <v>2</v>
      </c>
      <c r="H7">
        <v>0</v>
      </c>
      <c r="J7">
        <f t="shared" si="2"/>
        <v>6</v>
      </c>
      <c r="K7">
        <f>VLOOKUP($A7,RankingWk11!$A$2:$H$33,2,FALSE)-J7</f>
        <v>0</v>
      </c>
      <c r="L7" t="str">
        <f t="shared" si="0"/>
        <v>Arizona Cardinals</v>
      </c>
      <c r="M7" s="2">
        <f t="shared" si="1"/>
        <v>1592.7126979283664</v>
      </c>
      <c r="N7" s="3">
        <f>M7-VLOOKUP($A7,RankingWk11!$A$2:$H$33,3,FALSE)</f>
        <v>13.774362467998571</v>
      </c>
    </row>
    <row r="8" spans="1:14">
      <c r="A8" t="s">
        <v>22</v>
      </c>
      <c r="B8">
        <v>7</v>
      </c>
      <c r="C8">
        <v>1567.3266698805958</v>
      </c>
      <c r="D8">
        <v>10</v>
      </c>
      <c r="E8">
        <v>7</v>
      </c>
      <c r="F8">
        <v>0</v>
      </c>
      <c r="G8">
        <v>3</v>
      </c>
      <c r="H8">
        <v>0</v>
      </c>
      <c r="J8">
        <f t="shared" si="2"/>
        <v>7</v>
      </c>
      <c r="K8">
        <f>VLOOKUP($A8,RankingWk11!$A$2:$H$33,2,FALSE)-J8</f>
        <v>1</v>
      </c>
      <c r="L8" t="str">
        <f t="shared" si="0"/>
        <v>Green Bay Packers</v>
      </c>
      <c r="M8" s="2">
        <f t="shared" si="1"/>
        <v>1567.3266698805958</v>
      </c>
      <c r="N8" s="3">
        <f>M8-VLOOKUP($A8,RankingWk11!$A$2:$H$33,3,FALSE)</f>
        <v>11.627828866517348</v>
      </c>
    </row>
    <row r="9" spans="1:14">
      <c r="A9" t="s">
        <v>15</v>
      </c>
      <c r="B9">
        <v>8</v>
      </c>
      <c r="C9">
        <v>1557.7839662995746</v>
      </c>
      <c r="D9">
        <v>10</v>
      </c>
      <c r="E9">
        <v>5</v>
      </c>
      <c r="F9">
        <v>0</v>
      </c>
      <c r="G9">
        <v>5</v>
      </c>
      <c r="H9">
        <v>0</v>
      </c>
      <c r="J9">
        <f t="shared" si="2"/>
        <v>8</v>
      </c>
      <c r="K9">
        <f>VLOOKUP($A9,RankingWk11!$A$2:$H$33,2,FALSE)-J9</f>
        <v>1</v>
      </c>
      <c r="L9" t="str">
        <f t="shared" si="0"/>
        <v>Indianapolis Colts</v>
      </c>
      <c r="M9" s="2">
        <f t="shared" si="1"/>
        <v>1557.7839662995746</v>
      </c>
      <c r="N9" s="3">
        <f>M9-VLOOKUP($A9,RankingWk11!$A$2:$H$33,3,FALSE)</f>
        <v>10.757152743709867</v>
      </c>
    </row>
    <row r="10" spans="1:14">
      <c r="A10" t="s">
        <v>20</v>
      </c>
      <c r="B10">
        <v>9</v>
      </c>
      <c r="C10">
        <v>1555.8454729717448</v>
      </c>
      <c r="D10">
        <v>10</v>
      </c>
      <c r="E10">
        <v>6</v>
      </c>
      <c r="F10">
        <v>0</v>
      </c>
      <c r="G10">
        <v>4</v>
      </c>
      <c r="H10">
        <v>1</v>
      </c>
      <c r="J10">
        <f t="shared" si="2"/>
        <v>9</v>
      </c>
      <c r="K10">
        <f>VLOOKUP($A10,RankingWk11!$A$2:$H$33,2,FALSE)-J10</f>
        <v>-2</v>
      </c>
      <c r="L10" t="str">
        <f t="shared" si="0"/>
        <v>Pittsburgh Steelers</v>
      </c>
      <c r="M10" s="2">
        <f t="shared" si="1"/>
        <v>1555.8454729717448</v>
      </c>
      <c r="N10" s="3">
        <f>M10-VLOOKUP($A10,RankingWk11!$A$2:$H$33,3,FALSE)</f>
        <v>0</v>
      </c>
    </row>
    <row r="11" spans="1:14">
      <c r="A11" t="s">
        <v>28</v>
      </c>
      <c r="B11">
        <v>10</v>
      </c>
      <c r="C11">
        <v>1521.8853937845652</v>
      </c>
      <c r="D11">
        <v>10</v>
      </c>
      <c r="E11">
        <v>5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VLOOKUP($A11,RankingWk11!$A$2:$H$33,2,FALSE)-J11</f>
        <v>2</v>
      </c>
      <c r="L11" t="str">
        <f t="shared" si="0"/>
        <v>Kansas City Chiefs</v>
      </c>
      <c r="M11" s="2">
        <f t="shared" si="1"/>
        <v>1521.8853937845652</v>
      </c>
      <c r="N11" s="3">
        <f>M11-VLOOKUP($A11,RankingWk11!$A$2:$H$33,3,FALSE)</f>
        <v>10.189965753375191</v>
      </c>
    </row>
    <row r="12" spans="1:14">
      <c r="A12" t="s">
        <v>34</v>
      </c>
      <c r="B12">
        <v>11</v>
      </c>
      <c r="C12">
        <v>1519.789694324046</v>
      </c>
      <c r="D12">
        <v>10</v>
      </c>
      <c r="E12">
        <v>7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VLOOKUP($A12,RankingWk11!$A$2:$H$33,2,FALSE)-J12</f>
        <v>-1</v>
      </c>
      <c r="L12" t="str">
        <f t="shared" si="0"/>
        <v>Minnesota Vikings</v>
      </c>
      <c r="M12" s="2">
        <f t="shared" si="1"/>
        <v>1519.789694324046</v>
      </c>
      <c r="N12" s="3">
        <f>M12-VLOOKUP($A12,RankingWk11!$A$2:$H$33,3,FALSE)</f>
        <v>-11.627828866517348</v>
      </c>
    </row>
    <row r="13" spans="1:14">
      <c r="A13" t="s">
        <v>18</v>
      </c>
      <c r="B13">
        <v>12</v>
      </c>
      <c r="C13">
        <v>1519.4223840528978</v>
      </c>
      <c r="D13">
        <v>10</v>
      </c>
      <c r="E13">
        <v>4</v>
      </c>
      <c r="F13">
        <v>0</v>
      </c>
      <c r="G13">
        <v>6</v>
      </c>
      <c r="H13">
        <v>0</v>
      </c>
      <c r="J13">
        <f t="shared" si="2"/>
        <v>12</v>
      </c>
      <c r="K13">
        <f>VLOOKUP($A13,RankingWk11!$A$2:$H$33,2,FALSE)-J13</f>
        <v>1</v>
      </c>
      <c r="L13" t="str">
        <f t="shared" si="0"/>
        <v>Dallas Cowboys</v>
      </c>
      <c r="M13" s="2">
        <f t="shared" si="1"/>
        <v>1519.4223840528978</v>
      </c>
      <c r="N13" s="3">
        <f>M13-VLOOKUP($A13,RankingWk11!$A$2:$H$33,3,FALSE)</f>
        <v>11.611921900676862</v>
      </c>
    </row>
    <row r="14" spans="1:14">
      <c r="A14" t="s">
        <v>17</v>
      </c>
      <c r="B14">
        <v>13</v>
      </c>
      <c r="C14">
        <v>1510.7752031740845</v>
      </c>
      <c r="D14">
        <v>10</v>
      </c>
      <c r="E14">
        <v>3</v>
      </c>
      <c r="F14">
        <v>0</v>
      </c>
      <c r="G14">
        <v>7</v>
      </c>
      <c r="H14">
        <v>0</v>
      </c>
      <c r="J14">
        <f t="shared" si="2"/>
        <v>13</v>
      </c>
      <c r="K14">
        <f>VLOOKUP($A14,RankingWk11!$A$2:$H$33,2,FALSE)-J14</f>
        <v>-2</v>
      </c>
      <c r="L14" t="str">
        <f t="shared" si="0"/>
        <v>San Francisco 49ers</v>
      </c>
      <c r="M14" s="2">
        <f t="shared" si="1"/>
        <v>1510.7752031740845</v>
      </c>
      <c r="N14" s="3">
        <f>M14-VLOOKUP($A14,RankingWk11!$A$2:$H$33,3,FALSE)</f>
        <v>-9.9986290871190704</v>
      </c>
    </row>
    <row r="15" spans="1:14">
      <c r="A15" t="s">
        <v>19</v>
      </c>
      <c r="B15">
        <v>14</v>
      </c>
      <c r="C15">
        <v>1501.8638910663249</v>
      </c>
      <c r="D15">
        <v>10</v>
      </c>
      <c r="E15">
        <v>3</v>
      </c>
      <c r="F15">
        <v>0</v>
      </c>
      <c r="G15">
        <v>7</v>
      </c>
      <c r="H15">
        <v>0</v>
      </c>
      <c r="J15">
        <f t="shared" si="2"/>
        <v>14</v>
      </c>
      <c r="K15">
        <f>VLOOKUP($A15,RankingWk11!$A$2:$H$33,2,FALSE)-J15</f>
        <v>3</v>
      </c>
      <c r="L15" t="str">
        <f t="shared" si="0"/>
        <v>Baltimore Ravens</v>
      </c>
      <c r="M15" s="2">
        <f t="shared" si="1"/>
        <v>1501.8638910663249</v>
      </c>
      <c r="N15" s="3">
        <f>M15-VLOOKUP($A15,RankingWk11!$A$2:$H$33,3,FALSE)</f>
        <v>11.345532527636806</v>
      </c>
    </row>
    <row r="16" spans="1:14">
      <c r="A16" t="s">
        <v>23</v>
      </c>
      <c r="B16">
        <v>15</v>
      </c>
      <c r="C16">
        <v>1501.6929061336282</v>
      </c>
      <c r="D16">
        <v>10</v>
      </c>
      <c r="E16">
        <v>4</v>
      </c>
      <c r="F16">
        <v>0</v>
      </c>
      <c r="G16">
        <v>6</v>
      </c>
      <c r="H16">
        <v>1</v>
      </c>
      <c r="J16">
        <f t="shared" si="2"/>
        <v>15</v>
      </c>
      <c r="K16">
        <f>VLOOKUP($A16,RankingWk11!$A$2:$H$33,2,FALSE)-J16</f>
        <v>-1</v>
      </c>
      <c r="L16" t="str">
        <f t="shared" si="0"/>
        <v>New Orleans Saints</v>
      </c>
      <c r="M16" s="2">
        <f t="shared" si="1"/>
        <v>1501.6929061336282</v>
      </c>
      <c r="N16" s="3">
        <f>M16-VLOOKUP($A16,RankingWk11!$A$2:$H$33,3,FALSE)</f>
        <v>0</v>
      </c>
    </row>
    <row r="17" spans="1:14">
      <c r="A17" t="s">
        <v>31</v>
      </c>
      <c r="B17">
        <v>16</v>
      </c>
      <c r="C17">
        <v>1489.4223174258905</v>
      </c>
      <c r="D17">
        <v>10</v>
      </c>
      <c r="E17">
        <v>5</v>
      </c>
      <c r="F17">
        <v>0</v>
      </c>
      <c r="G17">
        <v>5</v>
      </c>
      <c r="H17">
        <v>0</v>
      </c>
      <c r="J17">
        <f t="shared" si="2"/>
        <v>16</v>
      </c>
      <c r="K17">
        <f>VLOOKUP($A17,RankingWk11!$A$2:$H$33,2,FALSE)-J17</f>
        <v>5</v>
      </c>
      <c r="L17" t="str">
        <f t="shared" si="0"/>
        <v>Houston Texans</v>
      </c>
      <c r="M17" s="2">
        <f t="shared" si="1"/>
        <v>1489.4223174258905</v>
      </c>
      <c r="N17" s="3">
        <f>M17-VLOOKUP($A17,RankingWk11!$A$2:$H$33,3,FALSE)</f>
        <v>11.919045749465113</v>
      </c>
    </row>
    <row r="18" spans="1:14">
      <c r="A18" t="s">
        <v>33</v>
      </c>
      <c r="B18">
        <v>17</v>
      </c>
      <c r="C18">
        <v>1488.5344856673128</v>
      </c>
      <c r="D18">
        <v>10</v>
      </c>
      <c r="E18">
        <v>5</v>
      </c>
      <c r="F18">
        <v>0</v>
      </c>
      <c r="G18">
        <v>5</v>
      </c>
      <c r="H18">
        <v>1</v>
      </c>
      <c r="J18">
        <f t="shared" si="2"/>
        <v>17</v>
      </c>
      <c r="K18">
        <f>VLOOKUP($A18,RankingWk11!$A$2:$H$33,2,FALSE)-J18</f>
        <v>1</v>
      </c>
      <c r="L18" t="str">
        <f t="shared" si="0"/>
        <v>New York Giants</v>
      </c>
      <c r="M18" s="2">
        <f t="shared" si="1"/>
        <v>1488.5344856673128</v>
      </c>
      <c r="N18" s="3">
        <f>M18-VLOOKUP($A18,RankingWk11!$A$2:$H$33,3,FALSE)</f>
        <v>0</v>
      </c>
    </row>
    <row r="19" spans="1:14">
      <c r="A19" t="s">
        <v>32</v>
      </c>
      <c r="B19">
        <v>18</v>
      </c>
      <c r="C19">
        <v>1488.1330318604837</v>
      </c>
      <c r="D19">
        <v>10</v>
      </c>
      <c r="E19">
        <v>5</v>
      </c>
      <c r="F19">
        <v>0</v>
      </c>
      <c r="G19">
        <v>5</v>
      </c>
      <c r="H19">
        <v>0</v>
      </c>
      <c r="J19">
        <f t="shared" si="2"/>
        <v>18</v>
      </c>
      <c r="K19">
        <f>VLOOKUP($A19,RankingWk11!$A$2:$H$33,2,FALSE)-J19</f>
        <v>-2</v>
      </c>
      <c r="L19" t="str">
        <f t="shared" si="0"/>
        <v>Buffalo Bills</v>
      </c>
      <c r="M19" s="2">
        <f t="shared" si="1"/>
        <v>1488.1330318604837</v>
      </c>
      <c r="N19" s="3">
        <f>M19-VLOOKUP($A19,RankingWk11!$A$2:$H$33,3,FALSE)</f>
        <v>-5.5201286639367027</v>
      </c>
    </row>
    <row r="20" spans="1:14">
      <c r="A20" t="s">
        <v>30</v>
      </c>
      <c r="B20">
        <v>19</v>
      </c>
      <c r="C20">
        <v>1487.5098682113851</v>
      </c>
      <c r="D20">
        <v>10</v>
      </c>
      <c r="E20">
        <v>6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VLOOKUP($A20,RankingWk11!$A$2:$H$33,2,FALSE)-J20</f>
        <v>-4</v>
      </c>
      <c r="L20" t="str">
        <f t="shared" si="0"/>
        <v>Atlanta Falcons</v>
      </c>
      <c r="M20" s="2">
        <f t="shared" si="1"/>
        <v>1487.5098682113851</v>
      </c>
      <c r="N20" s="3">
        <f>M20-VLOOKUP($A20,RankingWk11!$A$2:$H$33,3,FALSE)</f>
        <v>-10.757152743709867</v>
      </c>
    </row>
    <row r="21" spans="1:14">
      <c r="A21" t="s">
        <v>25</v>
      </c>
      <c r="B21">
        <v>20</v>
      </c>
      <c r="C21">
        <v>1485.2636937541536</v>
      </c>
      <c r="D21">
        <v>10</v>
      </c>
      <c r="E21">
        <v>3</v>
      </c>
      <c r="F21">
        <v>0</v>
      </c>
      <c r="G21">
        <v>7</v>
      </c>
      <c r="H21">
        <v>0</v>
      </c>
      <c r="J21">
        <f t="shared" si="2"/>
        <v>20</v>
      </c>
      <c r="K21">
        <f>VLOOKUP($A21,RankingWk11!$A$2:$H$33,2,FALSE)-J21</f>
        <v>2</v>
      </c>
      <c r="L21" t="str">
        <f t="shared" si="0"/>
        <v>Detroit Lions</v>
      </c>
      <c r="M21" s="2">
        <f t="shared" si="1"/>
        <v>1485.2636937541536</v>
      </c>
      <c r="N21" s="3">
        <f>M21-VLOOKUP($A21,RankingWk11!$A$2:$H$33,3,FALSE)</f>
        <v>9.7238755862506423</v>
      </c>
    </row>
    <row r="22" spans="1:14">
      <c r="A22" t="s">
        <v>29</v>
      </c>
      <c r="B22">
        <v>21</v>
      </c>
      <c r="C22">
        <v>1471.4728878707065</v>
      </c>
      <c r="D22">
        <v>10</v>
      </c>
      <c r="E22">
        <v>4</v>
      </c>
      <c r="F22">
        <v>0</v>
      </c>
      <c r="G22">
        <v>6</v>
      </c>
      <c r="H22">
        <v>0</v>
      </c>
      <c r="J22">
        <f t="shared" si="2"/>
        <v>21</v>
      </c>
      <c r="K22">
        <f>VLOOKUP($A22,RankingWk11!$A$2:$H$33,2,FALSE)-J22</f>
        <v>-1</v>
      </c>
      <c r="L22" t="str">
        <f t="shared" si="0"/>
        <v>Miami Dolphins</v>
      </c>
      <c r="M22" s="2">
        <f t="shared" si="1"/>
        <v>1471.4728878707065</v>
      </c>
      <c r="N22" s="3">
        <f>M22-VLOOKUP($A22,RankingWk11!$A$2:$H$33,3,FALSE)</f>
        <v>-11.611921900676862</v>
      </c>
    </row>
    <row r="23" spans="1:14">
      <c r="A23" t="s">
        <v>24</v>
      </c>
      <c r="B23">
        <v>22</v>
      </c>
      <c r="C23">
        <v>1468.0352433716935</v>
      </c>
      <c r="D23">
        <v>10</v>
      </c>
      <c r="E23">
        <v>3</v>
      </c>
      <c r="F23">
        <v>0</v>
      </c>
      <c r="G23">
        <v>7</v>
      </c>
      <c r="H23">
        <v>0</v>
      </c>
      <c r="J23">
        <f t="shared" si="2"/>
        <v>22</v>
      </c>
      <c r="K23">
        <f>VLOOKUP($A23,RankingWk11!$A$2:$H$33,2,FALSE)-J23</f>
        <v>-3</v>
      </c>
      <c r="L23" t="str">
        <f t="shared" si="0"/>
        <v>Philadelphia Eagles</v>
      </c>
      <c r="M23" s="2">
        <f t="shared" si="1"/>
        <v>1468.0352433716935</v>
      </c>
      <c r="N23" s="3">
        <f>M23-VLOOKUP($A23,RankingWk11!$A$2:$H$33,3,FALSE)</f>
        <v>-15.872884796917333</v>
      </c>
    </row>
    <row r="24" spans="1:14">
      <c r="A24" t="s">
        <v>35</v>
      </c>
      <c r="B24">
        <v>23</v>
      </c>
      <c r="C24">
        <v>1464.3776904364779</v>
      </c>
      <c r="D24">
        <v>10</v>
      </c>
      <c r="E24">
        <v>4</v>
      </c>
      <c r="F24">
        <v>0</v>
      </c>
      <c r="G24">
        <v>6</v>
      </c>
      <c r="H24">
        <v>0</v>
      </c>
      <c r="J24">
        <f t="shared" si="2"/>
        <v>23</v>
      </c>
      <c r="K24">
        <f>VLOOKUP($A24,RankingWk11!$A$2:$H$33,2,FALSE)-J24</f>
        <v>0</v>
      </c>
      <c r="L24" t="str">
        <f t="shared" si="0"/>
        <v>Chicago Bears</v>
      </c>
      <c r="M24" s="2">
        <f t="shared" si="1"/>
        <v>1464.3776904364779</v>
      </c>
      <c r="N24" s="3">
        <f>M24-VLOOKUP($A24,RankingWk11!$A$2:$H$33,3,FALSE)</f>
        <v>-7.1231542769789939</v>
      </c>
    </row>
    <row r="25" spans="1:14">
      <c r="A25" t="s">
        <v>37</v>
      </c>
      <c r="B25">
        <v>24</v>
      </c>
      <c r="C25">
        <v>1449.4250499247787</v>
      </c>
      <c r="D25">
        <v>10</v>
      </c>
      <c r="E25">
        <v>5</v>
      </c>
      <c r="F25">
        <v>0</v>
      </c>
      <c r="G25">
        <v>5</v>
      </c>
      <c r="H25">
        <v>0</v>
      </c>
      <c r="J25">
        <f t="shared" si="2"/>
        <v>24</v>
      </c>
      <c r="K25">
        <f>VLOOKUP($A25,RankingWk11!$A$2:$H$33,2,FALSE)-J25</f>
        <v>0</v>
      </c>
      <c r="L25" t="str">
        <f t="shared" si="0"/>
        <v>New York Jets</v>
      </c>
      <c r="M25" s="2">
        <f t="shared" si="1"/>
        <v>1449.4250499247787</v>
      </c>
      <c r="N25" s="3">
        <f>M25-VLOOKUP($A25,RankingWk11!$A$2:$H$33,3,FALSE)</f>
        <v>-11.919045749465113</v>
      </c>
    </row>
    <row r="26" spans="1:14">
      <c r="A26" t="s">
        <v>36</v>
      </c>
      <c r="B26">
        <v>25</v>
      </c>
      <c r="C26">
        <v>1446.992873234057</v>
      </c>
      <c r="D26">
        <v>10</v>
      </c>
      <c r="E26">
        <v>4</v>
      </c>
      <c r="F26">
        <v>0</v>
      </c>
      <c r="G26">
        <v>6</v>
      </c>
      <c r="H26">
        <v>0</v>
      </c>
      <c r="J26">
        <f t="shared" si="2"/>
        <v>25</v>
      </c>
      <c r="K26">
        <f>VLOOKUP($A26,RankingWk11!$A$2:$H$33,2,FALSE)-J26</f>
        <v>0</v>
      </c>
      <c r="L26" t="str">
        <f t="shared" si="0"/>
        <v>St. Louis Rams</v>
      </c>
      <c r="M26" s="2">
        <f t="shared" si="1"/>
        <v>1446.992873234057</v>
      </c>
      <c r="N26" s="3">
        <f>M26-VLOOKUP($A26,RankingWk11!$A$2:$H$33,3,FALSE)</f>
        <v>-11.345532527636806</v>
      </c>
    </row>
    <row r="27" spans="1:14">
      <c r="A27" t="s">
        <v>27</v>
      </c>
      <c r="B27">
        <v>26</v>
      </c>
      <c r="C27">
        <v>1436.5521269345879</v>
      </c>
      <c r="D27">
        <v>10</v>
      </c>
      <c r="E27">
        <v>2</v>
      </c>
      <c r="F27">
        <v>0</v>
      </c>
      <c r="G27">
        <v>8</v>
      </c>
      <c r="H27">
        <v>0</v>
      </c>
      <c r="J27">
        <f t="shared" si="2"/>
        <v>26</v>
      </c>
      <c r="K27">
        <f>VLOOKUP($A27,RankingWk11!$A$2:$H$33,2,FALSE)-J27</f>
        <v>0</v>
      </c>
      <c r="L27" t="str">
        <f t="shared" si="0"/>
        <v>San Diego Chargers</v>
      </c>
      <c r="M27" s="2">
        <f t="shared" si="1"/>
        <v>1436.5521269345879</v>
      </c>
      <c r="N27" s="3">
        <f>M27-VLOOKUP($A27,RankingWk11!$A$2:$H$33,3,FALSE)</f>
        <v>-10.189965753375191</v>
      </c>
    </row>
    <row r="28" spans="1:14">
      <c r="A28" t="s">
        <v>38</v>
      </c>
      <c r="B28">
        <v>27</v>
      </c>
      <c r="C28">
        <v>1431.4833578777032</v>
      </c>
      <c r="D28">
        <v>10</v>
      </c>
      <c r="E28">
        <v>4</v>
      </c>
      <c r="F28">
        <v>0</v>
      </c>
      <c r="G28">
        <v>6</v>
      </c>
      <c r="H28">
        <v>0</v>
      </c>
      <c r="J28">
        <f t="shared" si="2"/>
        <v>27</v>
      </c>
      <c r="K28">
        <f>VLOOKUP($A28,RankingWk11!$A$2:$H$33,2,FALSE)-J28</f>
        <v>0</v>
      </c>
      <c r="L28" t="str">
        <f t="shared" si="0"/>
        <v>Jacksonville Jaguars</v>
      </c>
      <c r="M28" s="2">
        <f t="shared" si="1"/>
        <v>1431.4833578777032</v>
      </c>
      <c r="N28" s="3">
        <f>M28-VLOOKUP($A28,RankingWk11!$A$2:$H$33,3,FALSE)</f>
        <v>9.9393371370267687</v>
      </c>
    </row>
    <row r="29" spans="1:14">
      <c r="A29" t="s">
        <v>39</v>
      </c>
      <c r="B29">
        <v>28</v>
      </c>
      <c r="C29">
        <v>1408.6415795894991</v>
      </c>
      <c r="D29">
        <v>10</v>
      </c>
      <c r="E29">
        <v>4</v>
      </c>
      <c r="F29">
        <v>0</v>
      </c>
      <c r="G29">
        <v>6</v>
      </c>
      <c r="H29">
        <v>0</v>
      </c>
      <c r="J29">
        <f t="shared" si="2"/>
        <v>28</v>
      </c>
      <c r="K29">
        <f>VLOOKUP($A29,RankingWk11!$A$2:$H$33,2,FALSE)-J29</f>
        <v>0</v>
      </c>
      <c r="L29" t="str">
        <f t="shared" si="0"/>
        <v>Washington Redskins</v>
      </c>
      <c r="M29" s="2">
        <f t="shared" si="1"/>
        <v>1408.6415795894991</v>
      </c>
      <c r="N29" s="3">
        <f>M29-VLOOKUP($A29,RankingWk11!$A$2:$H$33,3,FALSE)</f>
        <v>-6.4583334120229665</v>
      </c>
    </row>
    <row r="30" spans="1:14">
      <c r="A30" t="s">
        <v>43</v>
      </c>
      <c r="B30">
        <v>29</v>
      </c>
      <c r="C30">
        <v>1403.6520801826234</v>
      </c>
      <c r="D30">
        <v>10</v>
      </c>
      <c r="E30">
        <v>5</v>
      </c>
      <c r="F30">
        <v>0</v>
      </c>
      <c r="G30">
        <v>5</v>
      </c>
      <c r="H30">
        <v>0</v>
      </c>
      <c r="J30">
        <f t="shared" si="2"/>
        <v>29</v>
      </c>
      <c r="K30">
        <f>VLOOKUP($A30,RankingWk11!$A$2:$H$33,2,FALSE)-J30</f>
        <v>1</v>
      </c>
      <c r="L30" t="str">
        <f t="shared" si="0"/>
        <v>Tampa Bay Buccaneers</v>
      </c>
      <c r="M30" s="2">
        <f t="shared" si="1"/>
        <v>1403.6520801826234</v>
      </c>
      <c r="N30" s="3">
        <f>M30-VLOOKUP($A30,RankingWk11!$A$2:$H$33,3,FALSE)</f>
        <v>15.872884796917333</v>
      </c>
    </row>
    <row r="31" spans="1:14">
      <c r="A31" t="s">
        <v>41</v>
      </c>
      <c r="B31">
        <v>30</v>
      </c>
      <c r="C31">
        <v>1387.3464253023476</v>
      </c>
      <c r="D31">
        <v>10</v>
      </c>
      <c r="E31">
        <v>4</v>
      </c>
      <c r="F31">
        <v>0</v>
      </c>
      <c r="G31">
        <v>6</v>
      </c>
      <c r="H31">
        <v>0</v>
      </c>
      <c r="J31">
        <f t="shared" si="2"/>
        <v>30</v>
      </c>
      <c r="K31">
        <f>VLOOKUP($A31,RankingWk11!$A$2:$H$33,2,FALSE)-J31</f>
        <v>-1</v>
      </c>
      <c r="L31" t="str">
        <f t="shared" si="0"/>
        <v>Oakland Raiders</v>
      </c>
      <c r="M31" s="2">
        <f t="shared" si="1"/>
        <v>1387.3464253023476</v>
      </c>
      <c r="N31" s="3">
        <f>M31-VLOOKUP($A31,RankingWk11!$A$2:$H$33,3,FALSE)</f>
        <v>-9.7238755862506423</v>
      </c>
    </row>
    <row r="32" spans="1:14">
      <c r="A32" t="s">
        <v>40</v>
      </c>
      <c r="B32">
        <v>31</v>
      </c>
      <c r="C32">
        <v>1355.4101332257771</v>
      </c>
      <c r="D32">
        <v>10</v>
      </c>
      <c r="E32">
        <v>2</v>
      </c>
      <c r="F32">
        <v>0</v>
      </c>
      <c r="G32">
        <v>8</v>
      </c>
      <c r="H32">
        <v>1</v>
      </c>
      <c r="J32">
        <f t="shared" si="2"/>
        <v>31</v>
      </c>
      <c r="K32">
        <f>VLOOKUP($A32,RankingWk11!$A$2:$H$33,2,FALSE)-J32</f>
        <v>0</v>
      </c>
      <c r="L32" t="str">
        <f t="shared" si="0"/>
        <v>Cleveland Browns</v>
      </c>
      <c r="M32" s="2">
        <f t="shared" si="1"/>
        <v>1355.4101332257771</v>
      </c>
      <c r="N32" s="3">
        <f>M32-VLOOKUP($A32,RankingWk11!$A$2:$H$33,3,FALSE)</f>
        <v>0</v>
      </c>
    </row>
    <row r="33" spans="1:14">
      <c r="A33" t="s">
        <v>42</v>
      </c>
      <c r="B33">
        <v>32</v>
      </c>
      <c r="C33">
        <v>1339.410017626835</v>
      </c>
      <c r="D33">
        <v>10</v>
      </c>
      <c r="E33">
        <v>2</v>
      </c>
      <c r="F33">
        <v>0</v>
      </c>
      <c r="G33">
        <v>8</v>
      </c>
      <c r="H33">
        <v>0</v>
      </c>
      <c r="J33">
        <f t="shared" si="2"/>
        <v>32</v>
      </c>
      <c r="K33">
        <f>VLOOKUP($A33,RankingWk11!$A$2:$H$33,2,FALSE)-J33</f>
        <v>0</v>
      </c>
      <c r="L33" t="str">
        <f t="shared" si="0"/>
        <v>Tennessee Titans</v>
      </c>
      <c r="M33" s="2">
        <f t="shared" si="1"/>
        <v>1339.410017626835</v>
      </c>
      <c r="N33" s="3">
        <f>M33-VLOOKUP($A33,RankingWk11!$A$2:$H$33,3,FALSE)</f>
        <v>-9.9393371370267687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 t="s">
        <v>9</v>
      </c>
      <c r="L1" s="1" t="s">
        <v>10</v>
      </c>
      <c r="M1" s="1" t="s">
        <v>2</v>
      </c>
      <c r="N1" s="1" t="s">
        <v>11</v>
      </c>
    </row>
    <row r="2" spans="1:14">
      <c r="A2" t="s">
        <v>12</v>
      </c>
      <c r="B2">
        <v>1</v>
      </c>
      <c r="C2">
        <v>1702.907931182513</v>
      </c>
      <c r="D2">
        <v>11</v>
      </c>
      <c r="E2">
        <v>10</v>
      </c>
      <c r="F2">
        <v>0</v>
      </c>
      <c r="G2">
        <v>1</v>
      </c>
      <c r="H2">
        <v>0</v>
      </c>
      <c r="J2">
        <f>1</f>
        <v>1</v>
      </c>
      <c r="K2">
        <f>VLOOKUP($A2,RankingWk12!$A$2:$H$33,2,FALSE)-J2</f>
        <v>0</v>
      </c>
      <c r="L2" t="str">
        <f>A2</f>
        <v>New England Patriots</v>
      </c>
      <c r="M2" s="2">
        <f>C2</f>
        <v>1702.907931182513</v>
      </c>
      <c r="N2" s="3">
        <f>M2-VLOOKUP($A2,RankingWk12!$A$2:$H$33,3,FALSE)</f>
        <v>-15.320111448464786</v>
      </c>
    </row>
    <row r="3" spans="1:14">
      <c r="A3" t="s">
        <v>14</v>
      </c>
      <c r="B3">
        <v>2</v>
      </c>
      <c r="C3">
        <v>1653.7915270716812</v>
      </c>
      <c r="D3">
        <v>11</v>
      </c>
      <c r="E3">
        <v>9</v>
      </c>
      <c r="F3">
        <v>0</v>
      </c>
      <c r="G3">
        <v>2</v>
      </c>
      <c r="H3">
        <v>0</v>
      </c>
      <c r="J3">
        <f>J2+1</f>
        <v>2</v>
      </c>
      <c r="K3">
        <f>VLOOKUP($A3,RankingWk12!$A$2:$H$33,2,FALSE)-J3</f>
        <v>0</v>
      </c>
      <c r="L3" t="str">
        <f t="shared" ref="L3:L33" si="0">A3</f>
        <v>Denver Broncos</v>
      </c>
      <c r="M3" s="2">
        <f t="shared" ref="M3:M33" si="1">C3</f>
        <v>1653.7915270716812</v>
      </c>
      <c r="N3" s="3">
        <f>M3-VLOOKUP($A3,RankingWk12!$A$2:$H$33,3,FALSE)</f>
        <v>15.320111448464786</v>
      </c>
    </row>
    <row r="4" spans="1:14">
      <c r="A4" t="s">
        <v>26</v>
      </c>
      <c r="B4">
        <v>3</v>
      </c>
      <c r="C4">
        <v>1614.2592653387157</v>
      </c>
      <c r="D4">
        <v>11</v>
      </c>
      <c r="E4">
        <v>11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VLOOKUP($A4,RankingWk12!$A$2:$H$33,2,FALSE)-J4</f>
        <v>0</v>
      </c>
      <c r="L4" t="str">
        <f t="shared" si="0"/>
        <v>Carolina Panthers</v>
      </c>
      <c r="M4" s="2">
        <f t="shared" si="1"/>
        <v>1614.2592653387157</v>
      </c>
      <c r="N4" s="3">
        <f>M4-VLOOKUP($A4,RankingWk12!$A$2:$H$33,3,FALSE)</f>
        <v>9.489696654775571</v>
      </c>
    </row>
    <row r="5" spans="1:14">
      <c r="A5" t="s">
        <v>13</v>
      </c>
      <c r="B5">
        <v>4</v>
      </c>
      <c r="C5">
        <v>1612.1243826562595</v>
      </c>
      <c r="D5">
        <v>11</v>
      </c>
      <c r="E5">
        <v>6</v>
      </c>
      <c r="F5">
        <v>0</v>
      </c>
      <c r="G5">
        <v>5</v>
      </c>
      <c r="H5">
        <v>0</v>
      </c>
      <c r="J5">
        <f t="shared" si="2"/>
        <v>4</v>
      </c>
      <c r="K5">
        <f>VLOOKUP($A5,RankingWk12!$A$2:$H$33,2,FALSE)-J5</f>
        <v>0</v>
      </c>
      <c r="L5" t="str">
        <f t="shared" si="0"/>
        <v>Seattle Seahawks</v>
      </c>
      <c r="M5" s="2">
        <f t="shared" si="1"/>
        <v>1612.1243826562595</v>
      </c>
      <c r="N5" s="3">
        <f>M5-VLOOKUP($A5,RankingWk12!$A$2:$H$33,3,FALSE)</f>
        <v>10.875724785273405</v>
      </c>
    </row>
    <row r="6" spans="1:14">
      <c r="A6" t="s">
        <v>16</v>
      </c>
      <c r="B6">
        <v>5</v>
      </c>
      <c r="C6">
        <v>1608.0124805780927</v>
      </c>
      <c r="D6">
        <v>11</v>
      </c>
      <c r="E6">
        <v>9</v>
      </c>
      <c r="F6">
        <v>0</v>
      </c>
      <c r="G6">
        <v>2</v>
      </c>
      <c r="H6">
        <v>0</v>
      </c>
      <c r="J6">
        <f t="shared" si="2"/>
        <v>5</v>
      </c>
      <c r="K6">
        <f>VLOOKUP($A6,RankingWk12!$A$2:$H$33,2,FALSE)-J6</f>
        <v>0</v>
      </c>
      <c r="L6" t="str">
        <f t="shared" si="0"/>
        <v>Cincinnati Bengals</v>
      </c>
      <c r="M6" s="2">
        <f t="shared" si="1"/>
        <v>1608.0124805780927</v>
      </c>
      <c r="N6" s="3">
        <f>M6-VLOOKUP($A6,RankingWk12!$A$2:$H$33,3,FALSE)</f>
        <v>7.3043107547707677</v>
      </c>
    </row>
    <row r="7" spans="1:14">
      <c r="A7" t="s">
        <v>21</v>
      </c>
      <c r="B7">
        <v>6</v>
      </c>
      <c r="C7">
        <v>1602.3182234613507</v>
      </c>
      <c r="D7">
        <v>11</v>
      </c>
      <c r="E7">
        <v>9</v>
      </c>
      <c r="F7">
        <v>0</v>
      </c>
      <c r="G7">
        <v>2</v>
      </c>
      <c r="H7">
        <v>0</v>
      </c>
      <c r="J7">
        <f t="shared" si="2"/>
        <v>6</v>
      </c>
      <c r="K7">
        <f>VLOOKUP($A7,RankingWk12!$A$2:$H$33,2,FALSE)-J7</f>
        <v>0</v>
      </c>
      <c r="L7" t="str">
        <f t="shared" si="0"/>
        <v>Arizona Cardinals</v>
      </c>
      <c r="M7" s="2">
        <f t="shared" si="1"/>
        <v>1602.3182234613507</v>
      </c>
      <c r="N7" s="3">
        <f>M7-VLOOKUP($A7,RankingWk12!$A$2:$H$33,3,FALSE)</f>
        <v>9.6055255329843021</v>
      </c>
    </row>
    <row r="8" spans="1:14">
      <c r="A8" t="s">
        <v>15</v>
      </c>
      <c r="B8">
        <v>7</v>
      </c>
      <c r="C8">
        <v>1565.07588469037</v>
      </c>
      <c r="D8">
        <v>11</v>
      </c>
      <c r="E8">
        <v>6</v>
      </c>
      <c r="F8">
        <v>0</v>
      </c>
      <c r="G8">
        <v>5</v>
      </c>
      <c r="H8">
        <v>0</v>
      </c>
      <c r="J8">
        <f t="shared" si="2"/>
        <v>7</v>
      </c>
      <c r="K8">
        <f>VLOOKUP($A8,RankingWk12!$A$2:$H$33,2,FALSE)-J8</f>
        <v>1</v>
      </c>
      <c r="L8" t="str">
        <f t="shared" si="0"/>
        <v>Indianapolis Colts</v>
      </c>
      <c r="M8" s="2">
        <f t="shared" si="1"/>
        <v>1565.07588469037</v>
      </c>
      <c r="N8" s="3">
        <f>M8-VLOOKUP($A8,RankingWk12!$A$2:$H$33,3,FALSE)</f>
        <v>7.2919183907954448</v>
      </c>
    </row>
    <row r="9" spans="1:14">
      <c r="A9" t="s">
        <v>22</v>
      </c>
      <c r="B9">
        <v>8</v>
      </c>
      <c r="C9">
        <v>1551.2275068936872</v>
      </c>
      <c r="D9">
        <v>11</v>
      </c>
      <c r="E9">
        <v>7</v>
      </c>
      <c r="F9">
        <v>0</v>
      </c>
      <c r="G9">
        <v>4</v>
      </c>
      <c r="H9">
        <v>0</v>
      </c>
      <c r="J9">
        <f t="shared" si="2"/>
        <v>8</v>
      </c>
      <c r="K9">
        <f>VLOOKUP($A9,RankingWk12!$A$2:$H$33,2,FALSE)-J9</f>
        <v>-1</v>
      </c>
      <c r="L9" t="str">
        <f t="shared" si="0"/>
        <v>Green Bay Packers</v>
      </c>
      <c r="M9" s="2">
        <f t="shared" si="1"/>
        <v>1551.2275068936872</v>
      </c>
      <c r="N9" s="3">
        <f>M9-VLOOKUP($A9,RankingWk12!$A$2:$H$33,3,FALSE)</f>
        <v>-16.099162986908595</v>
      </c>
    </row>
    <row r="10" spans="1:14">
      <c r="A10" t="s">
        <v>20</v>
      </c>
      <c r="B10">
        <v>9</v>
      </c>
      <c r="C10">
        <v>1544.9697481864714</v>
      </c>
      <c r="D10">
        <v>11</v>
      </c>
      <c r="E10">
        <v>6</v>
      </c>
      <c r="F10">
        <v>0</v>
      </c>
      <c r="G10">
        <v>5</v>
      </c>
      <c r="H10">
        <v>0</v>
      </c>
      <c r="J10">
        <f t="shared" si="2"/>
        <v>9</v>
      </c>
      <c r="K10">
        <f>VLOOKUP($A10,RankingWk12!$A$2:$H$33,2,FALSE)-J10</f>
        <v>0</v>
      </c>
      <c r="L10" t="str">
        <f t="shared" si="0"/>
        <v>Pittsburgh Steelers</v>
      </c>
      <c r="M10" s="2">
        <f t="shared" si="1"/>
        <v>1544.9697481864714</v>
      </c>
      <c r="N10" s="3">
        <f>M10-VLOOKUP($A10,RankingWk12!$A$2:$H$33,3,FALSE)</f>
        <v>-10.875724785273405</v>
      </c>
    </row>
    <row r="11" spans="1:14">
      <c r="A11" t="s">
        <v>28</v>
      </c>
      <c r="B11">
        <v>10</v>
      </c>
      <c r="C11">
        <v>1533.174860715684</v>
      </c>
      <c r="D11">
        <v>11</v>
      </c>
      <c r="E11">
        <v>6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VLOOKUP($A11,RankingWk12!$A$2:$H$33,2,FALSE)-J11</f>
        <v>0</v>
      </c>
      <c r="L11" t="str">
        <f t="shared" si="0"/>
        <v>Kansas City Chiefs</v>
      </c>
      <c r="M11" s="2">
        <f t="shared" si="1"/>
        <v>1533.174860715684</v>
      </c>
      <c r="N11" s="3">
        <f>M11-VLOOKUP($A11,RankingWk12!$A$2:$H$33,3,FALSE)</f>
        <v>11.289466931118795</v>
      </c>
    </row>
    <row r="12" spans="1:14">
      <c r="A12" t="s">
        <v>34</v>
      </c>
      <c r="B12">
        <v>11</v>
      </c>
      <c r="C12">
        <v>1531.1316643641396</v>
      </c>
      <c r="D12">
        <v>11</v>
      </c>
      <c r="E12">
        <v>8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VLOOKUP($A12,RankingWk12!$A$2:$H$33,2,FALSE)-J12</f>
        <v>0</v>
      </c>
      <c r="L12" t="str">
        <f t="shared" si="0"/>
        <v>Minnesota Vikings</v>
      </c>
      <c r="M12" s="2">
        <f t="shared" si="1"/>
        <v>1531.1316643641396</v>
      </c>
      <c r="N12" s="3">
        <f>M12-VLOOKUP($A12,RankingWk12!$A$2:$H$33,3,FALSE)</f>
        <v>11.341970040093656</v>
      </c>
    </row>
    <row r="13" spans="1:14">
      <c r="A13" t="s">
        <v>18</v>
      </c>
      <c r="B13">
        <v>12</v>
      </c>
      <c r="C13">
        <v>1509.9326873981222</v>
      </c>
      <c r="D13">
        <v>11</v>
      </c>
      <c r="E13">
        <v>4</v>
      </c>
      <c r="F13">
        <v>0</v>
      </c>
      <c r="G13">
        <v>7</v>
      </c>
      <c r="H13">
        <v>0</v>
      </c>
      <c r="J13">
        <f t="shared" si="2"/>
        <v>12</v>
      </c>
      <c r="K13">
        <f>VLOOKUP($A13,RankingWk12!$A$2:$H$33,2,FALSE)-J13</f>
        <v>0</v>
      </c>
      <c r="L13" t="str">
        <f t="shared" si="0"/>
        <v>Dallas Cowboys</v>
      </c>
      <c r="M13" s="2">
        <f t="shared" si="1"/>
        <v>1509.9326873981222</v>
      </c>
      <c r="N13" s="3">
        <f>M13-VLOOKUP($A13,RankingWk12!$A$2:$H$33,3,FALSE)</f>
        <v>-9.489696654775571</v>
      </c>
    </row>
    <row r="14" spans="1:14">
      <c r="A14" t="s">
        <v>19</v>
      </c>
      <c r="B14">
        <v>13</v>
      </c>
      <c r="C14">
        <v>1509.3861818175981</v>
      </c>
      <c r="D14">
        <v>11</v>
      </c>
      <c r="E14">
        <v>4</v>
      </c>
      <c r="F14">
        <v>0</v>
      </c>
      <c r="G14">
        <v>7</v>
      </c>
      <c r="H14">
        <v>0</v>
      </c>
      <c r="J14">
        <f t="shared" si="2"/>
        <v>13</v>
      </c>
      <c r="K14">
        <f>VLOOKUP($A14,RankingWk12!$A$2:$H$33,2,FALSE)-J14</f>
        <v>1</v>
      </c>
      <c r="L14" t="str">
        <f t="shared" si="0"/>
        <v>Baltimore Ravens</v>
      </c>
      <c r="M14" s="2">
        <f t="shared" si="1"/>
        <v>1509.3861818175981</v>
      </c>
      <c r="N14" s="3">
        <f>M14-VLOOKUP($A14,RankingWk12!$A$2:$H$33,3,FALSE)</f>
        <v>7.5222907512732036</v>
      </c>
    </row>
    <row r="15" spans="1:14">
      <c r="A15" t="s">
        <v>31</v>
      </c>
      <c r="B15">
        <v>14</v>
      </c>
      <c r="C15">
        <v>1502.363603880443</v>
      </c>
      <c r="D15">
        <v>11</v>
      </c>
      <c r="E15">
        <v>6</v>
      </c>
      <c r="F15">
        <v>0</v>
      </c>
      <c r="G15">
        <v>5</v>
      </c>
      <c r="H15">
        <v>0</v>
      </c>
      <c r="J15">
        <f t="shared" si="2"/>
        <v>14</v>
      </c>
      <c r="K15">
        <f>VLOOKUP($A15,RankingWk12!$A$2:$H$33,2,FALSE)-J15</f>
        <v>2</v>
      </c>
      <c r="L15" t="str">
        <f t="shared" si="0"/>
        <v>Houston Texans</v>
      </c>
      <c r="M15" s="2">
        <f t="shared" si="1"/>
        <v>1502.363603880443</v>
      </c>
      <c r="N15" s="3">
        <f>M15-VLOOKUP($A15,RankingWk12!$A$2:$H$33,3,FALSE)</f>
        <v>12.941286454552483</v>
      </c>
    </row>
    <row r="16" spans="1:14">
      <c r="A16" t="s">
        <v>17</v>
      </c>
      <c r="B16">
        <v>15</v>
      </c>
      <c r="C16">
        <v>1501.1696776411002</v>
      </c>
      <c r="D16">
        <v>11</v>
      </c>
      <c r="E16">
        <v>3</v>
      </c>
      <c r="F16">
        <v>0</v>
      </c>
      <c r="G16">
        <v>8</v>
      </c>
      <c r="H16">
        <v>0</v>
      </c>
      <c r="J16">
        <f t="shared" si="2"/>
        <v>15</v>
      </c>
      <c r="K16">
        <f>VLOOKUP($A16,RankingWk12!$A$2:$H$33,2,FALSE)-J16</f>
        <v>-2</v>
      </c>
      <c r="L16" t="str">
        <f t="shared" si="0"/>
        <v>San Francisco 49ers</v>
      </c>
      <c r="M16" s="2">
        <f t="shared" si="1"/>
        <v>1501.1696776411002</v>
      </c>
      <c r="N16" s="3">
        <f>M16-VLOOKUP($A16,RankingWk12!$A$2:$H$33,3,FALSE)</f>
        <v>-9.6055255329843021</v>
      </c>
    </row>
    <row r="17" spans="1:14">
      <c r="A17" t="s">
        <v>25</v>
      </c>
      <c r="B17">
        <v>16</v>
      </c>
      <c r="C17">
        <v>1497.1443579741469</v>
      </c>
      <c r="D17">
        <v>11</v>
      </c>
      <c r="E17">
        <v>4</v>
      </c>
      <c r="F17">
        <v>0</v>
      </c>
      <c r="G17">
        <v>7</v>
      </c>
      <c r="H17">
        <v>0</v>
      </c>
      <c r="J17">
        <f t="shared" si="2"/>
        <v>16</v>
      </c>
      <c r="K17">
        <f>VLOOKUP($A17,RankingWk12!$A$2:$H$33,2,FALSE)-J17</f>
        <v>4</v>
      </c>
      <c r="L17" t="str">
        <f t="shared" si="0"/>
        <v>Detroit Lions</v>
      </c>
      <c r="M17" s="2">
        <f t="shared" si="1"/>
        <v>1497.1443579741469</v>
      </c>
      <c r="N17" s="3">
        <f>M17-VLOOKUP($A17,RankingWk12!$A$2:$H$33,3,FALSE)</f>
        <v>11.880664219993378</v>
      </c>
    </row>
    <row r="18" spans="1:14">
      <c r="A18" t="s">
        <v>23</v>
      </c>
      <c r="B18">
        <v>17</v>
      </c>
      <c r="C18">
        <v>1488.7516196790757</v>
      </c>
      <c r="D18">
        <v>11</v>
      </c>
      <c r="E18">
        <v>4</v>
      </c>
      <c r="F18">
        <v>0</v>
      </c>
      <c r="G18">
        <v>7</v>
      </c>
      <c r="H18">
        <v>0</v>
      </c>
      <c r="J18">
        <f t="shared" si="2"/>
        <v>17</v>
      </c>
      <c r="K18">
        <f>VLOOKUP($A18,RankingWk12!$A$2:$H$33,2,FALSE)-J18</f>
        <v>-2</v>
      </c>
      <c r="L18" t="str">
        <f t="shared" si="0"/>
        <v>New Orleans Saints</v>
      </c>
      <c r="M18" s="2">
        <f t="shared" si="1"/>
        <v>1488.7516196790757</v>
      </c>
      <c r="N18" s="3">
        <f>M18-VLOOKUP($A18,RankingWk12!$A$2:$H$33,3,FALSE)</f>
        <v>-12.941286454552483</v>
      </c>
    </row>
    <row r="19" spans="1:14">
      <c r="A19" t="s">
        <v>35</v>
      </c>
      <c r="B19">
        <v>18</v>
      </c>
      <c r="C19">
        <v>1480.4768534233865</v>
      </c>
      <c r="D19">
        <v>11</v>
      </c>
      <c r="E19">
        <v>5</v>
      </c>
      <c r="F19">
        <v>0</v>
      </c>
      <c r="G19">
        <v>6</v>
      </c>
      <c r="H19">
        <v>0</v>
      </c>
      <c r="J19">
        <f t="shared" si="2"/>
        <v>18</v>
      </c>
      <c r="K19">
        <f>VLOOKUP($A19,RankingWk12!$A$2:$H$33,2,FALSE)-J19</f>
        <v>5</v>
      </c>
      <c r="L19" t="str">
        <f t="shared" si="0"/>
        <v>Chicago Bears</v>
      </c>
      <c r="M19" s="2">
        <f t="shared" si="1"/>
        <v>1480.4768534233865</v>
      </c>
      <c r="N19" s="3">
        <f>M19-VLOOKUP($A19,RankingWk12!$A$2:$H$33,3,FALSE)</f>
        <v>16.099162986908595</v>
      </c>
    </row>
    <row r="20" spans="1:14">
      <c r="A20" t="s">
        <v>32</v>
      </c>
      <c r="B20">
        <v>19</v>
      </c>
      <c r="C20">
        <v>1476.8435649293649</v>
      </c>
      <c r="D20">
        <v>11</v>
      </c>
      <c r="E20">
        <v>5</v>
      </c>
      <c r="F20">
        <v>0</v>
      </c>
      <c r="G20">
        <v>6</v>
      </c>
      <c r="H20">
        <v>0</v>
      </c>
      <c r="J20">
        <f t="shared" si="2"/>
        <v>19</v>
      </c>
      <c r="K20">
        <f>VLOOKUP($A20,RankingWk12!$A$2:$H$33,2,FALSE)-J20</f>
        <v>-1</v>
      </c>
      <c r="L20" t="str">
        <f t="shared" si="0"/>
        <v>Buffalo Bills</v>
      </c>
      <c r="M20" s="2">
        <f t="shared" si="1"/>
        <v>1476.8435649293649</v>
      </c>
      <c r="N20" s="3">
        <f>M20-VLOOKUP($A20,RankingWk12!$A$2:$H$33,3,FALSE)</f>
        <v>-11.289466931118795</v>
      </c>
    </row>
    <row r="21" spans="1:14">
      <c r="A21" t="s">
        <v>30</v>
      </c>
      <c r="B21">
        <v>20</v>
      </c>
      <c r="C21">
        <v>1476.1678981712914</v>
      </c>
      <c r="D21">
        <v>11</v>
      </c>
      <c r="E21">
        <v>6</v>
      </c>
      <c r="F21">
        <v>0</v>
      </c>
      <c r="G21">
        <v>5</v>
      </c>
      <c r="H21">
        <v>0</v>
      </c>
      <c r="J21">
        <f t="shared" si="2"/>
        <v>20</v>
      </c>
      <c r="K21">
        <f>VLOOKUP($A21,RankingWk12!$A$2:$H$33,2,FALSE)-J21</f>
        <v>-1</v>
      </c>
      <c r="L21" t="str">
        <f t="shared" si="0"/>
        <v>Atlanta Falcons</v>
      </c>
      <c r="M21" s="2">
        <f t="shared" si="1"/>
        <v>1476.1678981712914</v>
      </c>
      <c r="N21" s="3">
        <f>M21-VLOOKUP($A21,RankingWk12!$A$2:$H$33,3,FALSE)</f>
        <v>-11.341970040093656</v>
      </c>
    </row>
    <row r="22" spans="1:14">
      <c r="A22" t="s">
        <v>33</v>
      </c>
      <c r="B22">
        <v>21</v>
      </c>
      <c r="C22">
        <v>1473.2097211585656</v>
      </c>
      <c r="D22">
        <v>11</v>
      </c>
      <c r="E22">
        <v>5</v>
      </c>
      <c r="F22">
        <v>0</v>
      </c>
      <c r="G22">
        <v>6</v>
      </c>
      <c r="H22">
        <v>0</v>
      </c>
      <c r="J22">
        <f t="shared" si="2"/>
        <v>21</v>
      </c>
      <c r="K22">
        <f>VLOOKUP($A22,RankingWk12!$A$2:$H$33,2,FALSE)-J22</f>
        <v>-4</v>
      </c>
      <c r="L22" t="str">
        <f t="shared" si="0"/>
        <v>New York Giants</v>
      </c>
      <c r="M22" s="2">
        <f t="shared" si="1"/>
        <v>1473.2097211585656</v>
      </c>
      <c r="N22" s="3">
        <f>M22-VLOOKUP($A22,RankingWk12!$A$2:$H$33,3,FALSE)</f>
        <v>-15.324764508747194</v>
      </c>
    </row>
    <row r="23" spans="1:14">
      <c r="A23" t="s">
        <v>37</v>
      </c>
      <c r="B23">
        <v>22</v>
      </c>
      <c r="C23">
        <v>1462.7172215815169</v>
      </c>
      <c r="D23">
        <v>11</v>
      </c>
      <c r="E23">
        <v>6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VLOOKUP($A23,RankingWk12!$A$2:$H$33,2,FALSE)-J23</f>
        <v>2</v>
      </c>
      <c r="L23" t="str">
        <f t="shared" si="0"/>
        <v>New York Jets</v>
      </c>
      <c r="M23" s="2">
        <f t="shared" si="1"/>
        <v>1462.7172215815169</v>
      </c>
      <c r="N23" s="3">
        <f>M23-VLOOKUP($A23,RankingWk12!$A$2:$H$33,3,FALSE)</f>
        <v>13.292171656738219</v>
      </c>
    </row>
    <row r="24" spans="1:14">
      <c r="A24" t="s">
        <v>29</v>
      </c>
      <c r="B24">
        <v>23</v>
      </c>
      <c r="C24">
        <v>1458.1807162139683</v>
      </c>
      <c r="D24">
        <v>11</v>
      </c>
      <c r="E24">
        <v>4</v>
      </c>
      <c r="F24">
        <v>0</v>
      </c>
      <c r="G24">
        <v>7</v>
      </c>
      <c r="H24">
        <v>0</v>
      </c>
      <c r="J24">
        <f t="shared" si="2"/>
        <v>23</v>
      </c>
      <c r="K24">
        <f>VLOOKUP($A24,RankingWk12!$A$2:$H$33,2,FALSE)-J24</f>
        <v>-2</v>
      </c>
      <c r="L24" t="str">
        <f t="shared" si="0"/>
        <v>Miami Dolphins</v>
      </c>
      <c r="M24" s="2">
        <f t="shared" si="1"/>
        <v>1458.1807162139683</v>
      </c>
      <c r="N24" s="3">
        <f>M24-VLOOKUP($A24,RankingWk12!$A$2:$H$33,3,FALSE)</f>
        <v>-13.292171656738219</v>
      </c>
    </row>
    <row r="25" spans="1:14">
      <c r="A25" t="s">
        <v>24</v>
      </c>
      <c r="B25">
        <v>24</v>
      </c>
      <c r="C25">
        <v>1456.1545791517001</v>
      </c>
      <c r="D25">
        <v>11</v>
      </c>
      <c r="E25">
        <v>3</v>
      </c>
      <c r="F25">
        <v>0</v>
      </c>
      <c r="G25">
        <v>8</v>
      </c>
      <c r="H25">
        <v>0</v>
      </c>
      <c r="J25">
        <f t="shared" si="2"/>
        <v>24</v>
      </c>
      <c r="K25">
        <f>VLOOKUP($A25,RankingWk12!$A$2:$H$33,2,FALSE)-J25</f>
        <v>-2</v>
      </c>
      <c r="L25" t="str">
        <f t="shared" si="0"/>
        <v>Philadelphia Eagles</v>
      </c>
      <c r="M25" s="2">
        <f t="shared" si="1"/>
        <v>1456.1545791517001</v>
      </c>
      <c r="N25" s="3">
        <f>M25-VLOOKUP($A25,RankingWk12!$A$2:$H$33,3,FALSE)</f>
        <v>-11.880664219993378</v>
      </c>
    </row>
    <row r="26" spans="1:14">
      <c r="A26" t="s">
        <v>27</v>
      </c>
      <c r="B26">
        <v>25</v>
      </c>
      <c r="C26">
        <v>1448.8697762455749</v>
      </c>
      <c r="D26">
        <v>11</v>
      </c>
      <c r="E26">
        <v>3</v>
      </c>
      <c r="F26">
        <v>0</v>
      </c>
      <c r="G26">
        <v>8</v>
      </c>
      <c r="H26">
        <v>0</v>
      </c>
      <c r="J26">
        <f t="shared" si="2"/>
        <v>25</v>
      </c>
      <c r="K26">
        <f>VLOOKUP($A26,RankingWk12!$A$2:$H$33,2,FALSE)-J26</f>
        <v>1</v>
      </c>
      <c r="L26" t="str">
        <f t="shared" si="0"/>
        <v>San Diego Chargers</v>
      </c>
      <c r="M26" s="2">
        <f t="shared" si="1"/>
        <v>1448.8697762455749</v>
      </c>
      <c r="N26" s="3">
        <f>M26-VLOOKUP($A26,RankingWk12!$A$2:$H$33,3,FALSE)</f>
        <v>12.317649310987008</v>
      </c>
    </row>
    <row r="27" spans="1:14">
      <c r="A27" t="s">
        <v>36</v>
      </c>
      <c r="B27">
        <v>26</v>
      </c>
      <c r="C27">
        <v>1439.6885624792862</v>
      </c>
      <c r="D27">
        <v>11</v>
      </c>
      <c r="E27">
        <v>4</v>
      </c>
      <c r="F27">
        <v>0</v>
      </c>
      <c r="G27">
        <v>7</v>
      </c>
      <c r="H27">
        <v>0</v>
      </c>
      <c r="J27">
        <f t="shared" si="2"/>
        <v>26</v>
      </c>
      <c r="K27">
        <f>VLOOKUP($A27,RankingWk12!$A$2:$H$33,2,FALSE)-J27</f>
        <v>-1</v>
      </c>
      <c r="L27" t="str">
        <f t="shared" si="0"/>
        <v>St. Louis Rams</v>
      </c>
      <c r="M27" s="2">
        <f t="shared" si="1"/>
        <v>1439.6885624792862</v>
      </c>
      <c r="N27" s="3">
        <f>M27-VLOOKUP($A27,RankingWk12!$A$2:$H$33,3,FALSE)</f>
        <v>-7.3043107547707677</v>
      </c>
    </row>
    <row r="28" spans="1:14">
      <c r="A28" t="s">
        <v>39</v>
      </c>
      <c r="B28">
        <v>27</v>
      </c>
      <c r="C28">
        <v>1423.9663440982463</v>
      </c>
      <c r="D28">
        <v>11</v>
      </c>
      <c r="E28">
        <v>5</v>
      </c>
      <c r="F28">
        <v>0</v>
      </c>
      <c r="G28">
        <v>6</v>
      </c>
      <c r="H28">
        <v>0</v>
      </c>
      <c r="J28">
        <f t="shared" si="2"/>
        <v>27</v>
      </c>
      <c r="K28">
        <f>VLOOKUP($A28,RankingWk12!$A$2:$H$33,2,FALSE)-J28</f>
        <v>1</v>
      </c>
      <c r="L28" t="str">
        <f t="shared" si="0"/>
        <v>Washington Redskins</v>
      </c>
      <c r="M28" s="2">
        <f t="shared" si="1"/>
        <v>1423.9663440982463</v>
      </c>
      <c r="N28" s="3">
        <f>M28-VLOOKUP($A28,RankingWk12!$A$2:$H$33,3,FALSE)</f>
        <v>15.324764508747194</v>
      </c>
    </row>
    <row r="29" spans="1:14">
      <c r="A29" t="s">
        <v>38</v>
      </c>
      <c r="B29">
        <v>28</v>
      </c>
      <c r="C29">
        <v>1419.1657085667161</v>
      </c>
      <c r="D29">
        <v>11</v>
      </c>
      <c r="E29">
        <v>4</v>
      </c>
      <c r="F29">
        <v>0</v>
      </c>
      <c r="G29">
        <v>7</v>
      </c>
      <c r="H29">
        <v>0</v>
      </c>
      <c r="J29">
        <f t="shared" si="2"/>
        <v>28</v>
      </c>
      <c r="K29">
        <f>VLOOKUP($A29,RankingWk12!$A$2:$H$33,2,FALSE)-J29</f>
        <v>-1</v>
      </c>
      <c r="L29" t="str">
        <f t="shared" si="0"/>
        <v>Jacksonville Jaguars</v>
      </c>
      <c r="M29" s="2">
        <f t="shared" si="1"/>
        <v>1419.1657085667161</v>
      </c>
      <c r="N29" s="3">
        <f>M29-VLOOKUP($A29,RankingWk12!$A$2:$H$33,3,FALSE)</f>
        <v>-12.317649310987008</v>
      </c>
    </row>
    <row r="30" spans="1:14">
      <c r="A30" t="s">
        <v>41</v>
      </c>
      <c r="B30">
        <v>29</v>
      </c>
      <c r="C30">
        <v>1398.1326353600393</v>
      </c>
      <c r="D30">
        <v>11</v>
      </c>
      <c r="E30">
        <v>5</v>
      </c>
      <c r="F30">
        <v>0</v>
      </c>
      <c r="G30">
        <v>6</v>
      </c>
      <c r="H30">
        <v>0</v>
      </c>
      <c r="J30">
        <f t="shared" si="2"/>
        <v>29</v>
      </c>
      <c r="K30">
        <f>VLOOKUP($A30,RankingWk12!$A$2:$H$33,2,FALSE)-J30</f>
        <v>1</v>
      </c>
      <c r="L30" t="str">
        <f t="shared" si="0"/>
        <v>Oakland Raiders</v>
      </c>
      <c r="M30" s="2">
        <f t="shared" si="1"/>
        <v>1398.1326353600393</v>
      </c>
      <c r="N30" s="3">
        <f>M30-VLOOKUP($A30,RankingWk12!$A$2:$H$33,3,FALSE)</f>
        <v>10.786210057691733</v>
      </c>
    </row>
    <row r="31" spans="1:14">
      <c r="A31" t="s">
        <v>43</v>
      </c>
      <c r="B31">
        <v>30</v>
      </c>
      <c r="C31">
        <v>1396.360161791828</v>
      </c>
      <c r="D31">
        <v>11</v>
      </c>
      <c r="E31">
        <v>5</v>
      </c>
      <c r="F31">
        <v>0</v>
      </c>
      <c r="G31">
        <v>6</v>
      </c>
      <c r="H31">
        <v>0</v>
      </c>
      <c r="J31">
        <f t="shared" si="2"/>
        <v>30</v>
      </c>
      <c r="K31">
        <f>VLOOKUP($A31,RankingWk12!$A$2:$H$33,2,FALSE)-J31</f>
        <v>-1</v>
      </c>
      <c r="L31" t="str">
        <f t="shared" si="0"/>
        <v>Tampa Bay Buccaneers</v>
      </c>
      <c r="M31" s="2">
        <f t="shared" si="1"/>
        <v>1396.360161791828</v>
      </c>
      <c r="N31" s="3">
        <f>M31-VLOOKUP($A31,RankingWk12!$A$2:$H$33,3,FALSE)</f>
        <v>-7.2919183907954448</v>
      </c>
    </row>
    <row r="32" spans="1:14">
      <c r="A32" t="s">
        <v>40</v>
      </c>
      <c r="B32">
        <v>31</v>
      </c>
      <c r="C32">
        <v>1347.8878424745039</v>
      </c>
      <c r="D32">
        <v>11</v>
      </c>
      <c r="E32">
        <v>2</v>
      </c>
      <c r="F32">
        <v>0</v>
      </c>
      <c r="G32">
        <v>9</v>
      </c>
      <c r="H32">
        <v>0</v>
      </c>
      <c r="J32">
        <f t="shared" si="2"/>
        <v>31</v>
      </c>
      <c r="K32">
        <f>VLOOKUP($A32,RankingWk12!$A$2:$H$33,2,FALSE)-J32</f>
        <v>0</v>
      </c>
      <c r="L32" t="str">
        <f t="shared" si="0"/>
        <v>Cleveland Browns</v>
      </c>
      <c r="M32" s="2">
        <f t="shared" si="1"/>
        <v>1347.8878424745039</v>
      </c>
      <c r="N32" s="3">
        <f>M32-VLOOKUP($A32,RankingWk12!$A$2:$H$33,3,FALSE)</f>
        <v>-7.5222907512732036</v>
      </c>
    </row>
    <row r="33" spans="1:14">
      <c r="A33" t="s">
        <v>42</v>
      </c>
      <c r="B33">
        <v>32</v>
      </c>
      <c r="C33">
        <v>1328.6238075691433</v>
      </c>
      <c r="D33">
        <v>11</v>
      </c>
      <c r="E33">
        <v>2</v>
      </c>
      <c r="F33">
        <v>0</v>
      </c>
      <c r="G33">
        <v>9</v>
      </c>
      <c r="H33">
        <v>0</v>
      </c>
      <c r="J33">
        <f t="shared" si="2"/>
        <v>32</v>
      </c>
      <c r="K33">
        <f>VLOOKUP($A33,RankingWk12!$A$2:$H$33,2,FALSE)-J33</f>
        <v>0</v>
      </c>
      <c r="L33" t="str">
        <f t="shared" si="0"/>
        <v>Tennessee Titans</v>
      </c>
      <c r="M33" s="2">
        <f t="shared" si="1"/>
        <v>1328.6238075691433</v>
      </c>
      <c r="N33" s="3">
        <f>M33-VLOOKUP($A33,RankingWk12!$A$2:$H$33,3,FALSE)</f>
        <v>-10.786210057691733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 t="s">
        <v>9</v>
      </c>
      <c r="L1" s="1" t="s">
        <v>10</v>
      </c>
      <c r="M1" s="1" t="s">
        <v>2</v>
      </c>
      <c r="N1" s="1" t="s">
        <v>11</v>
      </c>
    </row>
    <row r="2" spans="1:14">
      <c r="A2" t="s">
        <v>12</v>
      </c>
      <c r="B2">
        <v>1</v>
      </c>
      <c r="C2">
        <v>1682.7727995440023</v>
      </c>
      <c r="D2">
        <v>12</v>
      </c>
      <c r="E2">
        <v>10</v>
      </c>
      <c r="F2">
        <v>0</v>
      </c>
      <c r="G2">
        <v>2</v>
      </c>
      <c r="H2">
        <v>0</v>
      </c>
      <c r="J2">
        <f>1</f>
        <v>1</v>
      </c>
      <c r="K2">
        <f>VLOOKUP($A2,RankingWk13!$A$2:$H$33,2,FALSE)-J2</f>
        <v>0</v>
      </c>
      <c r="L2" t="str">
        <f>A2</f>
        <v>New England Patriots</v>
      </c>
      <c r="M2" s="2">
        <f>C2</f>
        <v>1682.7727995440023</v>
      </c>
      <c r="N2" s="3">
        <f>M2-VLOOKUP($A2,RankingWk13!$A$2:$H$33,3,FALSE)</f>
        <v>-20.135131638510757</v>
      </c>
    </row>
    <row r="3" spans="1:14">
      <c r="A3" t="s">
        <v>14</v>
      </c>
      <c r="B3">
        <v>2</v>
      </c>
      <c r="C3">
        <v>1659.6695203949985</v>
      </c>
      <c r="D3">
        <v>12</v>
      </c>
      <c r="E3">
        <v>10</v>
      </c>
      <c r="F3">
        <v>0</v>
      </c>
      <c r="G3">
        <v>2</v>
      </c>
      <c r="H3">
        <v>0</v>
      </c>
      <c r="J3">
        <f>J2+1</f>
        <v>2</v>
      </c>
      <c r="K3">
        <f>VLOOKUP($A3,RankingWk13!$A$2:$H$33,2,FALSE)-J3</f>
        <v>0</v>
      </c>
      <c r="L3" t="str">
        <f t="shared" ref="L3:L33" si="0">A3</f>
        <v>Denver Broncos</v>
      </c>
      <c r="M3" s="2">
        <f t="shared" ref="M3:M33" si="1">C3</f>
        <v>1659.6695203949985</v>
      </c>
      <c r="N3" s="3">
        <f>M3-VLOOKUP($A3,RankingWk13!$A$2:$H$33,3,FALSE)</f>
        <v>5.8779933233172414</v>
      </c>
    </row>
    <row r="4" spans="1:14">
      <c r="A4" t="s">
        <v>26</v>
      </c>
      <c r="B4">
        <v>3</v>
      </c>
      <c r="C4">
        <v>1622.4304424712313</v>
      </c>
      <c r="D4">
        <v>12</v>
      </c>
      <c r="E4">
        <v>12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VLOOKUP($A4,RankingWk13!$A$2:$H$33,2,FALSE)-J4</f>
        <v>0</v>
      </c>
      <c r="L4" t="str">
        <f t="shared" si="0"/>
        <v>Carolina Panthers</v>
      </c>
      <c r="M4" s="2">
        <f t="shared" si="1"/>
        <v>1622.4304424712313</v>
      </c>
      <c r="N4" s="3">
        <f>M4-VLOOKUP($A4,RankingWk13!$A$2:$H$33,3,FALSE)</f>
        <v>8.1711771325155951</v>
      </c>
    </row>
    <row r="5" spans="1:14">
      <c r="A5" t="s">
        <v>13</v>
      </c>
      <c r="B5">
        <v>4</v>
      </c>
      <c r="C5">
        <v>1621.7620968738913</v>
      </c>
      <c r="D5">
        <v>12</v>
      </c>
      <c r="E5">
        <v>7</v>
      </c>
      <c r="F5">
        <v>0</v>
      </c>
      <c r="G5">
        <v>5</v>
      </c>
      <c r="H5">
        <v>0</v>
      </c>
      <c r="J5">
        <f t="shared" si="2"/>
        <v>4</v>
      </c>
      <c r="K5">
        <f>VLOOKUP($A5,RankingWk13!$A$2:$H$33,2,FALSE)-J5</f>
        <v>0</v>
      </c>
      <c r="L5" t="str">
        <f t="shared" si="0"/>
        <v>Seattle Seahawks</v>
      </c>
      <c r="M5" s="2">
        <f t="shared" si="1"/>
        <v>1621.7620968738913</v>
      </c>
      <c r="N5" s="3">
        <f>M5-VLOOKUP($A5,RankingWk13!$A$2:$H$33,3,FALSE)</f>
        <v>9.6377142176318102</v>
      </c>
    </row>
    <row r="6" spans="1:14">
      <c r="A6" t="s">
        <v>16</v>
      </c>
      <c r="B6">
        <v>5</v>
      </c>
      <c r="C6">
        <v>1612.5828294709499</v>
      </c>
      <c r="D6">
        <v>12</v>
      </c>
      <c r="E6">
        <v>10</v>
      </c>
      <c r="F6">
        <v>0</v>
      </c>
      <c r="G6">
        <v>2</v>
      </c>
      <c r="H6">
        <v>0</v>
      </c>
      <c r="J6">
        <f t="shared" si="2"/>
        <v>5</v>
      </c>
      <c r="K6">
        <f>VLOOKUP($A6,RankingWk13!$A$2:$H$33,2,FALSE)-J6</f>
        <v>0</v>
      </c>
      <c r="L6" t="str">
        <f t="shared" si="0"/>
        <v>Cincinnati Bengals</v>
      </c>
      <c r="M6" s="2">
        <f t="shared" si="1"/>
        <v>1612.5828294709499</v>
      </c>
      <c r="N6" s="3">
        <f>M6-VLOOKUP($A6,RankingWk13!$A$2:$H$33,3,FALSE)</f>
        <v>4.5703488928572824</v>
      </c>
    </row>
    <row r="7" spans="1:14">
      <c r="A7" t="s">
        <v>21</v>
      </c>
      <c r="B7">
        <v>6</v>
      </c>
      <c r="C7">
        <v>1609.3600812942389</v>
      </c>
      <c r="D7">
        <v>12</v>
      </c>
      <c r="E7">
        <v>10</v>
      </c>
      <c r="F7">
        <v>0</v>
      </c>
      <c r="G7">
        <v>2</v>
      </c>
      <c r="H7">
        <v>0</v>
      </c>
      <c r="J7">
        <f t="shared" si="2"/>
        <v>6</v>
      </c>
      <c r="K7">
        <f>VLOOKUP($A7,RankingWk13!$A$2:$H$33,2,FALSE)-J7</f>
        <v>0</v>
      </c>
      <c r="L7" t="str">
        <f t="shared" si="0"/>
        <v>Arizona Cardinals</v>
      </c>
      <c r="M7" s="2">
        <f t="shared" si="1"/>
        <v>1609.3600812942389</v>
      </c>
      <c r="N7" s="3">
        <f>M7-VLOOKUP($A7,RankingWk13!$A$2:$H$33,3,FALSE)</f>
        <v>7.0418578328881267</v>
      </c>
    </row>
    <row r="8" spans="1:14">
      <c r="A8" t="s">
        <v>22</v>
      </c>
      <c r="B8">
        <v>7</v>
      </c>
      <c r="C8">
        <v>1561.7972747004853</v>
      </c>
      <c r="D8">
        <v>12</v>
      </c>
      <c r="E8">
        <v>8</v>
      </c>
      <c r="F8">
        <v>0</v>
      </c>
      <c r="G8">
        <v>4</v>
      </c>
      <c r="H8">
        <v>0</v>
      </c>
      <c r="J8">
        <f t="shared" si="2"/>
        <v>7</v>
      </c>
      <c r="K8">
        <f>VLOOKUP($A8,RankingWk13!$A$2:$H$33,2,FALSE)-J8</f>
        <v>1</v>
      </c>
      <c r="L8" t="str">
        <f t="shared" si="0"/>
        <v>Green Bay Packers</v>
      </c>
      <c r="M8" s="2">
        <f t="shared" si="1"/>
        <v>1561.7972747004853</v>
      </c>
      <c r="N8" s="3">
        <f>M8-VLOOKUP($A8,RankingWk13!$A$2:$H$33,3,FALSE)</f>
        <v>10.569767806798154</v>
      </c>
    </row>
    <row r="9" spans="1:14">
      <c r="A9" t="s">
        <v>20</v>
      </c>
      <c r="B9">
        <v>8</v>
      </c>
      <c r="C9">
        <v>1558.1923181588547</v>
      </c>
      <c r="D9">
        <v>12</v>
      </c>
      <c r="E9">
        <v>7</v>
      </c>
      <c r="F9">
        <v>0</v>
      </c>
      <c r="G9">
        <v>5</v>
      </c>
      <c r="H9">
        <v>0</v>
      </c>
      <c r="J9">
        <f t="shared" si="2"/>
        <v>8</v>
      </c>
      <c r="K9">
        <f>VLOOKUP($A9,RankingWk13!$A$2:$H$33,2,FALSE)-J9</f>
        <v>1</v>
      </c>
      <c r="L9" t="str">
        <f t="shared" si="0"/>
        <v>Pittsburgh Steelers</v>
      </c>
      <c r="M9" s="2">
        <f t="shared" si="1"/>
        <v>1558.1923181588547</v>
      </c>
      <c r="N9" s="3">
        <f>M9-VLOOKUP($A9,RankingWk13!$A$2:$H$33,3,FALSE)</f>
        <v>13.222569972383326</v>
      </c>
    </row>
    <row r="10" spans="1:14">
      <c r="A10" t="s">
        <v>15</v>
      </c>
      <c r="B10">
        <v>9</v>
      </c>
      <c r="C10">
        <v>1551.8533147179867</v>
      </c>
      <c r="D10">
        <v>12</v>
      </c>
      <c r="E10">
        <v>6</v>
      </c>
      <c r="F10">
        <v>0</v>
      </c>
      <c r="G10">
        <v>6</v>
      </c>
      <c r="H10">
        <v>0</v>
      </c>
      <c r="J10">
        <f t="shared" si="2"/>
        <v>9</v>
      </c>
      <c r="K10">
        <f>VLOOKUP($A10,RankingWk13!$A$2:$H$33,2,FALSE)-J10</f>
        <v>-2</v>
      </c>
      <c r="L10" t="str">
        <f t="shared" si="0"/>
        <v>Indianapolis Colts</v>
      </c>
      <c r="M10" s="2">
        <f t="shared" si="1"/>
        <v>1551.8533147179867</v>
      </c>
      <c r="N10" s="3">
        <f>M10-VLOOKUP($A10,RankingWk13!$A$2:$H$33,3,FALSE)</f>
        <v>-13.222569972383326</v>
      </c>
    </row>
    <row r="11" spans="1:14">
      <c r="A11" t="s">
        <v>28</v>
      </c>
      <c r="B11">
        <v>10</v>
      </c>
      <c r="C11">
        <v>1541.0470594802307</v>
      </c>
      <c r="D11">
        <v>12</v>
      </c>
      <c r="E11">
        <v>7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VLOOKUP($A11,RankingWk13!$A$2:$H$33,2,FALSE)-J11</f>
        <v>0</v>
      </c>
      <c r="L11" t="str">
        <f t="shared" si="0"/>
        <v>Kansas City Chiefs</v>
      </c>
      <c r="M11" s="2">
        <f t="shared" si="1"/>
        <v>1541.0470594802307</v>
      </c>
      <c r="N11" s="3">
        <f>M11-VLOOKUP($A11,RankingWk13!$A$2:$H$33,3,FALSE)</f>
        <v>7.8721987645467379</v>
      </c>
    </row>
    <row r="12" spans="1:14">
      <c r="A12" t="s">
        <v>34</v>
      </c>
      <c r="B12">
        <v>11</v>
      </c>
      <c r="C12">
        <v>1521.4939501465078</v>
      </c>
      <c r="D12">
        <v>12</v>
      </c>
      <c r="E12">
        <v>8</v>
      </c>
      <c r="F12">
        <v>0</v>
      </c>
      <c r="G12">
        <v>4</v>
      </c>
      <c r="H12">
        <v>0</v>
      </c>
      <c r="J12">
        <f t="shared" si="2"/>
        <v>11</v>
      </c>
      <c r="K12">
        <f>VLOOKUP($A12,RankingWk13!$A$2:$H$33,2,FALSE)-J12</f>
        <v>0</v>
      </c>
      <c r="L12" t="str">
        <f t="shared" si="0"/>
        <v>Minnesota Vikings</v>
      </c>
      <c r="M12" s="2">
        <f t="shared" si="1"/>
        <v>1521.4939501465078</v>
      </c>
      <c r="N12" s="3">
        <f>M12-VLOOKUP($A12,RankingWk13!$A$2:$H$33,3,FALSE)</f>
        <v>-9.6377142176318102</v>
      </c>
    </row>
    <row r="13" spans="1:14">
      <c r="A13" t="s">
        <v>18</v>
      </c>
      <c r="B13">
        <v>12</v>
      </c>
      <c r="C13">
        <v>1519.4014089807554</v>
      </c>
      <c r="D13">
        <v>12</v>
      </c>
      <c r="E13">
        <v>5</v>
      </c>
      <c r="F13">
        <v>0</v>
      </c>
      <c r="G13">
        <v>7</v>
      </c>
      <c r="H13">
        <v>0</v>
      </c>
      <c r="J13">
        <f t="shared" si="2"/>
        <v>12</v>
      </c>
      <c r="K13">
        <f>VLOOKUP($A13,RankingWk13!$A$2:$H$33,2,FALSE)-J13</f>
        <v>0</v>
      </c>
      <c r="L13" t="str">
        <f t="shared" si="0"/>
        <v>Dallas Cowboys</v>
      </c>
      <c r="M13" s="2">
        <f t="shared" si="1"/>
        <v>1519.4014089807554</v>
      </c>
      <c r="N13" s="3">
        <f>M13-VLOOKUP($A13,RankingWk13!$A$2:$H$33,3,FALSE)</f>
        <v>9.4687215826331794</v>
      </c>
    </row>
    <row r="14" spans="1:14">
      <c r="A14" t="s">
        <v>17</v>
      </c>
      <c r="B14">
        <v>13</v>
      </c>
      <c r="C14">
        <v>1512.9260724861422</v>
      </c>
      <c r="D14">
        <v>12</v>
      </c>
      <c r="E14">
        <v>4</v>
      </c>
      <c r="F14">
        <v>0</v>
      </c>
      <c r="G14">
        <v>8</v>
      </c>
      <c r="H14">
        <v>0</v>
      </c>
      <c r="J14">
        <f t="shared" si="2"/>
        <v>13</v>
      </c>
      <c r="K14">
        <f>VLOOKUP($A14,RankingWk13!$A$2:$H$33,2,FALSE)-J14</f>
        <v>2</v>
      </c>
      <c r="L14" t="str">
        <f t="shared" si="0"/>
        <v>San Francisco 49ers</v>
      </c>
      <c r="M14" s="2">
        <f t="shared" si="1"/>
        <v>1512.9260724861422</v>
      </c>
      <c r="N14" s="3">
        <f>M14-VLOOKUP($A14,RankingWk13!$A$2:$H$33,3,FALSE)</f>
        <v>11.756394845041996</v>
      </c>
    </row>
    <row r="15" spans="1:14">
      <c r="A15" t="s">
        <v>19</v>
      </c>
      <c r="B15">
        <v>14</v>
      </c>
      <c r="C15">
        <v>1495.0571409593454</v>
      </c>
      <c r="D15">
        <v>12</v>
      </c>
      <c r="E15">
        <v>4</v>
      </c>
      <c r="F15">
        <v>0</v>
      </c>
      <c r="G15">
        <v>8</v>
      </c>
      <c r="H15">
        <v>0</v>
      </c>
      <c r="J15">
        <f t="shared" si="2"/>
        <v>14</v>
      </c>
      <c r="K15">
        <f>VLOOKUP($A15,RankingWk13!$A$2:$H$33,2,FALSE)-J15</f>
        <v>-1</v>
      </c>
      <c r="L15" t="str">
        <f t="shared" si="0"/>
        <v>Baltimore Ravens</v>
      </c>
      <c r="M15" s="2">
        <f t="shared" si="1"/>
        <v>1495.0571409593454</v>
      </c>
      <c r="N15" s="3">
        <f>M15-VLOOKUP($A15,RankingWk13!$A$2:$H$33,3,FALSE)</f>
        <v>-14.329040858252711</v>
      </c>
    </row>
    <row r="16" spans="1:14">
      <c r="A16" t="s">
        <v>32</v>
      </c>
      <c r="B16">
        <v>15</v>
      </c>
      <c r="C16">
        <v>1490.2600744536542</v>
      </c>
      <c r="D16">
        <v>12</v>
      </c>
      <c r="E16">
        <v>6</v>
      </c>
      <c r="F16">
        <v>0</v>
      </c>
      <c r="G16">
        <v>6</v>
      </c>
      <c r="H16">
        <v>0</v>
      </c>
      <c r="J16">
        <f t="shared" si="2"/>
        <v>15</v>
      </c>
      <c r="K16">
        <f>VLOOKUP($A16,RankingWk13!$A$2:$H$33,2,FALSE)-J16</f>
        <v>4</v>
      </c>
      <c r="L16" t="str">
        <f t="shared" si="0"/>
        <v>Buffalo Bills</v>
      </c>
      <c r="M16" s="2">
        <f t="shared" si="1"/>
        <v>1490.2600744536542</v>
      </c>
      <c r="N16" s="3">
        <f>M16-VLOOKUP($A16,RankingWk13!$A$2:$H$33,3,FALSE)</f>
        <v>13.416509524289268</v>
      </c>
    </row>
    <row r="17" spans="1:14">
      <c r="A17" t="s">
        <v>31</v>
      </c>
      <c r="B17">
        <v>16</v>
      </c>
      <c r="C17">
        <v>1488.9470943561537</v>
      </c>
      <c r="D17">
        <v>12</v>
      </c>
      <c r="E17">
        <v>6</v>
      </c>
      <c r="F17">
        <v>0</v>
      </c>
      <c r="G17">
        <v>6</v>
      </c>
      <c r="H17">
        <v>0</v>
      </c>
      <c r="J17">
        <f t="shared" si="2"/>
        <v>16</v>
      </c>
      <c r="K17">
        <f>VLOOKUP($A17,RankingWk13!$A$2:$H$33,2,FALSE)-J17</f>
        <v>-2</v>
      </c>
      <c r="L17" t="str">
        <f t="shared" si="0"/>
        <v>Houston Texans</v>
      </c>
      <c r="M17" s="2">
        <f t="shared" si="1"/>
        <v>1488.9470943561537</v>
      </c>
      <c r="N17" s="3">
        <f>M17-VLOOKUP($A17,RankingWk13!$A$2:$H$33,3,FALSE)</f>
        <v>-13.416509524289268</v>
      </c>
    </row>
    <row r="18" spans="1:14">
      <c r="A18" t="s">
        <v>25</v>
      </c>
      <c r="B18">
        <v>17</v>
      </c>
      <c r="C18">
        <v>1486.5745901673488</v>
      </c>
      <c r="D18">
        <v>12</v>
      </c>
      <c r="E18">
        <v>4</v>
      </c>
      <c r="F18">
        <v>0</v>
      </c>
      <c r="G18">
        <v>8</v>
      </c>
      <c r="H18">
        <v>0</v>
      </c>
      <c r="J18">
        <f t="shared" si="2"/>
        <v>17</v>
      </c>
      <c r="K18">
        <f>VLOOKUP($A18,RankingWk13!$A$2:$H$33,2,FALSE)-J18</f>
        <v>-1</v>
      </c>
      <c r="L18" t="str">
        <f t="shared" si="0"/>
        <v>Detroit Lions</v>
      </c>
      <c r="M18" s="2">
        <f t="shared" si="1"/>
        <v>1486.5745901673488</v>
      </c>
      <c r="N18" s="3">
        <f>M18-VLOOKUP($A18,RankingWk13!$A$2:$H$33,3,FALSE)</f>
        <v>-10.569767806798154</v>
      </c>
    </row>
    <row r="19" spans="1:14">
      <c r="A19" t="s">
        <v>23</v>
      </c>
      <c r="B19">
        <v>18</v>
      </c>
      <c r="C19">
        <v>1480.5804425465601</v>
      </c>
      <c r="D19">
        <v>12</v>
      </c>
      <c r="E19">
        <v>4</v>
      </c>
      <c r="F19">
        <v>0</v>
      </c>
      <c r="G19">
        <v>8</v>
      </c>
      <c r="H19">
        <v>0</v>
      </c>
      <c r="J19">
        <f t="shared" si="2"/>
        <v>18</v>
      </c>
      <c r="K19">
        <f>VLOOKUP($A19,RankingWk13!$A$2:$H$33,2,FALSE)-J19</f>
        <v>-1</v>
      </c>
      <c r="L19" t="str">
        <f t="shared" si="0"/>
        <v>New Orleans Saints</v>
      </c>
      <c r="M19" s="2">
        <f t="shared" si="1"/>
        <v>1480.5804425465601</v>
      </c>
      <c r="N19" s="3">
        <f>M19-VLOOKUP($A19,RankingWk13!$A$2:$H$33,3,FALSE)</f>
        <v>-8.1711771325155951</v>
      </c>
    </row>
    <row r="20" spans="1:14">
      <c r="A20" t="s">
        <v>24</v>
      </c>
      <c r="B20">
        <v>19</v>
      </c>
      <c r="C20">
        <v>1476.2897107902108</v>
      </c>
      <c r="D20">
        <v>12</v>
      </c>
      <c r="E20">
        <v>4</v>
      </c>
      <c r="F20">
        <v>0</v>
      </c>
      <c r="G20">
        <v>8</v>
      </c>
      <c r="H20">
        <v>0</v>
      </c>
      <c r="J20">
        <f t="shared" si="2"/>
        <v>19</v>
      </c>
      <c r="K20">
        <f>VLOOKUP($A20,RankingWk13!$A$2:$H$33,2,FALSE)-J20</f>
        <v>5</v>
      </c>
      <c r="L20" t="str">
        <f t="shared" si="0"/>
        <v>Philadelphia Eagles</v>
      </c>
      <c r="M20" s="2">
        <f t="shared" si="1"/>
        <v>1476.2897107902108</v>
      </c>
      <c r="N20" s="3">
        <f>M20-VLOOKUP($A20,RankingWk13!$A$2:$H$33,3,FALSE)</f>
        <v>20.135131638510757</v>
      </c>
    </row>
    <row r="21" spans="1:14">
      <c r="A21" t="s">
        <v>37</v>
      </c>
      <c r="B21">
        <v>20</v>
      </c>
      <c r="C21">
        <v>1475.5946048775552</v>
      </c>
      <c r="D21">
        <v>12</v>
      </c>
      <c r="E21">
        <v>7</v>
      </c>
      <c r="F21">
        <v>0</v>
      </c>
      <c r="G21">
        <v>5</v>
      </c>
      <c r="H21">
        <v>0</v>
      </c>
      <c r="J21">
        <f t="shared" si="2"/>
        <v>20</v>
      </c>
      <c r="K21">
        <f>VLOOKUP($A21,RankingWk13!$A$2:$H$33,2,FALSE)-J21</f>
        <v>2</v>
      </c>
      <c r="L21" t="str">
        <f t="shared" si="0"/>
        <v>New York Jets</v>
      </c>
      <c r="M21" s="2">
        <f t="shared" si="1"/>
        <v>1475.5946048775552</v>
      </c>
      <c r="N21" s="3">
        <f>M21-VLOOKUP($A21,RankingWk13!$A$2:$H$33,3,FALSE)</f>
        <v>12.877383296038261</v>
      </c>
    </row>
    <row r="22" spans="1:14">
      <c r="A22" t="s">
        <v>29</v>
      </c>
      <c r="B22">
        <v>21</v>
      </c>
      <c r="C22">
        <v>1472.509757072221</v>
      </c>
      <c r="D22">
        <v>12</v>
      </c>
      <c r="E22">
        <v>5</v>
      </c>
      <c r="F22">
        <v>0</v>
      </c>
      <c r="G22">
        <v>7</v>
      </c>
      <c r="H22">
        <v>0</v>
      </c>
      <c r="J22">
        <f t="shared" si="2"/>
        <v>21</v>
      </c>
      <c r="K22">
        <f>VLOOKUP($A22,RankingWk13!$A$2:$H$33,2,FALSE)-J22</f>
        <v>2</v>
      </c>
      <c r="L22" t="str">
        <f t="shared" si="0"/>
        <v>Miami Dolphins</v>
      </c>
      <c r="M22" s="2">
        <f t="shared" si="1"/>
        <v>1472.509757072221</v>
      </c>
      <c r="N22" s="3">
        <f>M22-VLOOKUP($A22,RankingWk13!$A$2:$H$33,3,FALSE)</f>
        <v>14.329040858252711</v>
      </c>
    </row>
    <row r="23" spans="1:14">
      <c r="A23" t="s">
        <v>35</v>
      </c>
      <c r="B23">
        <v>22</v>
      </c>
      <c r="C23">
        <v>1468.7204585783445</v>
      </c>
      <c r="D23">
        <v>12</v>
      </c>
      <c r="E23">
        <v>5</v>
      </c>
      <c r="F23">
        <v>0</v>
      </c>
      <c r="G23">
        <v>7</v>
      </c>
      <c r="H23">
        <v>0</v>
      </c>
      <c r="J23">
        <f t="shared" si="2"/>
        <v>22</v>
      </c>
      <c r="K23">
        <f>VLOOKUP($A23,RankingWk13!$A$2:$H$33,2,FALSE)-J23</f>
        <v>-4</v>
      </c>
      <c r="L23" t="str">
        <f t="shared" si="0"/>
        <v>Chicago Bears</v>
      </c>
      <c r="M23" s="2">
        <f t="shared" si="1"/>
        <v>1468.7204585783445</v>
      </c>
      <c r="N23" s="3">
        <f>M23-VLOOKUP($A23,RankingWk13!$A$2:$H$33,3,FALSE)</f>
        <v>-11.756394845041996</v>
      </c>
    </row>
    <row r="24" spans="1:14">
      <c r="A24" t="s">
        <v>30</v>
      </c>
      <c r="B24">
        <v>23</v>
      </c>
      <c r="C24">
        <v>1460.8460415674633</v>
      </c>
      <c r="D24">
        <v>12</v>
      </c>
      <c r="E24">
        <v>6</v>
      </c>
      <c r="F24">
        <v>0</v>
      </c>
      <c r="G24">
        <v>6</v>
      </c>
      <c r="H24">
        <v>0</v>
      </c>
      <c r="J24">
        <f t="shared" si="2"/>
        <v>23</v>
      </c>
      <c r="K24">
        <f>VLOOKUP($A24,RankingWk13!$A$2:$H$33,2,FALSE)-J24</f>
        <v>-3</v>
      </c>
      <c r="L24" t="str">
        <f t="shared" si="0"/>
        <v>Atlanta Falcons</v>
      </c>
      <c r="M24" s="2">
        <f t="shared" si="1"/>
        <v>1460.8460415674633</v>
      </c>
      <c r="N24" s="3">
        <f>M24-VLOOKUP($A24,RankingWk13!$A$2:$H$33,3,FALSE)</f>
        <v>-15.32185660382811</v>
      </c>
    </row>
    <row r="25" spans="1:14">
      <c r="A25" t="s">
        <v>33</v>
      </c>
      <c r="B25">
        <v>24</v>
      </c>
      <c r="C25">
        <v>1460.3323378625273</v>
      </c>
      <c r="D25">
        <v>12</v>
      </c>
      <c r="E25">
        <v>5</v>
      </c>
      <c r="F25">
        <v>0</v>
      </c>
      <c r="G25">
        <v>7</v>
      </c>
      <c r="H25">
        <v>0</v>
      </c>
      <c r="J25">
        <f t="shared" si="2"/>
        <v>24</v>
      </c>
      <c r="K25">
        <f>VLOOKUP($A25,RankingWk13!$A$2:$H$33,2,FALSE)-J25</f>
        <v>-3</v>
      </c>
      <c r="L25" t="str">
        <f t="shared" si="0"/>
        <v>New York Giants</v>
      </c>
      <c r="M25" s="2">
        <f t="shared" si="1"/>
        <v>1460.3323378625273</v>
      </c>
      <c r="N25" s="3">
        <f>M25-VLOOKUP($A25,RankingWk13!$A$2:$H$33,3,FALSE)</f>
        <v>-12.877383296038261</v>
      </c>
    </row>
    <row r="26" spans="1:14">
      <c r="A26" t="s">
        <v>27</v>
      </c>
      <c r="B26">
        <v>25</v>
      </c>
      <c r="C26">
        <v>1442.9917829222577</v>
      </c>
      <c r="D26">
        <v>12</v>
      </c>
      <c r="E26">
        <v>3</v>
      </c>
      <c r="F26">
        <v>0</v>
      </c>
      <c r="G26">
        <v>9</v>
      </c>
      <c r="H26">
        <v>0</v>
      </c>
      <c r="J26">
        <f t="shared" si="2"/>
        <v>25</v>
      </c>
      <c r="K26">
        <f>VLOOKUP($A26,RankingWk13!$A$2:$H$33,2,FALSE)-J26</f>
        <v>0</v>
      </c>
      <c r="L26" t="str">
        <f t="shared" si="0"/>
        <v>San Diego Chargers</v>
      </c>
      <c r="M26" s="2">
        <f t="shared" si="1"/>
        <v>1442.9917829222577</v>
      </c>
      <c r="N26" s="3">
        <f>M26-VLOOKUP($A26,RankingWk13!$A$2:$H$33,3,FALSE)</f>
        <v>-5.8779933233172414</v>
      </c>
    </row>
    <row r="27" spans="1:14">
      <c r="A27" t="s">
        <v>36</v>
      </c>
      <c r="B27">
        <v>26</v>
      </c>
      <c r="C27">
        <v>1432.6467046463981</v>
      </c>
      <c r="D27">
        <v>12</v>
      </c>
      <c r="E27">
        <v>4</v>
      </c>
      <c r="F27">
        <v>0</v>
      </c>
      <c r="G27">
        <v>8</v>
      </c>
      <c r="H27">
        <v>0</v>
      </c>
      <c r="J27">
        <f t="shared" si="2"/>
        <v>26</v>
      </c>
      <c r="K27">
        <f>VLOOKUP($A27,RankingWk13!$A$2:$H$33,2,FALSE)-J27</f>
        <v>0</v>
      </c>
      <c r="L27" t="str">
        <f t="shared" si="0"/>
        <v>St. Louis Rams</v>
      </c>
      <c r="M27" s="2">
        <f t="shared" si="1"/>
        <v>1432.6467046463981</v>
      </c>
      <c r="N27" s="3">
        <f>M27-VLOOKUP($A27,RankingWk13!$A$2:$H$33,3,FALSE)</f>
        <v>-7.0418578328881267</v>
      </c>
    </row>
    <row r="28" spans="1:14">
      <c r="A28" t="s">
        <v>39</v>
      </c>
      <c r="B28">
        <v>27</v>
      </c>
      <c r="C28">
        <v>1414.4976225156131</v>
      </c>
      <c r="D28">
        <v>12</v>
      </c>
      <c r="E28">
        <v>5</v>
      </c>
      <c r="F28">
        <v>0</v>
      </c>
      <c r="G28">
        <v>7</v>
      </c>
      <c r="H28">
        <v>0</v>
      </c>
      <c r="J28">
        <f t="shared" si="2"/>
        <v>27</v>
      </c>
      <c r="K28">
        <f>VLOOKUP($A28,RankingWk13!$A$2:$H$33,2,FALSE)-J28</f>
        <v>0</v>
      </c>
      <c r="L28" t="str">
        <f t="shared" si="0"/>
        <v>Washington Redskins</v>
      </c>
      <c r="M28" s="2">
        <f t="shared" si="1"/>
        <v>1414.4976225156131</v>
      </c>
      <c r="N28" s="3">
        <f>M28-VLOOKUP($A28,RankingWk13!$A$2:$H$33,3,FALSE)</f>
        <v>-9.4687215826331794</v>
      </c>
    </row>
    <row r="29" spans="1:14">
      <c r="A29" t="s">
        <v>43</v>
      </c>
      <c r="B29">
        <v>28</v>
      </c>
      <c r="C29">
        <v>1411.6820183956561</v>
      </c>
      <c r="D29">
        <v>12</v>
      </c>
      <c r="E29">
        <v>6</v>
      </c>
      <c r="F29">
        <v>0</v>
      </c>
      <c r="G29">
        <v>6</v>
      </c>
      <c r="H29">
        <v>0</v>
      </c>
      <c r="J29">
        <f t="shared" si="2"/>
        <v>28</v>
      </c>
      <c r="K29">
        <f>VLOOKUP($A29,RankingWk13!$A$2:$H$33,2,FALSE)-J29</f>
        <v>2</v>
      </c>
      <c r="L29" t="str">
        <f t="shared" si="0"/>
        <v>Tampa Bay Buccaneers</v>
      </c>
      <c r="M29" s="2">
        <f t="shared" si="1"/>
        <v>1411.6820183956561</v>
      </c>
      <c r="N29" s="3">
        <f>M29-VLOOKUP($A29,RankingWk13!$A$2:$H$33,3,FALSE)</f>
        <v>15.32185660382811</v>
      </c>
    </row>
    <row r="30" spans="1:14">
      <c r="A30" t="s">
        <v>38</v>
      </c>
      <c r="B30">
        <v>29</v>
      </c>
      <c r="C30">
        <v>1403.4799941718463</v>
      </c>
      <c r="D30">
        <v>12</v>
      </c>
      <c r="E30">
        <v>4</v>
      </c>
      <c r="F30">
        <v>0</v>
      </c>
      <c r="G30">
        <v>8</v>
      </c>
      <c r="H30">
        <v>0</v>
      </c>
      <c r="J30">
        <f t="shared" si="2"/>
        <v>29</v>
      </c>
      <c r="K30">
        <f>VLOOKUP($A30,RankingWk13!$A$2:$H$33,2,FALSE)-J30</f>
        <v>-1</v>
      </c>
      <c r="L30" t="str">
        <f t="shared" si="0"/>
        <v>Jacksonville Jaguars</v>
      </c>
      <c r="M30" s="2">
        <f t="shared" si="1"/>
        <v>1403.4799941718463</v>
      </c>
      <c r="N30" s="3">
        <f>M30-VLOOKUP($A30,RankingWk13!$A$2:$H$33,3,FALSE)</f>
        <v>-15.685714394869819</v>
      </c>
    </row>
    <row r="31" spans="1:14">
      <c r="A31" t="s">
        <v>41</v>
      </c>
      <c r="B31">
        <v>30</v>
      </c>
      <c r="C31">
        <v>1390.2604365954926</v>
      </c>
      <c r="D31">
        <v>12</v>
      </c>
      <c r="E31">
        <v>5</v>
      </c>
      <c r="F31">
        <v>0</v>
      </c>
      <c r="G31">
        <v>7</v>
      </c>
      <c r="H31">
        <v>0</v>
      </c>
      <c r="J31">
        <f t="shared" si="2"/>
        <v>30</v>
      </c>
      <c r="K31">
        <f>VLOOKUP($A31,RankingWk13!$A$2:$H$33,2,FALSE)-J31</f>
        <v>-1</v>
      </c>
      <c r="L31" t="str">
        <f t="shared" si="0"/>
        <v>Oakland Raiders</v>
      </c>
      <c r="M31" s="2">
        <f t="shared" si="1"/>
        <v>1390.2604365954926</v>
      </c>
      <c r="N31" s="3">
        <f>M31-VLOOKUP($A31,RankingWk13!$A$2:$H$33,3,FALSE)</f>
        <v>-7.8721987645467379</v>
      </c>
    </row>
    <row r="32" spans="1:14">
      <c r="A32" t="s">
        <v>42</v>
      </c>
      <c r="B32">
        <v>31</v>
      </c>
      <c r="C32">
        <v>1344.3095219640131</v>
      </c>
      <c r="D32">
        <v>12</v>
      </c>
      <c r="E32">
        <v>3</v>
      </c>
      <c r="F32">
        <v>0</v>
      </c>
      <c r="G32">
        <v>9</v>
      </c>
      <c r="H32">
        <v>0</v>
      </c>
      <c r="J32">
        <f t="shared" si="2"/>
        <v>31</v>
      </c>
      <c r="K32">
        <f>VLOOKUP($A32,RankingWk13!$A$2:$H$33,2,FALSE)-J32</f>
        <v>1</v>
      </c>
      <c r="L32" t="str">
        <f t="shared" si="0"/>
        <v>Tennessee Titans</v>
      </c>
      <c r="M32" s="2">
        <f t="shared" si="1"/>
        <v>1344.3095219640131</v>
      </c>
      <c r="N32" s="3">
        <f>M32-VLOOKUP($A32,RankingWk13!$A$2:$H$33,3,FALSE)</f>
        <v>15.685714394869819</v>
      </c>
    </row>
    <row r="33" spans="1:14">
      <c r="A33" t="s">
        <v>40</v>
      </c>
      <c r="B33">
        <v>32</v>
      </c>
      <c r="C33">
        <v>1343.3174935816467</v>
      </c>
      <c r="D33">
        <v>12</v>
      </c>
      <c r="E33">
        <v>2</v>
      </c>
      <c r="F33">
        <v>0</v>
      </c>
      <c r="G33">
        <v>10</v>
      </c>
      <c r="H33">
        <v>0</v>
      </c>
      <c r="J33">
        <f t="shared" si="2"/>
        <v>32</v>
      </c>
      <c r="K33">
        <f>VLOOKUP($A33,RankingWk13!$A$2:$H$33,2,FALSE)-J33</f>
        <v>-1</v>
      </c>
      <c r="L33" t="str">
        <f t="shared" si="0"/>
        <v>Cleveland Browns</v>
      </c>
      <c r="M33" s="2">
        <f t="shared" si="1"/>
        <v>1343.3174935816467</v>
      </c>
      <c r="N33" s="3">
        <f>M33-VLOOKUP($A33,RankingWk13!$A$2:$H$33,3,FALSE)</f>
        <v>-4.5703488928572824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6" sqref="K6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 t="s">
        <v>9</v>
      </c>
      <c r="L1" s="1" t="s">
        <v>10</v>
      </c>
      <c r="M1" s="1" t="s">
        <v>2</v>
      </c>
      <c r="N1" s="1" t="s">
        <v>11</v>
      </c>
    </row>
    <row r="2" spans="1:14">
      <c r="A2" t="s">
        <v>12</v>
      </c>
      <c r="B2">
        <v>1</v>
      </c>
      <c r="C2">
        <v>1688.9428090998574</v>
      </c>
      <c r="D2">
        <v>13</v>
      </c>
      <c r="E2">
        <v>11</v>
      </c>
      <c r="F2">
        <v>0</v>
      </c>
      <c r="G2">
        <v>2</v>
      </c>
      <c r="H2">
        <v>0</v>
      </c>
      <c r="J2">
        <f>1</f>
        <v>1</v>
      </c>
      <c r="K2">
        <f>VLOOKUP($A2,RankingWk14!$A$2:$H$33,2,FALSE)-J2</f>
        <v>0</v>
      </c>
      <c r="L2" t="str">
        <f>A2</f>
        <v>New England Patriots</v>
      </c>
      <c r="M2" s="2">
        <f>C2</f>
        <v>1688.9428090998574</v>
      </c>
      <c r="N2" s="3">
        <f>M2-VLOOKUP($A2,RankingWk14!$A$2:$H$33,3,FALSE)</f>
        <v>6.1700095558551311</v>
      </c>
    </row>
    <row r="3" spans="1:14">
      <c r="A3" t="s">
        <v>14</v>
      </c>
      <c r="B3">
        <v>2</v>
      </c>
      <c r="C3">
        <v>1639.0436327824932</v>
      </c>
      <c r="D3">
        <v>13</v>
      </c>
      <c r="E3">
        <v>10</v>
      </c>
      <c r="F3">
        <v>0</v>
      </c>
      <c r="G3">
        <v>3</v>
      </c>
      <c r="H3">
        <v>0</v>
      </c>
      <c r="J3">
        <f>J2+1</f>
        <v>2</v>
      </c>
      <c r="K3">
        <f>VLOOKUP($A3,RankingWk14!$A$2:$H$33,2,FALSE)-J3</f>
        <v>0</v>
      </c>
      <c r="L3" t="str">
        <f t="shared" ref="L3:L33" si="0">A3</f>
        <v>Denver Broncos</v>
      </c>
      <c r="M3" s="2">
        <f t="shared" ref="M3:M33" si="1">C3</f>
        <v>1639.0436327824932</v>
      </c>
      <c r="N3" s="3">
        <f>M3-VLOOKUP($A3,RankingWk14!$A$2:$H$33,3,FALSE)</f>
        <v>-20.625887612505267</v>
      </c>
    </row>
    <row r="4" spans="1:14">
      <c r="A4" t="s">
        <v>26</v>
      </c>
      <c r="B4">
        <v>3</v>
      </c>
      <c r="C4">
        <v>1629.5027763270393</v>
      </c>
      <c r="D4">
        <v>13</v>
      </c>
      <c r="E4">
        <v>13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VLOOKUP($A4,RankingWk14!$A$2:$H$33,2,FALSE)-J4</f>
        <v>0</v>
      </c>
      <c r="L4" t="str">
        <f t="shared" si="0"/>
        <v>Carolina Panthers</v>
      </c>
      <c r="M4" s="2">
        <f t="shared" si="1"/>
        <v>1629.5027763270393</v>
      </c>
      <c r="N4" s="3">
        <f>M4-VLOOKUP($A4,RankingWk14!$A$2:$H$33,3,FALSE)</f>
        <v>7.0723338558079831</v>
      </c>
    </row>
    <row r="5" spans="1:14">
      <c r="A5" t="s">
        <v>13</v>
      </c>
      <c r="B5">
        <v>4</v>
      </c>
      <c r="C5">
        <v>1604.8954087368552</v>
      </c>
      <c r="D5">
        <v>13</v>
      </c>
      <c r="E5">
        <v>7</v>
      </c>
      <c r="F5">
        <v>0</v>
      </c>
      <c r="G5">
        <v>6</v>
      </c>
      <c r="H5">
        <v>0</v>
      </c>
      <c r="J5">
        <f t="shared" si="2"/>
        <v>4</v>
      </c>
      <c r="K5">
        <f>VLOOKUP($A5,RankingWk14!$A$2:$H$33,2,FALSE)-J5</f>
        <v>0</v>
      </c>
      <c r="L5" t="str">
        <f t="shared" si="0"/>
        <v>Seattle Seahawks</v>
      </c>
      <c r="M5" s="2">
        <f t="shared" si="1"/>
        <v>1604.8954087368552</v>
      </c>
      <c r="N5" s="3">
        <f>M5-VLOOKUP($A5,RankingWk14!$A$2:$H$33,3,FALSE)</f>
        <v>-16.866688137036135</v>
      </c>
    </row>
    <row r="6" spans="1:14">
      <c r="A6" t="s">
        <v>16</v>
      </c>
      <c r="B6">
        <v>5</v>
      </c>
      <c r="C6">
        <v>1598.1418041890586</v>
      </c>
      <c r="D6">
        <v>13</v>
      </c>
      <c r="E6">
        <v>10</v>
      </c>
      <c r="F6">
        <v>0</v>
      </c>
      <c r="G6">
        <v>3</v>
      </c>
      <c r="H6">
        <v>0</v>
      </c>
      <c r="J6">
        <f t="shared" si="2"/>
        <v>5</v>
      </c>
      <c r="K6">
        <f>VLOOKUP($A6,RankingWk14!$A$2:$H$33,2,FALSE)-J6</f>
        <v>0</v>
      </c>
      <c r="L6" t="str">
        <f t="shared" si="0"/>
        <v>Cincinnati Bengals</v>
      </c>
      <c r="M6" s="2">
        <f t="shared" si="1"/>
        <v>1598.1418041890586</v>
      </c>
      <c r="N6" s="3">
        <f>M6-VLOOKUP($A6,RankingWk14!$A$2:$H$33,3,FALSE)</f>
        <v>-14.44102528189137</v>
      </c>
    </row>
    <row r="7" spans="1:14">
      <c r="A7" t="s">
        <v>21</v>
      </c>
      <c r="B7">
        <v>6</v>
      </c>
      <c r="C7">
        <v>1593.7645578483673</v>
      </c>
      <c r="D7">
        <v>13</v>
      </c>
      <c r="E7">
        <v>10</v>
      </c>
      <c r="F7">
        <v>0</v>
      </c>
      <c r="G7">
        <v>3</v>
      </c>
      <c r="H7">
        <v>0</v>
      </c>
      <c r="J7">
        <f t="shared" si="2"/>
        <v>6</v>
      </c>
      <c r="K7">
        <f>VLOOKUP($A7,RankingWk14!$A$2:$H$33,2,FALSE)-J7</f>
        <v>0</v>
      </c>
      <c r="L7" t="str">
        <f t="shared" si="0"/>
        <v>Arizona Cardinals</v>
      </c>
      <c r="M7" s="2">
        <f t="shared" si="1"/>
        <v>1593.7645578483673</v>
      </c>
      <c r="N7" s="3">
        <f>M7-VLOOKUP($A7,RankingWk14!$A$2:$H$33,3,FALSE)</f>
        <v>-15.595523445871549</v>
      </c>
    </row>
    <row r="8" spans="1:14">
      <c r="A8" t="s">
        <v>20</v>
      </c>
      <c r="B8">
        <v>7</v>
      </c>
      <c r="C8">
        <v>1572.6333434407461</v>
      </c>
      <c r="D8">
        <v>13</v>
      </c>
      <c r="E8">
        <v>8</v>
      </c>
      <c r="F8">
        <v>0</v>
      </c>
      <c r="G8">
        <v>5</v>
      </c>
      <c r="H8">
        <v>0</v>
      </c>
      <c r="J8">
        <f t="shared" si="2"/>
        <v>7</v>
      </c>
      <c r="K8">
        <f>VLOOKUP($A8,RankingWk14!$A$2:$H$33,2,FALSE)-J8</f>
        <v>1</v>
      </c>
      <c r="L8" t="str">
        <f t="shared" si="0"/>
        <v>Pittsburgh Steelers</v>
      </c>
      <c r="M8" s="2">
        <f t="shared" si="1"/>
        <v>1572.6333434407461</v>
      </c>
      <c r="N8" s="3">
        <f>M8-VLOOKUP($A8,RankingWk14!$A$2:$H$33,3,FALSE)</f>
        <v>14.44102528189137</v>
      </c>
    </row>
    <row r="9" spans="1:14">
      <c r="A9" t="s">
        <v>15</v>
      </c>
      <c r="B9">
        <v>8</v>
      </c>
      <c r="C9">
        <v>1559.3176233938739</v>
      </c>
      <c r="D9">
        <v>13</v>
      </c>
      <c r="E9">
        <v>7</v>
      </c>
      <c r="F9">
        <v>0</v>
      </c>
      <c r="G9">
        <v>6</v>
      </c>
      <c r="H9">
        <v>0</v>
      </c>
      <c r="J9">
        <f t="shared" si="2"/>
        <v>8</v>
      </c>
      <c r="K9">
        <f>VLOOKUP($A9,RankingWk14!$A$2:$H$33,2,FALSE)-J9</f>
        <v>1</v>
      </c>
      <c r="L9" t="str">
        <f t="shared" si="0"/>
        <v>Indianapolis Colts</v>
      </c>
      <c r="M9" s="2">
        <f t="shared" si="1"/>
        <v>1559.3176233938739</v>
      </c>
      <c r="N9" s="3">
        <f>M9-VLOOKUP($A9,RankingWk14!$A$2:$H$33,3,FALSE)</f>
        <v>7.4643086758871959</v>
      </c>
    </row>
    <row r="10" spans="1:14">
      <c r="A10" t="s">
        <v>22</v>
      </c>
      <c r="B10">
        <v>9</v>
      </c>
      <c r="C10">
        <v>1547.7794867037949</v>
      </c>
      <c r="D10">
        <v>13</v>
      </c>
      <c r="E10">
        <v>8</v>
      </c>
      <c r="F10">
        <v>0</v>
      </c>
      <c r="G10">
        <v>5</v>
      </c>
      <c r="H10">
        <v>0</v>
      </c>
      <c r="J10">
        <f t="shared" si="2"/>
        <v>9</v>
      </c>
      <c r="K10">
        <f>VLOOKUP($A10,RankingWk14!$A$2:$H$33,2,FALSE)-J10</f>
        <v>-2</v>
      </c>
      <c r="L10" t="str">
        <f t="shared" si="0"/>
        <v>Green Bay Packers</v>
      </c>
      <c r="M10" s="2">
        <f t="shared" si="1"/>
        <v>1547.7794867037949</v>
      </c>
      <c r="N10" s="3">
        <f>M10-VLOOKUP($A10,RankingWk14!$A$2:$H$33,3,FALSE)</f>
        <v>-14.017787996690458</v>
      </c>
    </row>
    <row r="11" spans="1:14">
      <c r="A11" t="s">
        <v>34</v>
      </c>
      <c r="B11">
        <v>10</v>
      </c>
      <c r="C11">
        <v>1537.0894735923794</v>
      </c>
      <c r="D11">
        <v>13</v>
      </c>
      <c r="E11">
        <v>9</v>
      </c>
      <c r="F11">
        <v>0</v>
      </c>
      <c r="G11">
        <v>4</v>
      </c>
      <c r="H11">
        <v>0</v>
      </c>
      <c r="J11">
        <f t="shared" si="2"/>
        <v>10</v>
      </c>
      <c r="K11">
        <f>VLOOKUP($A11,RankingWk14!$A$2:$H$33,2,FALSE)-J11</f>
        <v>1</v>
      </c>
      <c r="L11" t="str">
        <f t="shared" si="0"/>
        <v>Minnesota Vikings</v>
      </c>
      <c r="M11" s="2">
        <f t="shared" si="1"/>
        <v>1537.0894735923794</v>
      </c>
      <c r="N11" s="3">
        <f>M11-VLOOKUP($A11,RankingWk14!$A$2:$H$33,3,FALSE)</f>
        <v>15.595523445871549</v>
      </c>
    </row>
    <row r="12" spans="1:14">
      <c r="A12" t="s">
        <v>18</v>
      </c>
      <c r="B12">
        <v>11</v>
      </c>
      <c r="C12">
        <v>1533.4191969774458</v>
      </c>
      <c r="D12">
        <v>13</v>
      </c>
      <c r="E12">
        <v>6</v>
      </c>
      <c r="F12">
        <v>0</v>
      </c>
      <c r="G12">
        <v>7</v>
      </c>
      <c r="H12">
        <v>0</v>
      </c>
      <c r="J12">
        <f t="shared" si="2"/>
        <v>11</v>
      </c>
      <c r="K12">
        <f>VLOOKUP($A12,RankingWk14!$A$2:$H$33,2,FALSE)-J12</f>
        <v>1</v>
      </c>
      <c r="L12" t="str">
        <f t="shared" si="0"/>
        <v>Dallas Cowboys</v>
      </c>
      <c r="M12" s="2">
        <f t="shared" si="1"/>
        <v>1533.4191969774458</v>
      </c>
      <c r="N12" s="3">
        <f>M12-VLOOKUP($A12,RankingWk14!$A$2:$H$33,3,FALSE)</f>
        <v>14.017787996690458</v>
      </c>
    </row>
    <row r="13" spans="1:14">
      <c r="A13" t="s">
        <v>28</v>
      </c>
      <c r="B13">
        <v>12</v>
      </c>
      <c r="C13">
        <v>1525.1100116056223</v>
      </c>
      <c r="D13">
        <v>13</v>
      </c>
      <c r="E13">
        <v>7</v>
      </c>
      <c r="F13">
        <v>0</v>
      </c>
      <c r="G13">
        <v>6</v>
      </c>
      <c r="H13">
        <v>0</v>
      </c>
      <c r="J13">
        <f t="shared" si="2"/>
        <v>12</v>
      </c>
      <c r="K13">
        <f>VLOOKUP($A13,RankingWk14!$A$2:$H$33,2,FALSE)-J13</f>
        <v>-2</v>
      </c>
      <c r="L13" t="str">
        <f t="shared" si="0"/>
        <v>Kansas City Chiefs</v>
      </c>
      <c r="M13" s="2">
        <f t="shared" si="1"/>
        <v>1525.1100116056223</v>
      </c>
      <c r="N13" s="3">
        <f>M13-VLOOKUP($A13,RankingWk14!$A$2:$H$33,3,FALSE)</f>
        <v>-15.937047874608425</v>
      </c>
    </row>
    <row r="14" spans="1:14">
      <c r="A14" t="s">
        <v>19</v>
      </c>
      <c r="B14">
        <v>13</v>
      </c>
      <c r="C14">
        <v>1511.9238290963815</v>
      </c>
      <c r="D14">
        <v>13</v>
      </c>
      <c r="E14">
        <v>5</v>
      </c>
      <c r="F14">
        <v>0</v>
      </c>
      <c r="G14">
        <v>8</v>
      </c>
      <c r="H14">
        <v>0</v>
      </c>
      <c r="J14">
        <f t="shared" si="2"/>
        <v>13</v>
      </c>
      <c r="K14">
        <f>VLOOKUP($A14,RankingWk14!$A$2:$H$33,2,FALSE)-J14</f>
        <v>1</v>
      </c>
      <c r="L14" t="str">
        <f t="shared" si="0"/>
        <v>Baltimore Ravens</v>
      </c>
      <c r="M14" s="2">
        <f t="shared" si="1"/>
        <v>1511.9238290963815</v>
      </c>
      <c r="N14" s="3">
        <f>M14-VLOOKUP($A14,RankingWk14!$A$2:$H$33,3,FALSE)</f>
        <v>16.866688137036135</v>
      </c>
    </row>
    <row r="15" spans="1:14">
      <c r="A15" t="s">
        <v>32</v>
      </c>
      <c r="B15">
        <v>14</v>
      </c>
      <c r="C15">
        <v>1502.2577209299222</v>
      </c>
      <c r="D15">
        <v>13</v>
      </c>
      <c r="E15">
        <v>7</v>
      </c>
      <c r="F15">
        <v>0</v>
      </c>
      <c r="G15">
        <v>6</v>
      </c>
      <c r="H15">
        <v>0</v>
      </c>
      <c r="J15">
        <f t="shared" si="2"/>
        <v>14</v>
      </c>
      <c r="K15">
        <f>VLOOKUP($A15,RankingWk14!$A$2:$H$33,2,FALSE)-J15</f>
        <v>1</v>
      </c>
      <c r="L15" t="str">
        <f t="shared" si="0"/>
        <v>Buffalo Bills</v>
      </c>
      <c r="M15" s="2">
        <f t="shared" si="1"/>
        <v>1502.2577209299222</v>
      </c>
      <c r="N15" s="3">
        <f>M15-VLOOKUP($A15,RankingWk14!$A$2:$H$33,3,FALSE)</f>
        <v>11.997646476268073</v>
      </c>
    </row>
    <row r="16" spans="1:14">
      <c r="A16" t="s">
        <v>17</v>
      </c>
      <c r="B16">
        <v>15</v>
      </c>
      <c r="C16">
        <v>1494.7665106138102</v>
      </c>
      <c r="D16">
        <v>13</v>
      </c>
      <c r="E16">
        <v>4</v>
      </c>
      <c r="F16">
        <v>0</v>
      </c>
      <c r="G16">
        <v>9</v>
      </c>
      <c r="H16">
        <v>0</v>
      </c>
      <c r="J16">
        <f t="shared" si="2"/>
        <v>15</v>
      </c>
      <c r="K16">
        <f>VLOOKUP($A16,RankingWk14!$A$2:$H$33,2,FALSE)-J16</f>
        <v>-2</v>
      </c>
      <c r="L16" t="str">
        <f t="shared" si="0"/>
        <v>San Francisco 49ers</v>
      </c>
      <c r="M16" s="2">
        <f t="shared" si="1"/>
        <v>1494.7665106138102</v>
      </c>
      <c r="N16" s="3">
        <f>M16-VLOOKUP($A16,RankingWk14!$A$2:$H$33,3,FALSE)</f>
        <v>-18.159561872332006</v>
      </c>
    </row>
    <row r="17" spans="1:14">
      <c r="A17" t="s">
        <v>23</v>
      </c>
      <c r="B17">
        <v>16</v>
      </c>
      <c r="C17">
        <v>1490.6336126584297</v>
      </c>
      <c r="D17">
        <v>13</v>
      </c>
      <c r="E17">
        <v>5</v>
      </c>
      <c r="F17">
        <v>0</v>
      </c>
      <c r="G17">
        <v>8</v>
      </c>
      <c r="H17">
        <v>0</v>
      </c>
      <c r="J17">
        <f t="shared" si="2"/>
        <v>16</v>
      </c>
      <c r="K17">
        <f>VLOOKUP($A17,RankingWk14!$A$2:$H$33,2,FALSE)-J17</f>
        <v>2</v>
      </c>
      <c r="L17" t="str">
        <f t="shared" si="0"/>
        <v>New Orleans Saints</v>
      </c>
      <c r="M17" s="2">
        <f t="shared" si="1"/>
        <v>1490.6336126584297</v>
      </c>
      <c r="N17" s="3">
        <f>M17-VLOOKUP($A17,RankingWk14!$A$2:$H$33,3,FALSE)</f>
        <v>10.053170111869576</v>
      </c>
    </row>
    <row r="18" spans="1:14">
      <c r="A18" t="s">
        <v>37</v>
      </c>
      <c r="B18">
        <v>17</v>
      </c>
      <c r="C18">
        <v>1483.5839142509535</v>
      </c>
      <c r="D18">
        <v>13</v>
      </c>
      <c r="E18">
        <v>8</v>
      </c>
      <c r="F18">
        <v>0</v>
      </c>
      <c r="G18">
        <v>5</v>
      </c>
      <c r="H18">
        <v>0</v>
      </c>
      <c r="J18">
        <f t="shared" si="2"/>
        <v>17</v>
      </c>
      <c r="K18">
        <f>VLOOKUP($A18,RankingWk14!$A$2:$H$33,2,FALSE)-J18</f>
        <v>3</v>
      </c>
      <c r="L18" t="str">
        <f t="shared" si="0"/>
        <v>New York Jets</v>
      </c>
      <c r="M18" s="2">
        <f t="shared" si="1"/>
        <v>1483.5839142509535</v>
      </c>
      <c r="N18" s="3">
        <f>M18-VLOOKUP($A18,RankingWk14!$A$2:$H$33,3,FALSE)</f>
        <v>7.9893093733983278</v>
      </c>
    </row>
    <row r="19" spans="1:14">
      <c r="A19" t="s">
        <v>31</v>
      </c>
      <c r="B19">
        <v>18</v>
      </c>
      <c r="C19">
        <v>1482.7770848002986</v>
      </c>
      <c r="D19">
        <v>13</v>
      </c>
      <c r="E19">
        <v>6</v>
      </c>
      <c r="F19">
        <v>0</v>
      </c>
      <c r="G19">
        <v>7</v>
      </c>
      <c r="H19">
        <v>0</v>
      </c>
      <c r="J19">
        <f t="shared" si="2"/>
        <v>18</v>
      </c>
      <c r="K19">
        <f>VLOOKUP($A19,RankingWk14!$A$2:$H$33,2,FALSE)-J19</f>
        <v>-2</v>
      </c>
      <c r="L19" t="str">
        <f t="shared" si="0"/>
        <v>Houston Texans</v>
      </c>
      <c r="M19" s="2">
        <f t="shared" si="1"/>
        <v>1482.7770848002986</v>
      </c>
      <c r="N19" s="3">
        <f>M19-VLOOKUP($A19,RankingWk14!$A$2:$H$33,3,FALSE)</f>
        <v>-6.1700095558551311</v>
      </c>
    </row>
    <row r="20" spans="1:14">
      <c r="A20" t="s">
        <v>33</v>
      </c>
      <c r="B20">
        <v>19</v>
      </c>
      <c r="C20">
        <v>1473.2702764209566</v>
      </c>
      <c r="D20">
        <v>13</v>
      </c>
      <c r="E20">
        <v>6</v>
      </c>
      <c r="F20">
        <v>0</v>
      </c>
      <c r="G20">
        <v>7</v>
      </c>
      <c r="H20">
        <v>0</v>
      </c>
      <c r="J20">
        <f t="shared" si="2"/>
        <v>19</v>
      </c>
      <c r="K20">
        <f>VLOOKUP($A20,RankingWk14!$A$2:$H$33,2,FALSE)-J20</f>
        <v>5</v>
      </c>
      <c r="L20" t="str">
        <f t="shared" si="0"/>
        <v>New York Giants</v>
      </c>
      <c r="M20" s="2">
        <f t="shared" si="1"/>
        <v>1473.2702764209566</v>
      </c>
      <c r="N20" s="3">
        <f>M20-VLOOKUP($A20,RankingWk14!$A$2:$H$33,3,FALSE)</f>
        <v>12.937938558429323</v>
      </c>
    </row>
    <row r="21" spans="1:14">
      <c r="A21" t="s">
        <v>25</v>
      </c>
      <c r="B21">
        <v>20</v>
      </c>
      <c r="C21">
        <v>1472.1498111999977</v>
      </c>
      <c r="D21">
        <v>13</v>
      </c>
      <c r="E21">
        <v>4</v>
      </c>
      <c r="F21">
        <v>0</v>
      </c>
      <c r="G21">
        <v>9</v>
      </c>
      <c r="H21">
        <v>0</v>
      </c>
      <c r="J21">
        <f t="shared" si="2"/>
        <v>20</v>
      </c>
      <c r="K21">
        <f>VLOOKUP($A21,RankingWk14!$A$2:$H$33,2,FALSE)-J21</f>
        <v>-3</v>
      </c>
      <c r="L21" t="str">
        <f t="shared" si="0"/>
        <v>Detroit Lions</v>
      </c>
      <c r="M21" s="2">
        <f t="shared" si="1"/>
        <v>1472.1498111999977</v>
      </c>
      <c r="N21" s="3">
        <f>M21-VLOOKUP($A21,RankingWk14!$A$2:$H$33,3,FALSE)</f>
        <v>-14.424778967351131</v>
      </c>
    </row>
    <row r="22" spans="1:14">
      <c r="A22" t="s">
        <v>24</v>
      </c>
      <c r="B22">
        <v>21</v>
      </c>
      <c r="C22">
        <v>1464.2920643139428</v>
      </c>
      <c r="D22">
        <v>13</v>
      </c>
      <c r="E22">
        <v>4</v>
      </c>
      <c r="F22">
        <v>0</v>
      </c>
      <c r="G22">
        <v>9</v>
      </c>
      <c r="H22">
        <v>0</v>
      </c>
      <c r="J22">
        <f t="shared" si="2"/>
        <v>21</v>
      </c>
      <c r="K22">
        <f>VLOOKUP($A22,RankingWk14!$A$2:$H$33,2,FALSE)-J22</f>
        <v>-2</v>
      </c>
      <c r="L22" t="str">
        <f t="shared" si="0"/>
        <v>Philadelphia Eagles</v>
      </c>
      <c r="M22" s="2">
        <f t="shared" si="1"/>
        <v>1464.2920643139428</v>
      </c>
      <c r="N22" s="3">
        <f>M22-VLOOKUP($A22,RankingWk14!$A$2:$H$33,3,FALSE)</f>
        <v>-11.997646476268073</v>
      </c>
    </row>
    <row r="23" spans="1:14">
      <c r="A23" t="s">
        <v>29</v>
      </c>
      <c r="B23">
        <v>22</v>
      </c>
      <c r="C23">
        <v>1459.5718185137916</v>
      </c>
      <c r="D23">
        <v>13</v>
      </c>
      <c r="E23">
        <v>5</v>
      </c>
      <c r="F23">
        <v>0</v>
      </c>
      <c r="G23">
        <v>8</v>
      </c>
      <c r="H23">
        <v>0</v>
      </c>
      <c r="J23">
        <f t="shared" si="2"/>
        <v>22</v>
      </c>
      <c r="K23">
        <f>VLOOKUP($A23,RankingWk14!$A$2:$H$33,2,FALSE)-J23</f>
        <v>-1</v>
      </c>
      <c r="L23" t="str">
        <f t="shared" si="0"/>
        <v>Miami Dolphins</v>
      </c>
      <c r="M23" s="2">
        <f t="shared" si="1"/>
        <v>1459.5718185137916</v>
      </c>
      <c r="N23" s="3">
        <f>M23-VLOOKUP($A23,RankingWk14!$A$2:$H$33,3,FALSE)</f>
        <v>-12.937938558429323</v>
      </c>
    </row>
    <row r="24" spans="1:14">
      <c r="A24" t="s">
        <v>27</v>
      </c>
      <c r="B24">
        <v>23</v>
      </c>
      <c r="C24">
        <v>1458.9288307968661</v>
      </c>
      <c r="D24">
        <v>13</v>
      </c>
      <c r="E24">
        <v>4</v>
      </c>
      <c r="F24">
        <v>0</v>
      </c>
      <c r="G24">
        <v>9</v>
      </c>
      <c r="H24">
        <v>0</v>
      </c>
      <c r="J24">
        <f t="shared" si="2"/>
        <v>23</v>
      </c>
      <c r="K24">
        <f>VLOOKUP($A24,RankingWk14!$A$2:$H$33,2,FALSE)-J24</f>
        <v>2</v>
      </c>
      <c r="L24" t="str">
        <f t="shared" si="0"/>
        <v>San Diego Chargers</v>
      </c>
      <c r="M24" s="2">
        <f t="shared" si="1"/>
        <v>1458.9288307968661</v>
      </c>
      <c r="N24" s="3">
        <f>M24-VLOOKUP($A24,RankingWk14!$A$2:$H$33,3,FALSE)</f>
        <v>15.937047874608425</v>
      </c>
    </row>
    <row r="25" spans="1:14">
      <c r="A25" t="s">
        <v>35</v>
      </c>
      <c r="B25">
        <v>24</v>
      </c>
      <c r="C25">
        <v>1454.2853208780837</v>
      </c>
      <c r="D25">
        <v>13</v>
      </c>
      <c r="E25">
        <v>5</v>
      </c>
      <c r="F25">
        <v>0</v>
      </c>
      <c r="G25">
        <v>8</v>
      </c>
      <c r="H25">
        <v>0</v>
      </c>
      <c r="J25">
        <f t="shared" si="2"/>
        <v>24</v>
      </c>
      <c r="K25">
        <f>VLOOKUP($A25,RankingWk14!$A$2:$H$33,2,FALSE)-J25</f>
        <v>-2</v>
      </c>
      <c r="L25" t="str">
        <f t="shared" si="0"/>
        <v>Chicago Bears</v>
      </c>
      <c r="M25" s="2">
        <f t="shared" si="1"/>
        <v>1454.2853208780837</v>
      </c>
      <c r="N25" s="3">
        <f>M25-VLOOKUP($A25,RankingWk14!$A$2:$H$33,3,FALSE)</f>
        <v>-14.435137700260839</v>
      </c>
    </row>
    <row r="26" spans="1:14">
      <c r="A26" t="s">
        <v>30</v>
      </c>
      <c r="B26">
        <v>25</v>
      </c>
      <c r="C26">
        <v>1453.7737077116553</v>
      </c>
      <c r="D26">
        <v>13</v>
      </c>
      <c r="E26">
        <v>6</v>
      </c>
      <c r="F26">
        <v>0</v>
      </c>
      <c r="G26">
        <v>7</v>
      </c>
      <c r="H26">
        <v>0</v>
      </c>
      <c r="J26">
        <f t="shared" si="2"/>
        <v>25</v>
      </c>
      <c r="K26">
        <f>VLOOKUP($A26,RankingWk14!$A$2:$H$33,2,FALSE)-J26</f>
        <v>-2</v>
      </c>
      <c r="L26" t="str">
        <f t="shared" si="0"/>
        <v>Atlanta Falcons</v>
      </c>
      <c r="M26" s="2">
        <f t="shared" si="1"/>
        <v>1453.7737077116553</v>
      </c>
      <c r="N26" s="3">
        <f>M26-VLOOKUP($A26,RankingWk14!$A$2:$H$33,3,FALSE)</f>
        <v>-7.0723338558079831</v>
      </c>
    </row>
    <row r="27" spans="1:14">
      <c r="A27" t="s">
        <v>36</v>
      </c>
      <c r="B27">
        <v>26</v>
      </c>
      <c r="C27">
        <v>1447.0714836137493</v>
      </c>
      <c r="D27">
        <v>13</v>
      </c>
      <c r="E27">
        <v>5</v>
      </c>
      <c r="F27">
        <v>0</v>
      </c>
      <c r="G27">
        <v>8</v>
      </c>
      <c r="H27">
        <v>0</v>
      </c>
      <c r="J27">
        <f t="shared" si="2"/>
        <v>26</v>
      </c>
      <c r="K27">
        <f>VLOOKUP($A27,RankingWk14!$A$2:$H$33,2,FALSE)-J27</f>
        <v>0</v>
      </c>
      <c r="L27" t="str">
        <f t="shared" si="0"/>
        <v>St. Louis Rams</v>
      </c>
      <c r="M27" s="2">
        <f t="shared" si="1"/>
        <v>1447.0714836137493</v>
      </c>
      <c r="N27" s="3">
        <f>M27-VLOOKUP($A27,RankingWk14!$A$2:$H$33,3,FALSE)</f>
        <v>14.424778967351131</v>
      </c>
    </row>
    <row r="28" spans="1:14">
      <c r="A28" t="s">
        <v>39</v>
      </c>
      <c r="B28">
        <v>27</v>
      </c>
      <c r="C28">
        <v>1428.9327602158739</v>
      </c>
      <c r="D28">
        <v>13</v>
      </c>
      <c r="E28">
        <v>6</v>
      </c>
      <c r="F28">
        <v>0</v>
      </c>
      <c r="G28">
        <v>7</v>
      </c>
      <c r="H28">
        <v>0</v>
      </c>
      <c r="J28">
        <f t="shared" si="2"/>
        <v>27</v>
      </c>
      <c r="K28">
        <f>VLOOKUP($A28,RankingWk14!$A$2:$H$33,2,FALSE)-J28</f>
        <v>0</v>
      </c>
      <c r="L28" t="str">
        <f t="shared" si="0"/>
        <v>Washington Redskins</v>
      </c>
      <c r="M28" s="2">
        <f t="shared" si="1"/>
        <v>1428.9327602158739</v>
      </c>
      <c r="N28" s="3">
        <f>M28-VLOOKUP($A28,RankingWk14!$A$2:$H$33,3,FALSE)</f>
        <v>14.435137700260839</v>
      </c>
    </row>
    <row r="29" spans="1:14">
      <c r="A29" t="s">
        <v>41</v>
      </c>
      <c r="B29">
        <v>28</v>
      </c>
      <c r="C29">
        <v>1410.8863242079979</v>
      </c>
      <c r="D29">
        <v>13</v>
      </c>
      <c r="E29">
        <v>6</v>
      </c>
      <c r="F29">
        <v>0</v>
      </c>
      <c r="G29">
        <v>7</v>
      </c>
      <c r="H29">
        <v>0</v>
      </c>
      <c r="J29">
        <f t="shared" si="2"/>
        <v>28</v>
      </c>
      <c r="K29">
        <f>VLOOKUP($A29,RankingWk14!$A$2:$H$33,2,FALSE)-J29</f>
        <v>2</v>
      </c>
      <c r="L29" t="str">
        <f t="shared" si="0"/>
        <v>Oakland Raiders</v>
      </c>
      <c r="M29" s="2">
        <f t="shared" si="1"/>
        <v>1410.8863242079979</v>
      </c>
      <c r="N29" s="3">
        <f>M29-VLOOKUP($A29,RankingWk14!$A$2:$H$33,3,FALSE)</f>
        <v>20.625887612505267</v>
      </c>
    </row>
    <row r="30" spans="1:14">
      <c r="A30" t="s">
        <v>43</v>
      </c>
      <c r="B30">
        <v>29</v>
      </c>
      <c r="C30">
        <v>1401.6288482837865</v>
      </c>
      <c r="D30">
        <v>13</v>
      </c>
      <c r="E30">
        <v>6</v>
      </c>
      <c r="F30">
        <v>0</v>
      </c>
      <c r="G30">
        <v>7</v>
      </c>
      <c r="H30">
        <v>0</v>
      </c>
      <c r="J30">
        <f t="shared" si="2"/>
        <v>29</v>
      </c>
      <c r="K30">
        <f>VLOOKUP($A30,RankingWk14!$A$2:$H$33,2,FALSE)-J30</f>
        <v>-1</v>
      </c>
      <c r="L30" t="str">
        <f t="shared" si="0"/>
        <v>Tampa Bay Buccaneers</v>
      </c>
      <c r="M30" s="2">
        <f t="shared" si="1"/>
        <v>1401.6288482837865</v>
      </c>
      <c r="N30" s="3">
        <f>M30-VLOOKUP($A30,RankingWk14!$A$2:$H$33,3,FALSE)</f>
        <v>-10.053170111869576</v>
      </c>
    </row>
    <row r="31" spans="1:14">
      <c r="A31" t="s">
        <v>38</v>
      </c>
      <c r="B31">
        <v>30</v>
      </c>
      <c r="C31">
        <v>1396.0156854959591</v>
      </c>
      <c r="D31">
        <v>13</v>
      </c>
      <c r="E31">
        <v>4</v>
      </c>
      <c r="F31">
        <v>0</v>
      </c>
      <c r="G31">
        <v>9</v>
      </c>
      <c r="H31">
        <v>0</v>
      </c>
      <c r="J31">
        <f t="shared" si="2"/>
        <v>30</v>
      </c>
      <c r="K31">
        <f>VLOOKUP($A31,RankingWk14!$A$2:$H$33,2,FALSE)-J31</f>
        <v>-1</v>
      </c>
      <c r="L31" t="str">
        <f t="shared" si="0"/>
        <v>Jacksonville Jaguars</v>
      </c>
      <c r="M31" s="2">
        <f t="shared" si="1"/>
        <v>1396.0156854959591</v>
      </c>
      <c r="N31" s="3">
        <f>M31-VLOOKUP($A31,RankingWk14!$A$2:$H$33,3,FALSE)</f>
        <v>-7.4643086758871959</v>
      </c>
    </row>
    <row r="32" spans="1:14">
      <c r="A32" t="s">
        <v>40</v>
      </c>
      <c r="B32">
        <v>31</v>
      </c>
      <c r="C32">
        <v>1361.4770554539787</v>
      </c>
      <c r="D32">
        <v>13</v>
      </c>
      <c r="E32">
        <v>3</v>
      </c>
      <c r="F32">
        <v>0</v>
      </c>
      <c r="G32">
        <v>10</v>
      </c>
      <c r="H32">
        <v>0</v>
      </c>
      <c r="J32">
        <f t="shared" si="2"/>
        <v>31</v>
      </c>
      <c r="K32">
        <f>VLOOKUP($A32,RankingWk14!$A$2:$H$33,2,FALSE)-J32</f>
        <v>1</v>
      </c>
      <c r="L32" t="str">
        <f t="shared" si="0"/>
        <v>Cleveland Browns</v>
      </c>
      <c r="M32" s="2">
        <f t="shared" si="1"/>
        <v>1361.4770554539787</v>
      </c>
      <c r="N32" s="3">
        <f>M32-VLOOKUP($A32,RankingWk14!$A$2:$H$33,3,FALSE)</f>
        <v>18.159561872332006</v>
      </c>
    </row>
    <row r="33" spans="1:14">
      <c r="A33" t="s">
        <v>42</v>
      </c>
      <c r="B33">
        <v>32</v>
      </c>
      <c r="C33">
        <v>1336.3202125906148</v>
      </c>
      <c r="D33">
        <v>13</v>
      </c>
      <c r="E33">
        <v>3</v>
      </c>
      <c r="F33">
        <v>0</v>
      </c>
      <c r="G33">
        <v>10</v>
      </c>
      <c r="H33">
        <v>0</v>
      </c>
      <c r="J33">
        <f t="shared" si="2"/>
        <v>32</v>
      </c>
      <c r="K33">
        <f>VLOOKUP($A33,RankingWk14!$A$2:$H$33,2,FALSE)-J33</f>
        <v>-1</v>
      </c>
      <c r="L33" t="str">
        <f t="shared" si="0"/>
        <v>Tennessee Titans</v>
      </c>
      <c r="M33" s="2">
        <f t="shared" si="1"/>
        <v>1336.3202125906148</v>
      </c>
      <c r="N33" s="3">
        <f>M33-VLOOKUP($A33,RankingWk14!$A$2:$H$33,3,FALSE)</f>
        <v>-7.9893093733983278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3" sqref="K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 t="s">
        <v>9</v>
      </c>
      <c r="L1" s="1" t="s">
        <v>10</v>
      </c>
      <c r="M1" s="1" t="s">
        <v>2</v>
      </c>
      <c r="N1" s="1" t="s">
        <v>11</v>
      </c>
    </row>
    <row r="2" spans="1:14">
      <c r="A2" t="s">
        <v>12</v>
      </c>
      <c r="B2">
        <v>1</v>
      </c>
      <c r="C2">
        <v>1691.8453947300925</v>
      </c>
      <c r="D2">
        <v>14</v>
      </c>
      <c r="E2">
        <v>12</v>
      </c>
      <c r="F2">
        <v>0</v>
      </c>
      <c r="G2">
        <v>2</v>
      </c>
      <c r="H2">
        <v>0</v>
      </c>
      <c r="J2">
        <f>1</f>
        <v>1</v>
      </c>
      <c r="K2">
        <f>VLOOKUP($A2,RankingWk15!$A$2:$H$33,2,FALSE)-J2</f>
        <v>0</v>
      </c>
      <c r="L2" t="str">
        <f>A2</f>
        <v>New England Patriots</v>
      </c>
      <c r="M2" s="2">
        <f>C2</f>
        <v>1691.8453947300925</v>
      </c>
      <c r="N2" s="3">
        <f>M2-VLOOKUP($A2,RankingWk15!$A$2:$H$33,3,FALSE)</f>
        <v>2.9025856302350803</v>
      </c>
    </row>
    <row r="3" spans="1:14">
      <c r="A3" t="s">
        <v>26</v>
      </c>
      <c r="B3">
        <v>2</v>
      </c>
      <c r="C3">
        <v>1636.7323958322602</v>
      </c>
      <c r="D3">
        <v>14</v>
      </c>
      <c r="E3">
        <v>14</v>
      </c>
      <c r="F3">
        <v>0</v>
      </c>
      <c r="G3">
        <v>0</v>
      </c>
      <c r="H3">
        <v>0</v>
      </c>
      <c r="J3">
        <f>J2+1</f>
        <v>2</v>
      </c>
      <c r="K3">
        <f>VLOOKUP($A3,RankingWk15!$A$2:$H$33,2,FALSE)-J3</f>
        <v>1</v>
      </c>
      <c r="L3" t="str">
        <f t="shared" ref="L3:L33" si="0">A3</f>
        <v>Carolina Panthers</v>
      </c>
      <c r="M3" s="2">
        <f t="shared" ref="M3:M33" si="1">C3</f>
        <v>1636.7323958322602</v>
      </c>
      <c r="N3" s="3">
        <f>M3-VLOOKUP($A3,RankingWk15!$A$2:$H$33,3,FALSE)</f>
        <v>7.2296195052208532</v>
      </c>
    </row>
    <row r="4" spans="1:14">
      <c r="A4" t="s">
        <v>14</v>
      </c>
      <c r="B4">
        <v>3</v>
      </c>
      <c r="C4">
        <v>1624.1830097184693</v>
      </c>
      <c r="D4">
        <v>14</v>
      </c>
      <c r="E4">
        <v>10</v>
      </c>
      <c r="F4">
        <v>0</v>
      </c>
      <c r="G4">
        <v>4</v>
      </c>
      <c r="H4">
        <v>0</v>
      </c>
      <c r="J4">
        <f t="shared" ref="J4:J33" si="2">J3+1</f>
        <v>3</v>
      </c>
      <c r="K4">
        <f>VLOOKUP($A4,RankingWk15!$A$2:$H$33,2,FALSE)-J4</f>
        <v>-1</v>
      </c>
      <c r="L4" t="str">
        <f t="shared" si="0"/>
        <v>Denver Broncos</v>
      </c>
      <c r="M4" s="2">
        <f t="shared" si="1"/>
        <v>1624.1830097184693</v>
      </c>
      <c r="N4" s="3">
        <f>M4-VLOOKUP($A4,RankingWk15!$A$2:$H$33,3,FALSE)</f>
        <v>-14.860623064023912</v>
      </c>
    </row>
    <row r="5" spans="1:14">
      <c r="A5" t="s">
        <v>13</v>
      </c>
      <c r="B5">
        <v>4</v>
      </c>
      <c r="C5">
        <v>1609.8359391418235</v>
      </c>
      <c r="D5">
        <v>14</v>
      </c>
      <c r="E5">
        <v>8</v>
      </c>
      <c r="F5">
        <v>0</v>
      </c>
      <c r="G5">
        <v>6</v>
      </c>
      <c r="H5">
        <v>0</v>
      </c>
      <c r="J5">
        <f t="shared" si="2"/>
        <v>4</v>
      </c>
      <c r="K5">
        <f>VLOOKUP($A5,RankingWk15!$A$2:$H$33,2,FALSE)-J5</f>
        <v>0</v>
      </c>
      <c r="L5" t="str">
        <f t="shared" si="0"/>
        <v>Seattle Seahawks</v>
      </c>
      <c r="M5" s="2">
        <f t="shared" si="1"/>
        <v>1609.8359391418235</v>
      </c>
      <c r="N5" s="3">
        <f>M5-VLOOKUP($A5,RankingWk15!$A$2:$H$33,3,FALSE)</f>
        <v>4.9405304049682854</v>
      </c>
    </row>
    <row r="6" spans="1:14">
      <c r="A6" t="s">
        <v>16</v>
      </c>
      <c r="B6">
        <v>5</v>
      </c>
      <c r="C6">
        <v>1607.0285794272318</v>
      </c>
      <c r="D6">
        <v>14</v>
      </c>
      <c r="E6">
        <v>11</v>
      </c>
      <c r="F6">
        <v>0</v>
      </c>
      <c r="G6">
        <v>3</v>
      </c>
      <c r="H6">
        <v>0</v>
      </c>
      <c r="J6">
        <f t="shared" si="2"/>
        <v>5</v>
      </c>
      <c r="K6">
        <f>VLOOKUP($A6,RankingWk15!$A$2:$H$33,2,FALSE)-J6</f>
        <v>0</v>
      </c>
      <c r="L6" t="str">
        <f t="shared" si="0"/>
        <v>Cincinnati Bengals</v>
      </c>
      <c r="M6" s="2">
        <f t="shared" si="1"/>
        <v>1607.0285794272318</v>
      </c>
      <c r="N6" s="3">
        <f>M6-VLOOKUP($A6,RankingWk15!$A$2:$H$33,3,FALSE)</f>
        <v>8.8867752381731862</v>
      </c>
    </row>
    <row r="7" spans="1:14">
      <c r="A7" t="s">
        <v>21</v>
      </c>
      <c r="B7">
        <v>6</v>
      </c>
      <c r="C7">
        <v>1601.8106947326924</v>
      </c>
      <c r="D7">
        <v>14</v>
      </c>
      <c r="E7">
        <v>11</v>
      </c>
      <c r="F7">
        <v>0</v>
      </c>
      <c r="G7">
        <v>3</v>
      </c>
      <c r="H7">
        <v>0</v>
      </c>
      <c r="J7">
        <f t="shared" si="2"/>
        <v>6</v>
      </c>
      <c r="K7">
        <f>VLOOKUP($A7,RankingWk15!$A$2:$H$33,2,FALSE)-J7</f>
        <v>0</v>
      </c>
      <c r="L7" t="str">
        <f t="shared" si="0"/>
        <v>Arizona Cardinals</v>
      </c>
      <c r="M7" s="2">
        <f t="shared" si="1"/>
        <v>1601.8106947326924</v>
      </c>
      <c r="N7" s="3">
        <f>M7-VLOOKUP($A7,RankingWk15!$A$2:$H$33,3,FALSE)</f>
        <v>8.0461368843250511</v>
      </c>
    </row>
    <row r="8" spans="1:14">
      <c r="A8" t="s">
        <v>20</v>
      </c>
      <c r="B8">
        <v>7</v>
      </c>
      <c r="C8">
        <v>1587.4939659565678</v>
      </c>
      <c r="D8">
        <v>14</v>
      </c>
      <c r="E8">
        <v>9</v>
      </c>
      <c r="F8">
        <v>0</v>
      </c>
      <c r="G8">
        <v>5</v>
      </c>
      <c r="H8">
        <v>0</v>
      </c>
      <c r="J8">
        <f t="shared" si="2"/>
        <v>7</v>
      </c>
      <c r="K8">
        <f>VLOOKUP($A8,RankingWk15!$A$2:$H$33,2,FALSE)-J8</f>
        <v>0</v>
      </c>
      <c r="L8" t="str">
        <f t="shared" si="0"/>
        <v>Pittsburgh Steelers</v>
      </c>
      <c r="M8" s="2">
        <f t="shared" si="1"/>
        <v>1587.4939659565678</v>
      </c>
      <c r="N8" s="3">
        <f>M8-VLOOKUP($A8,RankingWk15!$A$2:$H$33,3,FALSE)</f>
        <v>14.86062251582166</v>
      </c>
    </row>
    <row r="9" spans="1:14">
      <c r="A9" t="s">
        <v>22</v>
      </c>
      <c r="B9">
        <v>8</v>
      </c>
      <c r="C9">
        <v>1555.5943342069404</v>
      </c>
      <c r="D9">
        <v>14</v>
      </c>
      <c r="E9">
        <v>9</v>
      </c>
      <c r="F9">
        <v>0</v>
      </c>
      <c r="G9">
        <v>5</v>
      </c>
      <c r="H9">
        <v>0</v>
      </c>
      <c r="J9">
        <f t="shared" si="2"/>
        <v>8</v>
      </c>
      <c r="K9">
        <f>VLOOKUP($A9,RankingWk15!$A$2:$H$33,2,FALSE)-J9</f>
        <v>1</v>
      </c>
      <c r="L9" t="str">
        <f t="shared" si="0"/>
        <v>Green Bay Packers</v>
      </c>
      <c r="M9" s="2">
        <f t="shared" si="1"/>
        <v>1555.5943342069404</v>
      </c>
      <c r="N9" s="3">
        <f>M9-VLOOKUP($A9,RankingWk15!$A$2:$H$33,3,FALSE)</f>
        <v>7.8148475031455291</v>
      </c>
    </row>
    <row r="10" spans="1:14">
      <c r="A10" t="s">
        <v>34</v>
      </c>
      <c r="B10">
        <v>9</v>
      </c>
      <c r="C10">
        <v>1546.6655074339917</v>
      </c>
      <c r="D10">
        <v>14</v>
      </c>
      <c r="E10">
        <v>10</v>
      </c>
      <c r="F10">
        <v>0</v>
      </c>
      <c r="G10">
        <v>4</v>
      </c>
      <c r="H10">
        <v>0</v>
      </c>
      <c r="J10">
        <f t="shared" si="2"/>
        <v>9</v>
      </c>
      <c r="K10">
        <f>VLOOKUP($A10,RankingWk15!$A$2:$H$33,2,FALSE)-J10</f>
        <v>1</v>
      </c>
      <c r="L10" t="str">
        <f t="shared" si="0"/>
        <v>Minnesota Vikings</v>
      </c>
      <c r="M10" s="2">
        <f t="shared" si="1"/>
        <v>1546.6655074339917</v>
      </c>
      <c r="N10" s="3">
        <f>M10-VLOOKUP($A10,RankingWk15!$A$2:$H$33,3,FALSE)</f>
        <v>9.5760338416123432</v>
      </c>
    </row>
    <row r="11" spans="1:14">
      <c r="A11" t="s">
        <v>15</v>
      </c>
      <c r="B11">
        <v>10</v>
      </c>
      <c r="C11">
        <v>1544.1075574785043</v>
      </c>
      <c r="D11">
        <v>14</v>
      </c>
      <c r="E11">
        <v>7</v>
      </c>
      <c r="F11">
        <v>0</v>
      </c>
      <c r="G11">
        <v>7</v>
      </c>
      <c r="H11">
        <v>0</v>
      </c>
      <c r="J11">
        <f t="shared" si="2"/>
        <v>10</v>
      </c>
      <c r="K11">
        <f>VLOOKUP($A11,RankingWk15!$A$2:$H$33,2,FALSE)-J11</f>
        <v>-2</v>
      </c>
      <c r="L11" t="str">
        <f t="shared" si="0"/>
        <v>Indianapolis Colts</v>
      </c>
      <c r="M11" s="2">
        <f t="shared" si="1"/>
        <v>1544.1075574785043</v>
      </c>
      <c r="N11" s="3">
        <f>M11-VLOOKUP($A11,RankingWk15!$A$2:$H$33,3,FALSE)</f>
        <v>-15.210065915369569</v>
      </c>
    </row>
    <row r="12" spans="1:14">
      <c r="A12" t="s">
        <v>28</v>
      </c>
      <c r="B12">
        <v>11</v>
      </c>
      <c r="C12">
        <v>1537.1358277636334</v>
      </c>
      <c r="D12">
        <v>14</v>
      </c>
      <c r="E12">
        <v>8</v>
      </c>
      <c r="F12">
        <v>0</v>
      </c>
      <c r="G12">
        <v>6</v>
      </c>
      <c r="H12">
        <v>0</v>
      </c>
      <c r="J12">
        <f t="shared" si="2"/>
        <v>11</v>
      </c>
      <c r="K12">
        <f>VLOOKUP($A12,RankingWk15!$A$2:$H$33,2,FALSE)-J12</f>
        <v>1</v>
      </c>
      <c r="L12" t="str">
        <f t="shared" si="0"/>
        <v>Kansas City Chiefs</v>
      </c>
      <c r="M12" s="2">
        <f t="shared" si="1"/>
        <v>1537.1358277636334</v>
      </c>
      <c r="N12" s="3">
        <f>M12-VLOOKUP($A12,RankingWk15!$A$2:$H$33,3,FALSE)</f>
        <v>12.025816158011139</v>
      </c>
    </row>
    <row r="13" spans="1:14">
      <c r="A13" t="s">
        <v>18</v>
      </c>
      <c r="B13">
        <v>12</v>
      </c>
      <c r="C13">
        <v>1519.138424588378</v>
      </c>
      <c r="D13">
        <v>14</v>
      </c>
      <c r="E13">
        <v>6</v>
      </c>
      <c r="F13">
        <v>0</v>
      </c>
      <c r="G13">
        <v>8</v>
      </c>
      <c r="H13">
        <v>0</v>
      </c>
      <c r="J13">
        <f t="shared" si="2"/>
        <v>12</v>
      </c>
      <c r="K13">
        <f>VLOOKUP($A13,RankingWk15!$A$2:$H$33,2,FALSE)-J13</f>
        <v>-1</v>
      </c>
      <c r="L13" t="str">
        <f t="shared" si="0"/>
        <v>Dallas Cowboys</v>
      </c>
      <c r="M13" s="2">
        <f t="shared" si="1"/>
        <v>1519.138424588378</v>
      </c>
      <c r="N13" s="3">
        <f>M13-VLOOKUP($A13,RankingWk15!$A$2:$H$33,3,FALSE)</f>
        <v>-14.280772389067806</v>
      </c>
    </row>
    <row r="14" spans="1:14">
      <c r="A14" t="s">
        <v>19</v>
      </c>
      <c r="B14">
        <v>13</v>
      </c>
      <c r="C14">
        <v>1499.8980125200505</v>
      </c>
      <c r="D14">
        <v>14</v>
      </c>
      <c r="E14">
        <v>5</v>
      </c>
      <c r="F14">
        <v>0</v>
      </c>
      <c r="G14">
        <v>9</v>
      </c>
      <c r="H14">
        <v>0</v>
      </c>
      <c r="J14">
        <f t="shared" si="2"/>
        <v>13</v>
      </c>
      <c r="K14">
        <f>VLOOKUP($A14,RankingWk15!$A$2:$H$33,2,FALSE)-J14</f>
        <v>0</v>
      </c>
      <c r="L14" t="str">
        <f t="shared" si="0"/>
        <v>Baltimore Ravens</v>
      </c>
      <c r="M14" s="2">
        <f t="shared" si="1"/>
        <v>1499.8980125200505</v>
      </c>
      <c r="N14" s="3">
        <f>M14-VLOOKUP($A14,RankingWk15!$A$2:$H$33,3,FALSE)</f>
        <v>-12.025816576330953</v>
      </c>
    </row>
    <row r="15" spans="1:14">
      <c r="A15" t="s">
        <v>31</v>
      </c>
      <c r="B15">
        <v>14</v>
      </c>
      <c r="C15">
        <v>1497.9871506495754</v>
      </c>
      <c r="D15">
        <v>14</v>
      </c>
      <c r="E15">
        <v>7</v>
      </c>
      <c r="F15">
        <v>0</v>
      </c>
      <c r="G15">
        <v>7</v>
      </c>
      <c r="H15">
        <v>0</v>
      </c>
      <c r="J15">
        <f t="shared" si="2"/>
        <v>14</v>
      </c>
      <c r="K15">
        <f>VLOOKUP($A15,RankingWk15!$A$2:$H$33,2,FALSE)-J15</f>
        <v>4</v>
      </c>
      <c r="L15" t="str">
        <f t="shared" si="0"/>
        <v>Houston Texans</v>
      </c>
      <c r="M15" s="2">
        <f t="shared" si="1"/>
        <v>1497.9871506495754</v>
      </c>
      <c r="N15" s="3">
        <f>M15-VLOOKUP($A15,RankingWk15!$A$2:$H$33,3,FALSE)</f>
        <v>15.210065849276816</v>
      </c>
    </row>
    <row r="16" spans="1:14">
      <c r="A16" t="s">
        <v>37</v>
      </c>
      <c r="B16">
        <v>15</v>
      </c>
      <c r="C16">
        <v>1497.8646867889402</v>
      </c>
      <c r="D16">
        <v>14</v>
      </c>
      <c r="E16">
        <v>9</v>
      </c>
      <c r="F16">
        <v>0</v>
      </c>
      <c r="G16">
        <v>5</v>
      </c>
      <c r="H16">
        <v>0</v>
      </c>
      <c r="J16">
        <f t="shared" si="2"/>
        <v>15</v>
      </c>
      <c r="K16">
        <f>VLOOKUP($A16,RankingWk15!$A$2:$H$33,2,FALSE)-J16</f>
        <v>2</v>
      </c>
      <c r="L16" t="str">
        <f t="shared" si="0"/>
        <v>New York Jets</v>
      </c>
      <c r="M16" s="2">
        <f t="shared" si="1"/>
        <v>1497.8646867889402</v>
      </c>
      <c r="N16" s="3">
        <f>M16-VLOOKUP($A16,RankingWk15!$A$2:$H$33,3,FALSE)</f>
        <v>14.28077253798665</v>
      </c>
    </row>
    <row r="17" spans="1:14">
      <c r="A17" t="s">
        <v>32</v>
      </c>
      <c r="B17">
        <v>16</v>
      </c>
      <c r="C17">
        <v>1487.1581246534533</v>
      </c>
      <c r="D17">
        <v>14</v>
      </c>
      <c r="E17">
        <v>7</v>
      </c>
      <c r="F17">
        <v>0</v>
      </c>
      <c r="G17">
        <v>7</v>
      </c>
      <c r="H17">
        <v>0</v>
      </c>
      <c r="J17">
        <f t="shared" si="2"/>
        <v>16</v>
      </c>
      <c r="K17">
        <f>VLOOKUP($A17,RankingWk15!$A$2:$H$33,2,FALSE)-J17</f>
        <v>-2</v>
      </c>
      <c r="L17" t="str">
        <f t="shared" si="0"/>
        <v>Buffalo Bills</v>
      </c>
      <c r="M17" s="2">
        <f t="shared" si="1"/>
        <v>1487.1581246534533</v>
      </c>
      <c r="N17" s="3">
        <f>M17-VLOOKUP($A17,RankingWk15!$A$2:$H$33,3,FALSE)</f>
        <v>-15.099596276468901</v>
      </c>
    </row>
    <row r="18" spans="1:14">
      <c r="A18" t="s">
        <v>17</v>
      </c>
      <c r="B18">
        <v>17</v>
      </c>
      <c r="C18">
        <v>1485.8797344553734</v>
      </c>
      <c r="D18">
        <v>14</v>
      </c>
      <c r="E18">
        <v>4</v>
      </c>
      <c r="F18">
        <v>0</v>
      </c>
      <c r="G18">
        <v>10</v>
      </c>
      <c r="H18">
        <v>0</v>
      </c>
      <c r="J18">
        <f t="shared" si="2"/>
        <v>17</v>
      </c>
      <c r="K18">
        <f>VLOOKUP($A18,RankingWk15!$A$2:$H$33,2,FALSE)-J18</f>
        <v>-2</v>
      </c>
      <c r="L18" t="str">
        <f t="shared" si="0"/>
        <v>San Francisco 49ers</v>
      </c>
      <c r="M18" s="2">
        <f t="shared" si="1"/>
        <v>1485.8797344553734</v>
      </c>
      <c r="N18" s="3">
        <f>M18-VLOOKUP($A18,RankingWk15!$A$2:$H$33,3,FALSE)</f>
        <v>-8.8867761584367599</v>
      </c>
    </row>
    <row r="19" spans="1:14">
      <c r="A19" t="s">
        <v>25</v>
      </c>
      <c r="B19">
        <v>18</v>
      </c>
      <c r="C19">
        <v>1485.3141926019307</v>
      </c>
      <c r="D19">
        <v>14</v>
      </c>
      <c r="E19">
        <v>5</v>
      </c>
      <c r="F19">
        <v>0</v>
      </c>
      <c r="G19">
        <v>9</v>
      </c>
      <c r="H19">
        <v>0</v>
      </c>
      <c r="J19">
        <f t="shared" si="2"/>
        <v>18</v>
      </c>
      <c r="K19">
        <f>VLOOKUP($A19,RankingWk15!$A$2:$H$33,2,FALSE)-J19</f>
        <v>2</v>
      </c>
      <c r="L19" t="str">
        <f t="shared" si="0"/>
        <v>Detroit Lions</v>
      </c>
      <c r="M19" s="2">
        <f t="shared" si="1"/>
        <v>1485.3141926019307</v>
      </c>
      <c r="N19" s="3">
        <f>M19-VLOOKUP($A19,RankingWk15!$A$2:$H$33,3,FALSE)</f>
        <v>13.164381401933042</v>
      </c>
    </row>
    <row r="20" spans="1:14">
      <c r="A20" t="s">
        <v>23</v>
      </c>
      <c r="B20">
        <v>19</v>
      </c>
      <c r="C20">
        <v>1477.4692315315078</v>
      </c>
      <c r="D20">
        <v>14</v>
      </c>
      <c r="E20">
        <v>5</v>
      </c>
      <c r="F20">
        <v>0</v>
      </c>
      <c r="G20">
        <v>9</v>
      </c>
      <c r="H20">
        <v>0</v>
      </c>
      <c r="J20">
        <f t="shared" si="2"/>
        <v>19</v>
      </c>
      <c r="K20">
        <f>VLOOKUP($A20,RankingWk15!$A$2:$H$33,2,FALSE)-J20</f>
        <v>-3</v>
      </c>
      <c r="L20" t="str">
        <f t="shared" si="0"/>
        <v>New Orleans Saints</v>
      </c>
      <c r="M20" s="2">
        <f t="shared" si="1"/>
        <v>1477.4692315315078</v>
      </c>
      <c r="N20" s="3">
        <f>M20-VLOOKUP($A20,RankingWk15!$A$2:$H$33,3,FALSE)</f>
        <v>-13.164381126921853</v>
      </c>
    </row>
    <row r="21" spans="1:14">
      <c r="A21" t="s">
        <v>27</v>
      </c>
      <c r="B21">
        <v>20</v>
      </c>
      <c r="C21">
        <v>1471.4519641678714</v>
      </c>
      <c r="D21">
        <v>14</v>
      </c>
      <c r="E21">
        <v>5</v>
      </c>
      <c r="F21">
        <v>0</v>
      </c>
      <c r="G21">
        <v>9</v>
      </c>
      <c r="H21">
        <v>0</v>
      </c>
      <c r="J21">
        <f t="shared" si="2"/>
        <v>20</v>
      </c>
      <c r="K21">
        <f>VLOOKUP($A21,RankingWk15!$A$2:$H$33,2,FALSE)-J21</f>
        <v>3</v>
      </c>
      <c r="L21" t="str">
        <f t="shared" si="0"/>
        <v>San Diego Chargers</v>
      </c>
      <c r="M21" s="2">
        <f t="shared" si="1"/>
        <v>1471.4519641678714</v>
      </c>
      <c r="N21" s="3">
        <f>M21-VLOOKUP($A21,RankingWk15!$A$2:$H$33,3,FALSE)</f>
        <v>12.523133371005315</v>
      </c>
    </row>
    <row r="22" spans="1:14">
      <c r="A22" t="s">
        <v>33</v>
      </c>
      <c r="B22">
        <v>21</v>
      </c>
      <c r="C22">
        <v>1466.0406566008271</v>
      </c>
      <c r="D22">
        <v>14</v>
      </c>
      <c r="E22">
        <v>6</v>
      </c>
      <c r="F22">
        <v>0</v>
      </c>
      <c r="G22">
        <v>8</v>
      </c>
      <c r="H22">
        <v>0</v>
      </c>
      <c r="J22">
        <f t="shared" si="2"/>
        <v>21</v>
      </c>
      <c r="K22">
        <f>VLOOKUP($A22,RankingWk15!$A$2:$H$33,2,FALSE)-J22</f>
        <v>-2</v>
      </c>
      <c r="L22" t="str">
        <f t="shared" si="0"/>
        <v>New York Giants</v>
      </c>
      <c r="M22" s="2">
        <f t="shared" si="1"/>
        <v>1466.0406566008271</v>
      </c>
      <c r="N22" s="3">
        <f>M22-VLOOKUP($A22,RankingWk15!$A$2:$H$33,3,FALSE)</f>
        <v>-7.2296198201295283</v>
      </c>
    </row>
    <row r="23" spans="1:14">
      <c r="A23" t="s">
        <v>30</v>
      </c>
      <c r="B23">
        <v>22</v>
      </c>
      <c r="C23">
        <v>1464.2146296205583</v>
      </c>
      <c r="D23">
        <v>14</v>
      </c>
      <c r="E23">
        <v>7</v>
      </c>
      <c r="F23">
        <v>0</v>
      </c>
      <c r="G23">
        <v>7</v>
      </c>
      <c r="H23">
        <v>0</v>
      </c>
      <c r="J23">
        <f t="shared" si="2"/>
        <v>22</v>
      </c>
      <c r="K23">
        <f>VLOOKUP($A23,RankingWk15!$A$2:$H$33,2,FALSE)-J23</f>
        <v>3</v>
      </c>
      <c r="L23" t="str">
        <f t="shared" si="0"/>
        <v>Atlanta Falcons</v>
      </c>
      <c r="M23" s="2">
        <f t="shared" si="1"/>
        <v>1464.2146296205583</v>
      </c>
      <c r="N23" s="3">
        <f>M23-VLOOKUP($A23,RankingWk15!$A$2:$H$33,3,FALSE)</f>
        <v>10.440921908902965</v>
      </c>
    </row>
    <row r="24" spans="1:14">
      <c r="A24" t="s">
        <v>36</v>
      </c>
      <c r="B24">
        <v>23</v>
      </c>
      <c r="C24">
        <v>1457.9458133522767</v>
      </c>
      <c r="D24">
        <v>14</v>
      </c>
      <c r="E24">
        <v>6</v>
      </c>
      <c r="F24">
        <v>0</v>
      </c>
      <c r="G24">
        <v>8</v>
      </c>
      <c r="H24">
        <v>0</v>
      </c>
      <c r="J24">
        <f t="shared" si="2"/>
        <v>23</v>
      </c>
      <c r="K24">
        <f>VLOOKUP($A24,RankingWk15!$A$2:$H$33,2,FALSE)-J24</f>
        <v>3</v>
      </c>
      <c r="L24" t="str">
        <f t="shared" si="0"/>
        <v>St. Louis Rams</v>
      </c>
      <c r="M24" s="2">
        <f t="shared" si="1"/>
        <v>1457.9458133522767</v>
      </c>
      <c r="N24" s="3">
        <f>M24-VLOOKUP($A24,RankingWk15!$A$2:$H$33,3,FALSE)</f>
        <v>10.874329738527422</v>
      </c>
    </row>
    <row r="25" spans="1:14">
      <c r="A25" t="s">
        <v>24</v>
      </c>
      <c r="B25">
        <v>24</v>
      </c>
      <c r="C25">
        <v>1456.2459273263266</v>
      </c>
      <c r="D25">
        <v>14</v>
      </c>
      <c r="E25">
        <v>4</v>
      </c>
      <c r="F25">
        <v>0</v>
      </c>
      <c r="G25">
        <v>10</v>
      </c>
      <c r="H25">
        <v>0</v>
      </c>
      <c r="J25">
        <f t="shared" si="2"/>
        <v>24</v>
      </c>
      <c r="K25">
        <f>VLOOKUP($A25,RankingWk15!$A$2:$H$33,2,FALSE)-J25</f>
        <v>-3</v>
      </c>
      <c r="L25" t="str">
        <f t="shared" si="0"/>
        <v>Philadelphia Eagles</v>
      </c>
      <c r="M25" s="2">
        <f t="shared" si="1"/>
        <v>1456.2459273263266</v>
      </c>
      <c r="N25" s="3">
        <f>M25-VLOOKUP($A25,RankingWk15!$A$2:$H$33,3,FALSE)</f>
        <v>-8.046136987616137</v>
      </c>
    </row>
    <row r="26" spans="1:14">
      <c r="A26" t="s">
        <v>29</v>
      </c>
      <c r="B26">
        <v>25</v>
      </c>
      <c r="C26">
        <v>1447.0486851372857</v>
      </c>
      <c r="D26">
        <v>14</v>
      </c>
      <c r="E26">
        <v>5</v>
      </c>
      <c r="F26">
        <v>0</v>
      </c>
      <c r="G26">
        <v>9</v>
      </c>
      <c r="H26">
        <v>0</v>
      </c>
      <c r="J26">
        <f t="shared" si="2"/>
        <v>25</v>
      </c>
      <c r="K26">
        <f>VLOOKUP($A26,RankingWk15!$A$2:$H$33,2,FALSE)-J26</f>
        <v>-3</v>
      </c>
      <c r="L26" t="str">
        <f t="shared" si="0"/>
        <v>Miami Dolphins</v>
      </c>
      <c r="M26" s="2">
        <f t="shared" si="1"/>
        <v>1447.0486851372857</v>
      </c>
      <c r="N26" s="3">
        <f>M26-VLOOKUP($A26,RankingWk15!$A$2:$H$33,3,FALSE)</f>
        <v>-12.523133376505939</v>
      </c>
    </row>
    <row r="27" spans="1:14">
      <c r="A27" t="s">
        <v>35</v>
      </c>
      <c r="B27">
        <v>26</v>
      </c>
      <c r="C27">
        <v>1444.7092873088325</v>
      </c>
      <c r="D27">
        <v>14</v>
      </c>
      <c r="E27">
        <v>5</v>
      </c>
      <c r="F27">
        <v>0</v>
      </c>
      <c r="G27">
        <v>9</v>
      </c>
      <c r="H27">
        <v>0</v>
      </c>
      <c r="J27">
        <f t="shared" si="2"/>
        <v>26</v>
      </c>
      <c r="K27">
        <f>VLOOKUP($A27,RankingWk15!$A$2:$H$33,2,FALSE)-J27</f>
        <v>-2</v>
      </c>
      <c r="L27" t="str">
        <f t="shared" si="0"/>
        <v>Chicago Bears</v>
      </c>
      <c r="M27" s="2">
        <f t="shared" si="1"/>
        <v>1444.7092873088325</v>
      </c>
      <c r="N27" s="3">
        <f>M27-VLOOKUP($A27,RankingWk15!$A$2:$H$33,3,FALSE)</f>
        <v>-9.5760335692511944</v>
      </c>
    </row>
    <row r="28" spans="1:14">
      <c r="A28" t="s">
        <v>39</v>
      </c>
      <c r="B28">
        <v>27</v>
      </c>
      <c r="C28">
        <v>1444.0323565447034</v>
      </c>
      <c r="D28">
        <v>14</v>
      </c>
      <c r="E28">
        <v>7</v>
      </c>
      <c r="F28">
        <v>0</v>
      </c>
      <c r="G28">
        <v>7</v>
      </c>
      <c r="H28">
        <v>0</v>
      </c>
      <c r="J28">
        <f t="shared" si="2"/>
        <v>27</v>
      </c>
      <c r="K28">
        <f>VLOOKUP($A28,RankingWk15!$A$2:$H$33,2,FALSE)-J28</f>
        <v>0</v>
      </c>
      <c r="L28" t="str">
        <f t="shared" si="0"/>
        <v>Washington Redskins</v>
      </c>
      <c r="M28" s="2">
        <f t="shared" si="1"/>
        <v>1444.0323565447034</v>
      </c>
      <c r="N28" s="3">
        <f>M28-VLOOKUP($A28,RankingWk15!$A$2:$H$33,3,FALSE)</f>
        <v>15.099596328829421</v>
      </c>
    </row>
    <row r="29" spans="1:14">
      <c r="A29" t="s">
        <v>41</v>
      </c>
      <c r="B29">
        <v>28</v>
      </c>
      <c r="C29">
        <v>1403.0714773823304</v>
      </c>
      <c r="D29">
        <v>14</v>
      </c>
      <c r="E29">
        <v>6</v>
      </c>
      <c r="F29">
        <v>0</v>
      </c>
      <c r="G29">
        <v>8</v>
      </c>
      <c r="H29">
        <v>0</v>
      </c>
      <c r="J29">
        <f t="shared" si="2"/>
        <v>28</v>
      </c>
      <c r="K29">
        <f>VLOOKUP($A29,RankingWk15!$A$2:$H$33,2,FALSE)-J29</f>
        <v>0</v>
      </c>
      <c r="L29" t="str">
        <f t="shared" si="0"/>
        <v>Oakland Raiders</v>
      </c>
      <c r="M29" s="2">
        <f t="shared" si="1"/>
        <v>1403.0714773823304</v>
      </c>
      <c r="N29" s="3">
        <f>M29-VLOOKUP($A29,RankingWk15!$A$2:$H$33,3,FALSE)</f>
        <v>-7.8148468256674732</v>
      </c>
    </row>
    <row r="30" spans="1:14">
      <c r="A30" t="s">
        <v>43</v>
      </c>
      <c r="B30">
        <v>29</v>
      </c>
      <c r="C30">
        <v>1390.7545185142849</v>
      </c>
      <c r="D30">
        <v>14</v>
      </c>
      <c r="E30">
        <v>6</v>
      </c>
      <c r="F30">
        <v>0</v>
      </c>
      <c r="G30">
        <v>8</v>
      </c>
      <c r="H30">
        <v>0</v>
      </c>
      <c r="J30">
        <f t="shared" si="2"/>
        <v>29</v>
      </c>
      <c r="K30">
        <f>VLOOKUP($A30,RankingWk15!$A$2:$H$33,2,FALSE)-J30</f>
        <v>0</v>
      </c>
      <c r="L30" t="str">
        <f t="shared" si="0"/>
        <v>Tampa Bay Buccaneers</v>
      </c>
      <c r="M30" s="2">
        <f t="shared" si="1"/>
        <v>1390.7545185142849</v>
      </c>
      <c r="N30" s="3">
        <f>M30-VLOOKUP($A30,RankingWk15!$A$2:$H$33,3,FALSE)</f>
        <v>-10.874329769501628</v>
      </c>
    </row>
    <row r="31" spans="1:14">
      <c r="A31" t="s">
        <v>38</v>
      </c>
      <c r="B31">
        <v>30</v>
      </c>
      <c r="C31">
        <v>1385.5747638350401</v>
      </c>
      <c r="D31">
        <v>14</v>
      </c>
      <c r="E31">
        <v>4</v>
      </c>
      <c r="F31">
        <v>0</v>
      </c>
      <c r="G31">
        <v>10</v>
      </c>
      <c r="H31">
        <v>0</v>
      </c>
      <c r="J31">
        <f t="shared" si="2"/>
        <v>30</v>
      </c>
      <c r="K31">
        <f>VLOOKUP($A31,RankingWk15!$A$2:$H$33,2,FALSE)-J31</f>
        <v>0</v>
      </c>
      <c r="L31" t="str">
        <f t="shared" si="0"/>
        <v>Jacksonville Jaguars</v>
      </c>
      <c r="M31" s="2">
        <f t="shared" si="1"/>
        <v>1385.5747638350401</v>
      </c>
      <c r="N31" s="3">
        <f>M31-VLOOKUP($A31,RankingWk15!$A$2:$H$33,3,FALSE)</f>
        <v>-10.440921660919003</v>
      </c>
    </row>
    <row r="32" spans="1:14">
      <c r="A32" t="s">
        <v>40</v>
      </c>
      <c r="B32">
        <v>31</v>
      </c>
      <c r="C32">
        <v>1356.5365255649024</v>
      </c>
      <c r="D32">
        <v>14</v>
      </c>
      <c r="E32">
        <v>3</v>
      </c>
      <c r="F32">
        <v>0</v>
      </c>
      <c r="G32">
        <v>11</v>
      </c>
      <c r="H32">
        <v>0</v>
      </c>
      <c r="J32">
        <f t="shared" si="2"/>
        <v>31</v>
      </c>
      <c r="K32">
        <f>VLOOKUP($A32,RankingWk15!$A$2:$H$33,2,FALSE)-J32</f>
        <v>0</v>
      </c>
      <c r="L32" t="str">
        <f t="shared" si="0"/>
        <v>Cleveland Browns</v>
      </c>
      <c r="M32" s="2">
        <f t="shared" si="1"/>
        <v>1356.5365255649024</v>
      </c>
      <c r="N32" s="3">
        <f>M32-VLOOKUP($A32,RankingWk15!$A$2:$H$33,3,FALSE)</f>
        <v>-4.9405298890762879</v>
      </c>
    </row>
    <row r="33" spans="1:14">
      <c r="A33" t="s">
        <v>42</v>
      </c>
      <c r="B33">
        <v>32</v>
      </c>
      <c r="C33">
        <v>1333.4176274333436</v>
      </c>
      <c r="D33">
        <v>14</v>
      </c>
      <c r="E33">
        <v>3</v>
      </c>
      <c r="F33">
        <v>0</v>
      </c>
      <c r="G33">
        <v>11</v>
      </c>
      <c r="H33">
        <v>0</v>
      </c>
      <c r="J33">
        <f t="shared" si="2"/>
        <v>32</v>
      </c>
      <c r="K33">
        <f>VLOOKUP($A33,RankingWk15!$A$2:$H$33,2,FALSE)-J33</f>
        <v>0</v>
      </c>
      <c r="L33" t="str">
        <f t="shared" si="0"/>
        <v>Tennessee Titans</v>
      </c>
      <c r="M33" s="2">
        <f t="shared" si="1"/>
        <v>1333.4176274333436</v>
      </c>
      <c r="N33" s="3">
        <f>M33-VLOOKUP($A33,RankingWk15!$A$2:$H$33,3,FALSE)</f>
        <v>-2.9025851572712327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4" sqref="K4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 t="s">
        <v>9</v>
      </c>
      <c r="L1" s="1" t="s">
        <v>10</v>
      </c>
      <c r="M1" s="1" t="s">
        <v>2</v>
      </c>
      <c r="N1" s="1" t="s">
        <v>11</v>
      </c>
    </row>
    <row r="2" spans="1:14">
      <c r="A2" t="s">
        <v>12</v>
      </c>
      <c r="B2">
        <v>1</v>
      </c>
      <c r="C2">
        <v>1673.0112586333742</v>
      </c>
      <c r="D2">
        <v>15</v>
      </c>
      <c r="E2">
        <v>12</v>
      </c>
      <c r="F2">
        <v>0</v>
      </c>
      <c r="G2">
        <v>3</v>
      </c>
      <c r="H2">
        <v>0</v>
      </c>
      <c r="J2">
        <f>1</f>
        <v>1</v>
      </c>
      <c r="K2">
        <f>VLOOKUP($A2,RankingWk16!$A$2:$H$33,2,FALSE)-J2</f>
        <v>0</v>
      </c>
      <c r="L2" t="str">
        <f>A2</f>
        <v>New England Patriots</v>
      </c>
      <c r="M2" s="2">
        <f>C2</f>
        <v>1673.0112586333742</v>
      </c>
      <c r="N2" s="3">
        <f>M2-VLOOKUP($A2,RankingWk16!$A$2:$H$33,3,FALSE)</f>
        <v>-18.834136096718339</v>
      </c>
    </row>
    <row r="3" spans="1:14">
      <c r="A3" t="s">
        <v>14</v>
      </c>
      <c r="B3">
        <v>2</v>
      </c>
      <c r="C3">
        <v>1636.0663305157289</v>
      </c>
      <c r="D3">
        <v>15</v>
      </c>
      <c r="E3">
        <v>11</v>
      </c>
      <c r="F3">
        <v>0</v>
      </c>
      <c r="G3">
        <v>4</v>
      </c>
      <c r="H3">
        <v>0</v>
      </c>
      <c r="J3">
        <f>J2+1</f>
        <v>2</v>
      </c>
      <c r="K3">
        <f>VLOOKUP($A3,RankingWk16!$A$2:$H$33,2,FALSE)-J3</f>
        <v>1</v>
      </c>
      <c r="L3" t="str">
        <f t="shared" ref="L3:L33" si="0">A3</f>
        <v>Denver Broncos</v>
      </c>
      <c r="M3" s="2">
        <f t="shared" ref="M3:M33" si="1">C3</f>
        <v>1636.0663305157289</v>
      </c>
      <c r="N3" s="3">
        <f>M3-VLOOKUP($A3,RankingWk16!$A$2:$H$33,3,FALSE)</f>
        <v>11.883320797259557</v>
      </c>
    </row>
    <row r="4" spans="1:14">
      <c r="A4" t="s">
        <v>26</v>
      </c>
      <c r="B4">
        <v>3</v>
      </c>
      <c r="C4">
        <v>1618.4899399426367</v>
      </c>
      <c r="D4">
        <v>15</v>
      </c>
      <c r="E4">
        <v>14</v>
      </c>
      <c r="F4">
        <v>0</v>
      </c>
      <c r="G4">
        <v>1</v>
      </c>
      <c r="H4">
        <v>0</v>
      </c>
      <c r="J4">
        <f t="shared" ref="J4:J33" si="2">J3+1</f>
        <v>3</v>
      </c>
      <c r="K4">
        <f>VLOOKUP($A4,RankingWk16!$A$2:$H$33,2,FALSE)-J4</f>
        <v>-1</v>
      </c>
      <c r="L4" t="str">
        <f t="shared" si="0"/>
        <v>Carolina Panthers</v>
      </c>
      <c r="M4" s="2">
        <f t="shared" si="1"/>
        <v>1618.4899399426367</v>
      </c>
      <c r="N4" s="3">
        <f>M4-VLOOKUP($A4,RankingWk16!$A$2:$H$33,3,FALSE)</f>
        <v>-18.242455889623443</v>
      </c>
    </row>
    <row r="5" spans="1:14">
      <c r="A5" t="s">
        <v>21</v>
      </c>
      <c r="B5">
        <v>4</v>
      </c>
      <c r="C5">
        <v>1612.6576659616383</v>
      </c>
      <c r="D5">
        <v>15</v>
      </c>
      <c r="E5">
        <v>12</v>
      </c>
      <c r="F5">
        <v>0</v>
      </c>
      <c r="G5">
        <v>3</v>
      </c>
      <c r="H5">
        <v>0</v>
      </c>
      <c r="J5">
        <f t="shared" si="2"/>
        <v>4</v>
      </c>
      <c r="K5">
        <f>VLOOKUP($A5,RankingWk16!$A$2:$H$33,2,FALSE)-J5</f>
        <v>2</v>
      </c>
      <c r="L5" t="str">
        <f t="shared" si="0"/>
        <v>Arizona Cardinals</v>
      </c>
      <c r="M5" s="2">
        <f t="shared" si="1"/>
        <v>1612.6576659616383</v>
      </c>
      <c r="N5" s="3">
        <f>M5-VLOOKUP($A5,RankingWk16!$A$2:$H$33,3,FALSE)</f>
        <v>10.846971228945904</v>
      </c>
    </row>
    <row r="6" spans="1:14">
      <c r="A6" t="s">
        <v>16</v>
      </c>
      <c r="B6">
        <v>5</v>
      </c>
      <c r="C6">
        <v>1595.1452586299722</v>
      </c>
      <c r="D6">
        <v>15</v>
      </c>
      <c r="E6">
        <v>11</v>
      </c>
      <c r="F6">
        <v>0</v>
      </c>
      <c r="G6">
        <v>4</v>
      </c>
      <c r="H6">
        <v>0</v>
      </c>
      <c r="J6">
        <f t="shared" si="2"/>
        <v>5</v>
      </c>
      <c r="K6">
        <f>VLOOKUP($A6,RankingWk16!$A$2:$H$33,2,FALSE)-J6</f>
        <v>0</v>
      </c>
      <c r="L6" t="str">
        <f t="shared" si="0"/>
        <v>Cincinnati Bengals</v>
      </c>
      <c r="M6" s="2">
        <f t="shared" si="1"/>
        <v>1595.1452586299722</v>
      </c>
      <c r="N6" s="3">
        <f>M6-VLOOKUP($A6,RankingWk16!$A$2:$H$33,3,FALSE)</f>
        <v>-11.883320797259557</v>
      </c>
    </row>
    <row r="7" spans="1:14">
      <c r="A7" t="s">
        <v>13</v>
      </c>
      <c r="B7">
        <v>6</v>
      </c>
      <c r="C7">
        <v>1592.1946890371685</v>
      </c>
      <c r="D7">
        <v>15</v>
      </c>
      <c r="E7">
        <v>8</v>
      </c>
      <c r="F7">
        <v>0</v>
      </c>
      <c r="G7">
        <v>7</v>
      </c>
      <c r="H7">
        <v>0</v>
      </c>
      <c r="J7">
        <f t="shared" si="2"/>
        <v>6</v>
      </c>
      <c r="K7">
        <f>VLOOKUP($A7,RankingWk16!$A$2:$H$33,2,FALSE)-J7</f>
        <v>-2</v>
      </c>
      <c r="L7" t="str">
        <f t="shared" si="0"/>
        <v>Seattle Seahawks</v>
      </c>
      <c r="M7" s="2">
        <f t="shared" si="1"/>
        <v>1592.1946890371685</v>
      </c>
      <c r="N7" s="3">
        <f>M7-VLOOKUP($A7,RankingWk16!$A$2:$H$33,3,FALSE)</f>
        <v>-17.641250104655001</v>
      </c>
    </row>
    <row r="8" spans="1:14">
      <c r="A8" t="s">
        <v>20</v>
      </c>
      <c r="B8">
        <v>7</v>
      </c>
      <c r="C8">
        <v>1571.9075685712398</v>
      </c>
      <c r="D8">
        <v>15</v>
      </c>
      <c r="E8">
        <v>9</v>
      </c>
      <c r="F8">
        <v>0</v>
      </c>
      <c r="G8">
        <v>6</v>
      </c>
      <c r="H8">
        <v>0</v>
      </c>
      <c r="J8">
        <f t="shared" si="2"/>
        <v>7</v>
      </c>
      <c r="K8">
        <f>VLOOKUP($A8,RankingWk16!$A$2:$H$33,2,FALSE)-J8</f>
        <v>0</v>
      </c>
      <c r="L8" t="str">
        <f t="shared" si="0"/>
        <v>Pittsburgh Steelers</v>
      </c>
      <c r="M8" s="2">
        <f t="shared" si="1"/>
        <v>1571.9075685712398</v>
      </c>
      <c r="N8" s="3">
        <f>M8-VLOOKUP($A8,RankingWk16!$A$2:$H$33,3,FALSE)</f>
        <v>-15.586397385327928</v>
      </c>
    </row>
    <row r="9" spans="1:14">
      <c r="A9" t="s">
        <v>34</v>
      </c>
      <c r="B9">
        <v>8</v>
      </c>
      <c r="C9">
        <v>1556.3157658262153</v>
      </c>
      <c r="D9">
        <v>15</v>
      </c>
      <c r="E9">
        <v>11</v>
      </c>
      <c r="F9">
        <v>0</v>
      </c>
      <c r="G9">
        <v>4</v>
      </c>
      <c r="H9">
        <v>0</v>
      </c>
      <c r="J9">
        <f t="shared" si="2"/>
        <v>8</v>
      </c>
      <c r="K9">
        <f>VLOOKUP($A9,RankingWk16!$A$2:$H$33,2,FALSE)-J9</f>
        <v>1</v>
      </c>
      <c r="L9" t="str">
        <f t="shared" si="0"/>
        <v>Minnesota Vikings</v>
      </c>
      <c r="M9" s="2">
        <f t="shared" si="1"/>
        <v>1556.3157658262153</v>
      </c>
      <c r="N9" s="3">
        <f>M9-VLOOKUP($A9,RankingWk16!$A$2:$H$33,3,FALSE)</f>
        <v>9.6502583922235772</v>
      </c>
    </row>
    <row r="10" spans="1:14">
      <c r="A10" t="s">
        <v>15</v>
      </c>
      <c r="B10">
        <v>9</v>
      </c>
      <c r="C10">
        <v>1553.2036738570048</v>
      </c>
      <c r="D10">
        <v>15</v>
      </c>
      <c r="E10">
        <v>8</v>
      </c>
      <c r="F10">
        <v>0</v>
      </c>
      <c r="G10">
        <v>7</v>
      </c>
      <c r="H10">
        <v>0</v>
      </c>
      <c r="J10">
        <f t="shared" si="2"/>
        <v>9</v>
      </c>
      <c r="K10">
        <f>VLOOKUP($A10,RankingWk16!$A$2:$H$33,2,FALSE)-J10</f>
        <v>1</v>
      </c>
      <c r="L10" t="str">
        <f t="shared" si="0"/>
        <v>Indianapolis Colts</v>
      </c>
      <c r="M10" s="2">
        <f t="shared" si="1"/>
        <v>1553.2036738570048</v>
      </c>
      <c r="N10" s="3">
        <f>M10-VLOOKUP($A10,RankingWk16!$A$2:$H$33,3,FALSE)</f>
        <v>9.0961163785004828</v>
      </c>
    </row>
    <row r="11" spans="1:14">
      <c r="A11" t="s">
        <v>22</v>
      </c>
      <c r="B11">
        <v>10</v>
      </c>
      <c r="C11">
        <v>1544.7473629779945</v>
      </c>
      <c r="D11">
        <v>15</v>
      </c>
      <c r="E11">
        <v>9</v>
      </c>
      <c r="F11">
        <v>0</v>
      </c>
      <c r="G11">
        <v>6</v>
      </c>
      <c r="H11">
        <v>0</v>
      </c>
      <c r="J11">
        <f t="shared" si="2"/>
        <v>10</v>
      </c>
      <c r="K11">
        <f>VLOOKUP($A11,RankingWk16!$A$2:$H$33,2,FALSE)-J11</f>
        <v>-2</v>
      </c>
      <c r="L11" t="str">
        <f t="shared" si="0"/>
        <v>Green Bay Packers</v>
      </c>
      <c r="M11" s="2">
        <f t="shared" si="1"/>
        <v>1544.7473629779945</v>
      </c>
      <c r="N11" s="3">
        <f>M11-VLOOKUP($A11,RankingWk16!$A$2:$H$33,3,FALSE)</f>
        <v>-10.846971228945904</v>
      </c>
    </row>
    <row r="12" spans="1:14">
      <c r="A12" t="s">
        <v>28</v>
      </c>
      <c r="B12">
        <v>11</v>
      </c>
      <c r="C12">
        <v>1543.6664438455155</v>
      </c>
      <c r="D12">
        <v>15</v>
      </c>
      <c r="E12">
        <v>9</v>
      </c>
      <c r="F12">
        <v>0</v>
      </c>
      <c r="G12">
        <v>6</v>
      </c>
      <c r="H12">
        <v>0</v>
      </c>
      <c r="J12">
        <f t="shared" si="2"/>
        <v>11</v>
      </c>
      <c r="K12">
        <f>VLOOKUP($A12,RankingWk16!$A$2:$H$33,2,FALSE)-J12</f>
        <v>0</v>
      </c>
      <c r="L12" t="str">
        <f t="shared" si="0"/>
        <v>Kansas City Chiefs</v>
      </c>
      <c r="M12" s="2">
        <f t="shared" si="1"/>
        <v>1543.6664438455155</v>
      </c>
      <c r="N12" s="3">
        <f>M12-VLOOKUP($A12,RankingWk16!$A$2:$H$33,3,FALSE)</f>
        <v>6.5306160818820445</v>
      </c>
    </row>
    <row r="13" spans="1:14">
      <c r="A13" t="s">
        <v>37</v>
      </c>
      <c r="B13">
        <v>12</v>
      </c>
      <c r="C13">
        <v>1516.6988228856585</v>
      </c>
      <c r="D13">
        <v>15</v>
      </c>
      <c r="E13">
        <v>10</v>
      </c>
      <c r="F13">
        <v>0</v>
      </c>
      <c r="G13">
        <v>5</v>
      </c>
      <c r="H13">
        <v>0</v>
      </c>
      <c r="J13">
        <f t="shared" si="2"/>
        <v>12</v>
      </c>
      <c r="K13">
        <f>VLOOKUP($A13,RankingWk16!$A$2:$H$33,2,FALSE)-J13</f>
        <v>3</v>
      </c>
      <c r="L13" t="str">
        <f t="shared" si="0"/>
        <v>New York Jets</v>
      </c>
      <c r="M13" s="2">
        <f t="shared" si="1"/>
        <v>1516.6988228856585</v>
      </c>
      <c r="N13" s="3">
        <f>M13-VLOOKUP($A13,RankingWk16!$A$2:$H$33,3,FALSE)</f>
        <v>18.834136096718339</v>
      </c>
    </row>
    <row r="14" spans="1:14">
      <c r="A14" t="s">
        <v>19</v>
      </c>
      <c r="B14">
        <v>13</v>
      </c>
      <c r="C14">
        <v>1515.4844099053785</v>
      </c>
      <c r="D14">
        <v>15</v>
      </c>
      <c r="E14">
        <v>6</v>
      </c>
      <c r="F14">
        <v>0</v>
      </c>
      <c r="G14">
        <v>9</v>
      </c>
      <c r="H14">
        <v>0</v>
      </c>
      <c r="J14">
        <f t="shared" si="2"/>
        <v>13</v>
      </c>
      <c r="K14">
        <f>VLOOKUP($A14,RankingWk16!$A$2:$H$33,2,FALSE)-J14</f>
        <v>0</v>
      </c>
      <c r="L14" t="str">
        <f t="shared" si="0"/>
        <v>Baltimore Ravens</v>
      </c>
      <c r="M14" s="2">
        <f t="shared" si="1"/>
        <v>1515.4844099053785</v>
      </c>
      <c r="N14" s="3">
        <f>M14-VLOOKUP($A14,RankingWk16!$A$2:$H$33,3,FALSE)</f>
        <v>15.586397385327928</v>
      </c>
    </row>
    <row r="15" spans="1:14">
      <c r="A15" t="s">
        <v>18</v>
      </c>
      <c r="B15">
        <v>14</v>
      </c>
      <c r="C15">
        <v>1505.4910793106853</v>
      </c>
      <c r="D15">
        <v>15</v>
      </c>
      <c r="E15">
        <v>6</v>
      </c>
      <c r="F15">
        <v>0</v>
      </c>
      <c r="G15">
        <v>9</v>
      </c>
      <c r="H15">
        <v>0</v>
      </c>
      <c r="J15">
        <f t="shared" si="2"/>
        <v>14</v>
      </c>
      <c r="K15">
        <f>VLOOKUP($A15,RankingWk16!$A$2:$H$33,2,FALSE)-J15</f>
        <v>-2</v>
      </c>
      <c r="L15" t="str">
        <f t="shared" si="0"/>
        <v>Dallas Cowboys</v>
      </c>
      <c r="M15" s="2">
        <f t="shared" si="1"/>
        <v>1505.4910793106853</v>
      </c>
      <c r="N15" s="3">
        <f>M15-VLOOKUP($A15,RankingWk16!$A$2:$H$33,3,FALSE)</f>
        <v>-13.647345277692693</v>
      </c>
    </row>
    <row r="16" spans="1:14">
      <c r="A16" t="s">
        <v>31</v>
      </c>
      <c r="B16">
        <v>15</v>
      </c>
      <c r="C16">
        <v>1504.9726611686228</v>
      </c>
      <c r="D16">
        <v>15</v>
      </c>
      <c r="E16">
        <v>8</v>
      </c>
      <c r="F16">
        <v>0</v>
      </c>
      <c r="G16">
        <v>7</v>
      </c>
      <c r="H16">
        <v>0</v>
      </c>
      <c r="J16">
        <f t="shared" si="2"/>
        <v>15</v>
      </c>
      <c r="K16">
        <f>VLOOKUP($A16,RankingWk16!$A$2:$H$33,2,FALSE)-J16</f>
        <v>-1</v>
      </c>
      <c r="L16" t="str">
        <f t="shared" si="0"/>
        <v>Houston Texans</v>
      </c>
      <c r="M16" s="2">
        <f t="shared" si="1"/>
        <v>1504.9726611686228</v>
      </c>
      <c r="N16" s="3">
        <f>M16-VLOOKUP($A16,RankingWk16!$A$2:$H$33,3,FALSE)</f>
        <v>6.985510519047466</v>
      </c>
    </row>
    <row r="17" spans="1:14">
      <c r="A17" t="s">
        <v>32</v>
      </c>
      <c r="B17">
        <v>16</v>
      </c>
      <c r="C17">
        <v>1500.805469931146</v>
      </c>
      <c r="D17">
        <v>15</v>
      </c>
      <c r="E17">
        <v>8</v>
      </c>
      <c r="F17">
        <v>0</v>
      </c>
      <c r="G17">
        <v>7</v>
      </c>
      <c r="H17">
        <v>0</v>
      </c>
      <c r="J17">
        <f t="shared" si="2"/>
        <v>16</v>
      </c>
      <c r="K17">
        <f>VLOOKUP($A17,RankingWk16!$A$2:$H$33,2,FALSE)-J17</f>
        <v>0</v>
      </c>
      <c r="L17" t="str">
        <f t="shared" si="0"/>
        <v>Buffalo Bills</v>
      </c>
      <c r="M17" s="2">
        <f t="shared" si="1"/>
        <v>1500.805469931146</v>
      </c>
      <c r="N17" s="3">
        <f>M17-VLOOKUP($A17,RankingWk16!$A$2:$H$33,3,FALSE)</f>
        <v>13.647345277692693</v>
      </c>
    </row>
    <row r="18" spans="1:14">
      <c r="A18" t="s">
        <v>25</v>
      </c>
      <c r="B18">
        <v>17</v>
      </c>
      <c r="C18">
        <v>1497.8345395877291</v>
      </c>
      <c r="D18">
        <v>15</v>
      </c>
      <c r="E18">
        <v>6</v>
      </c>
      <c r="F18">
        <v>0</v>
      </c>
      <c r="G18">
        <v>9</v>
      </c>
      <c r="H18">
        <v>0</v>
      </c>
      <c r="J18">
        <f t="shared" si="2"/>
        <v>17</v>
      </c>
      <c r="K18">
        <f>VLOOKUP($A18,RankingWk16!$A$2:$H$33,2,FALSE)-J18</f>
        <v>1</v>
      </c>
      <c r="L18" t="str">
        <f t="shared" si="0"/>
        <v>Detroit Lions</v>
      </c>
      <c r="M18" s="2">
        <f t="shared" si="1"/>
        <v>1497.8345395877291</v>
      </c>
      <c r="N18" s="3">
        <f>M18-VLOOKUP($A18,RankingWk16!$A$2:$H$33,3,FALSE)</f>
        <v>12.520346985798369</v>
      </c>
    </row>
    <row r="19" spans="1:14">
      <c r="A19" t="s">
        <v>23</v>
      </c>
      <c r="B19">
        <v>18</v>
      </c>
      <c r="C19">
        <v>1486.738060702337</v>
      </c>
      <c r="D19">
        <v>15</v>
      </c>
      <c r="E19">
        <v>6</v>
      </c>
      <c r="F19">
        <v>0</v>
      </c>
      <c r="G19">
        <v>9</v>
      </c>
      <c r="H19">
        <v>0</v>
      </c>
      <c r="J19">
        <f t="shared" si="2"/>
        <v>18</v>
      </c>
      <c r="K19">
        <f>VLOOKUP($A19,RankingWk16!$A$2:$H$33,2,FALSE)-J19</f>
        <v>1</v>
      </c>
      <c r="L19" t="str">
        <f t="shared" si="0"/>
        <v>New Orleans Saints</v>
      </c>
      <c r="M19" s="2">
        <f t="shared" si="1"/>
        <v>1486.738060702337</v>
      </c>
      <c r="N19" s="3">
        <f>M19-VLOOKUP($A19,RankingWk16!$A$2:$H$33,3,FALSE)</f>
        <v>9.2688291708291217</v>
      </c>
    </row>
    <row r="20" spans="1:14">
      <c r="A20" t="s">
        <v>30</v>
      </c>
      <c r="B20">
        <v>19</v>
      </c>
      <c r="C20">
        <v>1482.4570855101817</v>
      </c>
      <c r="D20">
        <v>15</v>
      </c>
      <c r="E20">
        <v>8</v>
      </c>
      <c r="F20">
        <v>0</v>
      </c>
      <c r="G20">
        <v>7</v>
      </c>
      <c r="H20">
        <v>0</v>
      </c>
      <c r="J20">
        <f t="shared" si="2"/>
        <v>19</v>
      </c>
      <c r="K20">
        <f>VLOOKUP($A20,RankingWk16!$A$2:$H$33,2,FALSE)-J20</f>
        <v>3</v>
      </c>
      <c r="L20" t="str">
        <f t="shared" si="0"/>
        <v>Atlanta Falcons</v>
      </c>
      <c r="M20" s="2">
        <f t="shared" si="1"/>
        <v>1482.4570855101817</v>
      </c>
      <c r="N20" s="3">
        <f>M20-VLOOKUP($A20,RankingWk16!$A$2:$H$33,3,FALSE)</f>
        <v>18.242455889623443</v>
      </c>
    </row>
    <row r="21" spans="1:14">
      <c r="A21" t="s">
        <v>36</v>
      </c>
      <c r="B21">
        <v>20</v>
      </c>
      <c r="C21">
        <v>1475.5870634569317</v>
      </c>
      <c r="D21">
        <v>15</v>
      </c>
      <c r="E21">
        <v>7</v>
      </c>
      <c r="F21">
        <v>0</v>
      </c>
      <c r="G21">
        <v>8</v>
      </c>
      <c r="H21">
        <v>0</v>
      </c>
      <c r="J21">
        <f t="shared" si="2"/>
        <v>20</v>
      </c>
      <c r="K21">
        <f>VLOOKUP($A21,RankingWk16!$A$2:$H$33,2,FALSE)-J21</f>
        <v>3</v>
      </c>
      <c r="L21" t="str">
        <f t="shared" si="0"/>
        <v>St. Louis Rams</v>
      </c>
      <c r="M21" s="2">
        <f t="shared" si="1"/>
        <v>1475.5870634569317</v>
      </c>
      <c r="N21" s="3">
        <f>M21-VLOOKUP($A21,RankingWk16!$A$2:$H$33,3,FALSE)</f>
        <v>17.641250104655001</v>
      </c>
    </row>
    <row r="22" spans="1:14">
      <c r="A22" t="s">
        <v>17</v>
      </c>
      <c r="B22">
        <v>21</v>
      </c>
      <c r="C22">
        <v>1473.359387469575</v>
      </c>
      <c r="D22">
        <v>15</v>
      </c>
      <c r="E22">
        <v>4</v>
      </c>
      <c r="F22">
        <v>0</v>
      </c>
      <c r="G22">
        <v>11</v>
      </c>
      <c r="H22">
        <v>0</v>
      </c>
      <c r="J22">
        <f t="shared" si="2"/>
        <v>21</v>
      </c>
      <c r="K22">
        <f>VLOOKUP($A22,RankingWk16!$A$2:$H$33,2,FALSE)-J22</f>
        <v>-4</v>
      </c>
      <c r="L22" t="str">
        <f t="shared" si="0"/>
        <v>San Francisco 49ers</v>
      </c>
      <c r="M22" s="2">
        <f t="shared" si="1"/>
        <v>1473.359387469575</v>
      </c>
      <c r="N22" s="3">
        <f>M22-VLOOKUP($A22,RankingWk16!$A$2:$H$33,3,FALSE)</f>
        <v>-12.520346985798369</v>
      </c>
    </row>
    <row r="23" spans="1:14">
      <c r="A23" t="s">
        <v>39</v>
      </c>
      <c r="B23">
        <v>22</v>
      </c>
      <c r="C23">
        <v>1456.9715941592444</v>
      </c>
      <c r="D23">
        <v>15</v>
      </c>
      <c r="E23">
        <v>8</v>
      </c>
      <c r="F23">
        <v>0</v>
      </c>
      <c r="G23">
        <v>7</v>
      </c>
      <c r="H23">
        <v>0</v>
      </c>
      <c r="J23">
        <f t="shared" si="2"/>
        <v>22</v>
      </c>
      <c r="K23">
        <f>VLOOKUP($A23,RankingWk16!$A$2:$H$33,2,FALSE)-J23</f>
        <v>5</v>
      </c>
      <c r="L23" t="str">
        <f t="shared" si="0"/>
        <v>Washington Redskins</v>
      </c>
      <c r="M23" s="2">
        <f t="shared" si="1"/>
        <v>1456.9715941592444</v>
      </c>
      <c r="N23" s="3">
        <f>M23-VLOOKUP($A23,RankingWk16!$A$2:$H$33,3,FALSE)</f>
        <v>12.939237614541071</v>
      </c>
    </row>
    <row r="24" spans="1:14">
      <c r="A24" t="s">
        <v>27</v>
      </c>
      <c r="B24">
        <v>23</v>
      </c>
      <c r="C24">
        <v>1456.5230597881591</v>
      </c>
      <c r="D24">
        <v>15</v>
      </c>
      <c r="E24">
        <v>5</v>
      </c>
      <c r="F24">
        <v>0</v>
      </c>
      <c r="G24">
        <v>10</v>
      </c>
      <c r="H24">
        <v>0</v>
      </c>
      <c r="J24">
        <f t="shared" si="2"/>
        <v>23</v>
      </c>
      <c r="K24">
        <f>VLOOKUP($A24,RankingWk16!$A$2:$H$33,2,FALSE)-J24</f>
        <v>-3</v>
      </c>
      <c r="L24" t="str">
        <f t="shared" si="0"/>
        <v>San Diego Chargers</v>
      </c>
      <c r="M24" s="2">
        <f t="shared" si="1"/>
        <v>1456.5230597881591</v>
      </c>
      <c r="N24" s="3">
        <f>M24-VLOOKUP($A24,RankingWk16!$A$2:$H$33,3,FALSE)</f>
        <v>-14.928904379712321</v>
      </c>
    </row>
    <row r="25" spans="1:14">
      <c r="A25" t="s">
        <v>33</v>
      </c>
      <c r="B25">
        <v>24</v>
      </c>
      <c r="C25">
        <v>1456.3903982086035</v>
      </c>
      <c r="D25">
        <v>15</v>
      </c>
      <c r="E25">
        <v>6</v>
      </c>
      <c r="F25">
        <v>0</v>
      </c>
      <c r="G25">
        <v>9</v>
      </c>
      <c r="H25">
        <v>0</v>
      </c>
      <c r="J25">
        <f t="shared" si="2"/>
        <v>24</v>
      </c>
      <c r="K25">
        <f>VLOOKUP($A25,RankingWk16!$A$2:$H$33,2,FALSE)-J25</f>
        <v>-3</v>
      </c>
      <c r="L25" t="str">
        <f t="shared" si="0"/>
        <v>New York Giants</v>
      </c>
      <c r="M25" s="2">
        <f t="shared" si="1"/>
        <v>1456.3903982086035</v>
      </c>
      <c r="N25" s="3">
        <f>M25-VLOOKUP($A25,RankingWk16!$A$2:$H$33,3,FALSE)</f>
        <v>-9.6502583922235772</v>
      </c>
    </row>
    <row r="26" spans="1:14">
      <c r="A26" t="s">
        <v>35</v>
      </c>
      <c r="B26">
        <v>25</v>
      </c>
      <c r="C26">
        <v>1455.2835640821488</v>
      </c>
      <c r="D26">
        <v>15</v>
      </c>
      <c r="E26">
        <v>6</v>
      </c>
      <c r="F26">
        <v>0</v>
      </c>
      <c r="G26">
        <v>9</v>
      </c>
      <c r="H26">
        <v>0</v>
      </c>
      <c r="J26">
        <f t="shared" si="2"/>
        <v>25</v>
      </c>
      <c r="K26">
        <f>VLOOKUP($A26,RankingWk16!$A$2:$H$33,2,FALSE)-J26</f>
        <v>1</v>
      </c>
      <c r="L26" t="str">
        <f t="shared" si="0"/>
        <v>Chicago Bears</v>
      </c>
      <c r="M26" s="2">
        <f t="shared" si="1"/>
        <v>1455.2835640821488</v>
      </c>
      <c r="N26" s="3">
        <f>M26-VLOOKUP($A26,RankingWk16!$A$2:$H$33,3,FALSE)</f>
        <v>10.574276773316342</v>
      </c>
    </row>
    <row r="27" spans="1:14">
      <c r="A27" t="s">
        <v>24</v>
      </c>
      <c r="B27">
        <v>26</v>
      </c>
      <c r="C27">
        <v>1443.3066897117856</v>
      </c>
      <c r="D27">
        <v>15</v>
      </c>
      <c r="E27">
        <v>4</v>
      </c>
      <c r="F27">
        <v>0</v>
      </c>
      <c r="G27">
        <v>11</v>
      </c>
      <c r="H27">
        <v>0</v>
      </c>
      <c r="J27">
        <f t="shared" si="2"/>
        <v>26</v>
      </c>
      <c r="K27">
        <f>VLOOKUP($A27,RankingWk16!$A$2:$H$33,2,FALSE)-J27</f>
        <v>-2</v>
      </c>
      <c r="L27" t="str">
        <f t="shared" si="0"/>
        <v>Philadelphia Eagles</v>
      </c>
      <c r="M27" s="2">
        <f t="shared" si="1"/>
        <v>1443.3066897117856</v>
      </c>
      <c r="N27" s="3">
        <f>M27-VLOOKUP($A27,RankingWk16!$A$2:$H$33,3,FALSE)</f>
        <v>-12.939237614541071</v>
      </c>
    </row>
    <row r="28" spans="1:14">
      <c r="A28" t="s">
        <v>29</v>
      </c>
      <c r="B28">
        <v>27</v>
      </c>
      <c r="C28">
        <v>1437.9525687587852</v>
      </c>
      <c r="D28">
        <v>15</v>
      </c>
      <c r="E28">
        <v>5</v>
      </c>
      <c r="F28">
        <v>0</v>
      </c>
      <c r="G28">
        <v>10</v>
      </c>
      <c r="H28">
        <v>0</v>
      </c>
      <c r="J28">
        <f t="shared" si="2"/>
        <v>27</v>
      </c>
      <c r="K28">
        <f>VLOOKUP($A28,RankingWk16!$A$2:$H$33,2,FALSE)-J28</f>
        <v>-2</v>
      </c>
      <c r="L28" t="str">
        <f t="shared" si="0"/>
        <v>Miami Dolphins</v>
      </c>
      <c r="M28" s="2">
        <f t="shared" si="1"/>
        <v>1437.9525687587852</v>
      </c>
      <c r="N28" s="3">
        <f>M28-VLOOKUP($A28,RankingWk16!$A$2:$H$33,3,FALSE)</f>
        <v>-9.0961163785004828</v>
      </c>
    </row>
    <row r="29" spans="1:14">
      <c r="A29" t="s">
        <v>41</v>
      </c>
      <c r="B29">
        <v>28</v>
      </c>
      <c r="C29">
        <v>1418.0003817620427</v>
      </c>
      <c r="D29">
        <v>15</v>
      </c>
      <c r="E29">
        <v>7</v>
      </c>
      <c r="F29">
        <v>0</v>
      </c>
      <c r="G29">
        <v>8</v>
      </c>
      <c r="H29">
        <v>0</v>
      </c>
      <c r="J29">
        <f t="shared" si="2"/>
        <v>28</v>
      </c>
      <c r="K29">
        <f>VLOOKUP($A29,RankingWk16!$A$2:$H$33,2,FALSE)-J29</f>
        <v>0</v>
      </c>
      <c r="L29" t="str">
        <f t="shared" si="0"/>
        <v>Oakland Raiders</v>
      </c>
      <c r="M29" s="2">
        <f t="shared" si="1"/>
        <v>1418.0003817620427</v>
      </c>
      <c r="N29" s="3">
        <f>M29-VLOOKUP($A29,RankingWk16!$A$2:$H$33,3,FALSE)</f>
        <v>14.928904379712321</v>
      </c>
    </row>
    <row r="30" spans="1:14">
      <c r="A30" t="s">
        <v>43</v>
      </c>
      <c r="B30">
        <v>29</v>
      </c>
      <c r="C30">
        <v>1380.1802417409685</v>
      </c>
      <c r="D30">
        <v>15</v>
      </c>
      <c r="E30">
        <v>6</v>
      </c>
      <c r="F30">
        <v>0</v>
      </c>
      <c r="G30">
        <v>9</v>
      </c>
      <c r="H30">
        <v>0</v>
      </c>
      <c r="J30">
        <f t="shared" si="2"/>
        <v>29</v>
      </c>
      <c r="K30">
        <f>VLOOKUP($A30,RankingWk16!$A$2:$H$33,2,FALSE)-J30</f>
        <v>0</v>
      </c>
      <c r="L30" t="str">
        <f t="shared" si="0"/>
        <v>Tampa Bay Buccaneers</v>
      </c>
      <c r="M30" s="2">
        <f t="shared" si="1"/>
        <v>1380.1802417409685</v>
      </c>
      <c r="N30" s="3">
        <f>M30-VLOOKUP($A30,RankingWk16!$A$2:$H$33,3,FALSE)</f>
        <v>-10.574276773316342</v>
      </c>
    </row>
    <row r="31" spans="1:14">
      <c r="A31" t="s">
        <v>38</v>
      </c>
      <c r="B31">
        <v>30</v>
      </c>
      <c r="C31">
        <v>1376.305934664211</v>
      </c>
      <c r="D31">
        <v>15</v>
      </c>
      <c r="E31">
        <v>4</v>
      </c>
      <c r="F31">
        <v>0</v>
      </c>
      <c r="G31">
        <v>11</v>
      </c>
      <c r="H31">
        <v>0</v>
      </c>
      <c r="J31">
        <f t="shared" si="2"/>
        <v>30</v>
      </c>
      <c r="K31">
        <f>VLOOKUP($A31,RankingWk16!$A$2:$H$33,2,FALSE)-J31</f>
        <v>0</v>
      </c>
      <c r="L31" t="str">
        <f t="shared" si="0"/>
        <v>Jacksonville Jaguars</v>
      </c>
      <c r="M31" s="2">
        <f t="shared" si="1"/>
        <v>1376.305934664211</v>
      </c>
      <c r="N31" s="3">
        <f>M31-VLOOKUP($A31,RankingWk16!$A$2:$H$33,3,FALSE)</f>
        <v>-9.2688291708291217</v>
      </c>
    </row>
    <row r="32" spans="1:14">
      <c r="A32" t="s">
        <v>40</v>
      </c>
      <c r="B32">
        <v>31</v>
      </c>
      <c r="C32">
        <v>1350.0059094830203</v>
      </c>
      <c r="D32">
        <v>15</v>
      </c>
      <c r="E32">
        <v>3</v>
      </c>
      <c r="F32">
        <v>0</v>
      </c>
      <c r="G32">
        <v>12</v>
      </c>
      <c r="H32">
        <v>0</v>
      </c>
      <c r="J32">
        <f t="shared" si="2"/>
        <v>31</v>
      </c>
      <c r="K32">
        <f>VLOOKUP($A32,RankingWk16!$A$2:$H$33,2,FALSE)-J32</f>
        <v>0</v>
      </c>
      <c r="L32" t="str">
        <f t="shared" si="0"/>
        <v>Cleveland Browns</v>
      </c>
      <c r="M32" s="2">
        <f t="shared" si="1"/>
        <v>1350.0059094830203</v>
      </c>
      <c r="N32" s="3">
        <f>M32-VLOOKUP($A32,RankingWk16!$A$2:$H$33,3,FALSE)</f>
        <v>-6.5306160818820445</v>
      </c>
    </row>
    <row r="33" spans="1:14">
      <c r="A33" t="s">
        <v>42</v>
      </c>
      <c r="B33">
        <v>32</v>
      </c>
      <c r="C33">
        <v>1326.4321169142961</v>
      </c>
      <c r="D33">
        <v>15</v>
      </c>
      <c r="E33">
        <v>3</v>
      </c>
      <c r="F33">
        <v>0</v>
      </c>
      <c r="G33">
        <v>12</v>
      </c>
      <c r="H33">
        <v>0</v>
      </c>
      <c r="J33">
        <f t="shared" si="2"/>
        <v>32</v>
      </c>
      <c r="K33">
        <f>VLOOKUP($A33,RankingWk16!$A$2:$H$33,2,FALSE)-J33</f>
        <v>0</v>
      </c>
      <c r="L33" t="str">
        <f t="shared" si="0"/>
        <v>Tennessee Titans</v>
      </c>
      <c r="M33" s="2">
        <f t="shared" si="1"/>
        <v>1326.4321169142961</v>
      </c>
      <c r="N33" s="3">
        <f>M33-VLOOKUP($A33,RankingWk16!$A$2:$H$33,3,FALSE)</f>
        <v>-6.985510519047466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L6" sqref="L6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 t="s">
        <v>9</v>
      </c>
      <c r="L1" s="1" t="s">
        <v>10</v>
      </c>
      <c r="M1" s="1" t="s">
        <v>2</v>
      </c>
      <c r="N1" s="1" t="s">
        <v>11</v>
      </c>
    </row>
    <row r="2" spans="1:14">
      <c r="A2" t="s">
        <v>12</v>
      </c>
      <c r="B2">
        <v>1</v>
      </c>
      <c r="C2">
        <v>1653.1453323011278</v>
      </c>
      <c r="D2">
        <v>16</v>
      </c>
      <c r="E2">
        <v>12</v>
      </c>
      <c r="F2">
        <v>0</v>
      </c>
      <c r="G2">
        <v>4</v>
      </c>
      <c r="H2">
        <v>0</v>
      </c>
      <c r="J2">
        <f>1</f>
        <v>1</v>
      </c>
      <c r="K2">
        <f>VLOOKUP($A2,RankingWk17!$A$2:$H$33,2,FALSE)-J2</f>
        <v>0</v>
      </c>
      <c r="L2" t="str">
        <f>A2</f>
        <v>New England Patriots</v>
      </c>
      <c r="M2" s="2">
        <f>C2</f>
        <v>1653.1453323011278</v>
      </c>
      <c r="N2" s="3">
        <f>M2-VLOOKUP($A2,RankingWk17!$A$2:$H$33,3,FALSE)</f>
        <v>-19.865926332246318</v>
      </c>
    </row>
    <row r="3" spans="1:14">
      <c r="A3" t="s">
        <v>14</v>
      </c>
      <c r="B3">
        <v>2</v>
      </c>
      <c r="C3">
        <v>1642.6263182660045</v>
      </c>
      <c r="D3">
        <v>16</v>
      </c>
      <c r="E3">
        <v>12</v>
      </c>
      <c r="F3">
        <v>0</v>
      </c>
      <c r="G3">
        <v>4</v>
      </c>
      <c r="H3">
        <v>0</v>
      </c>
      <c r="J3">
        <f>J2+1</f>
        <v>2</v>
      </c>
      <c r="K3">
        <f>VLOOKUP($A3,RankingWk17!$A$2:$H$33,2,FALSE)-J3</f>
        <v>0</v>
      </c>
      <c r="L3" t="str">
        <f t="shared" ref="L3:L33" si="0">A3</f>
        <v>Denver Broncos</v>
      </c>
      <c r="M3" s="2">
        <f t="shared" ref="M3:M33" si="1">C3</f>
        <v>1642.6263182660045</v>
      </c>
      <c r="N3" s="3">
        <f>M3-VLOOKUP($A3,RankingWk17!$A$2:$H$33,3,FALSE)</f>
        <v>6.5599877502756954</v>
      </c>
    </row>
    <row r="4" spans="1:14">
      <c r="A4" t="s">
        <v>26</v>
      </c>
      <c r="B4">
        <v>3</v>
      </c>
      <c r="C4">
        <v>1623.5480852553783</v>
      </c>
      <c r="D4">
        <v>16</v>
      </c>
      <c r="E4">
        <v>15</v>
      </c>
      <c r="F4">
        <v>0</v>
      </c>
      <c r="G4">
        <v>1</v>
      </c>
      <c r="H4">
        <v>0</v>
      </c>
      <c r="J4">
        <f t="shared" ref="J4:J33" si="2">J3+1</f>
        <v>3</v>
      </c>
      <c r="K4">
        <f>VLOOKUP($A4,RankingWk17!$A$2:$H$33,2,FALSE)-J4</f>
        <v>0</v>
      </c>
      <c r="L4" t="str">
        <f t="shared" si="0"/>
        <v>Carolina Panthers</v>
      </c>
      <c r="M4" s="2">
        <f t="shared" si="1"/>
        <v>1623.5480852553783</v>
      </c>
      <c r="N4" s="3">
        <f>M4-VLOOKUP($A4,RankingWk17!$A$2:$H$33,3,FALSE)</f>
        <v>5.0581453127415443</v>
      </c>
    </row>
    <row r="5" spans="1:14">
      <c r="A5" t="s">
        <v>13</v>
      </c>
      <c r="B5">
        <v>4</v>
      </c>
      <c r="C5">
        <v>1605.430053712332</v>
      </c>
      <c r="D5">
        <v>16</v>
      </c>
      <c r="E5">
        <v>9</v>
      </c>
      <c r="F5">
        <v>0</v>
      </c>
      <c r="G5">
        <v>7</v>
      </c>
      <c r="H5">
        <v>0</v>
      </c>
      <c r="J5">
        <f t="shared" si="2"/>
        <v>4</v>
      </c>
      <c r="K5">
        <f>VLOOKUP($A5,RankingWk17!$A$2:$H$33,2,FALSE)-J5</f>
        <v>2</v>
      </c>
      <c r="L5" t="str">
        <f t="shared" si="0"/>
        <v>Seattle Seahawks</v>
      </c>
      <c r="M5" s="2">
        <f t="shared" si="1"/>
        <v>1605.430053712332</v>
      </c>
      <c r="N5" s="3">
        <f>M5-VLOOKUP($A5,RankingWk17!$A$2:$H$33,3,FALSE)</f>
        <v>13.23536467516351</v>
      </c>
    </row>
    <row r="6" spans="1:14">
      <c r="A6" t="s">
        <v>16</v>
      </c>
      <c r="B6">
        <v>5</v>
      </c>
      <c r="C6">
        <v>1604.8284178913575</v>
      </c>
      <c r="D6">
        <v>16</v>
      </c>
      <c r="E6">
        <v>12</v>
      </c>
      <c r="F6">
        <v>0</v>
      </c>
      <c r="G6">
        <v>4</v>
      </c>
      <c r="H6">
        <v>0</v>
      </c>
      <c r="J6">
        <f t="shared" si="2"/>
        <v>5</v>
      </c>
      <c r="K6">
        <f>VLOOKUP($A6,RankingWk17!$A$2:$H$33,2,FALSE)-J6</f>
        <v>0</v>
      </c>
      <c r="L6" t="str">
        <f t="shared" si="0"/>
        <v>Cincinnati Bengals</v>
      </c>
      <c r="M6" s="2">
        <f t="shared" si="1"/>
        <v>1604.8284178913575</v>
      </c>
      <c r="N6" s="3">
        <f>M6-VLOOKUP($A6,RankingWk17!$A$2:$H$33,3,FALSE)</f>
        <v>9.683159261385299</v>
      </c>
    </row>
    <row r="7" spans="1:14">
      <c r="A7" t="s">
        <v>21</v>
      </c>
      <c r="B7">
        <v>6</v>
      </c>
      <c r="C7">
        <v>1599.4223012864747</v>
      </c>
      <c r="D7">
        <v>16</v>
      </c>
      <c r="E7">
        <v>12</v>
      </c>
      <c r="F7">
        <v>0</v>
      </c>
      <c r="G7">
        <v>4</v>
      </c>
      <c r="H7">
        <v>0</v>
      </c>
      <c r="J7">
        <f t="shared" si="2"/>
        <v>6</v>
      </c>
      <c r="K7">
        <f>VLOOKUP($A7,RankingWk17!$A$2:$H$33,2,FALSE)-J7</f>
        <v>-2</v>
      </c>
      <c r="L7" t="str">
        <f t="shared" si="0"/>
        <v>Arizona Cardinals</v>
      </c>
      <c r="M7" s="2">
        <f t="shared" si="1"/>
        <v>1599.4223012864747</v>
      </c>
      <c r="N7" s="3">
        <f>M7-VLOOKUP($A7,RankingWk17!$A$2:$H$33,3,FALSE)</f>
        <v>-13.23536467516351</v>
      </c>
    </row>
    <row r="8" spans="1:14">
      <c r="A8" t="s">
        <v>20</v>
      </c>
      <c r="B8">
        <v>7</v>
      </c>
      <c r="C8">
        <v>1577.3575304142823</v>
      </c>
      <c r="D8">
        <v>16</v>
      </c>
      <c r="E8">
        <v>10</v>
      </c>
      <c r="F8">
        <v>0</v>
      </c>
      <c r="G8">
        <v>6</v>
      </c>
      <c r="H8">
        <v>0</v>
      </c>
      <c r="J8">
        <f t="shared" si="2"/>
        <v>7</v>
      </c>
      <c r="K8">
        <f>VLOOKUP($A8,RankingWk17!$A$2:$H$33,2,FALSE)-J8</f>
        <v>0</v>
      </c>
      <c r="L8" t="str">
        <f t="shared" si="0"/>
        <v>Pittsburgh Steelers</v>
      </c>
      <c r="M8" s="2">
        <f t="shared" si="1"/>
        <v>1577.3575304142823</v>
      </c>
      <c r="N8" s="3">
        <f>M8-VLOOKUP($A8,RankingWk17!$A$2:$H$33,3,FALSE)</f>
        <v>5.4499618430425016</v>
      </c>
    </row>
    <row r="9" spans="1:14">
      <c r="A9" t="s">
        <v>34</v>
      </c>
      <c r="B9">
        <v>8</v>
      </c>
      <c r="C9">
        <v>1568.3997128193801</v>
      </c>
      <c r="D9">
        <v>16</v>
      </c>
      <c r="E9">
        <v>12</v>
      </c>
      <c r="F9">
        <v>0</v>
      </c>
      <c r="G9">
        <v>4</v>
      </c>
      <c r="H9">
        <v>0</v>
      </c>
      <c r="J9">
        <f t="shared" si="2"/>
        <v>8</v>
      </c>
      <c r="K9">
        <f>VLOOKUP($A9,RankingWk17!$A$2:$H$33,2,FALSE)-J9</f>
        <v>0</v>
      </c>
      <c r="L9" t="str">
        <f t="shared" si="0"/>
        <v>Minnesota Vikings</v>
      </c>
      <c r="M9" s="2">
        <f t="shared" si="1"/>
        <v>1568.3997128193801</v>
      </c>
      <c r="N9" s="3">
        <f>M9-VLOOKUP($A9,RankingWk17!$A$2:$H$33,3,FALSE)</f>
        <v>12.083946993164773</v>
      </c>
    </row>
    <row r="10" spans="1:14">
      <c r="A10" t="s">
        <v>15</v>
      </c>
      <c r="B10">
        <v>9</v>
      </c>
      <c r="C10">
        <v>1558.5351056145309</v>
      </c>
      <c r="D10">
        <v>16</v>
      </c>
      <c r="E10">
        <v>9</v>
      </c>
      <c r="F10">
        <v>0</v>
      </c>
      <c r="G10">
        <v>7</v>
      </c>
      <c r="H10">
        <v>0</v>
      </c>
      <c r="J10">
        <f t="shared" si="2"/>
        <v>9</v>
      </c>
      <c r="K10">
        <f>VLOOKUP($A10,RankingWk17!$A$2:$H$33,2,FALSE)-J10</f>
        <v>0</v>
      </c>
      <c r="L10" t="str">
        <f t="shared" si="0"/>
        <v>Indianapolis Colts</v>
      </c>
      <c r="M10" s="2">
        <f t="shared" si="1"/>
        <v>1558.5351056145309</v>
      </c>
      <c r="N10" s="3">
        <f>M10-VLOOKUP($A10,RankingWk17!$A$2:$H$33,3,FALSE)</f>
        <v>5.3314317575261612</v>
      </c>
    </row>
    <row r="11" spans="1:14">
      <c r="A11" t="s">
        <v>28</v>
      </c>
      <c r="B11">
        <v>10</v>
      </c>
      <c r="C11">
        <v>1551.8326058080438</v>
      </c>
      <c r="D11">
        <v>16</v>
      </c>
      <c r="E11">
        <v>10</v>
      </c>
      <c r="F11">
        <v>0</v>
      </c>
      <c r="G11">
        <v>6</v>
      </c>
      <c r="H11">
        <v>0</v>
      </c>
      <c r="J11">
        <f t="shared" si="2"/>
        <v>10</v>
      </c>
      <c r="K11">
        <f>VLOOKUP($A11,RankingWk17!$A$2:$H$33,2,FALSE)-J11</f>
        <v>1</v>
      </c>
      <c r="L11" t="str">
        <f t="shared" si="0"/>
        <v>Kansas City Chiefs</v>
      </c>
      <c r="M11" s="2">
        <f t="shared" si="1"/>
        <v>1551.8326058080438</v>
      </c>
      <c r="N11" s="3">
        <f>M11-VLOOKUP($A11,RankingWk17!$A$2:$H$33,3,FALSE)</f>
        <v>8.1661619625283492</v>
      </c>
    </row>
    <row r="12" spans="1:14">
      <c r="A12" t="s">
        <v>22</v>
      </c>
      <c r="B12">
        <v>11</v>
      </c>
      <c r="C12">
        <v>1532.6634159848297</v>
      </c>
      <c r="D12">
        <v>16</v>
      </c>
      <c r="E12">
        <v>9</v>
      </c>
      <c r="F12">
        <v>0</v>
      </c>
      <c r="G12">
        <v>7</v>
      </c>
      <c r="H12">
        <v>0</v>
      </c>
      <c r="J12">
        <f t="shared" si="2"/>
        <v>11</v>
      </c>
      <c r="K12">
        <f>VLOOKUP($A12,RankingWk17!$A$2:$H$33,2,FALSE)-J12</f>
        <v>-1</v>
      </c>
      <c r="L12" t="str">
        <f t="shared" si="0"/>
        <v>Green Bay Packers</v>
      </c>
      <c r="M12" s="2">
        <f t="shared" si="1"/>
        <v>1532.6634159848297</v>
      </c>
      <c r="N12" s="3">
        <f>M12-VLOOKUP($A12,RankingWk17!$A$2:$H$33,3,FALSE)</f>
        <v>-12.083946993164773</v>
      </c>
    </row>
    <row r="13" spans="1:14">
      <c r="A13" t="s">
        <v>32</v>
      </c>
      <c r="B13">
        <v>12</v>
      </c>
      <c r="C13">
        <v>1513.876880749453</v>
      </c>
      <c r="D13">
        <v>16</v>
      </c>
      <c r="E13">
        <v>9</v>
      </c>
      <c r="F13">
        <v>0</v>
      </c>
      <c r="G13">
        <v>7</v>
      </c>
      <c r="H13">
        <v>0</v>
      </c>
      <c r="J13">
        <f t="shared" si="2"/>
        <v>12</v>
      </c>
      <c r="K13">
        <f>VLOOKUP($A13,RankingWk17!$A$2:$H$33,2,FALSE)-J13</f>
        <v>4</v>
      </c>
      <c r="L13" t="str">
        <f t="shared" si="0"/>
        <v>Buffalo Bills</v>
      </c>
      <c r="M13" s="2">
        <f t="shared" si="1"/>
        <v>1513.876880749453</v>
      </c>
      <c r="N13" s="3">
        <f>M13-VLOOKUP($A13,RankingWk17!$A$2:$H$33,3,FALSE)</f>
        <v>13.071410818306958</v>
      </c>
    </row>
    <row r="14" spans="1:14">
      <c r="A14" t="s">
        <v>31</v>
      </c>
      <c r="B14">
        <v>13</v>
      </c>
      <c r="C14">
        <v>1513.0441285801435</v>
      </c>
      <c r="D14">
        <v>16</v>
      </c>
      <c r="E14">
        <v>9</v>
      </c>
      <c r="F14">
        <v>0</v>
      </c>
      <c r="G14">
        <v>7</v>
      </c>
      <c r="H14">
        <v>0</v>
      </c>
      <c r="J14">
        <f t="shared" si="2"/>
        <v>13</v>
      </c>
      <c r="K14">
        <f>VLOOKUP($A14,RankingWk17!$A$2:$H$33,2,FALSE)-J14</f>
        <v>2</v>
      </c>
      <c r="L14" t="str">
        <f t="shared" si="0"/>
        <v>Houston Texans</v>
      </c>
      <c r="M14" s="2">
        <f t="shared" si="1"/>
        <v>1513.0441285801435</v>
      </c>
      <c r="N14" s="3">
        <f>M14-VLOOKUP($A14,RankingWk17!$A$2:$H$33,3,FALSE)</f>
        <v>8.0714674115206435</v>
      </c>
    </row>
    <row r="15" spans="1:14">
      <c r="A15" t="s">
        <v>25</v>
      </c>
      <c r="B15">
        <v>14</v>
      </c>
      <c r="C15">
        <v>1508.8112536430501</v>
      </c>
      <c r="D15">
        <v>16</v>
      </c>
      <c r="E15">
        <v>7</v>
      </c>
      <c r="F15">
        <v>0</v>
      </c>
      <c r="G15">
        <v>9</v>
      </c>
      <c r="H15">
        <v>0</v>
      </c>
      <c r="J15">
        <f t="shared" si="2"/>
        <v>14</v>
      </c>
      <c r="K15">
        <f>VLOOKUP($A15,RankingWk17!$A$2:$H$33,2,FALSE)-J15</f>
        <v>3</v>
      </c>
      <c r="L15" t="str">
        <f t="shared" si="0"/>
        <v>Detroit Lions</v>
      </c>
      <c r="M15" s="2">
        <f t="shared" si="1"/>
        <v>1508.8112536430501</v>
      </c>
      <c r="N15" s="3">
        <f>M15-VLOOKUP($A15,RankingWk17!$A$2:$H$33,3,FALSE)</f>
        <v>10.976714055321054</v>
      </c>
    </row>
    <row r="16" spans="1:14">
      <c r="A16" t="s">
        <v>19</v>
      </c>
      <c r="B16">
        <v>15</v>
      </c>
      <c r="C16">
        <v>1505.8012506439932</v>
      </c>
      <c r="D16">
        <v>16</v>
      </c>
      <c r="E16">
        <v>6</v>
      </c>
      <c r="F16">
        <v>0</v>
      </c>
      <c r="G16">
        <v>10</v>
      </c>
      <c r="H16">
        <v>0</v>
      </c>
      <c r="J16">
        <f t="shared" si="2"/>
        <v>15</v>
      </c>
      <c r="K16">
        <f>VLOOKUP($A16,RankingWk17!$A$2:$H$33,2,FALSE)-J16</f>
        <v>-2</v>
      </c>
      <c r="L16" t="str">
        <f t="shared" si="0"/>
        <v>Baltimore Ravens</v>
      </c>
      <c r="M16" s="2">
        <f t="shared" si="1"/>
        <v>1505.8012506439932</v>
      </c>
      <c r="N16" s="3">
        <f>M16-VLOOKUP($A16,RankingWk17!$A$2:$H$33,3,FALSE)</f>
        <v>-9.683159261385299</v>
      </c>
    </row>
    <row r="17" spans="1:14">
      <c r="A17" t="s">
        <v>37</v>
      </c>
      <c r="B17">
        <v>16</v>
      </c>
      <c r="C17">
        <v>1503.6274120673515</v>
      </c>
      <c r="D17">
        <v>16</v>
      </c>
      <c r="E17">
        <v>10</v>
      </c>
      <c r="F17">
        <v>0</v>
      </c>
      <c r="G17">
        <v>6</v>
      </c>
      <c r="H17">
        <v>0</v>
      </c>
      <c r="J17">
        <f t="shared" si="2"/>
        <v>16</v>
      </c>
      <c r="K17">
        <f>VLOOKUP($A17,RankingWk17!$A$2:$H$33,2,FALSE)-J17</f>
        <v>-4</v>
      </c>
      <c r="L17" t="str">
        <f t="shared" si="0"/>
        <v>New York Jets</v>
      </c>
      <c r="M17" s="2">
        <f t="shared" si="1"/>
        <v>1503.6274120673515</v>
      </c>
      <c r="N17" s="3">
        <f>M17-VLOOKUP($A17,RankingWk17!$A$2:$H$33,3,FALSE)</f>
        <v>-13.071410818306958</v>
      </c>
    </row>
    <row r="18" spans="1:14">
      <c r="A18" t="s">
        <v>23</v>
      </c>
      <c r="B18">
        <v>17</v>
      </c>
      <c r="C18">
        <v>1499.0840480330144</v>
      </c>
      <c r="D18">
        <v>16</v>
      </c>
      <c r="E18">
        <v>7</v>
      </c>
      <c r="F18">
        <v>0</v>
      </c>
      <c r="G18">
        <v>9</v>
      </c>
      <c r="H18">
        <v>0</v>
      </c>
      <c r="J18">
        <f t="shared" si="2"/>
        <v>17</v>
      </c>
      <c r="K18">
        <f>VLOOKUP($A18,RankingWk17!$A$2:$H$33,2,FALSE)-J18</f>
        <v>1</v>
      </c>
      <c r="L18" t="str">
        <f t="shared" si="0"/>
        <v>New Orleans Saints</v>
      </c>
      <c r="M18" s="2">
        <f t="shared" si="1"/>
        <v>1499.0840480330144</v>
      </c>
      <c r="N18" s="3">
        <f>M18-VLOOKUP($A18,RankingWk17!$A$2:$H$33,3,FALSE)</f>
        <v>12.345987330677417</v>
      </c>
    </row>
    <row r="19" spans="1:14">
      <c r="A19" t="s">
        <v>18</v>
      </c>
      <c r="B19">
        <v>18</v>
      </c>
      <c r="C19">
        <v>1491.256710551756</v>
      </c>
      <c r="D19">
        <v>16</v>
      </c>
      <c r="E19">
        <v>6</v>
      </c>
      <c r="F19">
        <v>0</v>
      </c>
      <c r="G19">
        <v>10</v>
      </c>
      <c r="H19">
        <v>0</v>
      </c>
      <c r="J19">
        <f t="shared" si="2"/>
        <v>18</v>
      </c>
      <c r="K19">
        <f>VLOOKUP($A19,RankingWk17!$A$2:$H$33,2,FALSE)-J19</f>
        <v>-4</v>
      </c>
      <c r="L19" t="str">
        <f t="shared" si="0"/>
        <v>Dallas Cowboys</v>
      </c>
      <c r="M19" s="2">
        <f t="shared" si="1"/>
        <v>1491.256710551756</v>
      </c>
      <c r="N19" s="3">
        <f>M19-VLOOKUP($A19,RankingWk17!$A$2:$H$33,3,FALSE)</f>
        <v>-14.234368758929349</v>
      </c>
    </row>
    <row r="20" spans="1:14">
      <c r="A20" t="s">
        <v>17</v>
      </c>
      <c r="B20">
        <v>19</v>
      </c>
      <c r="C20">
        <v>1485.9395334575486</v>
      </c>
      <c r="D20">
        <v>16</v>
      </c>
      <c r="E20">
        <v>5</v>
      </c>
      <c r="F20">
        <v>0</v>
      </c>
      <c r="G20">
        <v>11</v>
      </c>
      <c r="H20">
        <v>0</v>
      </c>
      <c r="J20">
        <f t="shared" si="2"/>
        <v>19</v>
      </c>
      <c r="K20">
        <f>VLOOKUP($A20,RankingWk17!$A$2:$H$33,2,FALSE)-J20</f>
        <v>2</v>
      </c>
      <c r="L20" t="str">
        <f t="shared" si="0"/>
        <v>San Francisco 49ers</v>
      </c>
      <c r="M20" s="2">
        <f t="shared" si="1"/>
        <v>1485.9395334575486</v>
      </c>
      <c r="N20" s="3">
        <f>M20-VLOOKUP($A20,RankingWk17!$A$2:$H$33,3,FALSE)</f>
        <v>12.580145987973538</v>
      </c>
    </row>
    <row r="21" spans="1:14">
      <c r="A21" t="s">
        <v>39</v>
      </c>
      <c r="B21">
        <v>20</v>
      </c>
      <c r="C21">
        <v>1471.2059629181738</v>
      </c>
      <c r="D21">
        <v>16</v>
      </c>
      <c r="E21">
        <v>9</v>
      </c>
      <c r="F21">
        <v>0</v>
      </c>
      <c r="G21">
        <v>7</v>
      </c>
      <c r="H21">
        <v>0</v>
      </c>
      <c r="J21">
        <f t="shared" si="2"/>
        <v>20</v>
      </c>
      <c r="K21">
        <f>VLOOKUP($A21,RankingWk17!$A$2:$H$33,2,FALSE)-J21</f>
        <v>2</v>
      </c>
      <c r="L21" t="str">
        <f t="shared" si="0"/>
        <v>Washington Redskins</v>
      </c>
      <c r="M21" s="2">
        <f t="shared" si="1"/>
        <v>1471.2059629181738</v>
      </c>
      <c r="N21" s="3">
        <f>M21-VLOOKUP($A21,RankingWk17!$A$2:$H$33,3,FALSE)</f>
        <v>14.234368758929349</v>
      </c>
    </row>
    <row r="22" spans="1:14">
      <c r="A22" t="s">
        <v>30</v>
      </c>
      <c r="B22">
        <v>21</v>
      </c>
      <c r="C22">
        <v>1470.1110981795043</v>
      </c>
      <c r="D22">
        <v>16</v>
      </c>
      <c r="E22">
        <v>8</v>
      </c>
      <c r="F22">
        <v>0</v>
      </c>
      <c r="G22">
        <v>8</v>
      </c>
      <c r="H22">
        <v>0</v>
      </c>
      <c r="J22">
        <f t="shared" si="2"/>
        <v>21</v>
      </c>
      <c r="K22">
        <f>VLOOKUP($A22,RankingWk17!$A$2:$H$33,2,FALSE)-J22</f>
        <v>-2</v>
      </c>
      <c r="L22" t="str">
        <f t="shared" si="0"/>
        <v>Atlanta Falcons</v>
      </c>
      <c r="M22" s="2">
        <f t="shared" si="1"/>
        <v>1470.1110981795043</v>
      </c>
      <c r="N22" s="3">
        <f>M22-VLOOKUP($A22,RankingWk17!$A$2:$H$33,3,FALSE)</f>
        <v>-12.345987330677417</v>
      </c>
    </row>
    <row r="23" spans="1:14">
      <c r="A23" t="s">
        <v>36</v>
      </c>
      <c r="B23">
        <v>22</v>
      </c>
      <c r="C23">
        <v>1463.0069174689581</v>
      </c>
      <c r="D23">
        <v>16</v>
      </c>
      <c r="E23">
        <v>7</v>
      </c>
      <c r="F23">
        <v>0</v>
      </c>
      <c r="G23">
        <v>9</v>
      </c>
      <c r="H23">
        <v>0</v>
      </c>
      <c r="J23">
        <f t="shared" si="2"/>
        <v>22</v>
      </c>
      <c r="K23">
        <f>VLOOKUP($A23,RankingWk17!$A$2:$H$33,2,FALSE)-J23</f>
        <v>-2</v>
      </c>
      <c r="L23" t="str">
        <f t="shared" si="0"/>
        <v>St. Louis Rams</v>
      </c>
      <c r="M23" s="2">
        <f t="shared" si="1"/>
        <v>1463.0069174689581</v>
      </c>
      <c r="N23" s="3">
        <f>M23-VLOOKUP($A23,RankingWk17!$A$2:$H$33,3,FALSE)</f>
        <v>-12.580145987973538</v>
      </c>
    </row>
    <row r="24" spans="1:14">
      <c r="A24" t="s">
        <v>29</v>
      </c>
      <c r="B24">
        <v>23</v>
      </c>
      <c r="C24">
        <v>1457.8184950910315</v>
      </c>
      <c r="D24">
        <v>16</v>
      </c>
      <c r="E24">
        <v>6</v>
      </c>
      <c r="F24">
        <v>0</v>
      </c>
      <c r="G24">
        <v>10</v>
      </c>
      <c r="H24">
        <v>0</v>
      </c>
      <c r="J24">
        <f t="shared" si="2"/>
        <v>23</v>
      </c>
      <c r="K24">
        <f>VLOOKUP($A24,RankingWk17!$A$2:$H$33,2,FALSE)-J24</f>
        <v>4</v>
      </c>
      <c r="L24" t="str">
        <f t="shared" si="0"/>
        <v>Miami Dolphins</v>
      </c>
      <c r="M24" s="2">
        <f t="shared" si="1"/>
        <v>1457.8184950910315</v>
      </c>
      <c r="N24" s="3">
        <f>M24-VLOOKUP($A24,RankingWk17!$A$2:$H$33,3,FALSE)</f>
        <v>19.865926332246318</v>
      </c>
    </row>
    <row r="25" spans="1:14">
      <c r="A25" t="s">
        <v>24</v>
      </c>
      <c r="B25">
        <v>24</v>
      </c>
      <c r="C25">
        <v>1456.2771915756489</v>
      </c>
      <c r="D25">
        <v>16</v>
      </c>
      <c r="E25">
        <v>5</v>
      </c>
      <c r="F25">
        <v>0</v>
      </c>
      <c r="G25">
        <v>11</v>
      </c>
      <c r="H25">
        <v>0</v>
      </c>
      <c r="J25">
        <f t="shared" si="2"/>
        <v>24</v>
      </c>
      <c r="K25">
        <f>VLOOKUP($A25,RankingWk17!$A$2:$H$33,2,FALSE)-J25</f>
        <v>2</v>
      </c>
      <c r="L25" t="str">
        <f t="shared" si="0"/>
        <v>Philadelphia Eagles</v>
      </c>
      <c r="M25" s="2">
        <f t="shared" si="1"/>
        <v>1456.2771915756489</v>
      </c>
      <c r="N25" s="3">
        <f>M25-VLOOKUP($A25,RankingWk17!$A$2:$H$33,3,FALSE)</f>
        <v>12.970501863863319</v>
      </c>
    </row>
    <row r="26" spans="1:14">
      <c r="A26" t="s">
        <v>27</v>
      </c>
      <c r="B26">
        <v>25</v>
      </c>
      <c r="C26">
        <v>1449.9630720378834</v>
      </c>
      <c r="D26">
        <v>16</v>
      </c>
      <c r="E26">
        <v>5</v>
      </c>
      <c r="F26">
        <v>0</v>
      </c>
      <c r="G26">
        <v>11</v>
      </c>
      <c r="H26">
        <v>0</v>
      </c>
      <c r="J26">
        <f t="shared" si="2"/>
        <v>25</v>
      </c>
      <c r="K26">
        <f>VLOOKUP($A26,RankingWk17!$A$2:$H$33,2,FALSE)-J26</f>
        <v>-2</v>
      </c>
      <c r="L26" t="str">
        <f t="shared" si="0"/>
        <v>San Diego Chargers</v>
      </c>
      <c r="M26" s="2">
        <f t="shared" si="1"/>
        <v>1449.9630720378834</v>
      </c>
      <c r="N26" s="3">
        <f>M26-VLOOKUP($A26,RankingWk17!$A$2:$H$33,3,FALSE)</f>
        <v>-6.5599877502756954</v>
      </c>
    </row>
    <row r="27" spans="1:14">
      <c r="A27" t="s">
        <v>35</v>
      </c>
      <c r="B27">
        <v>26</v>
      </c>
      <c r="C27">
        <v>1444.3068500268278</v>
      </c>
      <c r="D27">
        <v>16</v>
      </c>
      <c r="E27">
        <v>6</v>
      </c>
      <c r="F27">
        <v>0</v>
      </c>
      <c r="G27">
        <v>10</v>
      </c>
      <c r="H27">
        <v>0</v>
      </c>
      <c r="J27">
        <f t="shared" si="2"/>
        <v>26</v>
      </c>
      <c r="K27">
        <f>VLOOKUP($A27,RankingWk17!$A$2:$H$33,2,FALSE)-J27</f>
        <v>-1</v>
      </c>
      <c r="L27" t="str">
        <f t="shared" si="0"/>
        <v>Chicago Bears</v>
      </c>
      <c r="M27" s="2">
        <f t="shared" si="1"/>
        <v>1444.3068500268278</v>
      </c>
      <c r="N27" s="3">
        <f>M27-VLOOKUP($A27,RankingWk17!$A$2:$H$33,3,FALSE)</f>
        <v>-10.976714055321054</v>
      </c>
    </row>
    <row r="28" spans="1:14">
      <c r="A28" t="s">
        <v>33</v>
      </c>
      <c r="B28">
        <v>27</v>
      </c>
      <c r="C28">
        <v>1443.4198963447402</v>
      </c>
      <c r="D28">
        <v>16</v>
      </c>
      <c r="E28">
        <v>6</v>
      </c>
      <c r="F28">
        <v>0</v>
      </c>
      <c r="G28">
        <v>10</v>
      </c>
      <c r="H28">
        <v>0</v>
      </c>
      <c r="J28">
        <f t="shared" si="2"/>
        <v>27</v>
      </c>
      <c r="K28">
        <f>VLOOKUP($A28,RankingWk17!$A$2:$H$33,2,FALSE)-J28</f>
        <v>-3</v>
      </c>
      <c r="L28" t="str">
        <f t="shared" si="0"/>
        <v>New York Giants</v>
      </c>
      <c r="M28" s="2">
        <f t="shared" si="1"/>
        <v>1443.4198963447402</v>
      </c>
      <c r="N28" s="3">
        <f>M28-VLOOKUP($A28,RankingWk17!$A$2:$H$33,3,FALSE)</f>
        <v>-12.970501863863319</v>
      </c>
    </row>
    <row r="29" spans="1:14">
      <c r="A29" t="s">
        <v>41</v>
      </c>
      <c r="B29">
        <v>28</v>
      </c>
      <c r="C29">
        <v>1409.8342197995144</v>
      </c>
      <c r="D29">
        <v>16</v>
      </c>
      <c r="E29">
        <v>7</v>
      </c>
      <c r="F29">
        <v>0</v>
      </c>
      <c r="G29">
        <v>9</v>
      </c>
      <c r="H29">
        <v>0</v>
      </c>
      <c r="J29">
        <f t="shared" si="2"/>
        <v>28</v>
      </c>
      <c r="K29">
        <f>VLOOKUP($A29,RankingWk17!$A$2:$H$33,2,FALSE)-J29</f>
        <v>0</v>
      </c>
      <c r="L29" t="str">
        <f t="shared" si="0"/>
        <v>Oakland Raiders</v>
      </c>
      <c r="M29" s="2">
        <f t="shared" si="1"/>
        <v>1409.8342197995144</v>
      </c>
      <c r="N29" s="3">
        <f>M29-VLOOKUP($A29,RankingWk17!$A$2:$H$33,3,FALSE)</f>
        <v>-8.1661619625283492</v>
      </c>
    </row>
    <row r="30" spans="1:14">
      <c r="A30" t="s">
        <v>43</v>
      </c>
      <c r="B30">
        <v>29</v>
      </c>
      <c r="C30">
        <v>1375.122096428227</v>
      </c>
      <c r="D30">
        <v>16</v>
      </c>
      <c r="E30">
        <v>6</v>
      </c>
      <c r="F30">
        <v>0</v>
      </c>
      <c r="G30">
        <v>10</v>
      </c>
      <c r="H30">
        <v>0</v>
      </c>
      <c r="J30">
        <f t="shared" si="2"/>
        <v>29</v>
      </c>
      <c r="K30">
        <f>VLOOKUP($A30,RankingWk17!$A$2:$H$33,2,FALSE)-J30</f>
        <v>0</v>
      </c>
      <c r="L30" t="str">
        <f t="shared" si="0"/>
        <v>Tampa Bay Buccaneers</v>
      </c>
      <c r="M30" s="2">
        <f t="shared" si="1"/>
        <v>1375.122096428227</v>
      </c>
      <c r="N30" s="3">
        <f>M30-VLOOKUP($A30,RankingWk17!$A$2:$H$33,3,FALSE)</f>
        <v>-5.0581453127415443</v>
      </c>
    </row>
    <row r="31" spans="1:14">
      <c r="A31" t="s">
        <v>38</v>
      </c>
      <c r="B31">
        <v>30</v>
      </c>
      <c r="C31">
        <v>1368.2344672526904</v>
      </c>
      <c r="D31">
        <v>16</v>
      </c>
      <c r="E31">
        <v>4</v>
      </c>
      <c r="F31">
        <v>0</v>
      </c>
      <c r="G31">
        <v>12</v>
      </c>
      <c r="H31">
        <v>0</v>
      </c>
      <c r="J31">
        <f t="shared" si="2"/>
        <v>30</v>
      </c>
      <c r="K31">
        <f>VLOOKUP($A31,RankingWk17!$A$2:$H$33,2,FALSE)-J31</f>
        <v>0</v>
      </c>
      <c r="L31" t="str">
        <f t="shared" si="0"/>
        <v>Jacksonville Jaguars</v>
      </c>
      <c r="M31" s="2">
        <f t="shared" si="1"/>
        <v>1368.2344672526904</v>
      </c>
      <c r="N31" s="3">
        <f>M31-VLOOKUP($A31,RankingWk17!$A$2:$H$33,3,FALSE)</f>
        <v>-8.0714674115206435</v>
      </c>
    </row>
    <row r="32" spans="1:14">
      <c r="A32" t="s">
        <v>40</v>
      </c>
      <c r="B32">
        <v>31</v>
      </c>
      <c r="C32">
        <v>1344.5559476399778</v>
      </c>
      <c r="D32">
        <v>16</v>
      </c>
      <c r="E32">
        <v>3</v>
      </c>
      <c r="F32">
        <v>0</v>
      </c>
      <c r="G32">
        <v>13</v>
      </c>
      <c r="H32">
        <v>0</v>
      </c>
      <c r="J32">
        <f t="shared" si="2"/>
        <v>31</v>
      </c>
      <c r="K32">
        <f>VLOOKUP($A32,RankingWk17!$A$2:$H$33,2,FALSE)-J32</f>
        <v>0</v>
      </c>
      <c r="L32" t="str">
        <f t="shared" si="0"/>
        <v>Cleveland Browns</v>
      </c>
      <c r="M32" s="2">
        <f t="shared" si="1"/>
        <v>1344.5559476399778</v>
      </c>
      <c r="N32" s="3">
        <f>M32-VLOOKUP($A32,RankingWk17!$A$2:$H$33,3,FALSE)</f>
        <v>-5.4499618430425016</v>
      </c>
    </row>
    <row r="33" spans="1:14">
      <c r="A33" t="s">
        <v>42</v>
      </c>
      <c r="B33">
        <v>32</v>
      </c>
      <c r="C33">
        <v>1321.1006851567699</v>
      </c>
      <c r="D33">
        <v>16</v>
      </c>
      <c r="E33">
        <v>3</v>
      </c>
      <c r="F33">
        <v>0</v>
      </c>
      <c r="G33">
        <v>13</v>
      </c>
      <c r="H33">
        <v>0</v>
      </c>
      <c r="J33">
        <f t="shared" si="2"/>
        <v>32</v>
      </c>
      <c r="K33">
        <f>VLOOKUP($A33,RankingWk17!$A$2:$H$33,2,FALSE)-J33</f>
        <v>0</v>
      </c>
      <c r="L33" t="str">
        <f t="shared" si="0"/>
        <v>Tennessee Titans</v>
      </c>
      <c r="M33" s="2">
        <f t="shared" si="1"/>
        <v>1321.1006851567699</v>
      </c>
      <c r="N33" s="3">
        <f>M33-VLOOKUP($A33,RankingWk17!$A$2:$H$33,3,FALSE)</f>
        <v>-5.3314317575261612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1" sqref="K1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 t="s">
        <v>9</v>
      </c>
      <c r="L1" s="1" t="s">
        <v>10</v>
      </c>
      <c r="M1" s="1" t="s">
        <v>2</v>
      </c>
      <c r="N1" s="1" t="s">
        <v>11</v>
      </c>
    </row>
    <row r="2" spans="1:14">
      <c r="A2" t="s">
        <v>12</v>
      </c>
      <c r="B2">
        <v>1</v>
      </c>
      <c r="C2">
        <v>1665.7326809996073</v>
      </c>
      <c r="D2">
        <v>1</v>
      </c>
      <c r="E2">
        <v>1</v>
      </c>
      <c r="F2">
        <v>0</v>
      </c>
      <c r="G2">
        <v>0</v>
      </c>
      <c r="H2">
        <v>0</v>
      </c>
      <c r="J2">
        <f>1</f>
        <v>1</v>
      </c>
      <c r="K2">
        <f>VLOOKUP($A2,RankingWk1!$A$2:$H$33,2,FALSE)-J2</f>
        <v>0</v>
      </c>
      <c r="L2" t="str">
        <f>A2</f>
        <v>New England Patriots</v>
      </c>
      <c r="M2" s="2">
        <f>C2</f>
        <v>1665.7326809996073</v>
      </c>
      <c r="N2" s="3">
        <f>M2-VLOOKUP($A2,RankingWk1!$A$2:$H$33,3,FALSE)</f>
        <v>6.8624710440765284</v>
      </c>
    </row>
    <row r="3" spans="1:14">
      <c r="A3" t="s">
        <v>14</v>
      </c>
      <c r="B3">
        <v>2</v>
      </c>
      <c r="C3">
        <v>1626.4662946373978</v>
      </c>
      <c r="D3">
        <v>1</v>
      </c>
      <c r="E3">
        <v>1</v>
      </c>
      <c r="F3">
        <v>0</v>
      </c>
      <c r="G3">
        <v>0</v>
      </c>
      <c r="H3">
        <v>0</v>
      </c>
      <c r="J3">
        <f>J2+1</f>
        <v>2</v>
      </c>
      <c r="K3">
        <f>VLOOKUP($A3,RankingWk1!$A$2:$H$33,2,FALSE)-J3</f>
        <v>1</v>
      </c>
      <c r="L3" t="str">
        <f t="shared" ref="L3:L33" si="0">A3</f>
        <v>Denver Broncos</v>
      </c>
      <c r="M3" s="2">
        <f t="shared" ref="M3:M33" si="1">C3</f>
        <v>1626.4662946373978</v>
      </c>
      <c r="N3" s="3">
        <f>M3-VLOOKUP($A3,RankingWk1!$A$2:$H$33,3,FALSE)</f>
        <v>8.1730429858057505</v>
      </c>
    </row>
    <row r="4" spans="1:14">
      <c r="A4" t="s">
        <v>13</v>
      </c>
      <c r="B4">
        <v>3</v>
      </c>
      <c r="C4">
        <v>1609.4238276528456</v>
      </c>
      <c r="D4">
        <v>1</v>
      </c>
      <c r="E4">
        <v>0</v>
      </c>
      <c r="F4">
        <v>0</v>
      </c>
      <c r="G4">
        <v>1</v>
      </c>
      <c r="H4">
        <v>0</v>
      </c>
      <c r="J4">
        <f t="shared" ref="J4:J33" si="2">J3+1</f>
        <v>3</v>
      </c>
      <c r="K4">
        <f>VLOOKUP($A4,RankingWk1!$A$2:$H$33,2,FALSE)-J4</f>
        <v>-1</v>
      </c>
      <c r="L4" t="str">
        <f t="shared" si="0"/>
        <v>Seattle Seahawks</v>
      </c>
      <c r="M4" s="2">
        <f t="shared" si="1"/>
        <v>1609.4238276528456</v>
      </c>
      <c r="N4" s="3">
        <f>M4-VLOOKUP($A4,RankingWk1!$A$2:$H$33,3,FALSE)</f>
        <v>-14.490671176466321</v>
      </c>
    </row>
    <row r="5" spans="1:14">
      <c r="A5" t="s">
        <v>16</v>
      </c>
      <c r="B5">
        <v>4</v>
      </c>
      <c r="C5">
        <v>1569.8962019483276</v>
      </c>
      <c r="D5">
        <v>1</v>
      </c>
      <c r="E5">
        <v>1</v>
      </c>
      <c r="F5">
        <v>0</v>
      </c>
      <c r="G5">
        <v>0</v>
      </c>
      <c r="H5">
        <v>0</v>
      </c>
      <c r="J5">
        <f t="shared" si="2"/>
        <v>4</v>
      </c>
      <c r="K5">
        <f>VLOOKUP($A5,RankingWk1!$A$2:$H$33,2,FALSE)-J5</f>
        <v>1</v>
      </c>
      <c r="L5" t="str">
        <f t="shared" si="0"/>
        <v>Cincinnati Bengals</v>
      </c>
      <c r="M5" s="2">
        <f t="shared" si="1"/>
        <v>1569.8962019483276</v>
      </c>
      <c r="N5" s="3">
        <f>M5-VLOOKUP($A5,RankingWk1!$A$2:$H$33,3,FALSE)</f>
        <v>5.0873434174070553</v>
      </c>
    </row>
    <row r="6" spans="1:14">
      <c r="A6" t="s">
        <v>17</v>
      </c>
      <c r="B6">
        <v>5</v>
      </c>
      <c r="C6">
        <v>1568.0462459882699</v>
      </c>
      <c r="D6">
        <v>1</v>
      </c>
      <c r="E6">
        <v>1</v>
      </c>
      <c r="F6">
        <v>0</v>
      </c>
      <c r="G6">
        <v>0</v>
      </c>
      <c r="H6">
        <v>0</v>
      </c>
      <c r="J6">
        <f t="shared" si="2"/>
        <v>5</v>
      </c>
      <c r="K6">
        <f>VLOOKUP($A6,RankingWk1!$A$2:$H$33,2,FALSE)-J6</f>
        <v>1</v>
      </c>
      <c r="L6" t="str">
        <f t="shared" si="0"/>
        <v>San Francisco 49ers</v>
      </c>
      <c r="M6" s="2">
        <f t="shared" si="1"/>
        <v>1568.0462459882699</v>
      </c>
      <c r="N6" s="3">
        <f>M6-VLOOKUP($A6,RankingWk1!$A$2:$H$33,3,FALSE)</f>
        <v>7.3895184091313695</v>
      </c>
    </row>
    <row r="7" spans="1:14">
      <c r="A7" t="s">
        <v>18</v>
      </c>
      <c r="B7">
        <v>6</v>
      </c>
      <c r="C7">
        <v>1563.8086010724048</v>
      </c>
      <c r="D7">
        <v>1</v>
      </c>
      <c r="E7">
        <v>1</v>
      </c>
      <c r="F7">
        <v>0</v>
      </c>
      <c r="G7">
        <v>0</v>
      </c>
      <c r="H7">
        <v>0</v>
      </c>
      <c r="J7">
        <f t="shared" si="2"/>
        <v>6</v>
      </c>
      <c r="K7">
        <f>VLOOKUP($A7,RankingWk1!$A$2:$H$33,2,FALSE)-J7</f>
        <v>1</v>
      </c>
      <c r="L7" t="str">
        <f t="shared" si="0"/>
        <v>Dallas Cowboys</v>
      </c>
      <c r="M7" s="2">
        <f t="shared" si="1"/>
        <v>1563.8086010724048</v>
      </c>
      <c r="N7" s="3">
        <f>M7-VLOOKUP($A7,RankingWk1!$A$2:$H$33,3,FALSE)</f>
        <v>7.7023484928433845</v>
      </c>
    </row>
    <row r="8" spans="1:14">
      <c r="A8" t="s">
        <v>15</v>
      </c>
      <c r="B8">
        <v>7</v>
      </c>
      <c r="C8">
        <v>1553.0780075568171</v>
      </c>
      <c r="D8">
        <v>1</v>
      </c>
      <c r="E8">
        <v>0</v>
      </c>
      <c r="F8">
        <v>0</v>
      </c>
      <c r="G8">
        <v>1</v>
      </c>
      <c r="H8">
        <v>0</v>
      </c>
      <c r="J8">
        <f t="shared" si="2"/>
        <v>7</v>
      </c>
      <c r="K8">
        <f>VLOOKUP($A8,RankingWk1!$A$2:$H$33,2,FALSE)-J8</f>
        <v>-3</v>
      </c>
      <c r="L8" t="str">
        <f t="shared" si="0"/>
        <v>Indianapolis Colts</v>
      </c>
      <c r="M8" s="2">
        <f t="shared" si="1"/>
        <v>1553.0780075568171</v>
      </c>
      <c r="N8" s="3">
        <f>M8-VLOOKUP($A8,RankingWk1!$A$2:$H$33,3,FALSE)</f>
        <v>-12.403695746023004</v>
      </c>
    </row>
    <row r="9" spans="1:14">
      <c r="A9" t="s">
        <v>21</v>
      </c>
      <c r="B9">
        <v>8</v>
      </c>
      <c r="C9">
        <v>1549.3519719048663</v>
      </c>
      <c r="D9">
        <v>1</v>
      </c>
      <c r="E9">
        <v>1</v>
      </c>
      <c r="F9">
        <v>0</v>
      </c>
      <c r="G9">
        <v>0</v>
      </c>
      <c r="H9">
        <v>0</v>
      </c>
      <c r="J9">
        <f t="shared" si="2"/>
        <v>8</v>
      </c>
      <c r="K9">
        <f>VLOOKUP($A9,RankingWk1!$A$2:$H$33,2,FALSE)-J9</f>
        <v>2</v>
      </c>
      <c r="L9" t="str">
        <f t="shared" si="0"/>
        <v>Arizona Cardinals</v>
      </c>
      <c r="M9" s="2">
        <f t="shared" si="1"/>
        <v>1549.3519719048663</v>
      </c>
      <c r="N9" s="3">
        <f>M9-VLOOKUP($A9,RankingWk1!$A$2:$H$33,3,FALSE)</f>
        <v>9.7149653349508753</v>
      </c>
    </row>
    <row r="10" spans="1:14">
      <c r="A10" t="s">
        <v>19</v>
      </c>
      <c r="B10">
        <v>9</v>
      </c>
      <c r="C10">
        <v>1545.9245145602702</v>
      </c>
      <c r="D10">
        <v>1</v>
      </c>
      <c r="E10">
        <v>0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VLOOKUP($A10,RankingWk1!$A$2:$H$33,2,FALSE)-J10</f>
        <v>-1</v>
      </c>
      <c r="L10" t="str">
        <f t="shared" si="0"/>
        <v>Baltimore Ravens</v>
      </c>
      <c r="M10" s="2">
        <f t="shared" si="1"/>
        <v>1545.9245145602702</v>
      </c>
      <c r="N10" s="3">
        <f>M10-VLOOKUP($A10,RankingWk1!$A$2:$H$33,3,FALSE)</f>
        <v>-8.1730429858057505</v>
      </c>
    </row>
    <row r="11" spans="1:14">
      <c r="A11" t="s">
        <v>22</v>
      </c>
      <c r="B11">
        <v>10</v>
      </c>
      <c r="C11">
        <v>1544.6895279999374</v>
      </c>
      <c r="D11">
        <v>1</v>
      </c>
      <c r="E11">
        <v>1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VLOOKUP($A11,RankingWk1!$A$2:$H$33,2,FALSE)-J11</f>
        <v>1</v>
      </c>
      <c r="L11" t="str">
        <f t="shared" si="0"/>
        <v>Green Bay Packers</v>
      </c>
      <c r="M11" s="2">
        <f t="shared" si="1"/>
        <v>1544.6895279999374</v>
      </c>
      <c r="N11" s="3">
        <f>M11-VLOOKUP($A11,RankingWk1!$A$2:$H$33,3,FALSE)</f>
        <v>7.9815649641570872</v>
      </c>
    </row>
    <row r="12" spans="1:14">
      <c r="A12" t="s">
        <v>20</v>
      </c>
      <c r="B12">
        <v>11</v>
      </c>
      <c r="C12">
        <v>1539.194474401286</v>
      </c>
      <c r="D12">
        <v>1</v>
      </c>
      <c r="E12">
        <v>0</v>
      </c>
      <c r="F12">
        <v>0</v>
      </c>
      <c r="G12">
        <v>1</v>
      </c>
      <c r="H12">
        <v>0</v>
      </c>
      <c r="J12">
        <f t="shared" si="2"/>
        <v>11</v>
      </c>
      <c r="K12">
        <f>VLOOKUP($A12,RankingWk1!$A$2:$H$33,2,FALSE)-J12</f>
        <v>-2</v>
      </c>
      <c r="L12" t="str">
        <f t="shared" si="0"/>
        <v>Pittsburgh Steelers</v>
      </c>
      <c r="M12" s="2">
        <f t="shared" si="1"/>
        <v>1539.194474401286</v>
      </c>
      <c r="N12" s="3">
        <f>M12-VLOOKUP($A12,RankingWk1!$A$2:$H$33,3,FALSE)</f>
        <v>-6.8624710440765284</v>
      </c>
    </row>
    <row r="13" spans="1:14">
      <c r="A13" t="s">
        <v>23</v>
      </c>
      <c r="B13">
        <v>12</v>
      </c>
      <c r="C13">
        <v>1520.0162394306449</v>
      </c>
      <c r="D13">
        <v>1</v>
      </c>
      <c r="E13">
        <v>0</v>
      </c>
      <c r="F13">
        <v>0</v>
      </c>
      <c r="G13">
        <v>1</v>
      </c>
      <c r="H13">
        <v>0</v>
      </c>
      <c r="J13">
        <f t="shared" si="2"/>
        <v>12</v>
      </c>
      <c r="K13">
        <f>VLOOKUP($A13,RankingWk1!$A$2:$H$33,2,FALSE)-J13</f>
        <v>0</v>
      </c>
      <c r="L13" t="str">
        <f t="shared" si="0"/>
        <v>New Orleans Saints</v>
      </c>
      <c r="M13" s="2">
        <f t="shared" si="1"/>
        <v>1520.0162394306449</v>
      </c>
      <c r="N13" s="3">
        <f>M13-VLOOKUP($A13,RankingWk1!$A$2:$H$33,3,FALSE)</f>
        <v>-9.7149653349508753</v>
      </c>
    </row>
    <row r="14" spans="1:14">
      <c r="A14" t="s">
        <v>27</v>
      </c>
      <c r="B14">
        <v>13</v>
      </c>
      <c r="C14">
        <v>1519.6280374207297</v>
      </c>
      <c r="D14">
        <v>1</v>
      </c>
      <c r="E14">
        <v>1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VLOOKUP($A14,RankingWk1!$A$2:$H$33,2,FALSE)-J14</f>
        <v>3</v>
      </c>
      <c r="L14" t="str">
        <f t="shared" si="0"/>
        <v>San Diego Chargers</v>
      </c>
      <c r="M14" s="2">
        <f t="shared" si="1"/>
        <v>1519.6280374207297</v>
      </c>
      <c r="N14" s="3">
        <f>M14-VLOOKUP($A14,RankingWk1!$A$2:$H$33,3,FALSE)</f>
        <v>10.234676093263033</v>
      </c>
    </row>
    <row r="15" spans="1:14">
      <c r="A15" t="s">
        <v>26</v>
      </c>
      <c r="B15">
        <v>14</v>
      </c>
      <c r="C15">
        <v>1518.6288979331932</v>
      </c>
      <c r="D15">
        <v>1</v>
      </c>
      <c r="E15">
        <v>1</v>
      </c>
      <c r="F15">
        <v>0</v>
      </c>
      <c r="G15">
        <v>0</v>
      </c>
      <c r="H15">
        <v>0</v>
      </c>
      <c r="J15">
        <f t="shared" si="2"/>
        <v>14</v>
      </c>
      <c r="K15">
        <f>VLOOKUP($A15,RankingWk1!$A$2:$H$33,2,FALSE)-J15</f>
        <v>1</v>
      </c>
      <c r="L15" t="str">
        <f t="shared" si="0"/>
        <v>Carolina Panthers</v>
      </c>
      <c r="M15" s="2">
        <f t="shared" si="1"/>
        <v>1518.6288979331932</v>
      </c>
      <c r="N15" s="3">
        <f>M15-VLOOKUP($A15,RankingWk1!$A$2:$H$33,3,FALSE)</f>
        <v>7.8683137617085777</v>
      </c>
    </row>
    <row r="16" spans="1:14">
      <c r="A16" t="s">
        <v>28</v>
      </c>
      <c r="B16">
        <v>15</v>
      </c>
      <c r="C16">
        <v>1517.3310688582953</v>
      </c>
      <c r="D16">
        <v>1</v>
      </c>
      <c r="E16">
        <v>1</v>
      </c>
      <c r="F16">
        <v>0</v>
      </c>
      <c r="G16">
        <v>0</v>
      </c>
      <c r="H16">
        <v>0</v>
      </c>
      <c r="J16">
        <f t="shared" si="2"/>
        <v>15</v>
      </c>
      <c r="K16">
        <f>VLOOKUP($A16,RankingWk1!$A$2:$H$33,2,FALSE)-J16</f>
        <v>2</v>
      </c>
      <c r="L16" t="str">
        <f t="shared" si="0"/>
        <v>Kansas City Chiefs</v>
      </c>
      <c r="M16" s="2">
        <f t="shared" si="1"/>
        <v>1517.3310688582953</v>
      </c>
      <c r="N16" s="3">
        <f>M16-VLOOKUP($A16,RankingWk1!$A$2:$H$33,3,FALSE)</f>
        <v>9.2494127003949416</v>
      </c>
    </row>
    <row r="17" spans="1:14">
      <c r="A17" t="s">
        <v>24</v>
      </c>
      <c r="B17">
        <v>16</v>
      </c>
      <c r="C17">
        <v>1512.1091331115306</v>
      </c>
      <c r="D17">
        <v>1</v>
      </c>
      <c r="E17">
        <v>0</v>
      </c>
      <c r="F17">
        <v>0</v>
      </c>
      <c r="G17">
        <v>1</v>
      </c>
      <c r="H17">
        <v>0</v>
      </c>
      <c r="J17">
        <f t="shared" si="2"/>
        <v>16</v>
      </c>
      <c r="K17">
        <f>VLOOKUP($A17,RankingWk1!$A$2:$H$33,2,FALSE)-J17</f>
        <v>-3</v>
      </c>
      <c r="L17" t="str">
        <f t="shared" si="0"/>
        <v>Philadelphia Eagles</v>
      </c>
      <c r="M17" s="2">
        <f t="shared" si="1"/>
        <v>1512.1091331115306</v>
      </c>
      <c r="N17" s="3">
        <f>M17-VLOOKUP($A17,RankingWk1!$A$2:$H$33,3,FALSE)</f>
        <v>-11.106916236679808</v>
      </c>
    </row>
    <row r="18" spans="1:14">
      <c r="A18" t="s">
        <v>25</v>
      </c>
      <c r="B18">
        <v>17</v>
      </c>
      <c r="C18">
        <v>1507.313665101678</v>
      </c>
      <c r="D18">
        <v>1</v>
      </c>
      <c r="E18">
        <v>0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VLOOKUP($A18,RankingWk1!$A$2:$H$33,2,FALSE)-J18</f>
        <v>-3</v>
      </c>
      <c r="L18" t="str">
        <f t="shared" si="0"/>
        <v>Detroit Lions</v>
      </c>
      <c r="M18" s="2">
        <f t="shared" si="1"/>
        <v>1507.313665101678</v>
      </c>
      <c r="N18" s="3">
        <f>M18-VLOOKUP($A18,RankingWk1!$A$2:$H$33,3,FALSE)</f>
        <v>-10.234676093263033</v>
      </c>
    </row>
    <row r="19" spans="1:14">
      <c r="A19" t="s">
        <v>29</v>
      </c>
      <c r="B19">
        <v>18</v>
      </c>
      <c r="C19">
        <v>1503.0947927884642</v>
      </c>
      <c r="D19">
        <v>1</v>
      </c>
      <c r="E19">
        <v>1</v>
      </c>
      <c r="F19">
        <v>0</v>
      </c>
      <c r="G19">
        <v>0</v>
      </c>
      <c r="H19">
        <v>0</v>
      </c>
      <c r="J19">
        <f t="shared" si="2"/>
        <v>18</v>
      </c>
      <c r="K19">
        <f>VLOOKUP($A19,RankingWk1!$A$2:$H$33,2,FALSE)-J19</f>
        <v>0</v>
      </c>
      <c r="L19" t="str">
        <f t="shared" si="0"/>
        <v>Miami Dolphins</v>
      </c>
      <c r="M19" s="2">
        <f t="shared" si="1"/>
        <v>1503.0947927884642</v>
      </c>
      <c r="N19" s="3">
        <f>M19-VLOOKUP($A19,RankingWk1!$A$2:$H$33,3,FALSE)</f>
        <v>7.1779987053644163</v>
      </c>
    </row>
    <row r="20" spans="1:14">
      <c r="A20" t="s">
        <v>30</v>
      </c>
      <c r="B20">
        <v>19</v>
      </c>
      <c r="C20">
        <v>1495.7065201030953</v>
      </c>
      <c r="D20">
        <v>1</v>
      </c>
      <c r="E20">
        <v>1</v>
      </c>
      <c r="F20">
        <v>0</v>
      </c>
      <c r="G20">
        <v>0</v>
      </c>
      <c r="H20">
        <v>0</v>
      </c>
      <c r="J20">
        <f t="shared" si="2"/>
        <v>19</v>
      </c>
      <c r="K20">
        <f>VLOOKUP($A20,RankingWk1!$A$2:$H$33,2,FALSE)-J20</f>
        <v>0</v>
      </c>
      <c r="L20" t="str">
        <f t="shared" si="0"/>
        <v>Atlanta Falcons</v>
      </c>
      <c r="M20" s="2">
        <f t="shared" si="1"/>
        <v>1495.7065201030953</v>
      </c>
      <c r="N20" s="3">
        <f>M20-VLOOKUP($A20,RankingWk1!$A$2:$H$33,3,FALSE)</f>
        <v>11.106916236679808</v>
      </c>
    </row>
    <row r="21" spans="1:14">
      <c r="A21" t="s">
        <v>32</v>
      </c>
      <c r="B21">
        <v>20</v>
      </c>
      <c r="C21">
        <v>1492.7058976122357</v>
      </c>
      <c r="D21">
        <v>1</v>
      </c>
      <c r="E21">
        <v>1</v>
      </c>
      <c r="F21">
        <v>0</v>
      </c>
      <c r="G21">
        <v>0</v>
      </c>
      <c r="H21">
        <v>0</v>
      </c>
      <c r="J21">
        <f t="shared" si="2"/>
        <v>20</v>
      </c>
      <c r="K21">
        <f>VLOOKUP($A21,RankingWk1!$A$2:$H$33,2,FALSE)-J21</f>
        <v>1</v>
      </c>
      <c r="L21" t="str">
        <f t="shared" si="0"/>
        <v>Buffalo Bills</v>
      </c>
      <c r="M21" s="2">
        <f t="shared" si="1"/>
        <v>1492.7058976122357</v>
      </c>
      <c r="N21" s="3">
        <f>M21-VLOOKUP($A21,RankingWk1!$A$2:$H$33,3,FALSE)</f>
        <v>12.403695746023004</v>
      </c>
    </row>
    <row r="22" spans="1:14">
      <c r="A22" t="s">
        <v>31</v>
      </c>
      <c r="B22">
        <v>21</v>
      </c>
      <c r="C22">
        <v>1472.7050304566133</v>
      </c>
      <c r="D22">
        <v>1</v>
      </c>
      <c r="E22">
        <v>0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VLOOKUP($A22,RankingWk1!$A$2:$H$33,2,FALSE)-J22</f>
        <v>-1</v>
      </c>
      <c r="L22" t="str">
        <f t="shared" si="0"/>
        <v>Houston Texans</v>
      </c>
      <c r="M22" s="2">
        <f t="shared" si="1"/>
        <v>1472.7050304566133</v>
      </c>
      <c r="N22" s="3">
        <f>M22-VLOOKUP($A22,RankingWk1!$A$2:$H$33,3,FALSE)</f>
        <v>-9.2494127003949416</v>
      </c>
    </row>
    <row r="23" spans="1:14">
      <c r="A23" t="s">
        <v>36</v>
      </c>
      <c r="B23">
        <v>22</v>
      </c>
      <c r="C23">
        <v>1470.4092469808434</v>
      </c>
      <c r="D23">
        <v>1</v>
      </c>
      <c r="E23">
        <v>1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VLOOKUP($A23,RankingWk1!$A$2:$H$33,2,FALSE)-J23</f>
        <v>3</v>
      </c>
      <c r="L23" t="str">
        <f t="shared" si="0"/>
        <v>St. Louis Rams</v>
      </c>
      <c r="M23" s="2">
        <f t="shared" si="1"/>
        <v>1470.4092469808434</v>
      </c>
      <c r="N23" s="3">
        <f>M23-VLOOKUP($A23,RankingWk1!$A$2:$H$33,3,FALSE)</f>
        <v>14.490671176466321</v>
      </c>
    </row>
    <row r="24" spans="1:14">
      <c r="A24" t="s">
        <v>33</v>
      </c>
      <c r="B24">
        <v>23</v>
      </c>
      <c r="C24">
        <v>1467.1242971324732</v>
      </c>
      <c r="D24">
        <v>1</v>
      </c>
      <c r="E24">
        <v>0</v>
      </c>
      <c r="F24">
        <v>0</v>
      </c>
      <c r="G24">
        <v>1</v>
      </c>
      <c r="H24">
        <v>0</v>
      </c>
      <c r="J24">
        <f t="shared" si="2"/>
        <v>23</v>
      </c>
      <c r="K24">
        <f>VLOOKUP($A24,RankingWk1!$A$2:$H$33,2,FALSE)-J24</f>
        <v>-1</v>
      </c>
      <c r="L24" t="str">
        <f t="shared" si="0"/>
        <v>New York Giants</v>
      </c>
      <c r="M24" s="2">
        <f t="shared" si="1"/>
        <v>1467.1242971324732</v>
      </c>
      <c r="N24" s="3">
        <f>M24-VLOOKUP($A24,RankingWk1!$A$2:$H$33,3,FALSE)</f>
        <v>-7.7023484928433845</v>
      </c>
    </row>
    <row r="25" spans="1:14">
      <c r="A25" t="s">
        <v>34</v>
      </c>
      <c r="B25">
        <v>24</v>
      </c>
      <c r="C25">
        <v>1460.4209943419742</v>
      </c>
      <c r="D25">
        <v>1</v>
      </c>
      <c r="E25">
        <v>0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VLOOKUP($A25,RankingWk1!$A$2:$H$33,2,FALSE)-J25</f>
        <v>-1</v>
      </c>
      <c r="L25" t="str">
        <f t="shared" si="0"/>
        <v>Minnesota Vikings</v>
      </c>
      <c r="M25" s="2">
        <f t="shared" si="1"/>
        <v>1460.4209943419742</v>
      </c>
      <c r="N25" s="3">
        <f>M25-VLOOKUP($A25,RankingWk1!$A$2:$H$33,3,FALSE)</f>
        <v>-7.3895184091313695</v>
      </c>
    </row>
    <row r="26" spans="1:14">
      <c r="A26" t="s">
        <v>35</v>
      </c>
      <c r="B26">
        <v>25</v>
      </c>
      <c r="C26">
        <v>1457.6224510931215</v>
      </c>
      <c r="D26">
        <v>1</v>
      </c>
      <c r="E26">
        <v>0</v>
      </c>
      <c r="F26">
        <v>0</v>
      </c>
      <c r="G26">
        <v>1</v>
      </c>
      <c r="H26">
        <v>0</v>
      </c>
      <c r="J26">
        <f t="shared" si="2"/>
        <v>25</v>
      </c>
      <c r="K26">
        <f>VLOOKUP($A26,RankingWk1!$A$2:$H$33,2,FALSE)-J26</f>
        <v>-1</v>
      </c>
      <c r="L26" t="str">
        <f t="shared" si="0"/>
        <v>Chicago Bears</v>
      </c>
      <c r="M26" s="2">
        <f t="shared" si="1"/>
        <v>1457.6224510931215</v>
      </c>
      <c r="N26" s="3">
        <f>M26-VLOOKUP($A26,RankingWk1!$A$2:$H$33,3,FALSE)</f>
        <v>-7.9815649641570872</v>
      </c>
    </row>
    <row r="27" spans="1:14">
      <c r="A27" t="s">
        <v>37</v>
      </c>
      <c r="B27">
        <v>26</v>
      </c>
      <c r="C27">
        <v>1457.0664179418261</v>
      </c>
      <c r="D27">
        <v>1</v>
      </c>
      <c r="E27">
        <v>1</v>
      </c>
      <c r="F27">
        <v>0</v>
      </c>
      <c r="G27">
        <v>0</v>
      </c>
      <c r="H27">
        <v>0</v>
      </c>
      <c r="J27">
        <f t="shared" si="2"/>
        <v>26</v>
      </c>
      <c r="K27">
        <f>VLOOKUP($A27,RankingWk1!$A$2:$H$33,2,FALSE)-J27</f>
        <v>0</v>
      </c>
      <c r="L27" t="str">
        <f t="shared" si="0"/>
        <v>New York Jets</v>
      </c>
      <c r="M27" s="2">
        <f t="shared" si="1"/>
        <v>1457.0664179418261</v>
      </c>
      <c r="N27" s="3">
        <f>M27-VLOOKUP($A27,RankingWk1!$A$2:$H$33,3,FALSE)</f>
        <v>8.1835739830748935</v>
      </c>
    </row>
    <row r="28" spans="1:14">
      <c r="A28" t="s">
        <v>38</v>
      </c>
      <c r="B28">
        <v>27</v>
      </c>
      <c r="C28">
        <v>1427.6764704725406</v>
      </c>
      <c r="D28">
        <v>1</v>
      </c>
      <c r="E28">
        <v>0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VLOOKUP($A28,RankingWk1!$A$2:$H$33,2,FALSE)-J28</f>
        <v>0</v>
      </c>
      <c r="L28" t="str">
        <f t="shared" si="0"/>
        <v>Jacksonville Jaguars</v>
      </c>
      <c r="M28" s="2">
        <f t="shared" si="1"/>
        <v>1427.6764704725406</v>
      </c>
      <c r="N28" s="3">
        <f>M28-VLOOKUP($A28,RankingWk1!$A$2:$H$33,3,FALSE)</f>
        <v>-7.8683137617085777</v>
      </c>
    </row>
    <row r="29" spans="1:14">
      <c r="A29" t="s">
        <v>39</v>
      </c>
      <c r="B29">
        <v>28</v>
      </c>
      <c r="C29">
        <v>1387.9578190852533</v>
      </c>
      <c r="D29">
        <v>1</v>
      </c>
      <c r="E29">
        <v>0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VLOOKUP($A29,RankingWk1!$A$2:$H$33,2,FALSE)-J29</f>
        <v>0</v>
      </c>
      <c r="L29" t="str">
        <f t="shared" si="0"/>
        <v>Washington Redskins</v>
      </c>
      <c r="M29" s="2">
        <f t="shared" si="1"/>
        <v>1387.9578190852533</v>
      </c>
      <c r="N29" s="3">
        <f>M29-VLOOKUP($A29,RankingWk1!$A$2:$H$33,3,FALSE)</f>
        <v>-7.1779987053644163</v>
      </c>
    </row>
    <row r="30" spans="1:14">
      <c r="A30" t="s">
        <v>42</v>
      </c>
      <c r="B30">
        <v>29</v>
      </c>
      <c r="C30">
        <v>1383.8947446422037</v>
      </c>
      <c r="D30">
        <v>1</v>
      </c>
      <c r="E30">
        <v>1</v>
      </c>
      <c r="F30">
        <v>0</v>
      </c>
      <c r="G30">
        <v>0</v>
      </c>
      <c r="H30">
        <v>0</v>
      </c>
      <c r="J30">
        <f t="shared" si="2"/>
        <v>29</v>
      </c>
      <c r="K30">
        <f>VLOOKUP($A30,RankingWk1!$A$2:$H$33,2,FALSE)-J30</f>
        <v>2</v>
      </c>
      <c r="L30" t="str">
        <f t="shared" si="0"/>
        <v>Tennessee Titans</v>
      </c>
      <c r="M30" s="2">
        <f t="shared" si="1"/>
        <v>1383.8947446422037</v>
      </c>
      <c r="N30" s="3">
        <f>M30-VLOOKUP($A30,RankingWk1!$A$2:$H$33,3,FALSE)</f>
        <v>9.8012170591434824</v>
      </c>
    </row>
    <row r="31" spans="1:14">
      <c r="A31" t="s">
        <v>40</v>
      </c>
      <c r="B31">
        <v>30</v>
      </c>
      <c r="C31">
        <v>1376.8820190955946</v>
      </c>
      <c r="D31">
        <v>1</v>
      </c>
      <c r="E31">
        <v>0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VLOOKUP($A31,RankingWk1!$A$2:$H$33,2,FALSE)-J31</f>
        <v>-1</v>
      </c>
      <c r="L31" t="str">
        <f t="shared" si="0"/>
        <v>Cleveland Browns</v>
      </c>
      <c r="M31" s="2">
        <f t="shared" si="1"/>
        <v>1376.8820190955946</v>
      </c>
      <c r="N31" s="3">
        <f>M31-VLOOKUP($A31,RankingWk1!$A$2:$H$33,3,FALSE)</f>
        <v>-8.1835739830748935</v>
      </c>
    </row>
    <row r="32" spans="1:14">
      <c r="A32" t="s">
        <v>41</v>
      </c>
      <c r="B32">
        <v>31</v>
      </c>
      <c r="C32">
        <v>1372.8959305405228</v>
      </c>
      <c r="D32">
        <v>1</v>
      </c>
      <c r="E32">
        <v>0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VLOOKUP($A32,RankingWk1!$A$2:$H$33,2,FALSE)-J32</f>
        <v>-1</v>
      </c>
      <c r="L32" t="str">
        <f t="shared" si="0"/>
        <v>Oakland Raiders</v>
      </c>
      <c r="M32" s="2">
        <f t="shared" si="1"/>
        <v>1372.8959305405228</v>
      </c>
      <c r="N32" s="3">
        <f>M32-VLOOKUP($A32,RankingWk1!$A$2:$H$33,3,FALSE)</f>
        <v>-5.0873434174070553</v>
      </c>
    </row>
    <row r="33" spans="1:14">
      <c r="A33" t="s">
        <v>43</v>
      </c>
      <c r="B33">
        <v>32</v>
      </c>
      <c r="C33">
        <v>1357.3849738797194</v>
      </c>
      <c r="D33">
        <v>1</v>
      </c>
      <c r="E33">
        <v>0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VLOOKUP($A33,RankingWk1!$A$2:$H$33,2,FALSE)-J33</f>
        <v>0</v>
      </c>
      <c r="L33" t="str">
        <f t="shared" si="0"/>
        <v>Tampa Bay Buccaneers</v>
      </c>
      <c r="M33" s="2">
        <f t="shared" si="1"/>
        <v>1357.3849738797194</v>
      </c>
      <c r="N33" s="3">
        <f>M33-VLOOKUP($A33,RankingWk1!$A$2:$H$33,3,FALSE)</f>
        <v>-9.8012170591434824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 t="s">
        <v>9</v>
      </c>
      <c r="L1" s="1" t="s">
        <v>10</v>
      </c>
      <c r="M1" s="1" t="s">
        <v>2</v>
      </c>
      <c r="N1" s="1" t="s">
        <v>11</v>
      </c>
    </row>
    <row r="2" spans="1:14">
      <c r="A2" t="s">
        <v>12</v>
      </c>
      <c r="B2">
        <v>1</v>
      </c>
      <c r="C2">
        <v>1671.1271653355241</v>
      </c>
      <c r="D2">
        <v>2</v>
      </c>
      <c r="E2">
        <v>2</v>
      </c>
      <c r="F2">
        <v>0</v>
      </c>
      <c r="G2">
        <v>0</v>
      </c>
      <c r="H2">
        <v>0</v>
      </c>
      <c r="J2">
        <f>1</f>
        <v>1</v>
      </c>
      <c r="K2">
        <f>VLOOKUP($A2,RankingWk2!$A$2:$H$33,2,FALSE)-J2</f>
        <v>0</v>
      </c>
      <c r="L2" t="str">
        <f>A2</f>
        <v>New England Patriots</v>
      </c>
      <c r="M2" s="2">
        <f>C2</f>
        <v>1671.1271653355241</v>
      </c>
      <c r="N2" s="3">
        <f>M2-VLOOKUP($A2,RankingWk2!$A$2:$H$33,3,FALSE)</f>
        <v>5.3944843359167862</v>
      </c>
    </row>
    <row r="3" spans="1:14">
      <c r="A3" t="s">
        <v>14</v>
      </c>
      <c r="B3">
        <v>2</v>
      </c>
      <c r="C3">
        <v>1633.4245214241405</v>
      </c>
      <c r="D3">
        <v>2</v>
      </c>
      <c r="E3">
        <v>2</v>
      </c>
      <c r="F3">
        <v>0</v>
      </c>
      <c r="G3">
        <v>0</v>
      </c>
      <c r="H3">
        <v>0</v>
      </c>
      <c r="J3">
        <f>J2+1</f>
        <v>2</v>
      </c>
      <c r="K3">
        <f>VLOOKUP($A3,RankingWk2!$A$2:$H$33,2,FALSE)-J3</f>
        <v>0</v>
      </c>
      <c r="L3" t="str">
        <f t="shared" ref="L3:L33" si="0">A3</f>
        <v>Denver Broncos</v>
      </c>
      <c r="M3" s="2">
        <f t="shared" ref="M3:M33" si="1">C3</f>
        <v>1633.4245214241405</v>
      </c>
      <c r="N3" s="3">
        <f>M3-VLOOKUP($A3,RankingWk2!$A$2:$H$33,3,FALSE)</f>
        <v>6.9582267867426708</v>
      </c>
    </row>
    <row r="4" spans="1:14">
      <c r="A4" t="s">
        <v>13</v>
      </c>
      <c r="B4">
        <v>3</v>
      </c>
      <c r="C4">
        <v>1597.5818900115478</v>
      </c>
      <c r="D4">
        <v>2</v>
      </c>
      <c r="E4">
        <v>0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VLOOKUP($A4,RankingWk2!$A$2:$H$33,2,FALSE)-J4</f>
        <v>0</v>
      </c>
      <c r="L4" t="str">
        <f t="shared" si="0"/>
        <v>Seattle Seahawks</v>
      </c>
      <c r="M4" s="2">
        <f t="shared" si="1"/>
        <v>1597.5818900115478</v>
      </c>
      <c r="N4" s="3">
        <f>M4-VLOOKUP($A4,RankingWk2!$A$2:$H$33,3,FALSE)</f>
        <v>-11.841937641297818</v>
      </c>
    </row>
    <row r="5" spans="1:14">
      <c r="A5" t="s">
        <v>16</v>
      </c>
      <c r="B5">
        <v>4</v>
      </c>
      <c r="C5">
        <v>1578.4593797107711</v>
      </c>
      <c r="D5">
        <v>2</v>
      </c>
      <c r="E5">
        <v>2</v>
      </c>
      <c r="F5">
        <v>0</v>
      </c>
      <c r="G5">
        <v>0</v>
      </c>
      <c r="H5">
        <v>0</v>
      </c>
      <c r="J5">
        <f t="shared" si="2"/>
        <v>4</v>
      </c>
      <c r="K5">
        <f>VLOOKUP($A5,RankingWk2!$A$2:$H$33,2,FALSE)-J5</f>
        <v>0</v>
      </c>
      <c r="L5" t="str">
        <f t="shared" si="0"/>
        <v>Cincinnati Bengals</v>
      </c>
      <c r="M5" s="2">
        <f t="shared" si="1"/>
        <v>1578.4593797107711</v>
      </c>
      <c r="N5" s="3">
        <f>M5-VLOOKUP($A5,RankingWk2!$A$2:$H$33,3,FALSE)</f>
        <v>8.5631777624435017</v>
      </c>
    </row>
    <row r="6" spans="1:14">
      <c r="A6" t="s">
        <v>18</v>
      </c>
      <c r="B6">
        <v>5</v>
      </c>
      <c r="C6">
        <v>1572.3314571844478</v>
      </c>
      <c r="D6">
        <v>2</v>
      </c>
      <c r="E6">
        <v>2</v>
      </c>
      <c r="F6">
        <v>0</v>
      </c>
      <c r="G6">
        <v>0</v>
      </c>
      <c r="H6">
        <v>0</v>
      </c>
      <c r="J6">
        <f t="shared" si="2"/>
        <v>5</v>
      </c>
      <c r="K6">
        <f>VLOOKUP($A6,RankingWk2!$A$2:$H$33,2,FALSE)-J6</f>
        <v>1</v>
      </c>
      <c r="L6" t="str">
        <f t="shared" si="0"/>
        <v>Dallas Cowboys</v>
      </c>
      <c r="M6" s="2">
        <f t="shared" si="1"/>
        <v>1572.3314571844478</v>
      </c>
      <c r="N6" s="3">
        <f>M6-VLOOKUP($A6,RankingWk2!$A$2:$H$33,3,FALSE)</f>
        <v>8.5228561120429731</v>
      </c>
    </row>
    <row r="7" spans="1:14">
      <c r="A7" t="s">
        <v>17</v>
      </c>
      <c r="B7">
        <v>6</v>
      </c>
      <c r="C7">
        <v>1557.2177288546241</v>
      </c>
      <c r="D7">
        <v>2</v>
      </c>
      <c r="E7">
        <v>1</v>
      </c>
      <c r="F7">
        <v>0</v>
      </c>
      <c r="G7">
        <v>1</v>
      </c>
      <c r="H7">
        <v>0</v>
      </c>
      <c r="J7">
        <f t="shared" si="2"/>
        <v>6</v>
      </c>
      <c r="K7">
        <f>VLOOKUP($A7,RankingWk2!$A$2:$H$33,2,FALSE)-J7</f>
        <v>-1</v>
      </c>
      <c r="L7" t="str">
        <f t="shared" si="0"/>
        <v>San Francisco 49ers</v>
      </c>
      <c r="M7" s="2">
        <f t="shared" si="1"/>
        <v>1557.2177288546241</v>
      </c>
      <c r="N7" s="3">
        <f>M7-VLOOKUP($A7,RankingWk2!$A$2:$H$33,3,FALSE)</f>
        <v>-10.828517133645846</v>
      </c>
    </row>
    <row r="8" spans="1:14">
      <c r="A8" t="s">
        <v>21</v>
      </c>
      <c r="B8">
        <v>7</v>
      </c>
      <c r="C8">
        <v>1556.7714661113062</v>
      </c>
      <c r="D8">
        <v>2</v>
      </c>
      <c r="E8">
        <v>2</v>
      </c>
      <c r="F8">
        <v>0</v>
      </c>
      <c r="G8">
        <v>0</v>
      </c>
      <c r="H8">
        <v>0</v>
      </c>
      <c r="J8">
        <f t="shared" si="2"/>
        <v>7</v>
      </c>
      <c r="K8">
        <f>VLOOKUP($A8,RankingWk2!$A$2:$H$33,2,FALSE)-J8</f>
        <v>1</v>
      </c>
      <c r="L8" t="str">
        <f t="shared" si="0"/>
        <v>Arizona Cardinals</v>
      </c>
      <c r="M8" s="2">
        <f t="shared" si="1"/>
        <v>1556.7714661113062</v>
      </c>
      <c r="N8" s="3">
        <f>M8-VLOOKUP($A8,RankingWk2!$A$2:$H$33,3,FALSE)</f>
        <v>7.4194942064398219</v>
      </c>
    </row>
    <row r="9" spans="1:14">
      <c r="A9" t="s">
        <v>22</v>
      </c>
      <c r="B9">
        <v>8</v>
      </c>
      <c r="C9">
        <v>1556.5314656412352</v>
      </c>
      <c r="D9">
        <v>2</v>
      </c>
      <c r="E9">
        <v>2</v>
      </c>
      <c r="F9">
        <v>0</v>
      </c>
      <c r="G9">
        <v>0</v>
      </c>
      <c r="H9">
        <v>0</v>
      </c>
      <c r="J9">
        <f t="shared" si="2"/>
        <v>8</v>
      </c>
      <c r="K9">
        <f>VLOOKUP($A9,RankingWk2!$A$2:$H$33,2,FALSE)-J9</f>
        <v>2</v>
      </c>
      <c r="L9" t="str">
        <f t="shared" si="0"/>
        <v>Green Bay Packers</v>
      </c>
      <c r="M9" s="2">
        <f t="shared" si="1"/>
        <v>1556.5314656412352</v>
      </c>
      <c r="N9" s="3">
        <f>M9-VLOOKUP($A9,RankingWk2!$A$2:$H$33,3,FALSE)</f>
        <v>11.841937641297818</v>
      </c>
    </row>
    <row r="10" spans="1:14">
      <c r="A10" t="s">
        <v>20</v>
      </c>
      <c r="B10">
        <v>9</v>
      </c>
      <c r="C10">
        <v>1550.0229915349319</v>
      </c>
      <c r="D10">
        <v>2</v>
      </c>
      <c r="E10">
        <v>1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VLOOKUP($A10,RankingWk2!$A$2:$H$33,2,FALSE)-J10</f>
        <v>2</v>
      </c>
      <c r="L10" t="str">
        <f t="shared" si="0"/>
        <v>Pittsburgh Steelers</v>
      </c>
      <c r="M10" s="2">
        <f t="shared" si="1"/>
        <v>1550.0229915349319</v>
      </c>
      <c r="N10" s="3">
        <f>M10-VLOOKUP($A10,RankingWk2!$A$2:$H$33,3,FALSE)</f>
        <v>10.828517133645846</v>
      </c>
    </row>
    <row r="11" spans="1:14">
      <c r="A11" t="s">
        <v>15</v>
      </c>
      <c r="B11">
        <v>10</v>
      </c>
      <c r="C11">
        <v>1540.3828315079247</v>
      </c>
      <c r="D11">
        <v>2</v>
      </c>
      <c r="E11">
        <v>0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VLOOKUP($A11,RankingWk2!$A$2:$H$33,2,FALSE)-J11</f>
        <v>-3</v>
      </c>
      <c r="L11" t="str">
        <f t="shared" si="0"/>
        <v>Indianapolis Colts</v>
      </c>
      <c r="M11" s="2">
        <f t="shared" si="1"/>
        <v>1540.3828315079247</v>
      </c>
      <c r="N11" s="3">
        <f>M11-VLOOKUP($A11,RankingWk2!$A$2:$H$33,3,FALSE)</f>
        <v>-12.695176048892336</v>
      </c>
    </row>
    <row r="12" spans="1:14">
      <c r="A12" t="s">
        <v>19</v>
      </c>
      <c r="B12">
        <v>11</v>
      </c>
      <c r="C12">
        <v>1531.3189580626922</v>
      </c>
      <c r="D12">
        <v>2</v>
      </c>
      <c r="E12">
        <v>0</v>
      </c>
      <c r="F12">
        <v>0</v>
      </c>
      <c r="G12">
        <v>2</v>
      </c>
      <c r="H12">
        <v>0</v>
      </c>
      <c r="J12">
        <f t="shared" si="2"/>
        <v>11</v>
      </c>
      <c r="K12">
        <f>VLOOKUP($A12,RankingWk2!$A$2:$H$33,2,FALSE)-J12</f>
        <v>-2</v>
      </c>
      <c r="L12" t="str">
        <f t="shared" si="0"/>
        <v>Baltimore Ravens</v>
      </c>
      <c r="M12" s="2">
        <f t="shared" si="1"/>
        <v>1531.3189580626922</v>
      </c>
      <c r="N12" s="3">
        <f>M12-VLOOKUP($A12,RankingWk2!$A$2:$H$33,3,FALSE)</f>
        <v>-14.605556497577936</v>
      </c>
    </row>
    <row r="13" spans="1:14">
      <c r="A13" t="s">
        <v>26</v>
      </c>
      <c r="B13">
        <v>12</v>
      </c>
      <c r="C13">
        <v>1527.3147472368719</v>
      </c>
      <c r="D13">
        <v>2</v>
      </c>
      <c r="E13">
        <v>2</v>
      </c>
      <c r="F13">
        <v>0</v>
      </c>
      <c r="G13">
        <v>0</v>
      </c>
      <c r="H13">
        <v>0</v>
      </c>
      <c r="J13">
        <f t="shared" si="2"/>
        <v>12</v>
      </c>
      <c r="K13">
        <f>VLOOKUP($A13,RankingWk2!$A$2:$H$33,2,FALSE)-J13</f>
        <v>2</v>
      </c>
      <c r="L13" t="str">
        <f t="shared" si="0"/>
        <v>Carolina Panthers</v>
      </c>
      <c r="M13" s="2">
        <f t="shared" si="1"/>
        <v>1527.3147472368719</v>
      </c>
      <c r="N13" s="3">
        <f>M13-VLOOKUP($A13,RankingWk2!$A$2:$H$33,3,FALSE)</f>
        <v>8.6858493036786513</v>
      </c>
    </row>
    <row r="14" spans="1:14">
      <c r="A14" t="s">
        <v>27</v>
      </c>
      <c r="B14">
        <v>13</v>
      </c>
      <c r="C14">
        <v>1511.0648596582862</v>
      </c>
      <c r="D14">
        <v>2</v>
      </c>
      <c r="E14">
        <v>1</v>
      </c>
      <c r="F14">
        <v>0</v>
      </c>
      <c r="G14">
        <v>1</v>
      </c>
      <c r="H14">
        <v>0</v>
      </c>
      <c r="J14">
        <f t="shared" si="2"/>
        <v>13</v>
      </c>
      <c r="K14">
        <f>VLOOKUP($A14,RankingWk2!$A$2:$H$33,2,FALSE)-J14</f>
        <v>0</v>
      </c>
      <c r="L14" t="str">
        <f t="shared" si="0"/>
        <v>San Diego Chargers</v>
      </c>
      <c r="M14" s="2">
        <f t="shared" si="1"/>
        <v>1511.0648596582862</v>
      </c>
      <c r="N14" s="3">
        <f>M14-VLOOKUP($A14,RankingWk2!$A$2:$H$33,3,FALSE)</f>
        <v>-8.5631777624435017</v>
      </c>
    </row>
    <row r="15" spans="1:14">
      <c r="A15" t="s">
        <v>28</v>
      </c>
      <c r="B15">
        <v>14</v>
      </c>
      <c r="C15">
        <v>1510.3728420715527</v>
      </c>
      <c r="D15">
        <v>2</v>
      </c>
      <c r="E15">
        <v>1</v>
      </c>
      <c r="F15">
        <v>0</v>
      </c>
      <c r="G15">
        <v>1</v>
      </c>
      <c r="H15">
        <v>0</v>
      </c>
      <c r="J15">
        <f t="shared" si="2"/>
        <v>14</v>
      </c>
      <c r="K15">
        <f>VLOOKUP($A15,RankingWk2!$A$2:$H$33,2,FALSE)-J15</f>
        <v>1</v>
      </c>
      <c r="L15" t="str">
        <f t="shared" si="0"/>
        <v>Kansas City Chiefs</v>
      </c>
      <c r="M15" s="2">
        <f t="shared" si="1"/>
        <v>1510.3728420715527</v>
      </c>
      <c r="N15" s="3">
        <f>M15-VLOOKUP($A15,RankingWk2!$A$2:$H$33,3,FALSE)</f>
        <v>-6.9582267867426708</v>
      </c>
    </row>
    <row r="16" spans="1:14">
      <c r="A16" t="s">
        <v>23</v>
      </c>
      <c r="B16">
        <v>15</v>
      </c>
      <c r="C16">
        <v>1505.6496883193204</v>
      </c>
      <c r="D16">
        <v>2</v>
      </c>
      <c r="E16">
        <v>0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VLOOKUP($A16,RankingWk2!$A$2:$H$33,2,FALSE)-J16</f>
        <v>-3</v>
      </c>
      <c r="L16" t="str">
        <f t="shared" si="0"/>
        <v>New Orleans Saints</v>
      </c>
      <c r="M16" s="2">
        <f t="shared" si="1"/>
        <v>1505.6496883193204</v>
      </c>
      <c r="N16" s="3">
        <f>M16-VLOOKUP($A16,RankingWk2!$A$2:$H$33,3,FALSE)</f>
        <v>-14.366551111324497</v>
      </c>
    </row>
    <row r="17" spans="1:14">
      <c r="A17" t="s">
        <v>30</v>
      </c>
      <c r="B17">
        <v>16</v>
      </c>
      <c r="C17">
        <v>1504.8857084403583</v>
      </c>
      <c r="D17">
        <v>2</v>
      </c>
      <c r="E17">
        <v>2</v>
      </c>
      <c r="F17">
        <v>0</v>
      </c>
      <c r="G17">
        <v>0</v>
      </c>
      <c r="H17">
        <v>0</v>
      </c>
      <c r="J17">
        <f t="shared" si="2"/>
        <v>16</v>
      </c>
      <c r="K17">
        <f>VLOOKUP($A17,RankingWk2!$A$2:$H$33,2,FALSE)-J17</f>
        <v>3</v>
      </c>
      <c r="L17" t="str">
        <f t="shared" si="0"/>
        <v>Atlanta Falcons</v>
      </c>
      <c r="M17" s="2">
        <f t="shared" si="1"/>
        <v>1504.8857084403583</v>
      </c>
      <c r="N17" s="3">
        <f>M17-VLOOKUP($A17,RankingWk2!$A$2:$H$33,3,FALSE)</f>
        <v>9.1791883372629854</v>
      </c>
    </row>
    <row r="18" spans="1:14">
      <c r="A18" t="s">
        <v>24</v>
      </c>
      <c r="B18">
        <v>17</v>
      </c>
      <c r="C18">
        <v>1503.5862769994876</v>
      </c>
      <c r="D18">
        <v>2</v>
      </c>
      <c r="E18">
        <v>0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VLOOKUP($A18,RankingWk2!$A$2:$H$33,2,FALSE)-J18</f>
        <v>-1</v>
      </c>
      <c r="L18" t="str">
        <f t="shared" si="0"/>
        <v>Philadelphia Eagles</v>
      </c>
      <c r="M18" s="2">
        <f t="shared" si="1"/>
        <v>1503.5862769994876</v>
      </c>
      <c r="N18" s="3">
        <f>M18-VLOOKUP($A18,RankingWk2!$A$2:$H$33,3,FALSE)</f>
        <v>-8.5228561120429731</v>
      </c>
    </row>
    <row r="19" spans="1:14">
      <c r="A19" t="s">
        <v>25</v>
      </c>
      <c r="B19">
        <v>18</v>
      </c>
      <c r="C19">
        <v>1495.9721216756275</v>
      </c>
      <c r="D19">
        <v>2</v>
      </c>
      <c r="E19">
        <v>0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VLOOKUP($A19,RankingWk2!$A$2:$H$33,2,FALSE)-J19</f>
        <v>-1</v>
      </c>
      <c r="L19" t="str">
        <f t="shared" si="0"/>
        <v>Detroit Lions</v>
      </c>
      <c r="M19" s="2">
        <f t="shared" si="1"/>
        <v>1495.9721216756275</v>
      </c>
      <c r="N19" s="3">
        <f>M19-VLOOKUP($A19,RankingWk2!$A$2:$H$33,3,FALSE)</f>
        <v>-11.341543426050521</v>
      </c>
    </row>
    <row r="20" spans="1:14">
      <c r="A20" t="s">
        <v>29</v>
      </c>
      <c r="B20">
        <v>19</v>
      </c>
      <c r="C20">
        <v>1490.9575430571122</v>
      </c>
      <c r="D20">
        <v>2</v>
      </c>
      <c r="E20">
        <v>1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VLOOKUP($A20,RankingWk2!$A$2:$H$33,2,FALSE)-J20</f>
        <v>-1</v>
      </c>
      <c r="L20" t="str">
        <f t="shared" si="0"/>
        <v>Miami Dolphins</v>
      </c>
      <c r="M20" s="2">
        <f t="shared" si="1"/>
        <v>1490.9575430571122</v>
      </c>
      <c r="N20" s="3">
        <f>M20-VLOOKUP($A20,RankingWk2!$A$2:$H$33,3,FALSE)</f>
        <v>-12.137249731352085</v>
      </c>
    </row>
    <row r="21" spans="1:14">
      <c r="A21" t="s">
        <v>32</v>
      </c>
      <c r="B21">
        <v>20</v>
      </c>
      <c r="C21">
        <v>1487.3114132763189</v>
      </c>
      <c r="D21">
        <v>2</v>
      </c>
      <c r="E21">
        <v>1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VLOOKUP($A21,RankingWk2!$A$2:$H$33,2,FALSE)-J21</f>
        <v>0</v>
      </c>
      <c r="L21" t="str">
        <f t="shared" si="0"/>
        <v>Buffalo Bills</v>
      </c>
      <c r="M21" s="2">
        <f t="shared" si="1"/>
        <v>1487.3114132763189</v>
      </c>
      <c r="N21" s="3">
        <f>M21-VLOOKUP($A21,RankingWk2!$A$2:$H$33,3,FALSE)</f>
        <v>-5.3944843359167862</v>
      </c>
    </row>
    <row r="22" spans="1:14">
      <c r="A22" t="s">
        <v>34</v>
      </c>
      <c r="B22">
        <v>21</v>
      </c>
      <c r="C22">
        <v>1471.7625377680247</v>
      </c>
      <c r="D22">
        <v>2</v>
      </c>
      <c r="E22">
        <v>1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VLOOKUP($A22,RankingWk2!$A$2:$H$33,2,FALSE)-J22</f>
        <v>3</v>
      </c>
      <c r="L22" t="str">
        <f t="shared" si="0"/>
        <v>Minnesota Vikings</v>
      </c>
      <c r="M22" s="2">
        <f t="shared" si="1"/>
        <v>1471.7625377680247</v>
      </c>
      <c r="N22" s="3">
        <f>M22-VLOOKUP($A22,RankingWk2!$A$2:$H$33,3,FALSE)</f>
        <v>11.341543426050521</v>
      </c>
    </row>
    <row r="23" spans="1:14">
      <c r="A23" t="s">
        <v>37</v>
      </c>
      <c r="B23">
        <v>22</v>
      </c>
      <c r="C23">
        <v>1469.7615939907184</v>
      </c>
      <c r="D23">
        <v>2</v>
      </c>
      <c r="E23">
        <v>2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VLOOKUP($A23,RankingWk2!$A$2:$H$33,2,FALSE)-J23</f>
        <v>4</v>
      </c>
      <c r="L23" t="str">
        <f t="shared" si="0"/>
        <v>New York Jets</v>
      </c>
      <c r="M23" s="2">
        <f t="shared" si="1"/>
        <v>1469.7615939907184</v>
      </c>
      <c r="N23" s="3">
        <f>M23-VLOOKUP($A23,RankingWk2!$A$2:$H$33,3,FALSE)</f>
        <v>12.695176048892336</v>
      </c>
    </row>
    <row r="24" spans="1:14">
      <c r="A24" t="s">
        <v>31</v>
      </c>
      <c r="B24">
        <v>23</v>
      </c>
      <c r="C24">
        <v>1464.0191811529346</v>
      </c>
      <c r="D24">
        <v>2</v>
      </c>
      <c r="E24">
        <v>0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VLOOKUP($A24,RankingWk2!$A$2:$H$33,2,FALSE)-J24</f>
        <v>-2</v>
      </c>
      <c r="L24" t="str">
        <f t="shared" si="0"/>
        <v>Houston Texans</v>
      </c>
      <c r="M24" s="2">
        <f t="shared" si="1"/>
        <v>1464.0191811529346</v>
      </c>
      <c r="N24" s="3">
        <f>M24-VLOOKUP($A24,RankingWk2!$A$2:$H$33,3,FALSE)</f>
        <v>-8.6858493036786513</v>
      </c>
    </row>
    <row r="25" spans="1:14">
      <c r="A25" t="s">
        <v>36</v>
      </c>
      <c r="B25">
        <v>24</v>
      </c>
      <c r="C25">
        <v>1458.0796731693936</v>
      </c>
      <c r="D25">
        <v>2</v>
      </c>
      <c r="E25">
        <v>1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VLOOKUP($A25,RankingWk2!$A$2:$H$33,2,FALSE)-J25</f>
        <v>-2</v>
      </c>
      <c r="L25" t="str">
        <f t="shared" si="0"/>
        <v>St. Louis Rams</v>
      </c>
      <c r="M25" s="2">
        <f t="shared" si="1"/>
        <v>1458.0796731693936</v>
      </c>
      <c r="N25" s="3">
        <f>M25-VLOOKUP($A25,RankingWk2!$A$2:$H$33,3,FALSE)</f>
        <v>-12.329573811449791</v>
      </c>
    </row>
    <row r="26" spans="1:14">
      <c r="A26" t="s">
        <v>33</v>
      </c>
      <c r="B26">
        <v>25</v>
      </c>
      <c r="C26">
        <v>1457.9451087952102</v>
      </c>
      <c r="D26">
        <v>2</v>
      </c>
      <c r="E26">
        <v>0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VLOOKUP($A26,RankingWk2!$A$2:$H$33,2,FALSE)-J26</f>
        <v>-2</v>
      </c>
      <c r="L26" t="str">
        <f t="shared" si="0"/>
        <v>New York Giants</v>
      </c>
      <c r="M26" s="2">
        <f t="shared" si="1"/>
        <v>1457.9451087952102</v>
      </c>
      <c r="N26" s="3">
        <f>M26-VLOOKUP($A26,RankingWk2!$A$2:$H$33,3,FALSE)</f>
        <v>-9.1791883372629854</v>
      </c>
    </row>
    <row r="27" spans="1:14">
      <c r="A27" t="s">
        <v>35</v>
      </c>
      <c r="B27">
        <v>26</v>
      </c>
      <c r="C27">
        <v>1450.2029568866817</v>
      </c>
      <c r="D27">
        <v>2</v>
      </c>
      <c r="E27">
        <v>0</v>
      </c>
      <c r="F27">
        <v>0</v>
      </c>
      <c r="G27">
        <v>2</v>
      </c>
      <c r="H27">
        <v>0</v>
      </c>
      <c r="J27">
        <f t="shared" si="2"/>
        <v>26</v>
      </c>
      <c r="K27">
        <f>VLOOKUP($A27,RankingWk2!$A$2:$H$33,2,FALSE)-J27</f>
        <v>-1</v>
      </c>
      <c r="L27" t="str">
        <f t="shared" si="0"/>
        <v>Chicago Bears</v>
      </c>
      <c r="M27" s="2">
        <f t="shared" si="1"/>
        <v>1450.2029568866817</v>
      </c>
      <c r="N27" s="3">
        <f>M27-VLOOKUP($A27,RankingWk2!$A$2:$H$33,3,FALSE)</f>
        <v>-7.4194942064398219</v>
      </c>
    </row>
    <row r="28" spans="1:14">
      <c r="A28" t="s">
        <v>38</v>
      </c>
      <c r="B28">
        <v>27</v>
      </c>
      <c r="C28">
        <v>1439.8137202038927</v>
      </c>
      <c r="D28">
        <v>2</v>
      </c>
      <c r="E28">
        <v>1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VLOOKUP($A28,RankingWk2!$A$2:$H$33,2,FALSE)-J28</f>
        <v>0</v>
      </c>
      <c r="L28" t="str">
        <f t="shared" si="0"/>
        <v>Jacksonville Jaguars</v>
      </c>
      <c r="M28" s="2">
        <f t="shared" si="1"/>
        <v>1439.8137202038927</v>
      </c>
      <c r="N28" s="3">
        <f>M28-VLOOKUP($A28,RankingWk2!$A$2:$H$33,3,FALSE)</f>
        <v>12.137249731352085</v>
      </c>
    </row>
    <row r="29" spans="1:14">
      <c r="A29" t="s">
        <v>39</v>
      </c>
      <c r="B29">
        <v>28</v>
      </c>
      <c r="C29">
        <v>1400.2873928967031</v>
      </c>
      <c r="D29">
        <v>2</v>
      </c>
      <c r="E29">
        <v>1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VLOOKUP($A29,RankingWk2!$A$2:$H$33,2,FALSE)-J29</f>
        <v>0</v>
      </c>
      <c r="L29" t="str">
        <f t="shared" si="0"/>
        <v>Washington Redskins</v>
      </c>
      <c r="M29" s="2">
        <f t="shared" si="1"/>
        <v>1400.2873928967031</v>
      </c>
      <c r="N29" s="3">
        <f>M29-VLOOKUP($A29,RankingWk2!$A$2:$H$33,3,FALSE)</f>
        <v>12.329573811449791</v>
      </c>
    </row>
    <row r="30" spans="1:14">
      <c r="A30" t="s">
        <v>41</v>
      </c>
      <c r="B30">
        <v>29</v>
      </c>
      <c r="C30">
        <v>1387.5014870381008</v>
      </c>
      <c r="D30">
        <v>2</v>
      </c>
      <c r="E30">
        <v>1</v>
      </c>
      <c r="F30">
        <v>0</v>
      </c>
      <c r="G30">
        <v>1</v>
      </c>
      <c r="H30">
        <v>0</v>
      </c>
      <c r="J30">
        <f t="shared" si="2"/>
        <v>29</v>
      </c>
      <c r="K30">
        <f>VLOOKUP($A30,RankingWk2!$A$2:$H$33,2,FALSE)-J30</f>
        <v>2</v>
      </c>
      <c r="L30" t="str">
        <f t="shared" si="0"/>
        <v>Oakland Raiders</v>
      </c>
      <c r="M30" s="2">
        <f t="shared" si="1"/>
        <v>1387.5014870381008</v>
      </c>
      <c r="N30" s="3">
        <f>M30-VLOOKUP($A30,RankingWk2!$A$2:$H$33,3,FALSE)</f>
        <v>14.605556497577936</v>
      </c>
    </row>
    <row r="31" spans="1:14">
      <c r="A31" t="s">
        <v>40</v>
      </c>
      <c r="B31">
        <v>30</v>
      </c>
      <c r="C31">
        <v>1387.0838341559083</v>
      </c>
      <c r="D31">
        <v>2</v>
      </c>
      <c r="E31">
        <v>1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VLOOKUP($A31,RankingWk2!$A$2:$H$33,2,FALSE)-J31</f>
        <v>0</v>
      </c>
      <c r="L31" t="str">
        <f t="shared" si="0"/>
        <v>Cleveland Browns</v>
      </c>
      <c r="M31" s="2">
        <f t="shared" si="1"/>
        <v>1387.0838341559083</v>
      </c>
      <c r="N31" s="3">
        <f>M31-VLOOKUP($A31,RankingWk2!$A$2:$H$33,3,FALSE)</f>
        <v>10.20181506031372</v>
      </c>
    </row>
    <row r="32" spans="1:14">
      <c r="A32" t="s">
        <v>42</v>
      </c>
      <c r="B32">
        <v>31</v>
      </c>
      <c r="C32">
        <v>1373.69292958189</v>
      </c>
      <c r="D32">
        <v>2</v>
      </c>
      <c r="E32">
        <v>1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VLOOKUP($A32,RankingWk2!$A$2:$H$33,2,FALSE)-J32</f>
        <v>-2</v>
      </c>
      <c r="L32" t="str">
        <f t="shared" si="0"/>
        <v>Tennessee Titans</v>
      </c>
      <c r="M32" s="2">
        <f t="shared" si="1"/>
        <v>1373.69292958189</v>
      </c>
      <c r="N32" s="3">
        <f>M32-VLOOKUP($A32,RankingWk2!$A$2:$H$33,3,FALSE)</f>
        <v>-10.20181506031372</v>
      </c>
    </row>
    <row r="33" spans="1:14">
      <c r="A33" t="s">
        <v>43</v>
      </c>
      <c r="B33">
        <v>32</v>
      </c>
      <c r="C33">
        <v>1371.7515249910439</v>
      </c>
      <c r="D33">
        <v>2</v>
      </c>
      <c r="E33">
        <v>1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VLOOKUP($A33,RankingWk2!$A$2:$H$33,2,FALSE)-J33</f>
        <v>0</v>
      </c>
      <c r="L33" t="str">
        <f t="shared" si="0"/>
        <v>Tampa Bay Buccaneers</v>
      </c>
      <c r="M33" s="2">
        <f t="shared" si="1"/>
        <v>1371.7515249910439</v>
      </c>
      <c r="N33" s="3">
        <f>M33-VLOOKUP($A33,RankingWk2!$A$2:$H$33,3,FALSE)</f>
        <v>14.366551111324497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 t="s">
        <v>9</v>
      </c>
      <c r="L1" s="1" t="s">
        <v>10</v>
      </c>
      <c r="M1" s="1" t="s">
        <v>2</v>
      </c>
      <c r="N1" s="1" t="s">
        <v>11</v>
      </c>
    </row>
    <row r="2" spans="1:14">
      <c r="A2" t="s">
        <v>12</v>
      </c>
      <c r="B2">
        <v>1</v>
      </c>
      <c r="C2">
        <v>1675.3052363552786</v>
      </c>
      <c r="D2">
        <v>3</v>
      </c>
      <c r="E2">
        <v>3</v>
      </c>
      <c r="F2">
        <v>0</v>
      </c>
      <c r="G2">
        <v>0</v>
      </c>
      <c r="H2">
        <v>0</v>
      </c>
      <c r="J2">
        <f>1</f>
        <v>1</v>
      </c>
      <c r="K2">
        <f>VLOOKUP($A2,RankingWk3!$A$2:$H$33,2,FALSE)-J2</f>
        <v>0</v>
      </c>
      <c r="L2" t="str">
        <f>A2</f>
        <v>New England Patriots</v>
      </c>
      <c r="M2" s="2">
        <f>C2</f>
        <v>1675.3052363552786</v>
      </c>
      <c r="N2" s="3">
        <f>M2-VLOOKUP($A2,RankingWk3!$A$2:$H$33,3,FALSE)</f>
        <v>4.1780710197544977</v>
      </c>
    </row>
    <row r="3" spans="1:14">
      <c r="A3" t="s">
        <v>14</v>
      </c>
      <c r="B3">
        <v>2</v>
      </c>
      <c r="C3">
        <v>1639.6625726577504</v>
      </c>
      <c r="D3">
        <v>3</v>
      </c>
      <c r="E3">
        <v>3</v>
      </c>
      <c r="F3">
        <v>0</v>
      </c>
      <c r="G3">
        <v>0</v>
      </c>
      <c r="H3">
        <v>0</v>
      </c>
      <c r="J3">
        <f>J2+1</f>
        <v>2</v>
      </c>
      <c r="K3">
        <f>VLOOKUP($A3,RankingWk3!$A$2:$H$33,2,FALSE)-J3</f>
        <v>0</v>
      </c>
      <c r="L3" t="str">
        <f t="shared" ref="L3:L33" si="0">A3</f>
        <v>Denver Broncos</v>
      </c>
      <c r="M3" s="2">
        <f t="shared" ref="M3:M33" si="1">C3</f>
        <v>1639.6625726577504</v>
      </c>
      <c r="N3" s="3">
        <f>M3-VLOOKUP($A3,RankingWk3!$A$2:$H$33,3,FALSE)</f>
        <v>6.2380512336098946</v>
      </c>
    </row>
    <row r="4" spans="1:14">
      <c r="A4" t="s">
        <v>13</v>
      </c>
      <c r="B4">
        <v>3</v>
      </c>
      <c r="C4">
        <v>1603.5773403999337</v>
      </c>
      <c r="D4">
        <v>3</v>
      </c>
      <c r="E4">
        <v>1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VLOOKUP($A4,RankingWk3!$A$2:$H$33,2,FALSE)-J4</f>
        <v>0</v>
      </c>
      <c r="L4" t="str">
        <f t="shared" si="0"/>
        <v>Seattle Seahawks</v>
      </c>
      <c r="M4" s="2">
        <f t="shared" si="1"/>
        <v>1603.5773403999337</v>
      </c>
      <c r="N4" s="3">
        <f>M4-VLOOKUP($A4,RankingWk3!$A$2:$H$33,3,FALSE)</f>
        <v>5.9954503883859616</v>
      </c>
    </row>
    <row r="5" spans="1:14">
      <c r="A5" t="s">
        <v>16</v>
      </c>
      <c r="B5">
        <v>4</v>
      </c>
      <c r="C5">
        <v>1587.1108344485069</v>
      </c>
      <c r="D5">
        <v>3</v>
      </c>
      <c r="E5">
        <v>3</v>
      </c>
      <c r="F5">
        <v>0</v>
      </c>
      <c r="G5">
        <v>0</v>
      </c>
      <c r="H5">
        <v>0</v>
      </c>
      <c r="J5">
        <f t="shared" si="2"/>
        <v>4</v>
      </c>
      <c r="K5">
        <f>VLOOKUP($A5,RankingWk3!$A$2:$H$33,2,FALSE)-J5</f>
        <v>0</v>
      </c>
      <c r="L5" t="str">
        <f t="shared" si="0"/>
        <v>Cincinnati Bengals</v>
      </c>
      <c r="M5" s="2">
        <f t="shared" si="1"/>
        <v>1587.1108344485069</v>
      </c>
      <c r="N5" s="3">
        <f>M5-VLOOKUP($A5,RankingWk3!$A$2:$H$33,3,FALSE)</f>
        <v>8.6514547377357758</v>
      </c>
    </row>
    <row r="6" spans="1:14">
      <c r="A6" t="s">
        <v>21</v>
      </c>
      <c r="B6">
        <v>5</v>
      </c>
      <c r="C6">
        <v>1566.7843105784966</v>
      </c>
      <c r="D6">
        <v>3</v>
      </c>
      <c r="E6">
        <v>3</v>
      </c>
      <c r="F6">
        <v>0</v>
      </c>
      <c r="G6">
        <v>0</v>
      </c>
      <c r="H6">
        <v>0</v>
      </c>
      <c r="J6">
        <f t="shared" si="2"/>
        <v>5</v>
      </c>
      <c r="K6">
        <f>VLOOKUP($A6,RankingWk3!$A$2:$H$33,2,FALSE)-J6</f>
        <v>2</v>
      </c>
      <c r="L6" t="str">
        <f t="shared" si="0"/>
        <v>Arizona Cardinals</v>
      </c>
      <c r="M6" s="2">
        <f t="shared" si="1"/>
        <v>1566.7843105784966</v>
      </c>
      <c r="N6" s="3">
        <f>M6-VLOOKUP($A6,RankingWk3!$A$2:$H$33,3,FALSE)</f>
        <v>10.012844467190462</v>
      </c>
    </row>
    <row r="7" spans="1:14">
      <c r="A7" t="s">
        <v>22</v>
      </c>
      <c r="B7">
        <v>6</v>
      </c>
      <c r="C7">
        <v>1565.2106754017805</v>
      </c>
      <c r="D7">
        <v>3</v>
      </c>
      <c r="E7">
        <v>3</v>
      </c>
      <c r="F7">
        <v>0</v>
      </c>
      <c r="G7">
        <v>0</v>
      </c>
      <c r="H7">
        <v>0</v>
      </c>
      <c r="J7">
        <f t="shared" si="2"/>
        <v>6</v>
      </c>
      <c r="K7">
        <f>VLOOKUP($A7,RankingWk3!$A$2:$H$33,2,FALSE)-J7</f>
        <v>2</v>
      </c>
      <c r="L7" t="str">
        <f t="shared" si="0"/>
        <v>Green Bay Packers</v>
      </c>
      <c r="M7" s="2">
        <f t="shared" si="1"/>
        <v>1565.2106754017805</v>
      </c>
      <c r="N7" s="3">
        <f>M7-VLOOKUP($A7,RankingWk3!$A$2:$H$33,3,FALSE)</f>
        <v>8.6792097605452909</v>
      </c>
    </row>
    <row r="8" spans="1:14">
      <c r="A8" t="s">
        <v>18</v>
      </c>
      <c r="B8">
        <v>7</v>
      </c>
      <c r="C8">
        <v>1560.4142352631945</v>
      </c>
      <c r="D8">
        <v>3</v>
      </c>
      <c r="E8">
        <v>2</v>
      </c>
      <c r="F8">
        <v>0</v>
      </c>
      <c r="G8">
        <v>1</v>
      </c>
      <c r="H8">
        <v>0</v>
      </c>
      <c r="J8">
        <f t="shared" si="2"/>
        <v>7</v>
      </c>
      <c r="K8">
        <f>VLOOKUP($A8,RankingWk3!$A$2:$H$33,2,FALSE)-J8</f>
        <v>-2</v>
      </c>
      <c r="L8" t="str">
        <f t="shared" si="0"/>
        <v>Dallas Cowboys</v>
      </c>
      <c r="M8" s="2">
        <f t="shared" si="1"/>
        <v>1560.4142352631945</v>
      </c>
      <c r="N8" s="3">
        <f>M8-VLOOKUP($A8,RankingWk3!$A$2:$H$33,3,FALSE)</f>
        <v>-11.917221921253258</v>
      </c>
    </row>
    <row r="9" spans="1:14">
      <c r="A9" t="s">
        <v>20</v>
      </c>
      <c r="B9">
        <v>8</v>
      </c>
      <c r="C9">
        <v>1557.4367428338471</v>
      </c>
      <c r="D9">
        <v>3</v>
      </c>
      <c r="E9">
        <v>2</v>
      </c>
      <c r="F9">
        <v>0</v>
      </c>
      <c r="G9">
        <v>1</v>
      </c>
      <c r="H9">
        <v>0</v>
      </c>
      <c r="J9">
        <f t="shared" si="2"/>
        <v>8</v>
      </c>
      <c r="K9">
        <f>VLOOKUP($A9,RankingWk3!$A$2:$H$33,2,FALSE)-J9</f>
        <v>1</v>
      </c>
      <c r="L9" t="str">
        <f t="shared" si="0"/>
        <v>Pittsburgh Steelers</v>
      </c>
      <c r="M9" s="2">
        <f t="shared" si="1"/>
        <v>1557.4367428338471</v>
      </c>
      <c r="N9" s="3">
        <f>M9-VLOOKUP($A9,RankingWk3!$A$2:$H$33,3,FALSE)</f>
        <v>7.4137512989152583</v>
      </c>
    </row>
    <row r="10" spans="1:14">
      <c r="A10" t="s">
        <v>17</v>
      </c>
      <c r="B10">
        <v>9</v>
      </c>
      <c r="C10">
        <v>1547.2048843874336</v>
      </c>
      <c r="D10">
        <v>3</v>
      </c>
      <c r="E10">
        <v>1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VLOOKUP($A10,RankingWk3!$A$2:$H$33,2,FALSE)-J10</f>
        <v>-3</v>
      </c>
      <c r="L10" t="str">
        <f t="shared" si="0"/>
        <v>San Francisco 49ers</v>
      </c>
      <c r="M10" s="2">
        <f t="shared" si="1"/>
        <v>1547.2048843874336</v>
      </c>
      <c r="N10" s="3">
        <f>M10-VLOOKUP($A10,RankingWk3!$A$2:$H$33,3,FALSE)</f>
        <v>-10.012844467190462</v>
      </c>
    </row>
    <row r="11" spans="1:14">
      <c r="A11" t="s">
        <v>15</v>
      </c>
      <c r="B11">
        <v>10</v>
      </c>
      <c r="C11">
        <v>1545.9222207327978</v>
      </c>
      <c r="D11">
        <v>3</v>
      </c>
      <c r="E11">
        <v>1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VLOOKUP($A11,RankingWk3!$A$2:$H$33,2,FALSE)-J11</f>
        <v>0</v>
      </c>
      <c r="L11" t="str">
        <f t="shared" si="0"/>
        <v>Indianapolis Colts</v>
      </c>
      <c r="M11" s="2">
        <f t="shared" si="1"/>
        <v>1545.9222207327978</v>
      </c>
      <c r="N11" s="3">
        <f>M11-VLOOKUP($A11,RankingWk3!$A$2:$H$33,3,FALSE)</f>
        <v>5.5393892248730481</v>
      </c>
    </row>
    <row r="12" spans="1:14">
      <c r="A12" t="s">
        <v>26</v>
      </c>
      <c r="B12">
        <v>11</v>
      </c>
      <c r="C12">
        <v>1536.6919836914203</v>
      </c>
      <c r="D12">
        <v>3</v>
      </c>
      <c r="E12">
        <v>3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VLOOKUP($A12,RankingWk3!$A$2:$H$33,2,FALSE)-J12</f>
        <v>1</v>
      </c>
      <c r="L12" t="str">
        <f t="shared" si="0"/>
        <v>Carolina Panthers</v>
      </c>
      <c r="M12" s="2">
        <f t="shared" si="1"/>
        <v>1536.6919836914203</v>
      </c>
      <c r="N12" s="3">
        <f>M12-VLOOKUP($A12,RankingWk3!$A$2:$H$33,3,FALSE)</f>
        <v>9.3772364545484379</v>
      </c>
    </row>
    <row r="13" spans="1:14">
      <c r="A13" t="s">
        <v>19</v>
      </c>
      <c r="B13">
        <v>12</v>
      </c>
      <c r="C13">
        <v>1522.6675033249564</v>
      </c>
      <c r="D13">
        <v>3</v>
      </c>
      <c r="E13">
        <v>0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VLOOKUP($A13,RankingWk3!$A$2:$H$33,2,FALSE)-J13</f>
        <v>-1</v>
      </c>
      <c r="L13" t="str">
        <f t="shared" si="0"/>
        <v>Baltimore Ravens</v>
      </c>
      <c r="M13" s="2">
        <f t="shared" si="1"/>
        <v>1522.6675033249564</v>
      </c>
      <c r="N13" s="3">
        <f>M13-VLOOKUP($A13,RankingWk3!$A$2:$H$33,3,FALSE)</f>
        <v>-8.6514547377357758</v>
      </c>
    </row>
    <row r="14" spans="1:14">
      <c r="A14" t="s">
        <v>30</v>
      </c>
      <c r="B14">
        <v>13</v>
      </c>
      <c r="C14">
        <v>1516.8029303616115</v>
      </c>
      <c r="D14">
        <v>3</v>
      </c>
      <c r="E14">
        <v>3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VLOOKUP($A14,RankingWk3!$A$2:$H$33,2,FALSE)-J14</f>
        <v>3</v>
      </c>
      <c r="L14" t="str">
        <f t="shared" si="0"/>
        <v>Atlanta Falcons</v>
      </c>
      <c r="M14" s="2">
        <f t="shared" si="1"/>
        <v>1516.8029303616115</v>
      </c>
      <c r="N14" s="3">
        <f>M14-VLOOKUP($A14,RankingWk3!$A$2:$H$33,3,FALSE)</f>
        <v>11.917221921253258</v>
      </c>
    </row>
    <row r="15" spans="1:14">
      <c r="A15" t="s">
        <v>24</v>
      </c>
      <c r="B15">
        <v>14</v>
      </c>
      <c r="C15">
        <v>1512.6157885398179</v>
      </c>
      <c r="D15">
        <v>3</v>
      </c>
      <c r="E15">
        <v>1</v>
      </c>
      <c r="F15">
        <v>0</v>
      </c>
      <c r="G15">
        <v>2</v>
      </c>
      <c r="H15">
        <v>0</v>
      </c>
      <c r="J15">
        <f t="shared" si="2"/>
        <v>14</v>
      </c>
      <c r="K15">
        <f>VLOOKUP($A15,RankingWk3!$A$2:$H$33,2,FALSE)-J15</f>
        <v>3</v>
      </c>
      <c r="L15" t="str">
        <f t="shared" si="0"/>
        <v>Philadelphia Eagles</v>
      </c>
      <c r="M15" s="2">
        <f t="shared" si="1"/>
        <v>1512.6157885398179</v>
      </c>
      <c r="N15" s="3">
        <f>M15-VLOOKUP($A15,RankingWk3!$A$2:$H$33,3,FALSE)</f>
        <v>9.0295115403303043</v>
      </c>
    </row>
    <row r="16" spans="1:14">
      <c r="A16" t="s">
        <v>28</v>
      </c>
      <c r="B16">
        <v>15</v>
      </c>
      <c r="C16">
        <v>1501.6936323110074</v>
      </c>
      <c r="D16">
        <v>3</v>
      </c>
      <c r="E16">
        <v>1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VLOOKUP($A16,RankingWk3!$A$2:$H$33,2,FALSE)-J16</f>
        <v>-1</v>
      </c>
      <c r="L16" t="str">
        <f t="shared" si="0"/>
        <v>Kansas City Chiefs</v>
      </c>
      <c r="M16" s="2">
        <f t="shared" si="1"/>
        <v>1501.6936323110074</v>
      </c>
      <c r="N16" s="3">
        <f>M16-VLOOKUP($A16,RankingWk3!$A$2:$H$33,3,FALSE)</f>
        <v>-8.6792097605452909</v>
      </c>
    </row>
    <row r="17" spans="1:14">
      <c r="A17" t="s">
        <v>27</v>
      </c>
      <c r="B17">
        <v>16</v>
      </c>
      <c r="C17">
        <v>1499.9384484776217</v>
      </c>
      <c r="D17">
        <v>3</v>
      </c>
      <c r="E17">
        <v>1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VLOOKUP($A17,RankingWk3!$A$2:$H$33,2,FALSE)-J17</f>
        <v>-3</v>
      </c>
      <c r="L17" t="str">
        <f t="shared" si="0"/>
        <v>San Diego Chargers</v>
      </c>
      <c r="M17" s="2">
        <f t="shared" si="1"/>
        <v>1499.9384484776217</v>
      </c>
      <c r="N17" s="3">
        <f>M17-VLOOKUP($A17,RankingWk3!$A$2:$H$33,3,FALSE)</f>
        <v>-11.126411180664491</v>
      </c>
    </row>
    <row r="18" spans="1:14">
      <c r="A18" t="s">
        <v>32</v>
      </c>
      <c r="B18">
        <v>17</v>
      </c>
      <c r="C18">
        <v>1497.4163534749084</v>
      </c>
      <c r="D18">
        <v>3</v>
      </c>
      <c r="E18">
        <v>2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VLOOKUP($A18,RankingWk3!$A$2:$H$33,2,FALSE)-J18</f>
        <v>3</v>
      </c>
      <c r="L18" t="str">
        <f t="shared" si="0"/>
        <v>Buffalo Bills</v>
      </c>
      <c r="M18" s="2">
        <f t="shared" si="1"/>
        <v>1497.4163534749084</v>
      </c>
      <c r="N18" s="3">
        <f>M18-VLOOKUP($A18,RankingWk3!$A$2:$H$33,3,FALSE)</f>
        <v>10.104940198589475</v>
      </c>
    </row>
    <row r="19" spans="1:14">
      <c r="A19" t="s">
        <v>23</v>
      </c>
      <c r="B19">
        <v>18</v>
      </c>
      <c r="C19">
        <v>1496.2724518647719</v>
      </c>
      <c r="D19">
        <v>3</v>
      </c>
      <c r="E19">
        <v>0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VLOOKUP($A19,RankingWk3!$A$2:$H$33,2,FALSE)-J19</f>
        <v>-3</v>
      </c>
      <c r="L19" t="str">
        <f t="shared" si="0"/>
        <v>New Orleans Saints</v>
      </c>
      <c r="M19" s="2">
        <f t="shared" si="1"/>
        <v>1496.2724518647719</v>
      </c>
      <c r="N19" s="3">
        <f>M19-VLOOKUP($A19,RankingWk3!$A$2:$H$33,3,FALSE)</f>
        <v>-9.3772364545484379</v>
      </c>
    </row>
    <row r="20" spans="1:14">
      <c r="A20" t="s">
        <v>25</v>
      </c>
      <c r="B20">
        <v>19</v>
      </c>
      <c r="C20">
        <v>1489.7340704420176</v>
      </c>
      <c r="D20">
        <v>3</v>
      </c>
      <c r="E20">
        <v>0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VLOOKUP($A20,RankingWk3!$A$2:$H$33,2,FALSE)-J20</f>
        <v>-1</v>
      </c>
      <c r="L20" t="str">
        <f t="shared" si="0"/>
        <v>Detroit Lions</v>
      </c>
      <c r="M20" s="2">
        <f t="shared" si="1"/>
        <v>1489.7340704420176</v>
      </c>
      <c r="N20" s="3">
        <f>M20-VLOOKUP($A20,RankingWk3!$A$2:$H$33,3,FALSE)</f>
        <v>-6.2380512336098946</v>
      </c>
    </row>
    <row r="21" spans="1:14">
      <c r="A21" t="s">
        <v>34</v>
      </c>
      <c r="B21">
        <v>20</v>
      </c>
      <c r="C21">
        <v>1482.8889489486892</v>
      </c>
      <c r="D21">
        <v>3</v>
      </c>
      <c r="E21">
        <v>2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VLOOKUP($A21,RankingWk3!$A$2:$H$33,2,FALSE)-J21</f>
        <v>1</v>
      </c>
      <c r="L21" t="str">
        <f t="shared" si="0"/>
        <v>Minnesota Vikings</v>
      </c>
      <c r="M21" s="2">
        <f t="shared" si="1"/>
        <v>1482.8889489486892</v>
      </c>
      <c r="N21" s="3">
        <f>M21-VLOOKUP($A21,RankingWk3!$A$2:$H$33,3,FALSE)</f>
        <v>11.126411180664491</v>
      </c>
    </row>
    <row r="22" spans="1:14">
      <c r="A22" t="s">
        <v>29</v>
      </c>
      <c r="B22">
        <v>21</v>
      </c>
      <c r="C22">
        <v>1480.8526028585227</v>
      </c>
      <c r="D22">
        <v>3</v>
      </c>
      <c r="E22">
        <v>1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VLOOKUP($A22,RankingWk3!$A$2:$H$33,2,FALSE)-J22</f>
        <v>-2</v>
      </c>
      <c r="L22" t="str">
        <f t="shared" si="0"/>
        <v>Miami Dolphins</v>
      </c>
      <c r="M22" s="2">
        <f t="shared" si="1"/>
        <v>1480.8526028585227</v>
      </c>
      <c r="N22" s="3">
        <f>M22-VLOOKUP($A22,RankingWk3!$A$2:$H$33,3,FALSE)</f>
        <v>-10.104940198589475</v>
      </c>
    </row>
    <row r="23" spans="1:14">
      <c r="A23" t="s">
        <v>31</v>
      </c>
      <c r="B23">
        <v>22</v>
      </c>
      <c r="C23">
        <v>1471.4242237660931</v>
      </c>
      <c r="D23">
        <v>3</v>
      </c>
      <c r="E23">
        <v>1</v>
      </c>
      <c r="F23">
        <v>0</v>
      </c>
      <c r="G23">
        <v>2</v>
      </c>
      <c r="H23">
        <v>0</v>
      </c>
      <c r="J23">
        <f t="shared" si="2"/>
        <v>22</v>
      </c>
      <c r="K23">
        <f>VLOOKUP($A23,RankingWk3!$A$2:$H$33,2,FALSE)-J23</f>
        <v>1</v>
      </c>
      <c r="L23" t="str">
        <f t="shared" si="0"/>
        <v>Houston Texans</v>
      </c>
      <c r="M23" s="2">
        <f t="shared" si="1"/>
        <v>1471.4242237660931</v>
      </c>
      <c r="N23" s="3">
        <f>M23-VLOOKUP($A23,RankingWk3!$A$2:$H$33,3,FALSE)</f>
        <v>7.4050426131584572</v>
      </c>
    </row>
    <row r="24" spans="1:14">
      <c r="A24" t="s">
        <v>33</v>
      </c>
      <c r="B24">
        <v>23</v>
      </c>
      <c r="C24">
        <v>1466.3006548552864</v>
      </c>
      <c r="D24">
        <v>3</v>
      </c>
      <c r="E24">
        <v>1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VLOOKUP($A24,RankingWk3!$A$2:$H$33,2,FALSE)-J24</f>
        <v>2</v>
      </c>
      <c r="L24" t="str">
        <f t="shared" si="0"/>
        <v>New York Giants</v>
      </c>
      <c r="M24" s="2">
        <f t="shared" si="1"/>
        <v>1466.3006548552864</v>
      </c>
      <c r="N24" s="3">
        <f>M24-VLOOKUP($A24,RankingWk3!$A$2:$H$33,3,FALSE)</f>
        <v>8.3555460600762217</v>
      </c>
    </row>
    <row r="25" spans="1:14">
      <c r="A25" t="s">
        <v>37</v>
      </c>
      <c r="B25">
        <v>24</v>
      </c>
      <c r="C25">
        <v>1460.7320824503881</v>
      </c>
      <c r="D25">
        <v>3</v>
      </c>
      <c r="E25">
        <v>2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VLOOKUP($A25,RankingWk3!$A$2:$H$33,2,FALSE)-J25</f>
        <v>-2</v>
      </c>
      <c r="L25" t="str">
        <f t="shared" si="0"/>
        <v>New York Jets</v>
      </c>
      <c r="M25" s="2">
        <f t="shared" si="1"/>
        <v>1460.7320824503881</v>
      </c>
      <c r="N25" s="3">
        <f>M25-VLOOKUP($A25,RankingWk3!$A$2:$H$33,3,FALSE)</f>
        <v>-9.0295115403303043</v>
      </c>
    </row>
    <row r="26" spans="1:14">
      <c r="A26" t="s">
        <v>36</v>
      </c>
      <c r="B26">
        <v>25</v>
      </c>
      <c r="C26">
        <v>1450.6659218704783</v>
      </c>
      <c r="D26">
        <v>3</v>
      </c>
      <c r="E26">
        <v>1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VLOOKUP($A26,RankingWk3!$A$2:$H$33,2,FALSE)-J26</f>
        <v>-1</v>
      </c>
      <c r="L26" t="str">
        <f t="shared" si="0"/>
        <v>St. Louis Rams</v>
      </c>
      <c r="M26" s="2">
        <f t="shared" si="1"/>
        <v>1450.6659218704783</v>
      </c>
      <c r="N26" s="3">
        <f>M26-VLOOKUP($A26,RankingWk3!$A$2:$H$33,3,FALSE)</f>
        <v>-7.4137512989152583</v>
      </c>
    </row>
    <row r="27" spans="1:14">
      <c r="A27" t="s">
        <v>35</v>
      </c>
      <c r="B27">
        <v>26</v>
      </c>
      <c r="C27">
        <v>1444.2075064982957</v>
      </c>
      <c r="D27">
        <v>3</v>
      </c>
      <c r="E27">
        <v>0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VLOOKUP($A27,RankingWk3!$A$2:$H$33,2,FALSE)-J27</f>
        <v>0</v>
      </c>
      <c r="L27" t="str">
        <f t="shared" si="0"/>
        <v>Chicago Bears</v>
      </c>
      <c r="M27" s="2">
        <f t="shared" si="1"/>
        <v>1444.2075064982957</v>
      </c>
      <c r="N27" s="3">
        <f>M27-VLOOKUP($A27,RankingWk3!$A$2:$H$33,3,FALSE)</f>
        <v>-5.9954503883859616</v>
      </c>
    </row>
    <row r="28" spans="1:14">
      <c r="A28" t="s">
        <v>38</v>
      </c>
      <c r="B28">
        <v>27</v>
      </c>
      <c r="C28">
        <v>1435.6356491841382</v>
      </c>
      <c r="D28">
        <v>3</v>
      </c>
      <c r="E28">
        <v>1</v>
      </c>
      <c r="F28">
        <v>0</v>
      </c>
      <c r="G28">
        <v>2</v>
      </c>
      <c r="H28">
        <v>0</v>
      </c>
      <c r="J28">
        <f t="shared" si="2"/>
        <v>27</v>
      </c>
      <c r="K28">
        <f>VLOOKUP($A28,RankingWk3!$A$2:$H$33,2,FALSE)-J28</f>
        <v>0</v>
      </c>
      <c r="L28" t="str">
        <f t="shared" si="0"/>
        <v>Jacksonville Jaguars</v>
      </c>
      <c r="M28" s="2">
        <f t="shared" si="1"/>
        <v>1435.6356491841382</v>
      </c>
      <c r="N28" s="3">
        <f>M28-VLOOKUP($A28,RankingWk3!$A$2:$H$33,3,FALSE)</f>
        <v>-4.1780710197544977</v>
      </c>
    </row>
    <row r="29" spans="1:14">
      <c r="A29" t="s">
        <v>41</v>
      </c>
      <c r="B29">
        <v>28</v>
      </c>
      <c r="C29">
        <v>1397.4894660276339</v>
      </c>
      <c r="D29">
        <v>3</v>
      </c>
      <c r="E29">
        <v>2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VLOOKUP($A29,RankingWk3!$A$2:$H$33,2,FALSE)-J29</f>
        <v>1</v>
      </c>
      <c r="L29" t="str">
        <f t="shared" si="0"/>
        <v>Oakland Raiders</v>
      </c>
      <c r="M29" s="2">
        <f t="shared" si="1"/>
        <v>1397.4894660276339</v>
      </c>
      <c r="N29" s="3">
        <f>M29-VLOOKUP($A29,RankingWk3!$A$2:$H$33,3,FALSE)</f>
        <v>9.9879789895330759</v>
      </c>
    </row>
    <row r="30" spans="1:14">
      <c r="A30" t="s">
        <v>39</v>
      </c>
      <c r="B30">
        <v>29</v>
      </c>
      <c r="C30">
        <v>1391.9318468366268</v>
      </c>
      <c r="D30">
        <v>3</v>
      </c>
      <c r="E30">
        <v>1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VLOOKUP($A30,RankingWk3!$A$2:$H$33,2,FALSE)-J30</f>
        <v>-1</v>
      </c>
      <c r="L30" t="str">
        <f t="shared" si="0"/>
        <v>Washington Redskins</v>
      </c>
      <c r="M30" s="2">
        <f t="shared" si="1"/>
        <v>1391.9318468366268</v>
      </c>
      <c r="N30" s="3">
        <f>M30-VLOOKUP($A30,RankingWk3!$A$2:$H$33,3,FALSE)</f>
        <v>-8.3555460600762217</v>
      </c>
    </row>
    <row r="31" spans="1:14">
      <c r="A31" t="s">
        <v>40</v>
      </c>
      <c r="B31">
        <v>30</v>
      </c>
      <c r="C31">
        <v>1377.0958551663753</v>
      </c>
      <c r="D31">
        <v>3</v>
      </c>
      <c r="E31">
        <v>1</v>
      </c>
      <c r="F31">
        <v>0</v>
      </c>
      <c r="G31">
        <v>2</v>
      </c>
      <c r="H31">
        <v>0</v>
      </c>
      <c r="J31">
        <f t="shared" si="2"/>
        <v>30</v>
      </c>
      <c r="K31">
        <f>VLOOKUP($A31,RankingWk3!$A$2:$H$33,2,FALSE)-J31</f>
        <v>0</v>
      </c>
      <c r="L31" t="str">
        <f t="shared" si="0"/>
        <v>Cleveland Browns</v>
      </c>
      <c r="M31" s="2">
        <f t="shared" si="1"/>
        <v>1377.0958551663753</v>
      </c>
      <c r="N31" s="3">
        <f>M31-VLOOKUP($A31,RankingWk3!$A$2:$H$33,3,FALSE)</f>
        <v>-9.9879789895330759</v>
      </c>
    </row>
    <row r="32" spans="1:14">
      <c r="A32" t="s">
        <v>42</v>
      </c>
      <c r="B32">
        <v>31</v>
      </c>
      <c r="C32">
        <v>1368.1535403570169</v>
      </c>
      <c r="D32">
        <v>3</v>
      </c>
      <c r="E32">
        <v>1</v>
      </c>
      <c r="F32">
        <v>0</v>
      </c>
      <c r="G32">
        <v>2</v>
      </c>
      <c r="H32">
        <v>0</v>
      </c>
      <c r="J32">
        <f t="shared" si="2"/>
        <v>31</v>
      </c>
      <c r="K32">
        <f>VLOOKUP($A32,RankingWk3!$A$2:$H$33,2,FALSE)-J32</f>
        <v>0</v>
      </c>
      <c r="L32" t="str">
        <f t="shared" si="0"/>
        <v>Tennessee Titans</v>
      </c>
      <c r="M32" s="2">
        <f t="shared" si="1"/>
        <v>1368.1535403570169</v>
      </c>
      <c r="N32" s="3">
        <f>M32-VLOOKUP($A32,RankingWk3!$A$2:$H$33,3,FALSE)</f>
        <v>-5.5393892248730481</v>
      </c>
    </row>
    <row r="33" spans="1:14">
      <c r="A33" t="s">
        <v>43</v>
      </c>
      <c r="B33">
        <v>32</v>
      </c>
      <c r="C33">
        <v>1364.3464823778854</v>
      </c>
      <c r="D33">
        <v>3</v>
      </c>
      <c r="E33">
        <v>1</v>
      </c>
      <c r="F33">
        <v>0</v>
      </c>
      <c r="G33">
        <v>2</v>
      </c>
      <c r="H33">
        <v>0</v>
      </c>
      <c r="J33">
        <f t="shared" si="2"/>
        <v>32</v>
      </c>
      <c r="K33">
        <f>VLOOKUP($A33,RankingWk3!$A$2:$H$33,2,FALSE)-J33</f>
        <v>0</v>
      </c>
      <c r="L33" t="str">
        <f t="shared" si="0"/>
        <v>Tampa Bay Buccaneers</v>
      </c>
      <c r="M33" s="2">
        <f t="shared" si="1"/>
        <v>1364.3464823778854</v>
      </c>
      <c r="N33" s="3">
        <f>M33-VLOOKUP($A33,RankingWk3!$A$2:$H$33,3,FALSE)</f>
        <v>-7.4050426131584572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 t="s">
        <v>9</v>
      </c>
      <c r="L1" s="1" t="s">
        <v>10</v>
      </c>
      <c r="M1" s="1" t="s">
        <v>2</v>
      </c>
      <c r="N1" s="1" t="s">
        <v>11</v>
      </c>
    </row>
    <row r="2" spans="1:14">
      <c r="A2" t="s">
        <v>12</v>
      </c>
      <c r="B2">
        <v>1</v>
      </c>
      <c r="C2">
        <v>1675.3052363552786</v>
      </c>
      <c r="D2">
        <v>3</v>
      </c>
      <c r="E2">
        <v>3</v>
      </c>
      <c r="F2">
        <v>0</v>
      </c>
      <c r="G2">
        <v>0</v>
      </c>
      <c r="H2">
        <v>1</v>
      </c>
      <c r="J2">
        <f>1</f>
        <v>1</v>
      </c>
      <c r="K2">
        <f>VLOOKUP($A2,RankingWk4!$A$2:$H$33,2,FALSE)-J2</f>
        <v>0</v>
      </c>
      <c r="L2" t="str">
        <f>A2</f>
        <v>New England Patriots</v>
      </c>
      <c r="M2" s="2">
        <f>C2</f>
        <v>1675.3052363552786</v>
      </c>
      <c r="N2" s="3">
        <f>M2-VLOOKUP($A2,RankingWk4!$A$2:$H$33,3,FALSE)</f>
        <v>0</v>
      </c>
    </row>
    <row r="3" spans="1:14">
      <c r="A3" t="s">
        <v>14</v>
      </c>
      <c r="B3">
        <v>2</v>
      </c>
      <c r="C3">
        <v>1646.8761955718444</v>
      </c>
      <c r="D3">
        <v>4</v>
      </c>
      <c r="E3">
        <v>4</v>
      </c>
      <c r="F3">
        <v>0</v>
      </c>
      <c r="G3">
        <v>0</v>
      </c>
      <c r="H3">
        <v>0</v>
      </c>
      <c r="J3">
        <f>J2+1</f>
        <v>2</v>
      </c>
      <c r="K3">
        <f>VLOOKUP($A3,RankingWk4!$A$2:$H$33,2,FALSE)-J3</f>
        <v>0</v>
      </c>
      <c r="L3" t="str">
        <f t="shared" ref="L3:L33" si="0">A3</f>
        <v>Denver Broncos</v>
      </c>
      <c r="M3" s="2">
        <f t="shared" ref="M3:M33" si="1">C3</f>
        <v>1646.8761955718444</v>
      </c>
      <c r="N3" s="3">
        <f>M3-VLOOKUP($A3,RankingWk4!$A$2:$H$33,3,FALSE)</f>
        <v>7.2136229140940031</v>
      </c>
    </row>
    <row r="4" spans="1:14">
      <c r="A4" t="s">
        <v>13</v>
      </c>
      <c r="B4">
        <v>3</v>
      </c>
      <c r="C4">
        <v>1612.1220508903064</v>
      </c>
      <c r="D4">
        <v>4</v>
      </c>
      <c r="E4">
        <v>2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VLOOKUP($A4,RankingWk4!$A$2:$H$33,2,FALSE)-J4</f>
        <v>0</v>
      </c>
      <c r="L4" t="str">
        <f t="shared" si="0"/>
        <v>Seattle Seahawks</v>
      </c>
      <c r="M4" s="2">
        <f t="shared" si="1"/>
        <v>1612.1220508903064</v>
      </c>
      <c r="N4" s="3">
        <f>M4-VLOOKUP($A4,RankingWk4!$A$2:$H$33,3,FALSE)</f>
        <v>8.5447104903726085</v>
      </c>
    </row>
    <row r="5" spans="1:14">
      <c r="A5" t="s">
        <v>16</v>
      </c>
      <c r="B5">
        <v>4</v>
      </c>
      <c r="C5">
        <v>1596.5981582337074</v>
      </c>
      <c r="D5">
        <v>4</v>
      </c>
      <c r="E5">
        <v>4</v>
      </c>
      <c r="F5">
        <v>0</v>
      </c>
      <c r="G5">
        <v>0</v>
      </c>
      <c r="H5">
        <v>0</v>
      </c>
      <c r="J5">
        <f t="shared" si="2"/>
        <v>4</v>
      </c>
      <c r="K5">
        <f>VLOOKUP($A5,RankingWk4!$A$2:$H$33,2,FALSE)-J5</f>
        <v>0</v>
      </c>
      <c r="L5" t="str">
        <f t="shared" si="0"/>
        <v>Cincinnati Bengals</v>
      </c>
      <c r="M5" s="2">
        <f t="shared" si="1"/>
        <v>1596.5981582337074</v>
      </c>
      <c r="N5" s="3">
        <f>M5-VLOOKUP($A5,RankingWk4!$A$2:$H$33,3,FALSE)</f>
        <v>9.4873237852004877</v>
      </c>
    </row>
    <row r="6" spans="1:14">
      <c r="A6" t="s">
        <v>22</v>
      </c>
      <c r="B6">
        <v>5</v>
      </c>
      <c r="C6">
        <v>1577.0634443394174</v>
      </c>
      <c r="D6">
        <v>4</v>
      </c>
      <c r="E6">
        <v>4</v>
      </c>
      <c r="F6">
        <v>0</v>
      </c>
      <c r="G6">
        <v>0</v>
      </c>
      <c r="H6">
        <v>0</v>
      </c>
      <c r="J6">
        <f t="shared" si="2"/>
        <v>5</v>
      </c>
      <c r="K6">
        <f>VLOOKUP($A6,RankingWk4!$A$2:$H$33,2,FALSE)-J6</f>
        <v>1</v>
      </c>
      <c r="L6" t="str">
        <f t="shared" si="0"/>
        <v>Green Bay Packers</v>
      </c>
      <c r="M6" s="2">
        <f t="shared" si="1"/>
        <v>1577.0634443394174</v>
      </c>
      <c r="N6" s="3">
        <f>M6-VLOOKUP($A6,RankingWk4!$A$2:$H$33,3,FALSE)</f>
        <v>11.852768937636938</v>
      </c>
    </row>
    <row r="7" spans="1:14">
      <c r="A7" t="s">
        <v>15</v>
      </c>
      <c r="B7">
        <v>6</v>
      </c>
      <c r="C7">
        <v>1554.5824518270304</v>
      </c>
      <c r="D7">
        <v>4</v>
      </c>
      <c r="E7">
        <v>2</v>
      </c>
      <c r="F7">
        <v>0</v>
      </c>
      <c r="G7">
        <v>2</v>
      </c>
      <c r="H7">
        <v>0</v>
      </c>
      <c r="J7">
        <f t="shared" si="2"/>
        <v>6</v>
      </c>
      <c r="K7">
        <f>VLOOKUP($A7,RankingWk4!$A$2:$H$33,2,FALSE)-J7</f>
        <v>4</v>
      </c>
      <c r="L7" t="str">
        <f t="shared" si="0"/>
        <v>Indianapolis Colts</v>
      </c>
      <c r="M7" s="2">
        <f t="shared" si="1"/>
        <v>1554.5824518270304</v>
      </c>
      <c r="N7" s="3">
        <f>M7-VLOOKUP($A7,RankingWk4!$A$2:$H$33,3,FALSE)</f>
        <v>8.6602310942325857</v>
      </c>
    </row>
    <row r="8" spans="1:14">
      <c r="A8" t="s">
        <v>21</v>
      </c>
      <c r="B8">
        <v>7</v>
      </c>
      <c r="C8">
        <v>1550.2555159643387</v>
      </c>
      <c r="D8">
        <v>4</v>
      </c>
      <c r="E8">
        <v>3</v>
      </c>
      <c r="F8">
        <v>0</v>
      </c>
      <c r="G8">
        <v>1</v>
      </c>
      <c r="H8">
        <v>0</v>
      </c>
      <c r="J8">
        <f t="shared" si="2"/>
        <v>7</v>
      </c>
      <c r="K8">
        <f>VLOOKUP($A8,RankingWk4!$A$2:$H$33,2,FALSE)-J8</f>
        <v>-2</v>
      </c>
      <c r="L8" t="str">
        <f t="shared" si="0"/>
        <v>Arizona Cardinals</v>
      </c>
      <c r="M8" s="2">
        <f t="shared" si="1"/>
        <v>1550.2555159643387</v>
      </c>
      <c r="N8" s="3">
        <f>M8-VLOOKUP($A8,RankingWk4!$A$2:$H$33,3,FALSE)</f>
        <v>-16.52879461415796</v>
      </c>
    </row>
    <row r="9" spans="1:14">
      <c r="A9" t="s">
        <v>18</v>
      </c>
      <c r="B9">
        <v>8</v>
      </c>
      <c r="C9">
        <v>1545.632413902978</v>
      </c>
      <c r="D9">
        <v>4</v>
      </c>
      <c r="E9">
        <v>2</v>
      </c>
      <c r="F9">
        <v>0</v>
      </c>
      <c r="G9">
        <v>2</v>
      </c>
      <c r="H9">
        <v>0</v>
      </c>
      <c r="J9">
        <f t="shared" si="2"/>
        <v>8</v>
      </c>
      <c r="K9">
        <f>VLOOKUP($A9,RankingWk4!$A$2:$H$33,2,FALSE)-J9</f>
        <v>-1</v>
      </c>
      <c r="L9" t="str">
        <f t="shared" si="0"/>
        <v>Dallas Cowboys</v>
      </c>
      <c r="M9" s="2">
        <f t="shared" si="1"/>
        <v>1545.632413902978</v>
      </c>
      <c r="N9" s="3">
        <f>M9-VLOOKUP($A9,RankingWk4!$A$2:$H$33,3,FALSE)</f>
        <v>-14.781821360216554</v>
      </c>
    </row>
    <row r="10" spans="1:14">
      <c r="A10" t="s">
        <v>20</v>
      </c>
      <c r="B10">
        <v>9</v>
      </c>
      <c r="C10">
        <v>1543.6899781393074</v>
      </c>
      <c r="D10">
        <v>4</v>
      </c>
      <c r="E10">
        <v>2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VLOOKUP($A10,RankingWk4!$A$2:$H$33,2,FALSE)-J10</f>
        <v>-1</v>
      </c>
      <c r="L10" t="str">
        <f t="shared" si="0"/>
        <v>Pittsburgh Steelers</v>
      </c>
      <c r="M10" s="2">
        <f t="shared" si="1"/>
        <v>1543.6899781393074</v>
      </c>
      <c r="N10" s="3">
        <f>M10-VLOOKUP($A10,RankingWk4!$A$2:$H$33,3,FALSE)</f>
        <v>-13.746764694539706</v>
      </c>
    </row>
    <row r="11" spans="1:14">
      <c r="A11" t="s">
        <v>26</v>
      </c>
      <c r="B11">
        <v>10</v>
      </c>
      <c r="C11">
        <v>1543.4544186431156</v>
      </c>
      <c r="D11">
        <v>4</v>
      </c>
      <c r="E11">
        <v>4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VLOOKUP($A11,RankingWk4!$A$2:$H$33,2,FALSE)-J11</f>
        <v>1</v>
      </c>
      <c r="L11" t="str">
        <f t="shared" si="0"/>
        <v>Carolina Panthers</v>
      </c>
      <c r="M11" s="2">
        <f t="shared" si="1"/>
        <v>1543.4544186431156</v>
      </c>
      <c r="N11" s="3">
        <f>M11-VLOOKUP($A11,RankingWk4!$A$2:$H$33,3,FALSE)</f>
        <v>6.7624349516952407</v>
      </c>
    </row>
    <row r="12" spans="1:14">
      <c r="A12" t="s">
        <v>19</v>
      </c>
      <c r="B12">
        <v>11</v>
      </c>
      <c r="C12">
        <v>1536.4142680194961</v>
      </c>
      <c r="D12">
        <v>4</v>
      </c>
      <c r="E12">
        <v>1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VLOOKUP($A12,RankingWk4!$A$2:$H$33,2,FALSE)-J12</f>
        <v>1</v>
      </c>
      <c r="L12" t="str">
        <f t="shared" si="0"/>
        <v>Baltimore Ravens</v>
      </c>
      <c r="M12" s="2">
        <f t="shared" si="1"/>
        <v>1536.4142680194961</v>
      </c>
      <c r="N12" s="3">
        <f>M12-VLOOKUP($A12,RankingWk4!$A$2:$H$33,3,FALSE)</f>
        <v>13.746764694539706</v>
      </c>
    </row>
    <row r="13" spans="1:14">
      <c r="A13" t="s">
        <v>17</v>
      </c>
      <c r="B13">
        <v>12</v>
      </c>
      <c r="C13">
        <v>1535.3521154497967</v>
      </c>
      <c r="D13">
        <v>4</v>
      </c>
      <c r="E13">
        <v>1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VLOOKUP($A13,RankingWk4!$A$2:$H$33,2,FALSE)-J13</f>
        <v>-3</v>
      </c>
      <c r="L13" t="str">
        <f t="shared" si="0"/>
        <v>San Francisco 49ers</v>
      </c>
      <c r="M13" s="2">
        <f t="shared" si="1"/>
        <v>1535.3521154497967</v>
      </c>
      <c r="N13" s="3">
        <f>M13-VLOOKUP($A13,RankingWk4!$A$2:$H$33,3,FALSE)</f>
        <v>-11.852768937636938</v>
      </c>
    </row>
    <row r="14" spans="1:14">
      <c r="A14" t="s">
        <v>30</v>
      </c>
      <c r="B14">
        <v>13</v>
      </c>
      <c r="C14">
        <v>1527.679520962399</v>
      </c>
      <c r="D14">
        <v>4</v>
      </c>
      <c r="E14">
        <v>4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VLOOKUP($A14,RankingWk4!$A$2:$H$33,2,FALSE)-J14</f>
        <v>0</v>
      </c>
      <c r="L14" t="str">
        <f t="shared" si="0"/>
        <v>Atlanta Falcons</v>
      </c>
      <c r="M14" s="2">
        <f t="shared" si="1"/>
        <v>1527.679520962399</v>
      </c>
      <c r="N14" s="3">
        <f>M14-VLOOKUP($A14,RankingWk4!$A$2:$H$33,3,FALSE)</f>
        <v>10.876590600787495</v>
      </c>
    </row>
    <row r="15" spans="1:14">
      <c r="A15" t="s">
        <v>23</v>
      </c>
      <c r="B15">
        <v>14</v>
      </c>
      <c r="C15">
        <v>1511.0542732249885</v>
      </c>
      <c r="D15">
        <v>4</v>
      </c>
      <c r="E15">
        <v>1</v>
      </c>
      <c r="F15">
        <v>0</v>
      </c>
      <c r="G15">
        <v>3</v>
      </c>
      <c r="H15">
        <v>0</v>
      </c>
      <c r="J15">
        <f t="shared" si="2"/>
        <v>14</v>
      </c>
      <c r="K15">
        <f>VLOOKUP($A15,RankingWk4!$A$2:$H$33,2,FALSE)-J15</f>
        <v>4</v>
      </c>
      <c r="L15" t="str">
        <f t="shared" si="0"/>
        <v>New Orleans Saints</v>
      </c>
      <c r="M15" s="2">
        <f t="shared" si="1"/>
        <v>1511.0542732249885</v>
      </c>
      <c r="N15" s="3">
        <f>M15-VLOOKUP($A15,RankingWk4!$A$2:$H$33,3,FALSE)</f>
        <v>14.781821360216554</v>
      </c>
    </row>
    <row r="16" spans="1:14">
      <c r="A16" t="s">
        <v>27</v>
      </c>
      <c r="B16">
        <v>15</v>
      </c>
      <c r="C16">
        <v>1508.1942326393007</v>
      </c>
      <c r="D16">
        <v>4</v>
      </c>
      <c r="E16">
        <v>2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VLOOKUP($A16,RankingWk4!$A$2:$H$33,2,FALSE)-J16</f>
        <v>1</v>
      </c>
      <c r="L16" t="str">
        <f t="shared" si="0"/>
        <v>San Diego Chargers</v>
      </c>
      <c r="M16" s="2">
        <f t="shared" si="1"/>
        <v>1508.1942326393007</v>
      </c>
      <c r="N16" s="3">
        <f>M16-VLOOKUP($A16,RankingWk4!$A$2:$H$33,3,FALSE)</f>
        <v>8.2557841616790029</v>
      </c>
    </row>
    <row r="17" spans="1:14">
      <c r="A17" t="s">
        <v>24</v>
      </c>
      <c r="B17">
        <v>16</v>
      </c>
      <c r="C17">
        <v>1495.940427297478</v>
      </c>
      <c r="D17">
        <v>4</v>
      </c>
      <c r="E17">
        <v>1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VLOOKUP($A17,RankingWk4!$A$2:$H$33,2,FALSE)-J17</f>
        <v>-2</v>
      </c>
      <c r="L17" t="str">
        <f t="shared" si="0"/>
        <v>Philadelphia Eagles</v>
      </c>
      <c r="M17" s="2">
        <f t="shared" si="1"/>
        <v>1495.940427297478</v>
      </c>
      <c r="N17" s="3">
        <f>M17-VLOOKUP($A17,RankingWk4!$A$2:$H$33,3,FALSE)</f>
        <v>-16.675361242339932</v>
      </c>
    </row>
    <row r="18" spans="1:14">
      <c r="A18" t="s">
        <v>28</v>
      </c>
      <c r="B18">
        <v>17</v>
      </c>
      <c r="C18">
        <v>1492.2063085258069</v>
      </c>
      <c r="D18">
        <v>4</v>
      </c>
      <c r="E18">
        <v>1</v>
      </c>
      <c r="F18">
        <v>0</v>
      </c>
      <c r="G18">
        <v>3</v>
      </c>
      <c r="H18">
        <v>0</v>
      </c>
      <c r="J18">
        <f t="shared" si="2"/>
        <v>17</v>
      </c>
      <c r="K18">
        <f>VLOOKUP($A18,RankingWk4!$A$2:$H$33,2,FALSE)-J18</f>
        <v>-2</v>
      </c>
      <c r="L18" t="str">
        <f t="shared" si="0"/>
        <v>Kansas City Chiefs</v>
      </c>
      <c r="M18" s="2">
        <f t="shared" si="1"/>
        <v>1492.2063085258069</v>
      </c>
      <c r="N18" s="3">
        <f>M18-VLOOKUP($A18,RankingWk4!$A$2:$H$33,3,FALSE)</f>
        <v>-9.4873237852004877</v>
      </c>
    </row>
    <row r="19" spans="1:14">
      <c r="A19" t="s">
        <v>32</v>
      </c>
      <c r="B19">
        <v>18</v>
      </c>
      <c r="C19">
        <v>1483.7998596417626</v>
      </c>
      <c r="D19">
        <v>4</v>
      </c>
      <c r="E19">
        <v>2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VLOOKUP($A19,RankingWk4!$A$2:$H$33,2,FALSE)-J19</f>
        <v>-1</v>
      </c>
      <c r="L19" t="str">
        <f t="shared" si="0"/>
        <v>Buffalo Bills</v>
      </c>
      <c r="M19" s="2">
        <f t="shared" si="1"/>
        <v>1483.7998596417626</v>
      </c>
      <c r="N19" s="3">
        <f>M19-VLOOKUP($A19,RankingWk4!$A$2:$H$33,3,FALSE)</f>
        <v>-13.616493833145796</v>
      </c>
    </row>
    <row r="20" spans="1:14">
      <c r="A20" t="s">
        <v>25</v>
      </c>
      <c r="B20">
        <v>19</v>
      </c>
      <c r="C20">
        <v>1481.189359951645</v>
      </c>
      <c r="D20">
        <v>4</v>
      </c>
      <c r="E20">
        <v>0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VLOOKUP($A20,RankingWk4!$A$2:$H$33,2,FALSE)-J20</f>
        <v>0</v>
      </c>
      <c r="L20" t="str">
        <f t="shared" si="0"/>
        <v>Detroit Lions</v>
      </c>
      <c r="M20" s="2">
        <f t="shared" si="1"/>
        <v>1481.189359951645</v>
      </c>
      <c r="N20" s="3">
        <f>M20-VLOOKUP($A20,RankingWk4!$A$2:$H$33,3,FALSE)</f>
        <v>-8.5447104903726085</v>
      </c>
    </row>
    <row r="21" spans="1:14">
      <c r="A21" t="s">
        <v>33</v>
      </c>
      <c r="B21">
        <v>20</v>
      </c>
      <c r="C21">
        <v>1479.9171486884322</v>
      </c>
      <c r="D21">
        <v>4</v>
      </c>
      <c r="E21">
        <v>2</v>
      </c>
      <c r="F21">
        <v>0</v>
      </c>
      <c r="G21">
        <v>2</v>
      </c>
      <c r="H21">
        <v>0</v>
      </c>
      <c r="J21">
        <f t="shared" si="2"/>
        <v>20</v>
      </c>
      <c r="K21">
        <f>VLOOKUP($A21,RankingWk4!$A$2:$H$33,2,FALSE)-J21</f>
        <v>3</v>
      </c>
      <c r="L21" t="str">
        <f t="shared" si="0"/>
        <v>New York Giants</v>
      </c>
      <c r="M21" s="2">
        <f t="shared" si="1"/>
        <v>1479.9171486884322</v>
      </c>
      <c r="N21" s="3">
        <f>M21-VLOOKUP($A21,RankingWk4!$A$2:$H$33,3,FALSE)</f>
        <v>13.616493833145796</v>
      </c>
    </row>
    <row r="22" spans="1:14">
      <c r="A22" t="s">
        <v>34</v>
      </c>
      <c r="B22">
        <v>21</v>
      </c>
      <c r="C22">
        <v>1475.6753260345952</v>
      </c>
      <c r="D22">
        <v>4</v>
      </c>
      <c r="E22">
        <v>2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VLOOKUP($A22,RankingWk4!$A$2:$H$33,2,FALSE)-J22</f>
        <v>-1</v>
      </c>
      <c r="L22" t="str">
        <f t="shared" si="0"/>
        <v>Minnesota Vikings</v>
      </c>
      <c r="M22" s="2">
        <f t="shared" si="1"/>
        <v>1475.6753260345952</v>
      </c>
      <c r="N22" s="3">
        <f>M22-VLOOKUP($A22,RankingWk4!$A$2:$H$33,3,FALSE)</f>
        <v>-7.2136229140940031</v>
      </c>
    </row>
    <row r="23" spans="1:14">
      <c r="A23" t="s">
        <v>37</v>
      </c>
      <c r="B23">
        <v>22</v>
      </c>
      <c r="C23">
        <v>1473.9551681948631</v>
      </c>
      <c r="D23">
        <v>4</v>
      </c>
      <c r="E23">
        <v>3</v>
      </c>
      <c r="F23">
        <v>0</v>
      </c>
      <c r="G23">
        <v>1</v>
      </c>
      <c r="H23">
        <v>0</v>
      </c>
      <c r="J23">
        <f t="shared" si="2"/>
        <v>22</v>
      </c>
      <c r="K23">
        <f>VLOOKUP($A23,RankingWk4!$A$2:$H$33,2,FALSE)-J23</f>
        <v>2</v>
      </c>
      <c r="L23" t="str">
        <f t="shared" si="0"/>
        <v>New York Jets</v>
      </c>
      <c r="M23" s="2">
        <f t="shared" si="1"/>
        <v>1473.9551681948631</v>
      </c>
      <c r="N23" s="3">
        <f>M23-VLOOKUP($A23,RankingWk4!$A$2:$H$33,3,FALSE)</f>
        <v>13.223085744474929</v>
      </c>
    </row>
    <row r="24" spans="1:14">
      <c r="A24" t="s">
        <v>29</v>
      </c>
      <c r="B24">
        <v>23</v>
      </c>
      <c r="C24">
        <v>1467.6295171140478</v>
      </c>
      <c r="D24">
        <v>4</v>
      </c>
      <c r="E24">
        <v>1</v>
      </c>
      <c r="F24">
        <v>0</v>
      </c>
      <c r="G24">
        <v>3</v>
      </c>
      <c r="H24">
        <v>0</v>
      </c>
      <c r="J24">
        <f t="shared" si="2"/>
        <v>23</v>
      </c>
      <c r="K24">
        <f>VLOOKUP($A24,RankingWk4!$A$2:$H$33,2,FALSE)-J24</f>
        <v>-2</v>
      </c>
      <c r="L24" t="str">
        <f t="shared" si="0"/>
        <v>Miami Dolphins</v>
      </c>
      <c r="M24" s="2">
        <f t="shared" si="1"/>
        <v>1467.6295171140478</v>
      </c>
      <c r="N24" s="3">
        <f>M24-VLOOKUP($A24,RankingWk4!$A$2:$H$33,3,FALSE)</f>
        <v>-13.223085744474929</v>
      </c>
    </row>
    <row r="25" spans="1:14">
      <c r="A25" t="s">
        <v>36</v>
      </c>
      <c r="B25">
        <v>24</v>
      </c>
      <c r="C25">
        <v>1467.1947164846363</v>
      </c>
      <c r="D25">
        <v>4</v>
      </c>
      <c r="E25">
        <v>2</v>
      </c>
      <c r="F25">
        <v>0</v>
      </c>
      <c r="G25">
        <v>2</v>
      </c>
      <c r="H25">
        <v>0</v>
      </c>
      <c r="J25">
        <f t="shared" si="2"/>
        <v>24</v>
      </c>
      <c r="K25">
        <f>VLOOKUP($A25,RankingWk4!$A$2:$H$33,2,FALSE)-J25</f>
        <v>1</v>
      </c>
      <c r="L25" t="str">
        <f t="shared" si="0"/>
        <v>St. Louis Rams</v>
      </c>
      <c r="M25" s="2">
        <f t="shared" si="1"/>
        <v>1467.1947164846363</v>
      </c>
      <c r="N25" s="3">
        <f>M25-VLOOKUP($A25,RankingWk4!$A$2:$H$33,3,FALSE)</f>
        <v>16.52879461415796</v>
      </c>
    </row>
    <row r="26" spans="1:14">
      <c r="A26" t="s">
        <v>31</v>
      </c>
      <c r="B26">
        <v>25</v>
      </c>
      <c r="C26">
        <v>1460.5476331653056</v>
      </c>
      <c r="D26">
        <v>4</v>
      </c>
      <c r="E26">
        <v>1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VLOOKUP($A26,RankingWk4!$A$2:$H$33,2,FALSE)-J26</f>
        <v>-3</v>
      </c>
      <c r="L26" t="str">
        <f t="shared" si="0"/>
        <v>Houston Texans</v>
      </c>
      <c r="M26" s="2">
        <f t="shared" si="1"/>
        <v>1460.5476331653056</v>
      </c>
      <c r="N26" s="3">
        <f>M26-VLOOKUP($A26,RankingWk4!$A$2:$H$33,3,FALSE)</f>
        <v>-10.876590600787495</v>
      </c>
    </row>
    <row r="27" spans="1:14">
      <c r="A27" t="s">
        <v>35</v>
      </c>
      <c r="B27">
        <v>26</v>
      </c>
      <c r="C27">
        <v>1455.0367473864358</v>
      </c>
      <c r="D27">
        <v>4</v>
      </c>
      <c r="E27">
        <v>1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VLOOKUP($A27,RankingWk4!$A$2:$H$33,2,FALSE)-J27</f>
        <v>0</v>
      </c>
      <c r="L27" t="str">
        <f t="shared" si="0"/>
        <v>Chicago Bears</v>
      </c>
      <c r="M27" s="2">
        <f t="shared" si="1"/>
        <v>1455.0367473864358</v>
      </c>
      <c r="N27" s="3">
        <f>M27-VLOOKUP($A27,RankingWk4!$A$2:$H$33,3,FALSE)</f>
        <v>10.829240888140021</v>
      </c>
    </row>
    <row r="28" spans="1:14">
      <c r="A28" t="s">
        <v>38</v>
      </c>
      <c r="B28">
        <v>27</v>
      </c>
      <c r="C28">
        <v>1426.9754180899056</v>
      </c>
      <c r="D28">
        <v>4</v>
      </c>
      <c r="E28">
        <v>1</v>
      </c>
      <c r="F28">
        <v>0</v>
      </c>
      <c r="G28">
        <v>3</v>
      </c>
      <c r="H28">
        <v>0</v>
      </c>
      <c r="J28">
        <f t="shared" si="2"/>
        <v>27</v>
      </c>
      <c r="K28">
        <f>VLOOKUP($A28,RankingWk4!$A$2:$H$33,2,FALSE)-J28</f>
        <v>0</v>
      </c>
      <c r="L28" t="str">
        <f t="shared" si="0"/>
        <v>Jacksonville Jaguars</v>
      </c>
      <c r="M28" s="2">
        <f t="shared" si="1"/>
        <v>1426.9754180899056</v>
      </c>
      <c r="N28" s="3">
        <f>M28-VLOOKUP($A28,RankingWk4!$A$2:$H$33,3,FALSE)</f>
        <v>-8.6602310942325857</v>
      </c>
    </row>
    <row r="29" spans="1:14">
      <c r="A29" t="s">
        <v>39</v>
      </c>
      <c r="B29">
        <v>28</v>
      </c>
      <c r="C29">
        <v>1408.6072080789668</v>
      </c>
      <c r="D29">
        <v>4</v>
      </c>
      <c r="E29">
        <v>2</v>
      </c>
      <c r="F29">
        <v>0</v>
      </c>
      <c r="G29">
        <v>2</v>
      </c>
      <c r="H29">
        <v>0</v>
      </c>
      <c r="J29">
        <f t="shared" si="2"/>
        <v>28</v>
      </c>
      <c r="K29">
        <f>VLOOKUP($A29,RankingWk4!$A$2:$H$33,2,FALSE)-J29</f>
        <v>1</v>
      </c>
      <c r="L29" t="str">
        <f t="shared" si="0"/>
        <v>Washington Redskins</v>
      </c>
      <c r="M29" s="2">
        <f t="shared" si="1"/>
        <v>1408.6072080789668</v>
      </c>
      <c r="N29" s="3">
        <f>M29-VLOOKUP($A29,RankingWk4!$A$2:$H$33,3,FALSE)</f>
        <v>16.675361242339932</v>
      </c>
    </row>
    <row r="30" spans="1:14">
      <c r="A30" t="s">
        <v>41</v>
      </c>
      <c r="B30">
        <v>29</v>
      </c>
      <c r="C30">
        <v>1386.6602251394938</v>
      </c>
      <c r="D30">
        <v>4</v>
      </c>
      <c r="E30">
        <v>2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VLOOKUP($A30,RankingWk4!$A$2:$H$33,2,FALSE)-J30</f>
        <v>-1</v>
      </c>
      <c r="L30" t="str">
        <f t="shared" si="0"/>
        <v>Oakland Raiders</v>
      </c>
      <c r="M30" s="2">
        <f t="shared" si="1"/>
        <v>1386.6602251394938</v>
      </c>
      <c r="N30" s="3">
        <f>M30-VLOOKUP($A30,RankingWk4!$A$2:$H$33,3,FALSE)</f>
        <v>-10.829240888140021</v>
      </c>
    </row>
    <row r="31" spans="1:14">
      <c r="A31" t="s">
        <v>40</v>
      </c>
      <c r="B31">
        <v>30</v>
      </c>
      <c r="C31">
        <v>1368.8400710046963</v>
      </c>
      <c r="D31">
        <v>4</v>
      </c>
      <c r="E31">
        <v>1</v>
      </c>
      <c r="F31">
        <v>0</v>
      </c>
      <c r="G31">
        <v>3</v>
      </c>
      <c r="H31">
        <v>0</v>
      </c>
      <c r="J31">
        <f t="shared" si="2"/>
        <v>30</v>
      </c>
      <c r="K31">
        <f>VLOOKUP($A31,RankingWk4!$A$2:$H$33,2,FALSE)-J31</f>
        <v>0</v>
      </c>
      <c r="L31" t="str">
        <f t="shared" si="0"/>
        <v>Cleveland Browns</v>
      </c>
      <c r="M31" s="2">
        <f t="shared" si="1"/>
        <v>1368.8400710046963</v>
      </c>
      <c r="N31" s="3">
        <f>M31-VLOOKUP($A31,RankingWk4!$A$2:$H$33,3,FALSE)</f>
        <v>-8.2557841616790029</v>
      </c>
    </row>
    <row r="32" spans="1:14">
      <c r="A32" t="s">
        <v>42</v>
      </c>
      <c r="B32">
        <v>31</v>
      </c>
      <c r="C32">
        <v>1368.1535403570169</v>
      </c>
      <c r="D32">
        <v>3</v>
      </c>
      <c r="E32">
        <v>1</v>
      </c>
      <c r="F32">
        <v>0</v>
      </c>
      <c r="G32">
        <v>2</v>
      </c>
      <c r="H32">
        <v>1</v>
      </c>
      <c r="J32">
        <f t="shared" si="2"/>
        <v>31</v>
      </c>
      <c r="K32">
        <f>VLOOKUP($A32,RankingWk4!$A$2:$H$33,2,FALSE)-J32</f>
        <v>0</v>
      </c>
      <c r="L32" t="str">
        <f t="shared" si="0"/>
        <v>Tennessee Titans</v>
      </c>
      <c r="M32" s="2">
        <f t="shared" si="1"/>
        <v>1368.1535403570169</v>
      </c>
      <c r="N32" s="3">
        <f>M32-VLOOKUP($A32,RankingWk4!$A$2:$H$33,3,FALSE)</f>
        <v>0</v>
      </c>
    </row>
    <row r="33" spans="1:14">
      <c r="A33" t="s">
        <v>43</v>
      </c>
      <c r="B33">
        <v>32</v>
      </c>
      <c r="C33">
        <v>1357.5840474261902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VLOOKUP($A33,RankingWk4!$A$2:$H$33,2,FALSE)-J33</f>
        <v>0</v>
      </c>
      <c r="L33" t="str">
        <f t="shared" si="0"/>
        <v>Tampa Bay Buccaneers</v>
      </c>
      <c r="M33" s="2">
        <f t="shared" si="1"/>
        <v>1357.5840474261902</v>
      </c>
      <c r="N33" s="3">
        <f>M33-VLOOKUP($A33,RankingWk4!$A$2:$H$33,3,FALSE)</f>
        <v>-6.7624349516952407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 t="s">
        <v>9</v>
      </c>
      <c r="L1" s="1" t="s">
        <v>10</v>
      </c>
      <c r="M1" s="1" t="s">
        <v>2</v>
      </c>
      <c r="N1" s="1" t="s">
        <v>11</v>
      </c>
    </row>
    <row r="2" spans="1:14">
      <c r="A2" t="s">
        <v>12</v>
      </c>
      <c r="B2">
        <v>1</v>
      </c>
      <c r="C2">
        <v>1683.3450824200199</v>
      </c>
      <c r="D2">
        <v>4</v>
      </c>
      <c r="E2">
        <v>4</v>
      </c>
      <c r="F2">
        <v>0</v>
      </c>
      <c r="G2">
        <v>0</v>
      </c>
      <c r="H2">
        <v>0</v>
      </c>
      <c r="J2">
        <f>1</f>
        <v>1</v>
      </c>
      <c r="K2">
        <f>VLOOKUP($A2,RankingWk5!$A$2:$H$33,2,FALSE)-J2</f>
        <v>0</v>
      </c>
      <c r="L2" t="str">
        <f>A2</f>
        <v>New England Patriots</v>
      </c>
      <c r="M2" s="2">
        <f>C2</f>
        <v>1683.3450824200199</v>
      </c>
      <c r="N2" s="3">
        <f>M2-VLOOKUP($A2,RankingWk5!$A$2:$H$33,3,FALSE)</f>
        <v>8.0398460647413685</v>
      </c>
    </row>
    <row r="3" spans="1:14">
      <c r="A3" t="s">
        <v>14</v>
      </c>
      <c r="B3">
        <v>2</v>
      </c>
      <c r="C3">
        <v>1651.4445812034403</v>
      </c>
      <c r="D3">
        <v>5</v>
      </c>
      <c r="E3">
        <v>5</v>
      </c>
      <c r="F3">
        <v>0</v>
      </c>
      <c r="G3">
        <v>0</v>
      </c>
      <c r="H3">
        <v>0</v>
      </c>
      <c r="J3">
        <f>J2+1</f>
        <v>2</v>
      </c>
      <c r="K3">
        <f>VLOOKUP($A3,RankingWk5!$A$2:$H$33,2,FALSE)-J3</f>
        <v>0</v>
      </c>
      <c r="L3" t="str">
        <f t="shared" ref="L3:L33" si="0">A3</f>
        <v>Denver Broncos</v>
      </c>
      <c r="M3" s="2">
        <f t="shared" ref="M3:M33" si="1">C3</f>
        <v>1651.4445812034403</v>
      </c>
      <c r="N3" s="3">
        <f>M3-VLOOKUP($A3,RankingWk5!$A$2:$H$33,3,FALSE)</f>
        <v>4.5683856315959019</v>
      </c>
    </row>
    <row r="4" spans="1:14">
      <c r="A4" t="s">
        <v>16</v>
      </c>
      <c r="B4">
        <v>3</v>
      </c>
      <c r="C4">
        <v>1609.6563037861379</v>
      </c>
      <c r="D4">
        <v>5</v>
      </c>
      <c r="E4">
        <v>5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VLOOKUP($A4,RankingWk5!$A$2:$H$33,2,FALSE)-J4</f>
        <v>1</v>
      </c>
      <c r="L4" t="str">
        <f t="shared" si="0"/>
        <v>Cincinnati Bengals</v>
      </c>
      <c r="M4" s="2">
        <f t="shared" si="1"/>
        <v>1609.6563037861379</v>
      </c>
      <c r="N4" s="3">
        <f>M4-VLOOKUP($A4,RankingWk5!$A$2:$H$33,3,FALSE)</f>
        <v>13.05814555243046</v>
      </c>
    </row>
    <row r="5" spans="1:14">
      <c r="A5" t="s">
        <v>13</v>
      </c>
      <c r="B5">
        <v>4</v>
      </c>
      <c r="C5">
        <v>1599.0639053378759</v>
      </c>
      <c r="D5">
        <v>5</v>
      </c>
      <c r="E5">
        <v>2</v>
      </c>
      <c r="F5">
        <v>0</v>
      </c>
      <c r="G5">
        <v>3</v>
      </c>
      <c r="H5">
        <v>0</v>
      </c>
      <c r="J5">
        <f t="shared" si="2"/>
        <v>4</v>
      </c>
      <c r="K5">
        <f>VLOOKUP($A5,RankingWk5!$A$2:$H$33,2,FALSE)-J5</f>
        <v>-1</v>
      </c>
      <c r="L5" t="str">
        <f t="shared" si="0"/>
        <v>Seattle Seahawks</v>
      </c>
      <c r="M5" s="2">
        <f t="shared" si="1"/>
        <v>1599.0639053378759</v>
      </c>
      <c r="N5" s="3">
        <f>M5-VLOOKUP($A5,RankingWk5!$A$2:$H$33,3,FALSE)</f>
        <v>-13.05814555243046</v>
      </c>
    </row>
    <row r="6" spans="1:14">
      <c r="A6" t="s">
        <v>22</v>
      </c>
      <c r="B6">
        <v>5</v>
      </c>
      <c r="C6">
        <v>1585.7372950600454</v>
      </c>
      <c r="D6">
        <v>5</v>
      </c>
      <c r="E6">
        <v>5</v>
      </c>
      <c r="F6">
        <v>0</v>
      </c>
      <c r="G6">
        <v>0</v>
      </c>
      <c r="H6">
        <v>0</v>
      </c>
      <c r="J6">
        <f t="shared" si="2"/>
        <v>5</v>
      </c>
      <c r="K6">
        <f>VLOOKUP($A6,RankingWk5!$A$2:$H$33,2,FALSE)-J6</f>
        <v>0</v>
      </c>
      <c r="L6" t="str">
        <f t="shared" si="0"/>
        <v>Green Bay Packers</v>
      </c>
      <c r="M6" s="2">
        <f t="shared" si="1"/>
        <v>1585.7372950600454</v>
      </c>
      <c r="N6" s="3">
        <f>M6-VLOOKUP($A6,RankingWk5!$A$2:$H$33,3,FALSE)</f>
        <v>8.6738507206280246</v>
      </c>
    </row>
    <row r="7" spans="1:14">
      <c r="A7" t="s">
        <v>15</v>
      </c>
      <c r="B7">
        <v>6</v>
      </c>
      <c r="C7">
        <v>1563.7795362542872</v>
      </c>
      <c r="D7">
        <v>5</v>
      </c>
      <c r="E7">
        <v>3</v>
      </c>
      <c r="F7">
        <v>0</v>
      </c>
      <c r="G7">
        <v>2</v>
      </c>
      <c r="H7">
        <v>0</v>
      </c>
      <c r="J7">
        <f t="shared" si="2"/>
        <v>6</v>
      </c>
      <c r="K7">
        <f>VLOOKUP($A7,RankingWk5!$A$2:$H$33,2,FALSE)-J7</f>
        <v>0</v>
      </c>
      <c r="L7" t="str">
        <f t="shared" si="0"/>
        <v>Indianapolis Colts</v>
      </c>
      <c r="M7" s="2">
        <f t="shared" si="1"/>
        <v>1563.7795362542872</v>
      </c>
      <c r="N7" s="3">
        <f>M7-VLOOKUP($A7,RankingWk5!$A$2:$H$33,3,FALSE)</f>
        <v>9.1970844272568684</v>
      </c>
    </row>
    <row r="8" spans="1:14">
      <c r="A8" t="s">
        <v>21</v>
      </c>
      <c r="B8">
        <v>7</v>
      </c>
      <c r="C8">
        <v>1560.3028832133534</v>
      </c>
      <c r="D8">
        <v>5</v>
      </c>
      <c r="E8">
        <v>4</v>
      </c>
      <c r="F8">
        <v>0</v>
      </c>
      <c r="G8">
        <v>1</v>
      </c>
      <c r="H8">
        <v>0</v>
      </c>
      <c r="J8">
        <f t="shared" si="2"/>
        <v>7</v>
      </c>
      <c r="K8">
        <f>VLOOKUP($A8,RankingWk5!$A$2:$H$33,2,FALSE)-J8</f>
        <v>0</v>
      </c>
      <c r="L8" t="str">
        <f t="shared" si="0"/>
        <v>Arizona Cardinals</v>
      </c>
      <c r="M8" s="2">
        <f t="shared" si="1"/>
        <v>1560.3028832133534</v>
      </c>
      <c r="N8" s="3">
        <f>M8-VLOOKUP($A8,RankingWk5!$A$2:$H$33,3,FALSE)</f>
        <v>10.047367249014769</v>
      </c>
    </row>
    <row r="9" spans="1:14">
      <c r="A9" t="s">
        <v>20</v>
      </c>
      <c r="B9">
        <v>8</v>
      </c>
      <c r="C9">
        <v>1554.9173407547007</v>
      </c>
      <c r="D9">
        <v>5</v>
      </c>
      <c r="E9">
        <v>3</v>
      </c>
      <c r="F9">
        <v>0</v>
      </c>
      <c r="G9">
        <v>2</v>
      </c>
      <c r="H9">
        <v>0</v>
      </c>
      <c r="J9">
        <f t="shared" si="2"/>
        <v>8</v>
      </c>
      <c r="K9">
        <f>VLOOKUP($A9,RankingWk5!$A$2:$H$33,2,FALSE)-J9</f>
        <v>1</v>
      </c>
      <c r="L9" t="str">
        <f t="shared" si="0"/>
        <v>Pittsburgh Steelers</v>
      </c>
      <c r="M9" s="2">
        <f t="shared" si="1"/>
        <v>1554.9173407547007</v>
      </c>
      <c r="N9" s="3">
        <f>M9-VLOOKUP($A9,RankingWk5!$A$2:$H$33,3,FALSE)</f>
        <v>11.227362615393304</v>
      </c>
    </row>
    <row r="10" spans="1:14">
      <c r="A10" t="s">
        <v>26</v>
      </c>
      <c r="B10">
        <v>9</v>
      </c>
      <c r="C10">
        <v>1543.4544186431156</v>
      </c>
      <c r="D10">
        <v>4</v>
      </c>
      <c r="E10">
        <v>4</v>
      </c>
      <c r="F10">
        <v>0</v>
      </c>
      <c r="G10">
        <v>0</v>
      </c>
      <c r="H10">
        <v>1</v>
      </c>
      <c r="J10">
        <f t="shared" si="2"/>
        <v>9</v>
      </c>
      <c r="K10">
        <f>VLOOKUP($A10,RankingWk5!$A$2:$H$33,2,FALSE)-J10</f>
        <v>1</v>
      </c>
      <c r="L10" t="str">
        <f t="shared" si="0"/>
        <v>Carolina Panthers</v>
      </c>
      <c r="M10" s="2">
        <f t="shared" si="1"/>
        <v>1543.4544186431156</v>
      </c>
      <c r="N10" s="3">
        <f>M10-VLOOKUP($A10,RankingWk5!$A$2:$H$33,3,FALSE)</f>
        <v>0</v>
      </c>
    </row>
    <row r="11" spans="1:14">
      <c r="A11" t="s">
        <v>18</v>
      </c>
      <c r="B11">
        <v>10</v>
      </c>
      <c r="C11">
        <v>1537.5925678382366</v>
      </c>
      <c r="D11">
        <v>5</v>
      </c>
      <c r="E11">
        <v>2</v>
      </c>
      <c r="F11">
        <v>0</v>
      </c>
      <c r="G11">
        <v>3</v>
      </c>
      <c r="H11">
        <v>0</v>
      </c>
      <c r="J11">
        <f t="shared" si="2"/>
        <v>10</v>
      </c>
      <c r="K11">
        <f>VLOOKUP($A11,RankingWk5!$A$2:$H$33,2,FALSE)-J11</f>
        <v>-2</v>
      </c>
      <c r="L11" t="str">
        <f t="shared" si="0"/>
        <v>Dallas Cowboys</v>
      </c>
      <c r="M11" s="2">
        <f t="shared" si="1"/>
        <v>1537.5925678382366</v>
      </c>
      <c r="N11" s="3">
        <f>M11-VLOOKUP($A11,RankingWk5!$A$2:$H$33,3,FALSE)</f>
        <v>-8.0398460647413685</v>
      </c>
    </row>
    <row r="12" spans="1:14">
      <c r="A12" t="s">
        <v>30</v>
      </c>
      <c r="B12">
        <v>11</v>
      </c>
      <c r="C12">
        <v>1536.0557528263771</v>
      </c>
      <c r="D12">
        <v>5</v>
      </c>
      <c r="E12">
        <v>5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VLOOKUP($A12,RankingWk5!$A$2:$H$33,2,FALSE)-J12</f>
        <v>2</v>
      </c>
      <c r="L12" t="str">
        <f t="shared" si="0"/>
        <v>Atlanta Falcons</v>
      </c>
      <c r="M12" s="2">
        <f t="shared" si="1"/>
        <v>1536.0557528263771</v>
      </c>
      <c r="N12" s="3">
        <f>M12-VLOOKUP($A12,RankingWk5!$A$2:$H$33,3,FALSE)</f>
        <v>8.3762318639780915</v>
      </c>
    </row>
    <row r="13" spans="1:14">
      <c r="A13" t="s">
        <v>17</v>
      </c>
      <c r="B13">
        <v>12</v>
      </c>
      <c r="C13">
        <v>1520.874436166232</v>
      </c>
      <c r="D13">
        <v>5</v>
      </c>
      <c r="E13">
        <v>1</v>
      </c>
      <c r="F13">
        <v>0</v>
      </c>
      <c r="G13">
        <v>4</v>
      </c>
      <c r="H13">
        <v>0</v>
      </c>
      <c r="J13">
        <f t="shared" si="2"/>
        <v>12</v>
      </c>
      <c r="K13">
        <f>VLOOKUP($A13,RankingWk5!$A$2:$H$33,2,FALSE)-J13</f>
        <v>0</v>
      </c>
      <c r="L13" t="str">
        <f t="shared" si="0"/>
        <v>San Francisco 49ers</v>
      </c>
      <c r="M13" s="2">
        <f t="shared" si="1"/>
        <v>1520.874436166232</v>
      </c>
      <c r="N13" s="3">
        <f>M13-VLOOKUP($A13,RankingWk5!$A$2:$H$33,3,FALSE)</f>
        <v>-14.477679283564612</v>
      </c>
    </row>
    <row r="14" spans="1:14">
      <c r="A14" t="s">
        <v>19</v>
      </c>
      <c r="B14">
        <v>13</v>
      </c>
      <c r="C14">
        <v>1518.3130486933157</v>
      </c>
      <c r="D14">
        <v>5</v>
      </c>
      <c r="E14">
        <v>1</v>
      </c>
      <c r="F14">
        <v>0</v>
      </c>
      <c r="G14">
        <v>4</v>
      </c>
      <c r="H14">
        <v>0</v>
      </c>
      <c r="J14">
        <f t="shared" si="2"/>
        <v>13</v>
      </c>
      <c r="K14">
        <f>VLOOKUP($A14,RankingWk5!$A$2:$H$33,2,FALSE)-J14</f>
        <v>-2</v>
      </c>
      <c r="L14" t="str">
        <f t="shared" si="0"/>
        <v>Baltimore Ravens</v>
      </c>
      <c r="M14" s="2">
        <f t="shared" si="1"/>
        <v>1518.3130486933157</v>
      </c>
      <c r="N14" s="3">
        <f>M14-VLOOKUP($A14,RankingWk5!$A$2:$H$33,3,FALSE)</f>
        <v>-18.101219326180399</v>
      </c>
    </row>
    <row r="15" spans="1:14">
      <c r="A15" t="s">
        <v>24</v>
      </c>
      <c r="B15">
        <v>14</v>
      </c>
      <c r="C15">
        <v>1508.9838488771659</v>
      </c>
      <c r="D15">
        <v>5</v>
      </c>
      <c r="E15">
        <v>2</v>
      </c>
      <c r="F15">
        <v>0</v>
      </c>
      <c r="G15">
        <v>3</v>
      </c>
      <c r="H15">
        <v>0</v>
      </c>
      <c r="J15">
        <f t="shared" si="2"/>
        <v>14</v>
      </c>
      <c r="K15">
        <f>VLOOKUP($A15,RankingWk5!$A$2:$H$33,2,FALSE)-J15</f>
        <v>2</v>
      </c>
      <c r="L15" t="str">
        <f t="shared" si="0"/>
        <v>Philadelphia Eagles</v>
      </c>
      <c r="M15" s="2">
        <f t="shared" si="1"/>
        <v>1508.9838488771659</v>
      </c>
      <c r="N15" s="3">
        <f>M15-VLOOKUP($A15,RankingWk5!$A$2:$H$33,3,FALSE)</f>
        <v>13.043421579687902</v>
      </c>
    </row>
    <row r="16" spans="1:14">
      <c r="A16" t="s">
        <v>23</v>
      </c>
      <c r="B16">
        <v>15</v>
      </c>
      <c r="C16">
        <v>1498.0108516453006</v>
      </c>
      <c r="D16">
        <v>5</v>
      </c>
      <c r="E16">
        <v>1</v>
      </c>
      <c r="F16">
        <v>0</v>
      </c>
      <c r="G16">
        <v>4</v>
      </c>
      <c r="H16">
        <v>0</v>
      </c>
      <c r="J16">
        <f t="shared" si="2"/>
        <v>15</v>
      </c>
      <c r="K16">
        <f>VLOOKUP($A16,RankingWk5!$A$2:$H$33,2,FALSE)-J16</f>
        <v>-1</v>
      </c>
      <c r="L16" t="str">
        <f t="shared" si="0"/>
        <v>New Orleans Saints</v>
      </c>
      <c r="M16" s="2">
        <f t="shared" si="1"/>
        <v>1498.0108516453006</v>
      </c>
      <c r="N16" s="3">
        <f>M16-VLOOKUP($A16,RankingWk5!$A$2:$H$33,3,FALSE)</f>
        <v>-13.043421579687902</v>
      </c>
    </row>
    <row r="17" spans="1:14">
      <c r="A17" t="s">
        <v>27</v>
      </c>
      <c r="B17">
        <v>16</v>
      </c>
      <c r="C17">
        <v>1496.9668700239074</v>
      </c>
      <c r="D17">
        <v>5</v>
      </c>
      <c r="E17">
        <v>2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VLOOKUP($A17,RankingWk5!$A$2:$H$33,2,FALSE)-J17</f>
        <v>-1</v>
      </c>
      <c r="L17" t="str">
        <f t="shared" si="0"/>
        <v>San Diego Chargers</v>
      </c>
      <c r="M17" s="2">
        <f t="shared" si="1"/>
        <v>1496.9668700239074</v>
      </c>
      <c r="N17" s="3">
        <f>M17-VLOOKUP($A17,RankingWk5!$A$2:$H$33,3,FALSE)</f>
        <v>-11.227362615393304</v>
      </c>
    </row>
    <row r="18" spans="1:14">
      <c r="A18" t="s">
        <v>33</v>
      </c>
      <c r="B18">
        <v>17</v>
      </c>
      <c r="C18">
        <v>1494.3948279719968</v>
      </c>
      <c r="D18">
        <v>5</v>
      </c>
      <c r="E18">
        <v>3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VLOOKUP($A18,RankingWk5!$A$2:$H$33,2,FALSE)-J18</f>
        <v>3</v>
      </c>
      <c r="L18" t="str">
        <f t="shared" si="0"/>
        <v>New York Giants</v>
      </c>
      <c r="M18" s="2">
        <f t="shared" si="1"/>
        <v>1494.3948279719968</v>
      </c>
      <c r="N18" s="3">
        <f>M18-VLOOKUP($A18,RankingWk5!$A$2:$H$33,3,FALSE)</f>
        <v>14.477679283564612</v>
      </c>
    </row>
    <row r="19" spans="1:14">
      <c r="A19" t="s">
        <v>32</v>
      </c>
      <c r="B19">
        <v>18</v>
      </c>
      <c r="C19">
        <v>1492.2862914514953</v>
      </c>
      <c r="D19">
        <v>5</v>
      </c>
      <c r="E19">
        <v>3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VLOOKUP($A19,RankingWk5!$A$2:$H$33,2,FALSE)-J19</f>
        <v>0</v>
      </c>
      <c r="L19" t="str">
        <f t="shared" si="0"/>
        <v>Buffalo Bills</v>
      </c>
      <c r="M19" s="2">
        <f t="shared" si="1"/>
        <v>1492.2862914514953</v>
      </c>
      <c r="N19" s="3">
        <f>M19-VLOOKUP($A19,RankingWk5!$A$2:$H$33,3,FALSE)</f>
        <v>8.4864318097327214</v>
      </c>
    </row>
    <row r="20" spans="1:14">
      <c r="A20" t="s">
        <v>28</v>
      </c>
      <c r="B20">
        <v>19</v>
      </c>
      <c r="C20">
        <v>1478.3741046730067</v>
      </c>
      <c r="D20">
        <v>5</v>
      </c>
      <c r="E20">
        <v>1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VLOOKUP($A20,RankingWk5!$A$2:$H$33,2,FALSE)-J20</f>
        <v>-2</v>
      </c>
      <c r="L20" t="str">
        <f t="shared" si="0"/>
        <v>Kansas City Chiefs</v>
      </c>
      <c r="M20" s="2">
        <f t="shared" si="1"/>
        <v>1478.3741046730067</v>
      </c>
      <c r="N20" s="3">
        <f>M20-VLOOKUP($A20,RankingWk5!$A$2:$H$33,3,FALSE)</f>
        <v>-13.832203852800149</v>
      </c>
    </row>
    <row r="21" spans="1:14">
      <c r="A21" t="s">
        <v>34</v>
      </c>
      <c r="B21">
        <v>20</v>
      </c>
      <c r="C21">
        <v>1475.6753260345952</v>
      </c>
      <c r="D21">
        <v>4</v>
      </c>
      <c r="E21">
        <v>2</v>
      </c>
      <c r="F21">
        <v>0</v>
      </c>
      <c r="G21">
        <v>2</v>
      </c>
      <c r="H21">
        <v>1</v>
      </c>
      <c r="J21">
        <f t="shared" si="2"/>
        <v>20</v>
      </c>
      <c r="K21">
        <f>VLOOKUP($A21,RankingWk5!$A$2:$H$33,2,FALSE)-J21</f>
        <v>1</v>
      </c>
      <c r="L21" t="str">
        <f t="shared" si="0"/>
        <v>Minnesota Vikings</v>
      </c>
      <c r="M21" s="2">
        <f t="shared" si="1"/>
        <v>1475.6753260345952</v>
      </c>
      <c r="N21" s="3">
        <f>M21-VLOOKUP($A21,RankingWk5!$A$2:$H$33,3,FALSE)</f>
        <v>0</v>
      </c>
    </row>
    <row r="22" spans="1:14">
      <c r="A22" t="s">
        <v>37</v>
      </c>
      <c r="B22">
        <v>21</v>
      </c>
      <c r="C22">
        <v>1473.9551681948631</v>
      </c>
      <c r="D22">
        <v>4</v>
      </c>
      <c r="E22">
        <v>3</v>
      </c>
      <c r="F22">
        <v>0</v>
      </c>
      <c r="G22">
        <v>1</v>
      </c>
      <c r="H22">
        <v>1</v>
      </c>
      <c r="J22">
        <f t="shared" si="2"/>
        <v>21</v>
      </c>
      <c r="K22">
        <f>VLOOKUP($A22,RankingWk5!$A$2:$H$33,2,FALSE)-J22</f>
        <v>1</v>
      </c>
      <c r="L22" t="str">
        <f t="shared" si="0"/>
        <v>New York Jets</v>
      </c>
      <c r="M22" s="2">
        <f t="shared" si="1"/>
        <v>1473.9551681948631</v>
      </c>
      <c r="N22" s="3">
        <f>M22-VLOOKUP($A22,RankingWk5!$A$2:$H$33,3,FALSE)</f>
        <v>0</v>
      </c>
    </row>
    <row r="23" spans="1:14">
      <c r="A23" t="s">
        <v>25</v>
      </c>
      <c r="B23">
        <v>22</v>
      </c>
      <c r="C23">
        <v>1471.1419927026302</v>
      </c>
      <c r="D23">
        <v>5</v>
      </c>
      <c r="E23">
        <v>0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VLOOKUP($A23,RankingWk5!$A$2:$H$33,2,FALSE)-J23</f>
        <v>-3</v>
      </c>
      <c r="L23" t="str">
        <f t="shared" si="0"/>
        <v>Detroit Lions</v>
      </c>
      <c r="M23" s="2">
        <f t="shared" si="1"/>
        <v>1471.1419927026302</v>
      </c>
      <c r="N23" s="3">
        <f>M23-VLOOKUP($A23,RankingWk5!$A$2:$H$33,3,FALSE)</f>
        <v>-10.047367249014769</v>
      </c>
    </row>
    <row r="24" spans="1:14">
      <c r="A24" t="s">
        <v>35</v>
      </c>
      <c r="B24">
        <v>23</v>
      </c>
      <c r="C24">
        <v>1468.8689512392359</v>
      </c>
      <c r="D24">
        <v>5</v>
      </c>
      <c r="E24">
        <v>2</v>
      </c>
      <c r="F24">
        <v>0</v>
      </c>
      <c r="G24">
        <v>3</v>
      </c>
      <c r="H24">
        <v>0</v>
      </c>
      <c r="J24">
        <f t="shared" si="2"/>
        <v>23</v>
      </c>
      <c r="K24">
        <f>VLOOKUP($A24,RankingWk5!$A$2:$H$33,2,FALSE)-J24</f>
        <v>3</v>
      </c>
      <c r="L24" t="str">
        <f t="shared" si="0"/>
        <v>Chicago Bears</v>
      </c>
      <c r="M24" s="2">
        <f t="shared" si="1"/>
        <v>1468.8689512392359</v>
      </c>
      <c r="N24" s="3">
        <f>M24-VLOOKUP($A24,RankingWk5!$A$2:$H$33,3,FALSE)</f>
        <v>13.832203852800149</v>
      </c>
    </row>
    <row r="25" spans="1:14">
      <c r="A25" t="s">
        <v>29</v>
      </c>
      <c r="B25">
        <v>24</v>
      </c>
      <c r="C25">
        <v>1467.6295171140478</v>
      </c>
      <c r="D25">
        <v>4</v>
      </c>
      <c r="E25">
        <v>1</v>
      </c>
      <c r="F25">
        <v>0</v>
      </c>
      <c r="G25">
        <v>3</v>
      </c>
      <c r="H25">
        <v>1</v>
      </c>
      <c r="J25">
        <f t="shared" si="2"/>
        <v>24</v>
      </c>
      <c r="K25">
        <f>VLOOKUP($A25,RankingWk5!$A$2:$H$33,2,FALSE)-J25</f>
        <v>-1</v>
      </c>
      <c r="L25" t="str">
        <f t="shared" si="0"/>
        <v>Miami Dolphins</v>
      </c>
      <c r="M25" s="2">
        <f t="shared" si="1"/>
        <v>1467.6295171140478</v>
      </c>
      <c r="N25" s="3">
        <f>M25-VLOOKUP($A25,RankingWk5!$A$2:$H$33,3,FALSE)</f>
        <v>0</v>
      </c>
    </row>
    <row r="26" spans="1:14">
      <c r="A26" t="s">
        <v>36</v>
      </c>
      <c r="B26">
        <v>25</v>
      </c>
      <c r="C26">
        <v>1458.5208657640082</v>
      </c>
      <c r="D26">
        <v>5</v>
      </c>
      <c r="E26">
        <v>2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VLOOKUP($A26,RankingWk5!$A$2:$H$33,2,FALSE)-J26</f>
        <v>-1</v>
      </c>
      <c r="L26" t="str">
        <f t="shared" si="0"/>
        <v>St. Louis Rams</v>
      </c>
      <c r="M26" s="2">
        <f t="shared" si="1"/>
        <v>1458.5208657640082</v>
      </c>
      <c r="N26" s="3">
        <f>M26-VLOOKUP($A26,RankingWk5!$A$2:$H$33,3,FALSE)</f>
        <v>-8.6738507206280246</v>
      </c>
    </row>
    <row r="27" spans="1:14">
      <c r="A27" t="s">
        <v>31</v>
      </c>
      <c r="B27">
        <v>26</v>
      </c>
      <c r="C27">
        <v>1451.3505487380487</v>
      </c>
      <c r="D27">
        <v>5</v>
      </c>
      <c r="E27">
        <v>1</v>
      </c>
      <c r="F27">
        <v>0</v>
      </c>
      <c r="G27">
        <v>4</v>
      </c>
      <c r="H27">
        <v>0</v>
      </c>
      <c r="J27">
        <f t="shared" si="2"/>
        <v>26</v>
      </c>
      <c r="K27">
        <f>VLOOKUP($A27,RankingWk5!$A$2:$H$33,2,FALSE)-J27</f>
        <v>-1</v>
      </c>
      <c r="L27" t="str">
        <f t="shared" si="0"/>
        <v>Houston Texans</v>
      </c>
      <c r="M27" s="2">
        <f t="shared" si="1"/>
        <v>1451.3505487380487</v>
      </c>
      <c r="N27" s="3">
        <f>M27-VLOOKUP($A27,RankingWk5!$A$2:$H$33,3,FALSE)</f>
        <v>-9.1970844272568684</v>
      </c>
    </row>
    <row r="28" spans="1:14">
      <c r="A28" t="s">
        <v>38</v>
      </c>
      <c r="B28">
        <v>27</v>
      </c>
      <c r="C28">
        <v>1412.0115373248211</v>
      </c>
      <c r="D28">
        <v>5</v>
      </c>
      <c r="E28">
        <v>1</v>
      </c>
      <c r="F28">
        <v>0</v>
      </c>
      <c r="G28">
        <v>4</v>
      </c>
      <c r="H28">
        <v>0</v>
      </c>
      <c r="J28">
        <f t="shared" si="2"/>
        <v>27</v>
      </c>
      <c r="K28">
        <f>VLOOKUP($A28,RankingWk5!$A$2:$H$33,2,FALSE)-J28</f>
        <v>0</v>
      </c>
      <c r="L28" t="str">
        <f t="shared" si="0"/>
        <v>Jacksonville Jaguars</v>
      </c>
      <c r="M28" s="2">
        <f t="shared" si="1"/>
        <v>1412.0115373248211</v>
      </c>
      <c r="N28" s="3">
        <f>M28-VLOOKUP($A28,RankingWk5!$A$2:$H$33,3,FALSE)</f>
        <v>-14.963880765084468</v>
      </c>
    </row>
    <row r="29" spans="1:14">
      <c r="A29" t="s">
        <v>39</v>
      </c>
      <c r="B29">
        <v>28</v>
      </c>
      <c r="C29">
        <v>1400.2309762149887</v>
      </c>
      <c r="D29">
        <v>5</v>
      </c>
      <c r="E29">
        <v>2</v>
      </c>
      <c r="F29">
        <v>0</v>
      </c>
      <c r="G29">
        <v>3</v>
      </c>
      <c r="H29">
        <v>0</v>
      </c>
      <c r="J29">
        <f t="shared" si="2"/>
        <v>28</v>
      </c>
      <c r="K29">
        <f>VLOOKUP($A29,RankingWk5!$A$2:$H$33,2,FALSE)-J29</f>
        <v>0</v>
      </c>
      <c r="L29" t="str">
        <f t="shared" si="0"/>
        <v>Washington Redskins</v>
      </c>
      <c r="M29" s="2">
        <f t="shared" si="1"/>
        <v>1400.2309762149887</v>
      </c>
      <c r="N29" s="3">
        <f>M29-VLOOKUP($A29,RankingWk5!$A$2:$H$33,3,FALSE)</f>
        <v>-8.3762318639780915</v>
      </c>
    </row>
    <row r="30" spans="1:14">
      <c r="A30" t="s">
        <v>40</v>
      </c>
      <c r="B30">
        <v>29</v>
      </c>
      <c r="C30">
        <v>1386.9412903308767</v>
      </c>
      <c r="D30">
        <v>5</v>
      </c>
      <c r="E30">
        <v>2</v>
      </c>
      <c r="F30">
        <v>0</v>
      </c>
      <c r="G30">
        <v>3</v>
      </c>
      <c r="H30">
        <v>0</v>
      </c>
      <c r="J30">
        <f t="shared" si="2"/>
        <v>29</v>
      </c>
      <c r="K30">
        <f>VLOOKUP($A30,RankingWk5!$A$2:$H$33,2,FALSE)-J30</f>
        <v>1</v>
      </c>
      <c r="L30" t="str">
        <f t="shared" si="0"/>
        <v>Cleveland Browns</v>
      </c>
      <c r="M30" s="2">
        <f t="shared" si="1"/>
        <v>1386.9412903308767</v>
      </c>
      <c r="N30" s="3">
        <f>M30-VLOOKUP($A30,RankingWk5!$A$2:$H$33,3,FALSE)</f>
        <v>18.101219326180399</v>
      </c>
    </row>
    <row r="31" spans="1:14">
      <c r="A31" t="s">
        <v>41</v>
      </c>
      <c r="B31">
        <v>30</v>
      </c>
      <c r="C31">
        <v>1382.0918395078979</v>
      </c>
      <c r="D31">
        <v>5</v>
      </c>
      <c r="E31">
        <v>2</v>
      </c>
      <c r="F31">
        <v>0</v>
      </c>
      <c r="G31">
        <v>3</v>
      </c>
      <c r="H31">
        <v>0</v>
      </c>
      <c r="J31">
        <f t="shared" si="2"/>
        <v>30</v>
      </c>
      <c r="K31">
        <f>VLOOKUP($A31,RankingWk5!$A$2:$H$33,2,FALSE)-J31</f>
        <v>-1</v>
      </c>
      <c r="L31" t="str">
        <f t="shared" si="0"/>
        <v>Oakland Raiders</v>
      </c>
      <c r="M31" s="2">
        <f t="shared" si="1"/>
        <v>1382.0918395078979</v>
      </c>
      <c r="N31" s="3">
        <f>M31-VLOOKUP($A31,RankingWk5!$A$2:$H$33,3,FALSE)</f>
        <v>-4.5683856315959019</v>
      </c>
    </row>
    <row r="32" spans="1:14">
      <c r="A32" t="s">
        <v>43</v>
      </c>
      <c r="B32">
        <v>31</v>
      </c>
      <c r="C32">
        <v>1372.5479281912747</v>
      </c>
      <c r="D32">
        <v>5</v>
      </c>
      <c r="E32">
        <v>2</v>
      </c>
      <c r="F32">
        <v>0</v>
      </c>
      <c r="G32">
        <v>3</v>
      </c>
      <c r="H32">
        <v>0</v>
      </c>
      <c r="J32">
        <f t="shared" si="2"/>
        <v>31</v>
      </c>
      <c r="K32">
        <f>VLOOKUP($A32,RankingWk5!$A$2:$H$33,2,FALSE)-J32</f>
        <v>1</v>
      </c>
      <c r="L32" t="str">
        <f t="shared" si="0"/>
        <v>Tampa Bay Buccaneers</v>
      </c>
      <c r="M32" s="2">
        <f t="shared" si="1"/>
        <v>1372.5479281912747</v>
      </c>
      <c r="N32" s="3">
        <f>M32-VLOOKUP($A32,RankingWk5!$A$2:$H$33,3,FALSE)</f>
        <v>14.963880765084468</v>
      </c>
    </row>
    <row r="33" spans="1:14">
      <c r="A33" t="s">
        <v>42</v>
      </c>
      <c r="B33">
        <v>32</v>
      </c>
      <c r="C33">
        <v>1359.6671085472842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VLOOKUP($A33,RankingWk5!$A$2:$H$33,2,FALSE)-J33</f>
        <v>-1</v>
      </c>
      <c r="L33" t="str">
        <f t="shared" si="0"/>
        <v>Tennessee Titans</v>
      </c>
      <c r="M33" s="2">
        <f t="shared" si="1"/>
        <v>1359.6671085472842</v>
      </c>
      <c r="N33" s="3">
        <f>M33-VLOOKUP($A33,RankingWk5!$A$2:$H$33,3,FALSE)</f>
        <v>-8.4864318097327214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 t="s">
        <v>9</v>
      </c>
      <c r="L1" s="1" t="s">
        <v>10</v>
      </c>
      <c r="M1" s="1" t="s">
        <v>2</v>
      </c>
      <c r="N1" s="1" t="s">
        <v>11</v>
      </c>
    </row>
    <row r="2" spans="1:14">
      <c r="A2" t="s">
        <v>12</v>
      </c>
      <c r="B2">
        <v>1</v>
      </c>
      <c r="C2">
        <v>1691.7055075340056</v>
      </c>
      <c r="D2">
        <v>5</v>
      </c>
      <c r="E2">
        <v>5</v>
      </c>
      <c r="F2">
        <v>0</v>
      </c>
      <c r="G2">
        <v>0</v>
      </c>
      <c r="H2">
        <v>0</v>
      </c>
      <c r="J2">
        <f>1</f>
        <v>1</v>
      </c>
      <c r="K2">
        <f>VLOOKUP($A2,RankingWk6!$A$2:$H$33,2,FALSE)-J2</f>
        <v>0</v>
      </c>
      <c r="L2" t="str">
        <f>A2</f>
        <v>New England Patriots</v>
      </c>
      <c r="M2" s="2">
        <f>C2</f>
        <v>1691.7055075340056</v>
      </c>
      <c r="N2" s="3">
        <f>M2-VLOOKUP($A2,RankingWk6!$A$2:$H$33,3,FALSE)</f>
        <v>8.3604251139856842</v>
      </c>
    </row>
    <row r="3" spans="1:14">
      <c r="A3" t="s">
        <v>14</v>
      </c>
      <c r="B3">
        <v>2</v>
      </c>
      <c r="C3">
        <v>1655.9215433214251</v>
      </c>
      <c r="D3">
        <v>6</v>
      </c>
      <c r="E3">
        <v>6</v>
      </c>
      <c r="F3">
        <v>0</v>
      </c>
      <c r="G3">
        <v>0</v>
      </c>
      <c r="H3">
        <v>0</v>
      </c>
      <c r="J3">
        <f>J2+1</f>
        <v>2</v>
      </c>
      <c r="K3">
        <f>VLOOKUP($A3,RankingWk6!$A$2:$H$33,2,FALSE)-J3</f>
        <v>0</v>
      </c>
      <c r="L3" t="str">
        <f t="shared" ref="L3:L33" si="0">A3</f>
        <v>Denver Broncos</v>
      </c>
      <c r="M3" s="2">
        <f t="shared" ref="M3:M33" si="1">C3</f>
        <v>1655.9215433214251</v>
      </c>
      <c r="N3" s="3">
        <f>M3-VLOOKUP($A3,RankingWk6!$A$2:$H$33,3,FALSE)</f>
        <v>4.47696211798484</v>
      </c>
    </row>
    <row r="4" spans="1:14">
      <c r="A4" t="s">
        <v>16</v>
      </c>
      <c r="B4">
        <v>3</v>
      </c>
      <c r="C4">
        <v>1618.0872031443323</v>
      </c>
      <c r="D4">
        <v>6</v>
      </c>
      <c r="E4">
        <v>6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VLOOKUP($A4,RankingWk6!$A$2:$H$33,2,FALSE)-J4</f>
        <v>0</v>
      </c>
      <c r="L4" t="str">
        <f t="shared" si="0"/>
        <v>Cincinnati Bengals</v>
      </c>
      <c r="M4" s="2">
        <f t="shared" si="1"/>
        <v>1618.0872031443323</v>
      </c>
      <c r="N4" s="3">
        <f>M4-VLOOKUP($A4,RankingWk6!$A$2:$H$33,3,FALSE)</f>
        <v>8.4308993581944378</v>
      </c>
    </row>
    <row r="5" spans="1:14">
      <c r="A5" t="s">
        <v>22</v>
      </c>
      <c r="B5">
        <v>4</v>
      </c>
      <c r="C5">
        <v>1595.1112519990709</v>
      </c>
      <c r="D5">
        <v>6</v>
      </c>
      <c r="E5">
        <v>6</v>
      </c>
      <c r="F5">
        <v>0</v>
      </c>
      <c r="G5">
        <v>0</v>
      </c>
      <c r="H5">
        <v>0</v>
      </c>
      <c r="J5">
        <f t="shared" si="2"/>
        <v>4</v>
      </c>
      <c r="K5">
        <f>VLOOKUP($A5,RankingWk6!$A$2:$H$33,2,FALSE)-J5</f>
        <v>1</v>
      </c>
      <c r="L5" t="str">
        <f t="shared" si="0"/>
        <v>Green Bay Packers</v>
      </c>
      <c r="M5" s="2">
        <f t="shared" si="1"/>
        <v>1595.1112519990709</v>
      </c>
      <c r="N5" s="3">
        <f>M5-VLOOKUP($A5,RankingWk6!$A$2:$H$33,3,FALSE)</f>
        <v>9.3739569390254474</v>
      </c>
    </row>
    <row r="6" spans="1:14">
      <c r="A6" t="s">
        <v>13</v>
      </c>
      <c r="B6">
        <v>5</v>
      </c>
      <c r="C6">
        <v>1584.5801048529781</v>
      </c>
      <c r="D6">
        <v>6</v>
      </c>
      <c r="E6">
        <v>2</v>
      </c>
      <c r="F6">
        <v>0</v>
      </c>
      <c r="G6">
        <v>4</v>
      </c>
      <c r="H6">
        <v>0</v>
      </c>
      <c r="J6">
        <f t="shared" si="2"/>
        <v>5</v>
      </c>
      <c r="K6">
        <f>VLOOKUP($A6,RankingWk6!$A$2:$H$33,2,FALSE)-J6</f>
        <v>-1</v>
      </c>
      <c r="L6" t="str">
        <f t="shared" si="0"/>
        <v>Seattle Seahawks</v>
      </c>
      <c r="M6" s="2">
        <f t="shared" si="1"/>
        <v>1584.5801048529781</v>
      </c>
      <c r="N6" s="3">
        <f>M6-VLOOKUP($A6,RankingWk6!$A$2:$H$33,3,FALSE)</f>
        <v>-14.483800484897756</v>
      </c>
    </row>
    <row r="7" spans="1:14">
      <c r="A7" t="s">
        <v>20</v>
      </c>
      <c r="B7">
        <v>6</v>
      </c>
      <c r="C7">
        <v>1567.6110857028909</v>
      </c>
      <c r="D7">
        <v>6</v>
      </c>
      <c r="E7">
        <v>4</v>
      </c>
      <c r="F7">
        <v>0</v>
      </c>
      <c r="G7">
        <v>2</v>
      </c>
      <c r="H7">
        <v>0</v>
      </c>
      <c r="J7">
        <f t="shared" si="2"/>
        <v>6</v>
      </c>
      <c r="K7">
        <f>VLOOKUP($A7,RankingWk6!$A$2:$H$33,2,FALSE)-J7</f>
        <v>2</v>
      </c>
      <c r="L7" t="str">
        <f t="shared" si="0"/>
        <v>Pittsburgh Steelers</v>
      </c>
      <c r="M7" s="2">
        <f t="shared" si="1"/>
        <v>1567.6110857028909</v>
      </c>
      <c r="N7" s="3">
        <f>M7-VLOOKUP($A7,RankingWk6!$A$2:$H$33,3,FALSE)</f>
        <v>12.693744948190215</v>
      </c>
    </row>
    <row r="8" spans="1:14">
      <c r="A8" t="s">
        <v>26</v>
      </c>
      <c r="B8">
        <v>7</v>
      </c>
      <c r="C8">
        <v>1557.9382191280133</v>
      </c>
      <c r="D8">
        <v>5</v>
      </c>
      <c r="E8">
        <v>5</v>
      </c>
      <c r="F8">
        <v>0</v>
      </c>
      <c r="G8">
        <v>0</v>
      </c>
      <c r="H8">
        <v>0</v>
      </c>
      <c r="J8">
        <f t="shared" si="2"/>
        <v>7</v>
      </c>
      <c r="K8">
        <f>VLOOKUP($A8,RankingWk6!$A$2:$H$33,2,FALSE)-J8</f>
        <v>2</v>
      </c>
      <c r="L8" t="str">
        <f t="shared" si="0"/>
        <v>Carolina Panthers</v>
      </c>
      <c r="M8" s="2">
        <f t="shared" si="1"/>
        <v>1557.9382191280133</v>
      </c>
      <c r="N8" s="3">
        <f>M8-VLOOKUP($A8,RankingWk6!$A$2:$H$33,3,FALSE)</f>
        <v>14.483800484897756</v>
      </c>
    </row>
    <row r="9" spans="1:14">
      <c r="A9" t="s">
        <v>15</v>
      </c>
      <c r="B9">
        <v>8</v>
      </c>
      <c r="C9">
        <v>1555.4191111403015</v>
      </c>
      <c r="D9">
        <v>6</v>
      </c>
      <c r="E9">
        <v>3</v>
      </c>
      <c r="F9">
        <v>0</v>
      </c>
      <c r="G9">
        <v>3</v>
      </c>
      <c r="H9">
        <v>0</v>
      </c>
      <c r="J9">
        <f t="shared" si="2"/>
        <v>8</v>
      </c>
      <c r="K9">
        <f>VLOOKUP($A9,RankingWk6!$A$2:$H$33,2,FALSE)-J9</f>
        <v>-2</v>
      </c>
      <c r="L9" t="str">
        <f t="shared" si="0"/>
        <v>Indianapolis Colts</v>
      </c>
      <c r="M9" s="2">
        <f t="shared" si="1"/>
        <v>1555.4191111403015</v>
      </c>
      <c r="N9" s="3">
        <f>M9-VLOOKUP($A9,RankingWk6!$A$2:$H$33,3,FALSE)</f>
        <v>-8.3604251139856842</v>
      </c>
    </row>
    <row r="10" spans="1:14">
      <c r="A10" t="s">
        <v>21</v>
      </c>
      <c r="B10">
        <v>9</v>
      </c>
      <c r="C10">
        <v>1547.6091382651632</v>
      </c>
      <c r="D10">
        <v>6</v>
      </c>
      <c r="E10">
        <v>4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VLOOKUP($A10,RankingWk6!$A$2:$H$33,2,FALSE)-J10</f>
        <v>-2</v>
      </c>
      <c r="L10" t="str">
        <f t="shared" si="0"/>
        <v>Arizona Cardinals</v>
      </c>
      <c r="M10" s="2">
        <f t="shared" si="1"/>
        <v>1547.6091382651632</v>
      </c>
      <c r="N10" s="3">
        <f>M10-VLOOKUP($A10,RankingWk6!$A$2:$H$33,3,FALSE)</f>
        <v>-12.693744948190215</v>
      </c>
    </row>
    <row r="11" spans="1:14">
      <c r="A11" t="s">
        <v>18</v>
      </c>
      <c r="B11">
        <v>10</v>
      </c>
      <c r="C11">
        <v>1537.5925678382366</v>
      </c>
      <c r="D11">
        <v>5</v>
      </c>
      <c r="E11">
        <v>2</v>
      </c>
      <c r="F11">
        <v>0</v>
      </c>
      <c r="G11">
        <v>3</v>
      </c>
      <c r="H11">
        <v>1</v>
      </c>
      <c r="J11">
        <f t="shared" si="2"/>
        <v>10</v>
      </c>
      <c r="K11">
        <f>VLOOKUP($A11,RankingWk6!$A$2:$H$33,2,FALSE)-J11</f>
        <v>0</v>
      </c>
      <c r="L11" t="str">
        <f t="shared" si="0"/>
        <v>Dallas Cowboys</v>
      </c>
      <c r="M11" s="2">
        <f t="shared" si="1"/>
        <v>1537.5925678382366</v>
      </c>
      <c r="N11" s="3">
        <f>M11-VLOOKUP($A11,RankingWk6!$A$2:$H$33,3,FALSE)</f>
        <v>0</v>
      </c>
    </row>
    <row r="12" spans="1:14">
      <c r="A12" t="s">
        <v>17</v>
      </c>
      <c r="B12">
        <v>11</v>
      </c>
      <c r="C12">
        <v>1533.2822845136454</v>
      </c>
      <c r="D12">
        <v>6</v>
      </c>
      <c r="E12">
        <v>2</v>
      </c>
      <c r="F12">
        <v>0</v>
      </c>
      <c r="G12">
        <v>4</v>
      </c>
      <c r="H12">
        <v>0</v>
      </c>
      <c r="J12">
        <f t="shared" si="2"/>
        <v>11</v>
      </c>
      <c r="K12">
        <f>VLOOKUP($A12,RankingWk6!$A$2:$H$33,2,FALSE)-J12</f>
        <v>1</v>
      </c>
      <c r="L12" t="str">
        <f t="shared" si="0"/>
        <v>San Francisco 49ers</v>
      </c>
      <c r="M12" s="2">
        <f t="shared" si="1"/>
        <v>1533.2822845136454</v>
      </c>
      <c r="N12" s="3">
        <f>M12-VLOOKUP($A12,RankingWk6!$A$2:$H$33,3,FALSE)</f>
        <v>12.407848347413392</v>
      </c>
    </row>
    <row r="13" spans="1:14">
      <c r="A13" t="s">
        <v>30</v>
      </c>
      <c r="B13">
        <v>12</v>
      </c>
      <c r="C13">
        <v>1522.1924222200653</v>
      </c>
      <c r="D13">
        <v>6</v>
      </c>
      <c r="E13">
        <v>5</v>
      </c>
      <c r="F13">
        <v>0</v>
      </c>
      <c r="G13">
        <v>1</v>
      </c>
      <c r="H13">
        <v>0</v>
      </c>
      <c r="J13">
        <f t="shared" si="2"/>
        <v>12</v>
      </c>
      <c r="K13">
        <f>VLOOKUP($A13,RankingWk6!$A$2:$H$33,2,FALSE)-J13</f>
        <v>-1</v>
      </c>
      <c r="L13" t="str">
        <f t="shared" si="0"/>
        <v>Atlanta Falcons</v>
      </c>
      <c r="M13" s="2">
        <f t="shared" si="1"/>
        <v>1522.1924222200653</v>
      </c>
      <c r="N13" s="3">
        <f>M13-VLOOKUP($A13,RankingWk6!$A$2:$H$33,3,FALSE)</f>
        <v>-13.86333060631182</v>
      </c>
    </row>
    <row r="14" spans="1:14">
      <c r="A14" t="s">
        <v>24</v>
      </c>
      <c r="B14">
        <v>13</v>
      </c>
      <c r="C14">
        <v>1520.9592749323783</v>
      </c>
      <c r="D14">
        <v>6</v>
      </c>
      <c r="E14">
        <v>3</v>
      </c>
      <c r="F14">
        <v>0</v>
      </c>
      <c r="G14">
        <v>3</v>
      </c>
      <c r="H14">
        <v>0</v>
      </c>
      <c r="J14">
        <f t="shared" si="2"/>
        <v>13</v>
      </c>
      <c r="K14">
        <f>VLOOKUP($A14,RankingWk6!$A$2:$H$33,2,FALSE)-J14</f>
        <v>1</v>
      </c>
      <c r="L14" t="str">
        <f t="shared" si="0"/>
        <v>Philadelphia Eagles</v>
      </c>
      <c r="M14" s="2">
        <f t="shared" si="1"/>
        <v>1520.9592749323783</v>
      </c>
      <c r="N14" s="3">
        <f>M14-VLOOKUP($A14,RankingWk6!$A$2:$H$33,3,FALSE)</f>
        <v>11.975426055212438</v>
      </c>
    </row>
    <row r="15" spans="1:14">
      <c r="A15" t="s">
        <v>23</v>
      </c>
      <c r="B15">
        <v>14</v>
      </c>
      <c r="C15">
        <v>1511.8741822516124</v>
      </c>
      <c r="D15">
        <v>6</v>
      </c>
      <c r="E15">
        <v>2</v>
      </c>
      <c r="F15">
        <v>0</v>
      </c>
      <c r="G15">
        <v>4</v>
      </c>
      <c r="H15">
        <v>0</v>
      </c>
      <c r="J15">
        <f t="shared" si="2"/>
        <v>14</v>
      </c>
      <c r="K15">
        <f>VLOOKUP($A15,RankingWk6!$A$2:$H$33,2,FALSE)-J15</f>
        <v>1</v>
      </c>
      <c r="L15" t="str">
        <f t="shared" si="0"/>
        <v>New Orleans Saints</v>
      </c>
      <c r="M15" s="2">
        <f t="shared" si="1"/>
        <v>1511.8741822516124</v>
      </c>
      <c r="N15" s="3">
        <f>M15-VLOOKUP($A15,RankingWk6!$A$2:$H$33,3,FALSE)</f>
        <v>13.86333060631182</v>
      </c>
    </row>
    <row r="16" spans="1:14">
      <c r="A16" t="s">
        <v>19</v>
      </c>
      <c r="B16">
        <v>15</v>
      </c>
      <c r="C16">
        <v>1505.9052003459024</v>
      </c>
      <c r="D16">
        <v>6</v>
      </c>
      <c r="E16">
        <v>1</v>
      </c>
      <c r="F16">
        <v>0</v>
      </c>
      <c r="G16">
        <v>5</v>
      </c>
      <c r="H16">
        <v>0</v>
      </c>
      <c r="J16">
        <f t="shared" si="2"/>
        <v>15</v>
      </c>
      <c r="K16">
        <f>VLOOKUP($A16,RankingWk6!$A$2:$H$33,2,FALSE)-J16</f>
        <v>-2</v>
      </c>
      <c r="L16" t="str">
        <f t="shared" si="0"/>
        <v>Baltimore Ravens</v>
      </c>
      <c r="M16" s="2">
        <f t="shared" si="1"/>
        <v>1505.9052003459024</v>
      </c>
      <c r="N16" s="3">
        <f>M16-VLOOKUP($A16,RankingWk6!$A$2:$H$33,3,FALSE)</f>
        <v>-12.407848347413392</v>
      </c>
    </row>
    <row r="17" spans="1:14">
      <c r="A17" t="s">
        <v>34</v>
      </c>
      <c r="B17">
        <v>16</v>
      </c>
      <c r="C17">
        <v>1488.2724204483932</v>
      </c>
      <c r="D17">
        <v>5</v>
      </c>
      <c r="E17">
        <v>3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VLOOKUP($A17,RankingWk6!$A$2:$H$33,2,FALSE)-J17</f>
        <v>4</v>
      </c>
      <c r="L17" t="str">
        <f t="shared" si="0"/>
        <v>Minnesota Vikings</v>
      </c>
      <c r="M17" s="2">
        <f t="shared" si="1"/>
        <v>1488.2724204483932</v>
      </c>
      <c r="N17" s="3">
        <f>M17-VLOOKUP($A17,RankingWk6!$A$2:$H$33,3,FALSE)</f>
        <v>12.597094413798004</v>
      </c>
    </row>
    <row r="18" spans="1:14">
      <c r="A18" t="s">
        <v>27</v>
      </c>
      <c r="B18">
        <v>17</v>
      </c>
      <c r="C18">
        <v>1487.592913084882</v>
      </c>
      <c r="D18">
        <v>6</v>
      </c>
      <c r="E18">
        <v>2</v>
      </c>
      <c r="F18">
        <v>0</v>
      </c>
      <c r="G18">
        <v>4</v>
      </c>
      <c r="H18">
        <v>0</v>
      </c>
      <c r="J18">
        <f t="shared" si="2"/>
        <v>17</v>
      </c>
      <c r="K18">
        <f>VLOOKUP($A18,RankingWk6!$A$2:$H$33,2,FALSE)-J18</f>
        <v>-1</v>
      </c>
      <c r="L18" t="str">
        <f t="shared" si="0"/>
        <v>San Diego Chargers</v>
      </c>
      <c r="M18" s="2">
        <f t="shared" si="1"/>
        <v>1487.592913084882</v>
      </c>
      <c r="N18" s="3">
        <f>M18-VLOOKUP($A18,RankingWk6!$A$2:$H$33,3,FALSE)</f>
        <v>-9.3739569390254474</v>
      </c>
    </row>
    <row r="19" spans="1:14">
      <c r="A19" t="s">
        <v>32</v>
      </c>
      <c r="B19">
        <v>18</v>
      </c>
      <c r="C19">
        <v>1483.8553920933009</v>
      </c>
      <c r="D19">
        <v>6</v>
      </c>
      <c r="E19">
        <v>3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VLOOKUP($A19,RankingWk6!$A$2:$H$33,2,FALSE)-J19</f>
        <v>0</v>
      </c>
      <c r="L19" t="str">
        <f t="shared" si="0"/>
        <v>Buffalo Bills</v>
      </c>
      <c r="M19" s="2">
        <f t="shared" si="1"/>
        <v>1483.8553920933009</v>
      </c>
      <c r="N19" s="3">
        <f>M19-VLOOKUP($A19,RankingWk6!$A$2:$H$33,3,FALSE)</f>
        <v>-8.4308993581944378</v>
      </c>
    </row>
    <row r="20" spans="1:14">
      <c r="A20" t="s">
        <v>37</v>
      </c>
      <c r="B20">
        <v>19</v>
      </c>
      <c r="C20">
        <v>1483.8418333359757</v>
      </c>
      <c r="D20">
        <v>5</v>
      </c>
      <c r="E20">
        <v>4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VLOOKUP($A20,RankingWk6!$A$2:$H$33,2,FALSE)-J20</f>
        <v>2</v>
      </c>
      <c r="L20" t="str">
        <f t="shared" si="0"/>
        <v>New York Jets</v>
      </c>
      <c r="M20" s="2">
        <f t="shared" si="1"/>
        <v>1483.8418333359757</v>
      </c>
      <c r="N20" s="3">
        <f>M20-VLOOKUP($A20,RankingWk6!$A$2:$H$33,3,FALSE)</f>
        <v>9.8866651411126441</v>
      </c>
    </row>
    <row r="21" spans="1:14">
      <c r="A21" t="s">
        <v>25</v>
      </c>
      <c r="B21">
        <v>20</v>
      </c>
      <c r="C21">
        <v>1483.5602146289286</v>
      </c>
      <c r="D21">
        <v>6</v>
      </c>
      <c r="E21">
        <v>1</v>
      </c>
      <c r="F21">
        <v>0</v>
      </c>
      <c r="G21">
        <v>5</v>
      </c>
      <c r="H21">
        <v>0</v>
      </c>
      <c r="J21">
        <f t="shared" si="2"/>
        <v>20</v>
      </c>
      <c r="K21">
        <f>VLOOKUP($A21,RankingWk6!$A$2:$H$33,2,FALSE)-J21</f>
        <v>2</v>
      </c>
      <c r="L21" t="str">
        <f t="shared" si="0"/>
        <v>Detroit Lions</v>
      </c>
      <c r="M21" s="2">
        <f t="shared" si="1"/>
        <v>1483.5602146289286</v>
      </c>
      <c r="N21" s="3">
        <f>M21-VLOOKUP($A21,RankingWk6!$A$2:$H$33,3,FALSE)</f>
        <v>12.418221926298429</v>
      </c>
    </row>
    <row r="22" spans="1:14">
      <c r="A22" t="s">
        <v>33</v>
      </c>
      <c r="B22">
        <v>21</v>
      </c>
      <c r="C22">
        <v>1482.4194019167844</v>
      </c>
      <c r="D22">
        <v>6</v>
      </c>
      <c r="E22">
        <v>3</v>
      </c>
      <c r="F22">
        <v>0</v>
      </c>
      <c r="G22">
        <v>3</v>
      </c>
      <c r="H22">
        <v>0</v>
      </c>
      <c r="J22">
        <f t="shared" si="2"/>
        <v>21</v>
      </c>
      <c r="K22">
        <f>VLOOKUP($A22,RankingWk6!$A$2:$H$33,2,FALSE)-J22</f>
        <v>-4</v>
      </c>
      <c r="L22" t="str">
        <f t="shared" si="0"/>
        <v>New York Giants</v>
      </c>
      <c r="M22" s="2">
        <f t="shared" si="1"/>
        <v>1482.4194019167844</v>
      </c>
      <c r="N22" s="3">
        <f>M22-VLOOKUP($A22,RankingWk6!$A$2:$H$33,3,FALSE)</f>
        <v>-11.975426055212438</v>
      </c>
    </row>
    <row r="23" spans="1:14">
      <c r="A23" t="s">
        <v>29</v>
      </c>
      <c r="B23">
        <v>22</v>
      </c>
      <c r="C23">
        <v>1476.3656312115954</v>
      </c>
      <c r="D23">
        <v>5</v>
      </c>
      <c r="E23">
        <v>2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VLOOKUP($A23,RankingWk6!$A$2:$H$33,2,FALSE)-J23</f>
        <v>2</v>
      </c>
      <c r="L23" t="str">
        <f t="shared" si="0"/>
        <v>Miami Dolphins</v>
      </c>
      <c r="M23" s="2">
        <f t="shared" si="1"/>
        <v>1476.3656312115954</v>
      </c>
      <c r="N23" s="3">
        <f>M23-VLOOKUP($A23,RankingWk6!$A$2:$H$33,3,FALSE)</f>
        <v>8.7361140975476701</v>
      </c>
    </row>
    <row r="24" spans="1:14">
      <c r="A24" t="s">
        <v>28</v>
      </c>
      <c r="B24">
        <v>23</v>
      </c>
      <c r="C24">
        <v>1465.7770102592087</v>
      </c>
      <c r="D24">
        <v>6</v>
      </c>
      <c r="E24">
        <v>1</v>
      </c>
      <c r="F24">
        <v>0</v>
      </c>
      <c r="G24">
        <v>5</v>
      </c>
      <c r="H24">
        <v>0</v>
      </c>
      <c r="J24">
        <f t="shared" si="2"/>
        <v>23</v>
      </c>
      <c r="K24">
        <f>VLOOKUP($A24,RankingWk6!$A$2:$H$33,2,FALSE)-J24</f>
        <v>-4</v>
      </c>
      <c r="L24" t="str">
        <f t="shared" si="0"/>
        <v>Kansas City Chiefs</v>
      </c>
      <c r="M24" s="2">
        <f t="shared" si="1"/>
        <v>1465.7770102592087</v>
      </c>
      <c r="N24" s="3">
        <f>M24-VLOOKUP($A24,RankingWk6!$A$2:$H$33,3,FALSE)</f>
        <v>-12.597094413798004</v>
      </c>
    </row>
    <row r="25" spans="1:14">
      <c r="A25" t="s">
        <v>31</v>
      </c>
      <c r="B25">
        <v>24</v>
      </c>
      <c r="C25">
        <v>1462.4412315143641</v>
      </c>
      <c r="D25">
        <v>6</v>
      </c>
      <c r="E25">
        <v>2</v>
      </c>
      <c r="F25">
        <v>0</v>
      </c>
      <c r="G25">
        <v>4</v>
      </c>
      <c r="H25">
        <v>0</v>
      </c>
      <c r="J25">
        <f t="shared" si="2"/>
        <v>24</v>
      </c>
      <c r="K25">
        <f>VLOOKUP($A25,RankingWk6!$A$2:$H$33,2,FALSE)-J25</f>
        <v>2</v>
      </c>
      <c r="L25" t="str">
        <f t="shared" si="0"/>
        <v>Houston Texans</v>
      </c>
      <c r="M25" s="2">
        <f t="shared" si="1"/>
        <v>1462.4412315143641</v>
      </c>
      <c r="N25" s="3">
        <f>M25-VLOOKUP($A25,RankingWk6!$A$2:$H$33,3,FALSE)</f>
        <v>11.090682776315361</v>
      </c>
    </row>
    <row r="26" spans="1:14">
      <c r="A26" t="s">
        <v>36</v>
      </c>
      <c r="B26">
        <v>25</v>
      </c>
      <c r="C26">
        <v>1458.5208657640082</v>
      </c>
      <c r="D26">
        <v>5</v>
      </c>
      <c r="E26">
        <v>2</v>
      </c>
      <c r="F26">
        <v>0</v>
      </c>
      <c r="G26">
        <v>3</v>
      </c>
      <c r="H26">
        <v>1</v>
      </c>
      <c r="J26">
        <f t="shared" si="2"/>
        <v>25</v>
      </c>
      <c r="K26">
        <f>VLOOKUP($A26,RankingWk6!$A$2:$H$33,2,FALSE)-J26</f>
        <v>0</v>
      </c>
      <c r="L26" t="str">
        <f t="shared" si="0"/>
        <v>St. Louis Rams</v>
      </c>
      <c r="M26" s="2">
        <f t="shared" si="1"/>
        <v>1458.5208657640082</v>
      </c>
      <c r="N26" s="3">
        <f>M26-VLOOKUP($A26,RankingWk6!$A$2:$H$33,3,FALSE)</f>
        <v>0</v>
      </c>
    </row>
    <row r="27" spans="1:14">
      <c r="A27" t="s">
        <v>35</v>
      </c>
      <c r="B27">
        <v>26</v>
      </c>
      <c r="C27">
        <v>1456.4507293129375</v>
      </c>
      <c r="D27">
        <v>6</v>
      </c>
      <c r="E27">
        <v>2</v>
      </c>
      <c r="F27">
        <v>0</v>
      </c>
      <c r="G27">
        <v>4</v>
      </c>
      <c r="H27">
        <v>0</v>
      </c>
      <c r="J27">
        <f t="shared" si="2"/>
        <v>26</v>
      </c>
      <c r="K27">
        <f>VLOOKUP($A27,RankingWk6!$A$2:$H$33,2,FALSE)-J27</f>
        <v>-3</v>
      </c>
      <c r="L27" t="str">
        <f t="shared" si="0"/>
        <v>Chicago Bears</v>
      </c>
      <c r="M27" s="2">
        <f t="shared" si="1"/>
        <v>1456.4507293129375</v>
      </c>
      <c r="N27" s="3">
        <f>M27-VLOOKUP($A27,RankingWk6!$A$2:$H$33,3,FALSE)</f>
        <v>-12.418221926298429</v>
      </c>
    </row>
    <row r="28" spans="1:14">
      <c r="A28" t="s">
        <v>38</v>
      </c>
      <c r="B28">
        <v>27</v>
      </c>
      <c r="C28">
        <v>1400.9208545485058</v>
      </c>
      <c r="D28">
        <v>6</v>
      </c>
      <c r="E28">
        <v>1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VLOOKUP($A28,RankingWk6!$A$2:$H$33,2,FALSE)-J28</f>
        <v>0</v>
      </c>
      <c r="L28" t="str">
        <f t="shared" si="0"/>
        <v>Jacksonville Jaguars</v>
      </c>
      <c r="M28" s="2">
        <f t="shared" si="1"/>
        <v>1400.9208545485058</v>
      </c>
      <c r="N28" s="3">
        <f>M28-VLOOKUP($A28,RankingWk6!$A$2:$H$33,3,FALSE)</f>
        <v>-11.090682776315361</v>
      </c>
    </row>
    <row r="29" spans="1:14">
      <c r="A29" t="s">
        <v>39</v>
      </c>
      <c r="B29">
        <v>28</v>
      </c>
      <c r="C29">
        <v>1390.344311073876</v>
      </c>
      <c r="D29">
        <v>6</v>
      </c>
      <c r="E29">
        <v>2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VLOOKUP($A29,RankingWk6!$A$2:$H$33,2,FALSE)-J29</f>
        <v>0</v>
      </c>
      <c r="L29" t="str">
        <f t="shared" si="0"/>
        <v>Washington Redskins</v>
      </c>
      <c r="M29" s="2">
        <f t="shared" si="1"/>
        <v>1390.344311073876</v>
      </c>
      <c r="N29" s="3">
        <f>M29-VLOOKUP($A29,RankingWk6!$A$2:$H$33,3,FALSE)</f>
        <v>-9.8866651411126441</v>
      </c>
    </row>
    <row r="30" spans="1:14">
      <c r="A30" t="s">
        <v>40</v>
      </c>
      <c r="B30">
        <v>29</v>
      </c>
      <c r="C30">
        <v>1382.4643282128918</v>
      </c>
      <c r="D30">
        <v>6</v>
      </c>
      <c r="E30">
        <v>2</v>
      </c>
      <c r="F30">
        <v>0</v>
      </c>
      <c r="G30">
        <v>4</v>
      </c>
      <c r="H30">
        <v>0</v>
      </c>
      <c r="J30">
        <f t="shared" si="2"/>
        <v>29</v>
      </c>
      <c r="K30">
        <f>VLOOKUP($A30,RankingWk6!$A$2:$H$33,2,FALSE)-J30</f>
        <v>0</v>
      </c>
      <c r="L30" t="str">
        <f t="shared" si="0"/>
        <v>Cleveland Browns</v>
      </c>
      <c r="M30" s="2">
        <f t="shared" si="1"/>
        <v>1382.4643282128918</v>
      </c>
      <c r="N30" s="3">
        <f>M30-VLOOKUP($A30,RankingWk6!$A$2:$H$33,3,FALSE)</f>
        <v>-4.47696211798484</v>
      </c>
    </row>
    <row r="31" spans="1:14">
      <c r="A31" t="s">
        <v>41</v>
      </c>
      <c r="B31">
        <v>30</v>
      </c>
      <c r="C31">
        <v>1382.0918395078979</v>
      </c>
      <c r="D31">
        <v>5</v>
      </c>
      <c r="E31">
        <v>2</v>
      </c>
      <c r="F31">
        <v>0</v>
      </c>
      <c r="G31">
        <v>3</v>
      </c>
      <c r="H31">
        <v>1</v>
      </c>
      <c r="J31">
        <f t="shared" si="2"/>
        <v>30</v>
      </c>
      <c r="K31">
        <f>VLOOKUP($A31,RankingWk6!$A$2:$H$33,2,FALSE)-J31</f>
        <v>0</v>
      </c>
      <c r="L31" t="str">
        <f t="shared" si="0"/>
        <v>Oakland Raiders</v>
      </c>
      <c r="M31" s="2">
        <f t="shared" si="1"/>
        <v>1382.0918395078979</v>
      </c>
      <c r="N31" s="3">
        <f>M31-VLOOKUP($A31,RankingWk6!$A$2:$H$33,3,FALSE)</f>
        <v>0</v>
      </c>
    </row>
    <row r="32" spans="1:14">
      <c r="A32" t="s">
        <v>43</v>
      </c>
      <c r="B32">
        <v>31</v>
      </c>
      <c r="C32">
        <v>1372.5479281912747</v>
      </c>
      <c r="D32">
        <v>5</v>
      </c>
      <c r="E32">
        <v>2</v>
      </c>
      <c r="F32">
        <v>0</v>
      </c>
      <c r="G32">
        <v>3</v>
      </c>
      <c r="H32">
        <v>1</v>
      </c>
      <c r="J32">
        <f t="shared" si="2"/>
        <v>31</v>
      </c>
      <c r="K32">
        <f>VLOOKUP($A32,RankingWk6!$A$2:$H$33,2,FALSE)-J32</f>
        <v>0</v>
      </c>
      <c r="L32" t="str">
        <f t="shared" si="0"/>
        <v>Tampa Bay Buccaneers</v>
      </c>
      <c r="M32" s="2">
        <f t="shared" si="1"/>
        <v>1372.5479281912747</v>
      </c>
      <c r="N32" s="3">
        <f>M32-VLOOKUP($A32,RankingWk6!$A$2:$H$33,3,FALSE)</f>
        <v>0</v>
      </c>
    </row>
    <row r="33" spans="1:14">
      <c r="A33" t="s">
        <v>42</v>
      </c>
      <c r="B33">
        <v>32</v>
      </c>
      <c r="C33">
        <v>1350.9309944497365</v>
      </c>
      <c r="D33">
        <v>5</v>
      </c>
      <c r="E33">
        <v>1</v>
      </c>
      <c r="F33">
        <v>0</v>
      </c>
      <c r="G33">
        <v>4</v>
      </c>
      <c r="H33">
        <v>0</v>
      </c>
      <c r="J33">
        <f t="shared" si="2"/>
        <v>32</v>
      </c>
      <c r="K33">
        <f>VLOOKUP($A33,RankingWk6!$A$2:$H$33,2,FALSE)-J33</f>
        <v>0</v>
      </c>
      <c r="L33" t="str">
        <f t="shared" si="0"/>
        <v>Tennessee Titans</v>
      </c>
      <c r="M33" s="2">
        <f t="shared" si="1"/>
        <v>1350.9309944497365</v>
      </c>
      <c r="N33" s="3">
        <f>M33-VLOOKUP($A33,RankingWk6!$A$2:$H$33,3,FALSE)</f>
        <v>-8.7361140975476701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 t="s">
        <v>9</v>
      </c>
      <c r="L1" s="1" t="s">
        <v>10</v>
      </c>
      <c r="M1" s="1" t="s">
        <v>2</v>
      </c>
      <c r="N1" s="1" t="s">
        <v>11</v>
      </c>
    </row>
    <row r="2" spans="1:14">
      <c r="A2" t="s">
        <v>12</v>
      </c>
      <c r="B2">
        <v>1</v>
      </c>
      <c r="C2">
        <v>1697.5077032530849</v>
      </c>
      <c r="D2">
        <v>6</v>
      </c>
      <c r="E2">
        <v>6</v>
      </c>
      <c r="F2">
        <v>0</v>
      </c>
      <c r="G2">
        <v>0</v>
      </c>
      <c r="H2">
        <v>0</v>
      </c>
      <c r="J2">
        <f>1</f>
        <v>1</v>
      </c>
      <c r="K2">
        <f>VLOOKUP($A2,RankingWk7!$A$2:$H$33,2,FALSE)-J2</f>
        <v>0</v>
      </c>
      <c r="L2" t="str">
        <f>A2</f>
        <v>New England Patriots</v>
      </c>
      <c r="M2" s="2">
        <f>C2</f>
        <v>1697.5077032530849</v>
      </c>
      <c r="N2" s="3">
        <f>M2-VLOOKUP($A2,RankingWk7!$A$2:$H$33,3,FALSE)</f>
        <v>5.8021957190792364</v>
      </c>
    </row>
    <row r="3" spans="1:14">
      <c r="A3" t="s">
        <v>14</v>
      </c>
      <c r="B3">
        <v>2</v>
      </c>
      <c r="C3">
        <v>1655.9215433214251</v>
      </c>
      <c r="D3">
        <v>6</v>
      </c>
      <c r="E3">
        <v>6</v>
      </c>
      <c r="F3">
        <v>0</v>
      </c>
      <c r="G3">
        <v>0</v>
      </c>
      <c r="H3">
        <v>1</v>
      </c>
      <c r="J3">
        <f>J2+1</f>
        <v>2</v>
      </c>
      <c r="K3">
        <f>VLOOKUP($A3,RankingWk7!$A$2:$H$33,2,FALSE)-J3</f>
        <v>0</v>
      </c>
      <c r="L3" t="str">
        <f t="shared" ref="L3:L33" si="0">A3</f>
        <v>Denver Broncos</v>
      </c>
      <c r="M3" s="2">
        <f t="shared" ref="M3:M33" si="1">C3</f>
        <v>1655.9215433214251</v>
      </c>
      <c r="N3" s="3">
        <f>M3-VLOOKUP($A3,RankingWk7!$A$2:$H$33,3,FALSE)</f>
        <v>0</v>
      </c>
    </row>
    <row r="4" spans="1:14">
      <c r="A4" t="s">
        <v>16</v>
      </c>
      <c r="B4">
        <v>3</v>
      </c>
      <c r="C4">
        <v>1618.0872031443323</v>
      </c>
      <c r="D4">
        <v>6</v>
      </c>
      <c r="E4">
        <v>6</v>
      </c>
      <c r="F4">
        <v>0</v>
      </c>
      <c r="G4">
        <v>0</v>
      </c>
      <c r="H4">
        <v>1</v>
      </c>
      <c r="J4">
        <f t="shared" ref="J4:J33" si="2">J3+1</f>
        <v>3</v>
      </c>
      <c r="K4">
        <f>VLOOKUP($A4,RankingWk7!$A$2:$H$33,2,FALSE)-J4</f>
        <v>0</v>
      </c>
      <c r="L4" t="str">
        <f t="shared" si="0"/>
        <v>Cincinnati Bengals</v>
      </c>
      <c r="M4" s="2">
        <f t="shared" si="1"/>
        <v>1618.0872031443323</v>
      </c>
      <c r="N4" s="3">
        <f>M4-VLOOKUP($A4,RankingWk7!$A$2:$H$33,3,FALSE)</f>
        <v>0</v>
      </c>
    </row>
    <row r="5" spans="1:14">
      <c r="A5" t="s">
        <v>13</v>
      </c>
      <c r="B5">
        <v>4</v>
      </c>
      <c r="C5">
        <v>1595.2478125338346</v>
      </c>
      <c r="D5">
        <v>7</v>
      </c>
      <c r="E5">
        <v>3</v>
      </c>
      <c r="F5">
        <v>0</v>
      </c>
      <c r="G5">
        <v>4</v>
      </c>
      <c r="H5">
        <v>0</v>
      </c>
      <c r="J5">
        <f t="shared" si="2"/>
        <v>4</v>
      </c>
      <c r="K5">
        <f>VLOOKUP($A5,RankingWk7!$A$2:$H$33,2,FALSE)-J5</f>
        <v>1</v>
      </c>
      <c r="L5" t="str">
        <f t="shared" si="0"/>
        <v>Seattle Seahawks</v>
      </c>
      <c r="M5" s="2">
        <f t="shared" si="1"/>
        <v>1595.2478125338346</v>
      </c>
      <c r="N5" s="3">
        <f>M5-VLOOKUP($A5,RankingWk7!$A$2:$H$33,3,FALSE)</f>
        <v>10.667707680856438</v>
      </c>
    </row>
    <row r="6" spans="1:14">
      <c r="A6" t="s">
        <v>22</v>
      </c>
      <c r="B6">
        <v>5</v>
      </c>
      <c r="C6">
        <v>1595.1112519990709</v>
      </c>
      <c r="D6">
        <v>6</v>
      </c>
      <c r="E6">
        <v>6</v>
      </c>
      <c r="F6">
        <v>0</v>
      </c>
      <c r="G6">
        <v>0</v>
      </c>
      <c r="H6">
        <v>1</v>
      </c>
      <c r="J6">
        <f t="shared" si="2"/>
        <v>5</v>
      </c>
      <c r="K6">
        <f>VLOOKUP($A6,RankingWk7!$A$2:$H$33,2,FALSE)-J6</f>
        <v>-1</v>
      </c>
      <c r="L6" t="str">
        <f t="shared" si="0"/>
        <v>Green Bay Packers</v>
      </c>
      <c r="M6" s="2">
        <f t="shared" si="1"/>
        <v>1595.1112519990709</v>
      </c>
      <c r="N6" s="3">
        <f>M6-VLOOKUP($A6,RankingWk7!$A$2:$H$33,3,FALSE)</f>
        <v>0</v>
      </c>
    </row>
    <row r="7" spans="1:14">
      <c r="A7" t="s">
        <v>26</v>
      </c>
      <c r="B7">
        <v>6</v>
      </c>
      <c r="C7">
        <v>1569.1127957702213</v>
      </c>
      <c r="D7">
        <v>6</v>
      </c>
      <c r="E7">
        <v>6</v>
      </c>
      <c r="F7">
        <v>0</v>
      </c>
      <c r="G7">
        <v>0</v>
      </c>
      <c r="H7">
        <v>0</v>
      </c>
      <c r="J7">
        <f t="shared" si="2"/>
        <v>6</v>
      </c>
      <c r="K7">
        <f>VLOOKUP($A7,RankingWk7!$A$2:$H$33,2,FALSE)-J7</f>
        <v>1</v>
      </c>
      <c r="L7" t="str">
        <f t="shared" si="0"/>
        <v>Carolina Panthers</v>
      </c>
      <c r="M7" s="2">
        <f t="shared" si="1"/>
        <v>1569.1127957702213</v>
      </c>
      <c r="N7" s="3">
        <f>M7-VLOOKUP($A7,RankingWk7!$A$2:$H$33,3,FALSE)</f>
        <v>11.174576642207967</v>
      </c>
    </row>
    <row r="8" spans="1:14">
      <c r="A8" t="s">
        <v>21</v>
      </c>
      <c r="B8">
        <v>7</v>
      </c>
      <c r="C8">
        <v>1558.6158832446936</v>
      </c>
      <c r="D8">
        <v>7</v>
      </c>
      <c r="E8">
        <v>5</v>
      </c>
      <c r="F8">
        <v>0</v>
      </c>
      <c r="G8">
        <v>2</v>
      </c>
      <c r="H8">
        <v>0</v>
      </c>
      <c r="J8">
        <f t="shared" si="2"/>
        <v>7</v>
      </c>
      <c r="K8">
        <f>VLOOKUP($A8,RankingWk7!$A$2:$H$33,2,FALSE)-J8</f>
        <v>2</v>
      </c>
      <c r="L8" t="str">
        <f t="shared" si="0"/>
        <v>Arizona Cardinals</v>
      </c>
      <c r="M8" s="2">
        <f t="shared" si="1"/>
        <v>1558.6158832446936</v>
      </c>
      <c r="N8" s="3">
        <f>M8-VLOOKUP($A8,RankingWk7!$A$2:$H$33,3,FALSE)</f>
        <v>11.006744979530367</v>
      </c>
    </row>
    <row r="9" spans="1:14">
      <c r="A9" t="s">
        <v>20</v>
      </c>
      <c r="B9">
        <v>8</v>
      </c>
      <c r="C9">
        <v>1551.5487430118346</v>
      </c>
      <c r="D9">
        <v>7</v>
      </c>
      <c r="E9">
        <v>4</v>
      </c>
      <c r="F9">
        <v>0</v>
      </c>
      <c r="G9">
        <v>3</v>
      </c>
      <c r="H9">
        <v>0</v>
      </c>
      <c r="J9">
        <f t="shared" si="2"/>
        <v>8</v>
      </c>
      <c r="K9">
        <f>VLOOKUP($A9,RankingWk7!$A$2:$H$33,2,FALSE)-J9</f>
        <v>-2</v>
      </c>
      <c r="L9" t="str">
        <f t="shared" si="0"/>
        <v>Pittsburgh Steelers</v>
      </c>
      <c r="M9" s="2">
        <f t="shared" si="1"/>
        <v>1551.5487430118346</v>
      </c>
      <c r="N9" s="3">
        <f>M9-VLOOKUP($A9,RankingWk7!$A$2:$H$33,3,FALSE)</f>
        <v>-16.062342691056301</v>
      </c>
    </row>
    <row r="10" spans="1:14">
      <c r="A10" t="s">
        <v>15</v>
      </c>
      <c r="B10">
        <v>9</v>
      </c>
      <c r="C10">
        <v>1541.3606082829795</v>
      </c>
      <c r="D10">
        <v>7</v>
      </c>
      <c r="E10">
        <v>3</v>
      </c>
      <c r="F10">
        <v>0</v>
      </c>
      <c r="G10">
        <v>4</v>
      </c>
      <c r="H10">
        <v>0</v>
      </c>
      <c r="J10">
        <f t="shared" si="2"/>
        <v>9</v>
      </c>
      <c r="K10">
        <f>VLOOKUP($A10,RankingWk7!$A$2:$H$33,2,FALSE)-J10</f>
        <v>-1</v>
      </c>
      <c r="L10" t="str">
        <f t="shared" si="0"/>
        <v>Indianapolis Colts</v>
      </c>
      <c r="M10" s="2">
        <f t="shared" si="1"/>
        <v>1541.3606082829795</v>
      </c>
      <c r="N10" s="3">
        <f>M10-VLOOKUP($A10,RankingWk7!$A$2:$H$33,3,FALSE)</f>
        <v>-14.058502857322082</v>
      </c>
    </row>
    <row r="11" spans="1:14">
      <c r="A11" t="s">
        <v>30</v>
      </c>
      <c r="B11">
        <v>10</v>
      </c>
      <c r="C11">
        <v>1528.9856865962452</v>
      </c>
      <c r="D11">
        <v>7</v>
      </c>
      <c r="E11">
        <v>6</v>
      </c>
      <c r="F11">
        <v>0</v>
      </c>
      <c r="G11">
        <v>1</v>
      </c>
      <c r="H11">
        <v>0</v>
      </c>
      <c r="J11">
        <f t="shared" si="2"/>
        <v>10</v>
      </c>
      <c r="K11">
        <f>VLOOKUP($A11,RankingWk7!$A$2:$H$33,2,FALSE)-J11</f>
        <v>2</v>
      </c>
      <c r="L11" t="str">
        <f t="shared" si="0"/>
        <v>Atlanta Falcons</v>
      </c>
      <c r="M11" s="2">
        <f t="shared" si="1"/>
        <v>1528.9856865962452</v>
      </c>
      <c r="N11" s="3">
        <f>M11-VLOOKUP($A11,RankingWk7!$A$2:$H$33,3,FALSE)</f>
        <v>6.7932643761798772</v>
      </c>
    </row>
    <row r="12" spans="1:14">
      <c r="A12" t="s">
        <v>23</v>
      </c>
      <c r="B12">
        <v>11</v>
      </c>
      <c r="C12">
        <v>1525.9326851089345</v>
      </c>
      <c r="D12">
        <v>7</v>
      </c>
      <c r="E12">
        <v>3</v>
      </c>
      <c r="F12">
        <v>0</v>
      </c>
      <c r="G12">
        <v>4</v>
      </c>
      <c r="H12">
        <v>0</v>
      </c>
      <c r="J12">
        <f t="shared" si="2"/>
        <v>11</v>
      </c>
      <c r="K12">
        <f>VLOOKUP($A12,RankingWk7!$A$2:$H$33,2,FALSE)-J12</f>
        <v>3</v>
      </c>
      <c r="L12" t="str">
        <f t="shared" si="0"/>
        <v>New Orleans Saints</v>
      </c>
      <c r="M12" s="2">
        <f t="shared" si="1"/>
        <v>1525.9326851089345</v>
      </c>
      <c r="N12" s="3">
        <f>M12-VLOOKUP($A12,RankingWk7!$A$2:$H$33,3,FALSE)</f>
        <v>14.058502857322082</v>
      </c>
    </row>
    <row r="13" spans="1:14">
      <c r="A13" t="s">
        <v>18</v>
      </c>
      <c r="B13">
        <v>12</v>
      </c>
      <c r="C13">
        <v>1523.1240729148615</v>
      </c>
      <c r="D13">
        <v>6</v>
      </c>
      <c r="E13">
        <v>2</v>
      </c>
      <c r="F13">
        <v>0</v>
      </c>
      <c r="G13">
        <v>4</v>
      </c>
      <c r="H13">
        <v>0</v>
      </c>
      <c r="J13">
        <f t="shared" si="2"/>
        <v>12</v>
      </c>
      <c r="K13">
        <f>VLOOKUP($A13,RankingWk7!$A$2:$H$33,2,FALSE)-J13</f>
        <v>-2</v>
      </c>
      <c r="L13" t="str">
        <f t="shared" si="0"/>
        <v>Dallas Cowboys</v>
      </c>
      <c r="M13" s="2">
        <f t="shared" si="1"/>
        <v>1523.1240729148615</v>
      </c>
      <c r="N13" s="3">
        <f>M13-VLOOKUP($A13,RankingWk7!$A$2:$H$33,3,FALSE)</f>
        <v>-14.468494923375147</v>
      </c>
    </row>
    <row r="14" spans="1:14">
      <c r="A14" t="s">
        <v>17</v>
      </c>
      <c r="B14">
        <v>13</v>
      </c>
      <c r="C14">
        <v>1522.614576832789</v>
      </c>
      <c r="D14">
        <v>7</v>
      </c>
      <c r="E14">
        <v>2</v>
      </c>
      <c r="F14">
        <v>0</v>
      </c>
      <c r="G14">
        <v>5</v>
      </c>
      <c r="H14">
        <v>0</v>
      </c>
      <c r="J14">
        <f t="shared" si="2"/>
        <v>13</v>
      </c>
      <c r="K14">
        <f>VLOOKUP($A14,RankingWk7!$A$2:$H$33,2,FALSE)-J14</f>
        <v>-2</v>
      </c>
      <c r="L14" t="str">
        <f t="shared" si="0"/>
        <v>San Francisco 49ers</v>
      </c>
      <c r="M14" s="2">
        <f t="shared" si="1"/>
        <v>1522.614576832789</v>
      </c>
      <c r="N14" s="3">
        <f>M14-VLOOKUP($A14,RankingWk7!$A$2:$H$33,3,FALSE)</f>
        <v>-10.667707680856438</v>
      </c>
    </row>
    <row r="15" spans="1:14">
      <c r="A15" t="s">
        <v>24</v>
      </c>
      <c r="B15">
        <v>14</v>
      </c>
      <c r="C15">
        <v>1509.7846982901704</v>
      </c>
      <c r="D15">
        <v>7</v>
      </c>
      <c r="E15">
        <v>3</v>
      </c>
      <c r="F15">
        <v>0</v>
      </c>
      <c r="G15">
        <v>4</v>
      </c>
      <c r="H15">
        <v>0</v>
      </c>
      <c r="J15">
        <f t="shared" si="2"/>
        <v>14</v>
      </c>
      <c r="K15">
        <f>VLOOKUP($A15,RankingWk7!$A$2:$H$33,2,FALSE)-J15</f>
        <v>-1</v>
      </c>
      <c r="L15" t="str">
        <f t="shared" si="0"/>
        <v>Philadelphia Eagles</v>
      </c>
      <c r="M15" s="2">
        <f t="shared" si="1"/>
        <v>1509.7846982901704</v>
      </c>
      <c r="N15" s="3">
        <f>M15-VLOOKUP($A15,RankingWk7!$A$2:$H$33,3,FALSE)</f>
        <v>-11.174576642207967</v>
      </c>
    </row>
    <row r="16" spans="1:14">
      <c r="A16" t="s">
        <v>34</v>
      </c>
      <c r="B16">
        <v>15</v>
      </c>
      <c r="C16">
        <v>1500.6028956105442</v>
      </c>
      <c r="D16">
        <v>6</v>
      </c>
      <c r="E16">
        <v>4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VLOOKUP($A16,RankingWk7!$A$2:$H$33,2,FALSE)-J16</f>
        <v>1</v>
      </c>
      <c r="L16" t="str">
        <f t="shared" si="0"/>
        <v>Minnesota Vikings</v>
      </c>
      <c r="M16" s="2">
        <f t="shared" si="1"/>
        <v>1500.6028956105442</v>
      </c>
      <c r="N16" s="3">
        <f>M16-VLOOKUP($A16,RankingWk7!$A$2:$H$33,3,FALSE)</f>
        <v>12.33047516215106</v>
      </c>
    </row>
    <row r="17" spans="1:14">
      <c r="A17" t="s">
        <v>33</v>
      </c>
      <c r="B17">
        <v>16</v>
      </c>
      <c r="C17">
        <v>1496.8878968401596</v>
      </c>
      <c r="D17">
        <v>7</v>
      </c>
      <c r="E17">
        <v>4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VLOOKUP($A17,RankingWk7!$A$2:$H$33,2,FALSE)-J17</f>
        <v>5</v>
      </c>
      <c r="L17" t="str">
        <f t="shared" si="0"/>
        <v>New York Giants</v>
      </c>
      <c r="M17" s="2">
        <f t="shared" si="1"/>
        <v>1496.8878968401596</v>
      </c>
      <c r="N17" s="3">
        <f>M17-VLOOKUP($A17,RankingWk7!$A$2:$H$33,3,FALSE)</f>
        <v>14.468494923375147</v>
      </c>
    </row>
    <row r="18" spans="1:14">
      <c r="A18" t="s">
        <v>19</v>
      </c>
      <c r="B18">
        <v>17</v>
      </c>
      <c r="C18">
        <v>1494.898455366372</v>
      </c>
      <c r="D18">
        <v>7</v>
      </c>
      <c r="E18">
        <v>1</v>
      </c>
      <c r="F18">
        <v>0</v>
      </c>
      <c r="G18">
        <v>6</v>
      </c>
      <c r="H18">
        <v>0</v>
      </c>
      <c r="J18">
        <f t="shared" si="2"/>
        <v>17</v>
      </c>
      <c r="K18">
        <f>VLOOKUP($A18,RankingWk7!$A$2:$H$33,2,FALSE)-J18</f>
        <v>-2</v>
      </c>
      <c r="L18" t="str">
        <f t="shared" si="0"/>
        <v>Baltimore Ravens</v>
      </c>
      <c r="M18" s="2">
        <f t="shared" si="1"/>
        <v>1494.898455366372</v>
      </c>
      <c r="N18" s="3">
        <f>M18-VLOOKUP($A18,RankingWk7!$A$2:$H$33,3,FALSE)</f>
        <v>-11.006744979530367</v>
      </c>
    </row>
    <row r="19" spans="1:14">
      <c r="A19" t="s">
        <v>29</v>
      </c>
      <c r="B19">
        <v>18</v>
      </c>
      <c r="C19">
        <v>1488.3649287123817</v>
      </c>
      <c r="D19">
        <v>6</v>
      </c>
      <c r="E19">
        <v>3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VLOOKUP($A19,RankingWk7!$A$2:$H$33,2,FALSE)-J19</f>
        <v>4</v>
      </c>
      <c r="L19" t="str">
        <f t="shared" si="0"/>
        <v>Miami Dolphins</v>
      </c>
      <c r="M19" s="2">
        <f t="shared" si="1"/>
        <v>1488.3649287123817</v>
      </c>
      <c r="N19" s="3">
        <f>M19-VLOOKUP($A19,RankingWk7!$A$2:$H$33,3,FALSE)</f>
        <v>11.99929750078627</v>
      </c>
    </row>
    <row r="20" spans="1:14">
      <c r="A20" t="s">
        <v>28</v>
      </c>
      <c r="B20">
        <v>19</v>
      </c>
      <c r="C20">
        <v>1481.839352950265</v>
      </c>
      <c r="D20">
        <v>7</v>
      </c>
      <c r="E20">
        <v>2</v>
      </c>
      <c r="F20">
        <v>0</v>
      </c>
      <c r="G20">
        <v>5</v>
      </c>
      <c r="H20">
        <v>0</v>
      </c>
      <c r="J20">
        <f t="shared" si="2"/>
        <v>19</v>
      </c>
      <c r="K20">
        <f>VLOOKUP($A20,RankingWk7!$A$2:$H$33,2,FALSE)-J20</f>
        <v>4</v>
      </c>
      <c r="L20" t="str">
        <f t="shared" si="0"/>
        <v>Kansas City Chiefs</v>
      </c>
      <c r="M20" s="2">
        <f t="shared" si="1"/>
        <v>1481.839352950265</v>
      </c>
      <c r="N20" s="3">
        <f>M20-VLOOKUP($A20,RankingWk7!$A$2:$H$33,3,FALSE)</f>
        <v>16.062342691056301</v>
      </c>
    </row>
    <row r="21" spans="1:14">
      <c r="A21" t="s">
        <v>37</v>
      </c>
      <c r="B21">
        <v>20</v>
      </c>
      <c r="C21">
        <v>1478.0396376168965</v>
      </c>
      <c r="D21">
        <v>6</v>
      </c>
      <c r="E21">
        <v>4</v>
      </c>
      <c r="F21">
        <v>0</v>
      </c>
      <c r="G21">
        <v>2</v>
      </c>
      <c r="H21">
        <v>0</v>
      </c>
      <c r="J21">
        <f t="shared" si="2"/>
        <v>20</v>
      </c>
      <c r="K21">
        <f>VLOOKUP($A21,RankingWk7!$A$2:$H$33,2,FALSE)-J21</f>
        <v>-1</v>
      </c>
      <c r="L21" t="str">
        <f t="shared" si="0"/>
        <v>New York Jets</v>
      </c>
      <c r="M21" s="2">
        <f t="shared" si="1"/>
        <v>1478.0396376168965</v>
      </c>
      <c r="N21" s="3">
        <f>M21-VLOOKUP($A21,RankingWk7!$A$2:$H$33,3,FALSE)</f>
        <v>-5.8021957190792364</v>
      </c>
    </row>
    <row r="22" spans="1:14">
      <c r="A22" t="s">
        <v>27</v>
      </c>
      <c r="B22">
        <v>21</v>
      </c>
      <c r="C22">
        <v>1471.4097226528654</v>
      </c>
      <c r="D22">
        <v>7</v>
      </c>
      <c r="E22">
        <v>2</v>
      </c>
      <c r="F22">
        <v>0</v>
      </c>
      <c r="G22">
        <v>5</v>
      </c>
      <c r="H22">
        <v>0</v>
      </c>
      <c r="J22">
        <f t="shared" si="2"/>
        <v>21</v>
      </c>
      <c r="K22">
        <f>VLOOKUP($A22,RankingWk7!$A$2:$H$33,2,FALSE)-J22</f>
        <v>-4</v>
      </c>
      <c r="L22" t="str">
        <f t="shared" si="0"/>
        <v>San Diego Chargers</v>
      </c>
      <c r="M22" s="2">
        <f t="shared" si="1"/>
        <v>1471.4097226528654</v>
      </c>
      <c r="N22" s="3">
        <f>M22-VLOOKUP($A22,RankingWk7!$A$2:$H$33,3,FALSE)</f>
        <v>-16.183190432016545</v>
      </c>
    </row>
    <row r="23" spans="1:14">
      <c r="A23" t="s">
        <v>25</v>
      </c>
      <c r="B23">
        <v>22</v>
      </c>
      <c r="C23">
        <v>1471.2297394667776</v>
      </c>
      <c r="D23">
        <v>7</v>
      </c>
      <c r="E23">
        <v>1</v>
      </c>
      <c r="F23">
        <v>0</v>
      </c>
      <c r="G23">
        <v>6</v>
      </c>
      <c r="H23">
        <v>0</v>
      </c>
      <c r="J23">
        <f t="shared" si="2"/>
        <v>22</v>
      </c>
      <c r="K23">
        <f>VLOOKUP($A23,RankingWk7!$A$2:$H$33,2,FALSE)-J23</f>
        <v>-2</v>
      </c>
      <c r="L23" t="str">
        <f t="shared" si="0"/>
        <v>Detroit Lions</v>
      </c>
      <c r="M23" s="2">
        <f t="shared" si="1"/>
        <v>1471.2297394667776</v>
      </c>
      <c r="N23" s="3">
        <f>M23-VLOOKUP($A23,RankingWk7!$A$2:$H$33,3,FALSE)</f>
        <v>-12.33047516215106</v>
      </c>
    </row>
    <row r="24" spans="1:14">
      <c r="A24" t="s">
        <v>32</v>
      </c>
      <c r="B24">
        <v>23</v>
      </c>
      <c r="C24">
        <v>1468.4269921621794</v>
      </c>
      <c r="D24">
        <v>7</v>
      </c>
      <c r="E24">
        <v>3</v>
      </c>
      <c r="F24">
        <v>0</v>
      </c>
      <c r="G24">
        <v>4</v>
      </c>
      <c r="H24">
        <v>0</v>
      </c>
      <c r="J24">
        <f t="shared" si="2"/>
        <v>23</v>
      </c>
      <c r="K24">
        <f>VLOOKUP($A24,RankingWk7!$A$2:$H$33,2,FALSE)-J24</f>
        <v>-5</v>
      </c>
      <c r="L24" t="str">
        <f t="shared" si="0"/>
        <v>Buffalo Bills</v>
      </c>
      <c r="M24" s="2">
        <f t="shared" si="1"/>
        <v>1468.4269921621794</v>
      </c>
      <c r="N24" s="3">
        <f>M24-VLOOKUP($A24,RankingWk7!$A$2:$H$33,3,FALSE)</f>
        <v>-15.428399931121476</v>
      </c>
    </row>
    <row r="25" spans="1:14">
      <c r="A25" t="s">
        <v>36</v>
      </c>
      <c r="B25">
        <v>24</v>
      </c>
      <c r="C25">
        <v>1468.3273994352344</v>
      </c>
      <c r="D25">
        <v>6</v>
      </c>
      <c r="E25">
        <v>3</v>
      </c>
      <c r="F25">
        <v>0</v>
      </c>
      <c r="G25">
        <v>3</v>
      </c>
      <c r="H25">
        <v>0</v>
      </c>
      <c r="J25">
        <f t="shared" si="2"/>
        <v>24</v>
      </c>
      <c r="K25">
        <f>VLOOKUP($A25,RankingWk7!$A$2:$H$33,2,FALSE)-J25</f>
        <v>1</v>
      </c>
      <c r="L25" t="str">
        <f t="shared" si="0"/>
        <v>St. Louis Rams</v>
      </c>
      <c r="M25" s="2">
        <f t="shared" si="1"/>
        <v>1468.3273994352344</v>
      </c>
      <c r="N25" s="3">
        <f>M25-VLOOKUP($A25,RankingWk7!$A$2:$H$33,3,FALSE)</f>
        <v>9.8065336712261342</v>
      </c>
    </row>
    <row r="26" spans="1:14">
      <c r="A26" t="s">
        <v>35</v>
      </c>
      <c r="B26">
        <v>25</v>
      </c>
      <c r="C26">
        <v>1456.4507293129375</v>
      </c>
      <c r="D26">
        <v>6</v>
      </c>
      <c r="E26">
        <v>2</v>
      </c>
      <c r="F26">
        <v>0</v>
      </c>
      <c r="G26">
        <v>4</v>
      </c>
      <c r="H26">
        <v>1</v>
      </c>
      <c r="J26">
        <f t="shared" si="2"/>
        <v>25</v>
      </c>
      <c r="K26">
        <f>VLOOKUP($A26,RankingWk7!$A$2:$H$33,2,FALSE)-J26</f>
        <v>1</v>
      </c>
      <c r="L26" t="str">
        <f t="shared" si="0"/>
        <v>Chicago Bears</v>
      </c>
      <c r="M26" s="2">
        <f t="shared" si="1"/>
        <v>1456.4507293129375</v>
      </c>
      <c r="N26" s="3">
        <f>M26-VLOOKUP($A26,RankingWk7!$A$2:$H$33,3,FALSE)</f>
        <v>0</v>
      </c>
    </row>
    <row r="27" spans="1:14">
      <c r="A27" t="s">
        <v>31</v>
      </c>
      <c r="B27">
        <v>26</v>
      </c>
      <c r="C27">
        <v>1450.4419340135778</v>
      </c>
      <c r="D27">
        <v>7</v>
      </c>
      <c r="E27">
        <v>2</v>
      </c>
      <c r="F27">
        <v>0</v>
      </c>
      <c r="G27">
        <v>5</v>
      </c>
      <c r="H27">
        <v>0</v>
      </c>
      <c r="J27">
        <f t="shared" si="2"/>
        <v>26</v>
      </c>
      <c r="K27">
        <f>VLOOKUP($A27,RankingWk7!$A$2:$H$33,2,FALSE)-J27</f>
        <v>-2</v>
      </c>
      <c r="L27" t="str">
        <f t="shared" si="0"/>
        <v>Houston Texans</v>
      </c>
      <c r="M27" s="2">
        <f t="shared" si="1"/>
        <v>1450.4419340135778</v>
      </c>
      <c r="N27" s="3">
        <f>M27-VLOOKUP($A27,RankingWk7!$A$2:$H$33,3,FALSE)</f>
        <v>-11.99929750078627</v>
      </c>
    </row>
    <row r="28" spans="1:14">
      <c r="A28" t="s">
        <v>38</v>
      </c>
      <c r="B28">
        <v>27</v>
      </c>
      <c r="C28">
        <v>1416.3492544796272</v>
      </c>
      <c r="D28">
        <v>7</v>
      </c>
      <c r="E28">
        <v>2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VLOOKUP($A28,RankingWk7!$A$2:$H$33,2,FALSE)-J28</f>
        <v>0</v>
      </c>
      <c r="L28" t="str">
        <f t="shared" si="0"/>
        <v>Jacksonville Jaguars</v>
      </c>
      <c r="M28" s="2">
        <f t="shared" si="1"/>
        <v>1416.3492544796272</v>
      </c>
      <c r="N28" s="3">
        <f>M28-VLOOKUP($A28,RankingWk7!$A$2:$H$33,3,FALSE)</f>
        <v>15.428399931121476</v>
      </c>
    </row>
    <row r="29" spans="1:14">
      <c r="A29" t="s">
        <v>39</v>
      </c>
      <c r="B29">
        <v>28</v>
      </c>
      <c r="C29">
        <v>1402.2045941093586</v>
      </c>
      <c r="D29">
        <v>7</v>
      </c>
      <c r="E29">
        <v>3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VLOOKUP($A29,RankingWk7!$A$2:$H$33,2,FALSE)-J29</f>
        <v>0</v>
      </c>
      <c r="L29" t="str">
        <f t="shared" si="0"/>
        <v>Washington Redskins</v>
      </c>
      <c r="M29" s="2">
        <f t="shared" si="1"/>
        <v>1402.2045941093586</v>
      </c>
      <c r="N29" s="3">
        <f>M29-VLOOKUP($A29,RankingWk7!$A$2:$H$33,3,FALSE)</f>
        <v>11.860283035482553</v>
      </c>
    </row>
    <row r="30" spans="1:14">
      <c r="A30" t="s">
        <v>41</v>
      </c>
      <c r="B30">
        <v>29</v>
      </c>
      <c r="C30">
        <v>1398.2750299399145</v>
      </c>
      <c r="D30">
        <v>6</v>
      </c>
      <c r="E30">
        <v>3</v>
      </c>
      <c r="F30">
        <v>0</v>
      </c>
      <c r="G30">
        <v>3</v>
      </c>
      <c r="H30">
        <v>0</v>
      </c>
      <c r="J30">
        <f t="shared" si="2"/>
        <v>29</v>
      </c>
      <c r="K30">
        <f>VLOOKUP($A30,RankingWk7!$A$2:$H$33,2,FALSE)-J30</f>
        <v>1</v>
      </c>
      <c r="L30" t="str">
        <f t="shared" si="0"/>
        <v>Oakland Raiders</v>
      </c>
      <c r="M30" s="2">
        <f t="shared" si="1"/>
        <v>1398.2750299399145</v>
      </c>
      <c r="N30" s="3">
        <f>M30-VLOOKUP($A30,RankingWk7!$A$2:$H$33,3,FALSE)</f>
        <v>16.183190432016545</v>
      </c>
    </row>
    <row r="31" spans="1:14">
      <c r="A31" t="s">
        <v>40</v>
      </c>
      <c r="B31">
        <v>30</v>
      </c>
      <c r="C31">
        <v>1372.6577945416657</v>
      </c>
      <c r="D31">
        <v>7</v>
      </c>
      <c r="E31">
        <v>2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VLOOKUP($A31,RankingWk7!$A$2:$H$33,2,FALSE)-J31</f>
        <v>-1</v>
      </c>
      <c r="L31" t="str">
        <f t="shared" si="0"/>
        <v>Cleveland Browns</v>
      </c>
      <c r="M31" s="2">
        <f t="shared" si="1"/>
        <v>1372.6577945416657</v>
      </c>
      <c r="N31" s="3">
        <f>M31-VLOOKUP($A31,RankingWk7!$A$2:$H$33,3,FALSE)</f>
        <v>-9.8065336712261342</v>
      </c>
    </row>
    <row r="32" spans="1:14">
      <c r="A32" t="s">
        <v>43</v>
      </c>
      <c r="B32">
        <v>31</v>
      </c>
      <c r="C32">
        <v>1360.6876451557921</v>
      </c>
      <c r="D32">
        <v>6</v>
      </c>
      <c r="E32">
        <v>2</v>
      </c>
      <c r="F32">
        <v>0</v>
      </c>
      <c r="G32">
        <v>4</v>
      </c>
      <c r="H32">
        <v>0</v>
      </c>
      <c r="J32">
        <f t="shared" si="2"/>
        <v>31</v>
      </c>
      <c r="K32">
        <f>VLOOKUP($A32,RankingWk7!$A$2:$H$33,2,FALSE)-J32</f>
        <v>0</v>
      </c>
      <c r="L32" t="str">
        <f t="shared" si="0"/>
        <v>Tampa Bay Buccaneers</v>
      </c>
      <c r="M32" s="2">
        <f t="shared" si="1"/>
        <v>1360.6876451557921</v>
      </c>
      <c r="N32" s="3">
        <f>M32-VLOOKUP($A32,RankingWk7!$A$2:$H$33,3,FALSE)</f>
        <v>-11.860283035482553</v>
      </c>
    </row>
    <row r="33" spans="1:14">
      <c r="A33" t="s">
        <v>42</v>
      </c>
      <c r="B33">
        <v>32</v>
      </c>
      <c r="C33">
        <v>1344.1377300735567</v>
      </c>
      <c r="D33">
        <v>6</v>
      </c>
      <c r="E33">
        <v>1</v>
      </c>
      <c r="F33">
        <v>0</v>
      </c>
      <c r="G33">
        <v>5</v>
      </c>
      <c r="H33">
        <v>0</v>
      </c>
      <c r="J33">
        <f t="shared" si="2"/>
        <v>32</v>
      </c>
      <c r="K33">
        <f>VLOOKUP($A33,RankingWk7!$A$2:$H$33,2,FALSE)-J33</f>
        <v>0</v>
      </c>
      <c r="L33" t="str">
        <f t="shared" si="0"/>
        <v>Tennessee Titans</v>
      </c>
      <c r="M33" s="2">
        <f t="shared" si="1"/>
        <v>1344.1377300735567</v>
      </c>
      <c r="N33" s="3">
        <f>M33-VLOOKUP($A33,RankingWk7!$A$2:$H$33,3,FALSE)</f>
        <v>-6.7932643761798772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 t="s">
        <v>9</v>
      </c>
      <c r="L1" s="1" t="s">
        <v>10</v>
      </c>
      <c r="M1" s="1" t="s">
        <v>2</v>
      </c>
      <c r="N1" s="1" t="s">
        <v>11</v>
      </c>
    </row>
    <row r="2" spans="1:14">
      <c r="A2" t="s">
        <v>12</v>
      </c>
      <c r="B2">
        <v>1</v>
      </c>
      <c r="C2">
        <v>1703.2771568814551</v>
      </c>
      <c r="D2">
        <v>7</v>
      </c>
      <c r="E2">
        <v>7</v>
      </c>
      <c r="F2">
        <v>0</v>
      </c>
      <c r="G2">
        <v>0</v>
      </c>
      <c r="H2">
        <v>0</v>
      </c>
      <c r="J2">
        <f>1</f>
        <v>1</v>
      </c>
      <c r="K2">
        <f>VLOOKUP($A2,RankingWk8!$A$2:$H$33,2,FALSE)-J2</f>
        <v>0</v>
      </c>
      <c r="L2" t="str">
        <f>A2</f>
        <v>New England Patriots</v>
      </c>
      <c r="M2" s="2">
        <f>C2</f>
        <v>1703.2771568814551</v>
      </c>
      <c r="N2" s="3">
        <f>M2-VLOOKUP($A2,RankingWk8!$A$2:$H$33,3,FALSE)</f>
        <v>5.7694536283702291</v>
      </c>
    </row>
    <row r="3" spans="1:14">
      <c r="A3" t="s">
        <v>14</v>
      </c>
      <c r="B3">
        <v>2</v>
      </c>
      <c r="C3">
        <v>1666.2557875378429</v>
      </c>
      <c r="D3">
        <v>7</v>
      </c>
      <c r="E3">
        <v>7</v>
      </c>
      <c r="F3">
        <v>0</v>
      </c>
      <c r="G3">
        <v>0</v>
      </c>
      <c r="H3">
        <v>0</v>
      </c>
      <c r="J3">
        <f>J2+1</f>
        <v>2</v>
      </c>
      <c r="K3">
        <f>VLOOKUP($A3,RankingWk8!$A$2:$H$33,2,FALSE)-J3</f>
        <v>0</v>
      </c>
      <c r="L3" t="str">
        <f t="shared" ref="L3:L33" si="0">A3</f>
        <v>Denver Broncos</v>
      </c>
      <c r="M3" s="2">
        <f t="shared" ref="M3:M33" si="1">C3</f>
        <v>1666.2557875378429</v>
      </c>
      <c r="N3" s="3">
        <f>M3-VLOOKUP($A3,RankingWk8!$A$2:$H$33,3,FALSE)</f>
        <v>10.334244216417801</v>
      </c>
    </row>
    <row r="4" spans="1:14">
      <c r="A4" t="s">
        <v>16</v>
      </c>
      <c r="B4">
        <v>3</v>
      </c>
      <c r="C4">
        <v>1628.2221339056659</v>
      </c>
      <c r="D4">
        <v>7</v>
      </c>
      <c r="E4">
        <v>7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VLOOKUP($A4,RankingWk8!$A$2:$H$33,2,FALSE)-J4</f>
        <v>0</v>
      </c>
      <c r="L4" t="str">
        <f t="shared" si="0"/>
        <v>Cincinnati Bengals</v>
      </c>
      <c r="M4" s="2">
        <f t="shared" si="1"/>
        <v>1628.2221339056659</v>
      </c>
      <c r="N4" s="3">
        <f>M4-VLOOKUP($A4,RankingWk8!$A$2:$H$33,3,FALSE)</f>
        <v>10.134930761333635</v>
      </c>
    </row>
    <row r="5" spans="1:14">
      <c r="A5" t="s">
        <v>13</v>
      </c>
      <c r="B5">
        <v>4</v>
      </c>
      <c r="C5">
        <v>1605.189594469035</v>
      </c>
      <c r="D5">
        <v>8</v>
      </c>
      <c r="E5">
        <v>4</v>
      </c>
      <c r="F5">
        <v>0</v>
      </c>
      <c r="G5">
        <v>4</v>
      </c>
      <c r="H5">
        <v>0</v>
      </c>
      <c r="J5">
        <f t="shared" si="2"/>
        <v>4</v>
      </c>
      <c r="K5">
        <f>VLOOKUP($A5,RankingWk8!$A$2:$H$33,2,FALSE)-J5</f>
        <v>0</v>
      </c>
      <c r="L5" t="str">
        <f t="shared" si="0"/>
        <v>Seattle Seahawks</v>
      </c>
      <c r="M5" s="2">
        <f t="shared" si="1"/>
        <v>1605.189594469035</v>
      </c>
      <c r="N5" s="3">
        <f>M5-VLOOKUP($A5,RankingWk8!$A$2:$H$33,3,FALSE)</f>
        <v>9.9417819352004244</v>
      </c>
    </row>
    <row r="6" spans="1:14">
      <c r="A6" t="s">
        <v>22</v>
      </c>
      <c r="B6">
        <v>5</v>
      </c>
      <c r="C6">
        <v>1584.7770077826531</v>
      </c>
      <c r="D6">
        <v>7</v>
      </c>
      <c r="E6">
        <v>6</v>
      </c>
      <c r="F6">
        <v>0</v>
      </c>
      <c r="G6">
        <v>1</v>
      </c>
      <c r="H6">
        <v>0</v>
      </c>
      <c r="J6">
        <f t="shared" si="2"/>
        <v>5</v>
      </c>
      <c r="K6">
        <f>VLOOKUP($A6,RankingWk8!$A$2:$H$33,2,FALSE)-J6</f>
        <v>0</v>
      </c>
      <c r="L6" t="str">
        <f t="shared" si="0"/>
        <v>Green Bay Packers</v>
      </c>
      <c r="M6" s="2">
        <f t="shared" si="1"/>
        <v>1584.7770077826531</v>
      </c>
      <c r="N6" s="3">
        <f>M6-VLOOKUP($A6,RankingWk8!$A$2:$H$33,3,FALSE)</f>
        <v>-10.334244216417801</v>
      </c>
    </row>
    <row r="7" spans="1:14">
      <c r="A7" t="s">
        <v>26</v>
      </c>
      <c r="B7">
        <v>6</v>
      </c>
      <c r="C7">
        <v>1580.6164486840064</v>
      </c>
      <c r="D7">
        <v>7</v>
      </c>
      <c r="E7">
        <v>7</v>
      </c>
      <c r="F7">
        <v>0</v>
      </c>
      <c r="G7">
        <v>0</v>
      </c>
      <c r="H7">
        <v>0</v>
      </c>
      <c r="J7">
        <f t="shared" si="2"/>
        <v>6</v>
      </c>
      <c r="K7">
        <f>VLOOKUP($A7,RankingWk8!$A$2:$H$33,2,FALSE)-J7</f>
        <v>0</v>
      </c>
      <c r="L7" t="str">
        <f t="shared" si="0"/>
        <v>Carolina Panthers</v>
      </c>
      <c r="M7" s="2">
        <f t="shared" si="1"/>
        <v>1580.6164486840064</v>
      </c>
      <c r="N7" s="3">
        <f>M7-VLOOKUP($A7,RankingWk8!$A$2:$H$33,3,FALSE)</f>
        <v>11.503652913785118</v>
      </c>
    </row>
    <row r="8" spans="1:14">
      <c r="A8" t="s">
        <v>21</v>
      </c>
      <c r="B8">
        <v>7</v>
      </c>
      <c r="C8">
        <v>1564.9987697751999</v>
      </c>
      <c r="D8">
        <v>8</v>
      </c>
      <c r="E8">
        <v>6</v>
      </c>
      <c r="F8">
        <v>0</v>
      </c>
      <c r="G8">
        <v>2</v>
      </c>
      <c r="H8">
        <v>0</v>
      </c>
      <c r="J8">
        <f t="shared" si="2"/>
        <v>7</v>
      </c>
      <c r="K8">
        <f>VLOOKUP($A8,RankingWk8!$A$2:$H$33,2,FALSE)-J8</f>
        <v>0</v>
      </c>
      <c r="L8" t="str">
        <f t="shared" si="0"/>
        <v>Arizona Cardinals</v>
      </c>
      <c r="M8" s="2">
        <f t="shared" si="1"/>
        <v>1564.9987697751999</v>
      </c>
      <c r="N8" s="3">
        <f>M8-VLOOKUP($A8,RankingWk8!$A$2:$H$33,3,FALSE)</f>
        <v>6.3828865305063118</v>
      </c>
    </row>
    <row r="9" spans="1:14">
      <c r="A9" t="s">
        <v>20</v>
      </c>
      <c r="B9">
        <v>8</v>
      </c>
      <c r="C9">
        <v>1541.413812250501</v>
      </c>
      <c r="D9">
        <v>8</v>
      </c>
      <c r="E9">
        <v>4</v>
      </c>
      <c r="F9">
        <v>0</v>
      </c>
      <c r="G9">
        <v>4</v>
      </c>
      <c r="H9">
        <v>0</v>
      </c>
      <c r="J9">
        <f t="shared" si="2"/>
        <v>8</v>
      </c>
      <c r="K9">
        <f>VLOOKUP($A9,RankingWk8!$A$2:$H$33,2,FALSE)-J9</f>
        <v>0</v>
      </c>
      <c r="L9" t="str">
        <f t="shared" si="0"/>
        <v>Pittsburgh Steelers</v>
      </c>
      <c r="M9" s="2">
        <f t="shared" si="1"/>
        <v>1541.413812250501</v>
      </c>
      <c r="N9" s="3">
        <f>M9-VLOOKUP($A9,RankingWk8!$A$2:$H$33,3,FALSE)</f>
        <v>-10.134930761333635</v>
      </c>
    </row>
    <row r="10" spans="1:14">
      <c r="A10" t="s">
        <v>23</v>
      </c>
      <c r="B10">
        <v>9</v>
      </c>
      <c r="C10">
        <v>1537.3901423453913</v>
      </c>
      <c r="D10">
        <v>8</v>
      </c>
      <c r="E10">
        <v>4</v>
      </c>
      <c r="F10">
        <v>0</v>
      </c>
      <c r="G10">
        <v>4</v>
      </c>
      <c r="H10">
        <v>0</v>
      </c>
      <c r="J10">
        <f t="shared" si="2"/>
        <v>9</v>
      </c>
      <c r="K10">
        <f>VLOOKUP($A10,RankingWk8!$A$2:$H$33,2,FALSE)-J10</f>
        <v>2</v>
      </c>
      <c r="L10" t="str">
        <f t="shared" si="0"/>
        <v>New Orleans Saints</v>
      </c>
      <c r="M10" s="2">
        <f t="shared" si="1"/>
        <v>1537.3901423453913</v>
      </c>
      <c r="N10" s="3">
        <f>M10-VLOOKUP($A10,RankingWk8!$A$2:$H$33,3,FALSE)</f>
        <v>11.457457236456776</v>
      </c>
    </row>
    <row r="11" spans="1:14">
      <c r="A11" t="s">
        <v>15</v>
      </c>
      <c r="B11">
        <v>10</v>
      </c>
      <c r="C11">
        <v>1529.8569553691943</v>
      </c>
      <c r="D11">
        <v>8</v>
      </c>
      <c r="E11">
        <v>3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VLOOKUP($A11,RankingWk8!$A$2:$H$33,2,FALSE)-J11</f>
        <v>-1</v>
      </c>
      <c r="L11" t="str">
        <f t="shared" si="0"/>
        <v>Indianapolis Colts</v>
      </c>
      <c r="M11" s="2">
        <f t="shared" si="1"/>
        <v>1529.8569553691943</v>
      </c>
      <c r="N11" s="3">
        <f>M11-VLOOKUP($A11,RankingWk8!$A$2:$H$33,3,FALSE)</f>
        <v>-11.503652913785118</v>
      </c>
    </row>
    <row r="12" spans="1:14">
      <c r="A12" t="s">
        <v>18</v>
      </c>
      <c r="B12">
        <v>11</v>
      </c>
      <c r="C12">
        <v>1513.182290979661</v>
      </c>
      <c r="D12">
        <v>7</v>
      </c>
      <c r="E12">
        <v>2</v>
      </c>
      <c r="F12">
        <v>0</v>
      </c>
      <c r="G12">
        <v>5</v>
      </c>
      <c r="H12">
        <v>0</v>
      </c>
      <c r="J12">
        <f t="shared" si="2"/>
        <v>11</v>
      </c>
      <c r="K12">
        <f>VLOOKUP($A12,RankingWk8!$A$2:$H$33,2,FALSE)-J12</f>
        <v>1</v>
      </c>
      <c r="L12" t="str">
        <f t="shared" si="0"/>
        <v>Dallas Cowboys</v>
      </c>
      <c r="M12" s="2">
        <f t="shared" si="1"/>
        <v>1513.182290979661</v>
      </c>
      <c r="N12" s="3">
        <f>M12-VLOOKUP($A12,RankingWk8!$A$2:$H$33,3,FALSE)</f>
        <v>-9.9417819352004244</v>
      </c>
    </row>
    <row r="13" spans="1:14">
      <c r="A13" t="s">
        <v>34</v>
      </c>
      <c r="B13">
        <v>12</v>
      </c>
      <c r="C13">
        <v>1511.5228899558715</v>
      </c>
      <c r="D13">
        <v>7</v>
      </c>
      <c r="E13">
        <v>5</v>
      </c>
      <c r="F13">
        <v>0</v>
      </c>
      <c r="G13">
        <v>2</v>
      </c>
      <c r="H13">
        <v>0</v>
      </c>
      <c r="J13">
        <f t="shared" si="2"/>
        <v>12</v>
      </c>
      <c r="K13">
        <f>VLOOKUP($A13,RankingWk8!$A$2:$H$33,2,FALSE)-J13</f>
        <v>3</v>
      </c>
      <c r="L13" t="str">
        <f t="shared" si="0"/>
        <v>Minnesota Vikings</v>
      </c>
      <c r="M13" s="2">
        <f t="shared" si="1"/>
        <v>1511.5228899558715</v>
      </c>
      <c r="N13" s="3">
        <f>M13-VLOOKUP($A13,RankingWk8!$A$2:$H$33,3,FALSE)</f>
        <v>10.919994345327268</v>
      </c>
    </row>
    <row r="14" spans="1:14">
      <c r="A14" t="s">
        <v>30</v>
      </c>
      <c r="B14">
        <v>13</v>
      </c>
      <c r="C14">
        <v>1510.8636734054594</v>
      </c>
      <c r="D14">
        <v>8</v>
      </c>
      <c r="E14">
        <v>6</v>
      </c>
      <c r="F14">
        <v>0</v>
      </c>
      <c r="G14">
        <v>2</v>
      </c>
      <c r="H14">
        <v>0</v>
      </c>
      <c r="J14">
        <f t="shared" si="2"/>
        <v>13</v>
      </c>
      <c r="K14">
        <f>VLOOKUP($A14,RankingWk8!$A$2:$H$33,2,FALSE)-J14</f>
        <v>-3</v>
      </c>
      <c r="L14" t="str">
        <f t="shared" si="0"/>
        <v>Atlanta Falcons</v>
      </c>
      <c r="M14" s="2">
        <f t="shared" si="1"/>
        <v>1510.8636734054594</v>
      </c>
      <c r="N14" s="3">
        <f>M14-VLOOKUP($A14,RankingWk8!$A$2:$H$33,3,FALSE)</f>
        <v>-18.122013190785765</v>
      </c>
    </row>
    <row r="15" spans="1:14">
      <c r="A15" t="s">
        <v>24</v>
      </c>
      <c r="B15">
        <v>14</v>
      </c>
      <c r="C15">
        <v>1509.7846982901704</v>
      </c>
      <c r="D15">
        <v>7</v>
      </c>
      <c r="E15">
        <v>3</v>
      </c>
      <c r="F15">
        <v>0</v>
      </c>
      <c r="G15">
        <v>4</v>
      </c>
      <c r="H15">
        <v>1</v>
      </c>
      <c r="J15">
        <f t="shared" si="2"/>
        <v>14</v>
      </c>
      <c r="K15">
        <f>VLOOKUP($A15,RankingWk8!$A$2:$H$33,2,FALSE)-J15</f>
        <v>0</v>
      </c>
      <c r="L15" t="str">
        <f t="shared" si="0"/>
        <v>Philadelphia Eagles</v>
      </c>
      <c r="M15" s="2">
        <f t="shared" si="1"/>
        <v>1509.7846982901704</v>
      </c>
      <c r="N15" s="3">
        <f>M15-VLOOKUP($A15,RankingWk8!$A$2:$H$33,3,FALSE)</f>
        <v>0</v>
      </c>
    </row>
    <row r="16" spans="1:14">
      <c r="A16" t="s">
        <v>17</v>
      </c>
      <c r="B16">
        <v>15</v>
      </c>
      <c r="C16">
        <v>1508.1771798108391</v>
      </c>
      <c r="D16">
        <v>8</v>
      </c>
      <c r="E16">
        <v>2</v>
      </c>
      <c r="F16">
        <v>0</v>
      </c>
      <c r="G16">
        <v>6</v>
      </c>
      <c r="H16">
        <v>0</v>
      </c>
      <c r="J16">
        <f t="shared" si="2"/>
        <v>15</v>
      </c>
      <c r="K16">
        <f>VLOOKUP($A16,RankingWk8!$A$2:$H$33,2,FALSE)-J16</f>
        <v>-2</v>
      </c>
      <c r="L16" t="str">
        <f t="shared" si="0"/>
        <v>San Francisco 49ers</v>
      </c>
      <c r="M16" s="2">
        <f t="shared" si="1"/>
        <v>1508.1771798108391</v>
      </c>
      <c r="N16" s="3">
        <f>M16-VLOOKUP($A16,RankingWk8!$A$2:$H$33,3,FALSE)</f>
        <v>-14.437397021949891</v>
      </c>
    </row>
    <row r="17" spans="1:14">
      <c r="A17" t="s">
        <v>19</v>
      </c>
      <c r="B17">
        <v>16</v>
      </c>
      <c r="C17">
        <v>1506.554665418515</v>
      </c>
      <c r="D17">
        <v>8</v>
      </c>
      <c r="E17">
        <v>2</v>
      </c>
      <c r="F17">
        <v>0</v>
      </c>
      <c r="G17">
        <v>6</v>
      </c>
      <c r="H17">
        <v>0</v>
      </c>
      <c r="J17">
        <f t="shared" si="2"/>
        <v>16</v>
      </c>
      <c r="K17">
        <f>VLOOKUP($A17,RankingWk8!$A$2:$H$33,2,FALSE)-J17</f>
        <v>1</v>
      </c>
      <c r="L17" t="str">
        <f t="shared" si="0"/>
        <v>Baltimore Ravens</v>
      </c>
      <c r="M17" s="2">
        <f t="shared" si="1"/>
        <v>1506.554665418515</v>
      </c>
      <c r="N17" s="3">
        <f>M17-VLOOKUP($A17,RankingWk8!$A$2:$H$33,3,FALSE)</f>
        <v>11.656210052143024</v>
      </c>
    </row>
    <row r="18" spans="1:14">
      <c r="A18" t="s">
        <v>28</v>
      </c>
      <c r="B18">
        <v>17</v>
      </c>
      <c r="C18">
        <v>1493.9577600262548</v>
      </c>
      <c r="D18">
        <v>8</v>
      </c>
      <c r="E18">
        <v>3</v>
      </c>
      <c r="F18">
        <v>0</v>
      </c>
      <c r="G18">
        <v>5</v>
      </c>
      <c r="H18">
        <v>0</v>
      </c>
      <c r="J18">
        <f t="shared" si="2"/>
        <v>17</v>
      </c>
      <c r="K18">
        <f>VLOOKUP($A18,RankingWk8!$A$2:$H$33,2,FALSE)-J18</f>
        <v>2</v>
      </c>
      <c r="L18" t="str">
        <f t="shared" si="0"/>
        <v>Kansas City Chiefs</v>
      </c>
      <c r="M18" s="2">
        <f t="shared" si="1"/>
        <v>1493.9577600262548</v>
      </c>
      <c r="N18" s="3">
        <f>M18-VLOOKUP($A18,RankingWk8!$A$2:$H$33,3,FALSE)</f>
        <v>12.118407075989808</v>
      </c>
    </row>
    <row r="19" spans="1:14">
      <c r="A19" t="s">
        <v>33</v>
      </c>
      <c r="B19">
        <v>18</v>
      </c>
      <c r="C19">
        <v>1485.4304396037028</v>
      </c>
      <c r="D19">
        <v>8</v>
      </c>
      <c r="E19">
        <v>4</v>
      </c>
      <c r="F19">
        <v>0</v>
      </c>
      <c r="G19">
        <v>4</v>
      </c>
      <c r="H19">
        <v>0</v>
      </c>
      <c r="J19">
        <f t="shared" si="2"/>
        <v>18</v>
      </c>
      <c r="K19">
        <f>VLOOKUP($A19,RankingWk8!$A$2:$H$33,2,FALSE)-J19</f>
        <v>-2</v>
      </c>
      <c r="L19" t="str">
        <f t="shared" si="0"/>
        <v>New York Giants</v>
      </c>
      <c r="M19" s="2">
        <f t="shared" si="1"/>
        <v>1485.4304396037028</v>
      </c>
      <c r="N19" s="3">
        <f>M19-VLOOKUP($A19,RankingWk8!$A$2:$H$33,3,FALSE)</f>
        <v>-11.457457236456776</v>
      </c>
    </row>
    <row r="20" spans="1:14">
      <c r="A20" t="s">
        <v>36</v>
      </c>
      <c r="B20">
        <v>19</v>
      </c>
      <c r="C20">
        <v>1482.7647964571843</v>
      </c>
      <c r="D20">
        <v>7</v>
      </c>
      <c r="E20">
        <v>4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VLOOKUP($A20,RankingWk8!$A$2:$H$33,2,FALSE)-J20</f>
        <v>5</v>
      </c>
      <c r="L20" t="str">
        <f t="shared" si="0"/>
        <v>St. Louis Rams</v>
      </c>
      <c r="M20" s="2">
        <f t="shared" si="1"/>
        <v>1482.7647964571843</v>
      </c>
      <c r="N20" s="3">
        <f>M20-VLOOKUP($A20,RankingWk8!$A$2:$H$33,3,FALSE)</f>
        <v>14.437397021949891</v>
      </c>
    </row>
    <row r="21" spans="1:14">
      <c r="A21" t="s">
        <v>29</v>
      </c>
      <c r="B21">
        <v>20</v>
      </c>
      <c r="C21">
        <v>1482.5954750840115</v>
      </c>
      <c r="D21">
        <v>7</v>
      </c>
      <c r="E21">
        <v>3</v>
      </c>
      <c r="F21">
        <v>0</v>
      </c>
      <c r="G21">
        <v>4</v>
      </c>
      <c r="H21">
        <v>0</v>
      </c>
      <c r="J21">
        <f t="shared" si="2"/>
        <v>20</v>
      </c>
      <c r="K21">
        <f>VLOOKUP($A21,RankingWk8!$A$2:$H$33,2,FALSE)-J21</f>
        <v>-2</v>
      </c>
      <c r="L21" t="str">
        <f t="shared" si="0"/>
        <v>Miami Dolphins</v>
      </c>
      <c r="M21" s="2">
        <f t="shared" si="1"/>
        <v>1482.5954750840115</v>
      </c>
      <c r="N21" s="3">
        <f>M21-VLOOKUP($A21,RankingWk8!$A$2:$H$33,3,FALSE)</f>
        <v>-5.7694536283702291</v>
      </c>
    </row>
    <row r="22" spans="1:14">
      <c r="A22" t="s">
        <v>32</v>
      </c>
      <c r="B22">
        <v>21</v>
      </c>
      <c r="C22">
        <v>1468.4269921621794</v>
      </c>
      <c r="D22">
        <v>7</v>
      </c>
      <c r="E22">
        <v>3</v>
      </c>
      <c r="F22">
        <v>0</v>
      </c>
      <c r="G22">
        <v>4</v>
      </c>
      <c r="H22">
        <v>1</v>
      </c>
      <c r="J22">
        <f t="shared" si="2"/>
        <v>21</v>
      </c>
      <c r="K22">
        <f>VLOOKUP($A22,RankingWk8!$A$2:$H$33,2,FALSE)-J22</f>
        <v>2</v>
      </c>
      <c r="L22" t="str">
        <f t="shared" si="0"/>
        <v>Buffalo Bills</v>
      </c>
      <c r="M22" s="2">
        <f t="shared" si="1"/>
        <v>1468.4269921621794</v>
      </c>
      <c r="N22" s="3">
        <f>M22-VLOOKUP($A22,RankingWk8!$A$2:$H$33,3,FALSE)</f>
        <v>0</v>
      </c>
    </row>
    <row r="23" spans="1:14">
      <c r="A23" t="s">
        <v>37</v>
      </c>
      <c r="B23">
        <v>22</v>
      </c>
      <c r="C23">
        <v>1462.7192536568086</v>
      </c>
      <c r="D23">
        <v>7</v>
      </c>
      <c r="E23">
        <v>4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VLOOKUP($A23,RankingWk8!$A$2:$H$33,2,FALSE)-J23</f>
        <v>-2</v>
      </c>
      <c r="L23" t="str">
        <f t="shared" si="0"/>
        <v>New York Jets</v>
      </c>
      <c r="M23" s="2">
        <f t="shared" si="1"/>
        <v>1462.7192536568086</v>
      </c>
      <c r="N23" s="3">
        <f>M23-VLOOKUP($A23,RankingWk8!$A$2:$H$33,3,FALSE)</f>
        <v>-15.320383960087838</v>
      </c>
    </row>
    <row r="24" spans="1:14">
      <c r="A24" t="s">
        <v>27</v>
      </c>
      <c r="B24">
        <v>23</v>
      </c>
      <c r="C24">
        <v>1459.7535126007224</v>
      </c>
      <c r="D24">
        <v>8</v>
      </c>
      <c r="E24">
        <v>2</v>
      </c>
      <c r="F24">
        <v>0</v>
      </c>
      <c r="G24">
        <v>6</v>
      </c>
      <c r="H24">
        <v>0</v>
      </c>
      <c r="J24">
        <f t="shared" si="2"/>
        <v>23</v>
      </c>
      <c r="K24">
        <f>VLOOKUP($A24,RankingWk8!$A$2:$H$33,2,FALSE)-J24</f>
        <v>-2</v>
      </c>
      <c r="L24" t="str">
        <f t="shared" si="0"/>
        <v>San Diego Chargers</v>
      </c>
      <c r="M24" s="2">
        <f t="shared" si="1"/>
        <v>1459.7535126007224</v>
      </c>
      <c r="N24" s="3">
        <f>M24-VLOOKUP($A24,RankingWk8!$A$2:$H$33,3,FALSE)</f>
        <v>-11.656210052143024</v>
      </c>
    </row>
    <row r="25" spans="1:14">
      <c r="A25" t="s">
        <v>31</v>
      </c>
      <c r="B25">
        <v>24</v>
      </c>
      <c r="C25">
        <v>1459.2323753588262</v>
      </c>
      <c r="D25">
        <v>8</v>
      </c>
      <c r="E25">
        <v>3</v>
      </c>
      <c r="F25">
        <v>0</v>
      </c>
      <c r="G25">
        <v>5</v>
      </c>
      <c r="H25">
        <v>0</v>
      </c>
      <c r="J25">
        <f t="shared" si="2"/>
        <v>24</v>
      </c>
      <c r="K25">
        <f>VLOOKUP($A25,RankingWk8!$A$2:$H$33,2,FALSE)-J25</f>
        <v>2</v>
      </c>
      <c r="L25" t="str">
        <f t="shared" si="0"/>
        <v>Houston Texans</v>
      </c>
      <c r="M25" s="2">
        <f t="shared" si="1"/>
        <v>1459.2323753588262</v>
      </c>
      <c r="N25" s="3">
        <f>M25-VLOOKUP($A25,RankingWk8!$A$2:$H$33,3,FALSE)</f>
        <v>8.7904413452483823</v>
      </c>
    </row>
    <row r="26" spans="1:14">
      <c r="A26" t="s">
        <v>25</v>
      </c>
      <c r="B26">
        <v>25</v>
      </c>
      <c r="C26">
        <v>1459.1113323907878</v>
      </c>
      <c r="D26">
        <v>8</v>
      </c>
      <c r="E26">
        <v>1</v>
      </c>
      <c r="F26">
        <v>0</v>
      </c>
      <c r="G26">
        <v>7</v>
      </c>
      <c r="H26">
        <v>0</v>
      </c>
      <c r="J26">
        <f t="shared" si="2"/>
        <v>25</v>
      </c>
      <c r="K26">
        <f>VLOOKUP($A26,RankingWk8!$A$2:$H$33,2,FALSE)-J26</f>
        <v>-3</v>
      </c>
      <c r="L26" t="str">
        <f t="shared" si="0"/>
        <v>Detroit Lions</v>
      </c>
      <c r="M26" s="2">
        <f t="shared" si="1"/>
        <v>1459.1113323907878</v>
      </c>
      <c r="N26" s="3">
        <f>M26-VLOOKUP($A26,RankingWk8!$A$2:$H$33,3,FALSE)</f>
        <v>-12.118407075989808</v>
      </c>
    </row>
    <row r="27" spans="1:14">
      <c r="A27" t="s">
        <v>35</v>
      </c>
      <c r="B27">
        <v>26</v>
      </c>
      <c r="C27">
        <v>1445.5307349676102</v>
      </c>
      <c r="D27">
        <v>7</v>
      </c>
      <c r="E27">
        <v>2</v>
      </c>
      <c r="F27">
        <v>0</v>
      </c>
      <c r="G27">
        <v>5</v>
      </c>
      <c r="H27">
        <v>0</v>
      </c>
      <c r="J27">
        <f t="shared" si="2"/>
        <v>26</v>
      </c>
      <c r="K27">
        <f>VLOOKUP($A27,RankingWk8!$A$2:$H$33,2,FALSE)-J27</f>
        <v>-1</v>
      </c>
      <c r="L27" t="str">
        <f t="shared" si="0"/>
        <v>Chicago Bears</v>
      </c>
      <c r="M27" s="2">
        <f t="shared" si="1"/>
        <v>1445.5307349676102</v>
      </c>
      <c r="N27" s="3">
        <f>M27-VLOOKUP($A27,RankingWk8!$A$2:$H$33,3,FALSE)</f>
        <v>-10.919994345327268</v>
      </c>
    </row>
    <row r="28" spans="1:14">
      <c r="A28" t="s">
        <v>38</v>
      </c>
      <c r="B28">
        <v>27</v>
      </c>
      <c r="C28">
        <v>1416.3492544796272</v>
      </c>
      <c r="D28">
        <v>7</v>
      </c>
      <c r="E28">
        <v>2</v>
      </c>
      <c r="F28">
        <v>0</v>
      </c>
      <c r="G28">
        <v>5</v>
      </c>
      <c r="H28">
        <v>1</v>
      </c>
      <c r="J28">
        <f t="shared" si="2"/>
        <v>27</v>
      </c>
      <c r="K28">
        <f>VLOOKUP($A28,RankingWk8!$A$2:$H$33,2,FALSE)-J28</f>
        <v>0</v>
      </c>
      <c r="L28" t="str">
        <f t="shared" si="0"/>
        <v>Jacksonville Jaguars</v>
      </c>
      <c r="M28" s="2">
        <f t="shared" si="1"/>
        <v>1416.3492544796272</v>
      </c>
      <c r="N28" s="3">
        <f>M28-VLOOKUP($A28,RankingWk8!$A$2:$H$33,3,FALSE)</f>
        <v>0</v>
      </c>
    </row>
    <row r="29" spans="1:14">
      <c r="A29" t="s">
        <v>41</v>
      </c>
      <c r="B29">
        <v>28</v>
      </c>
      <c r="C29">
        <v>1413.5954139000023</v>
      </c>
      <c r="D29">
        <v>7</v>
      </c>
      <c r="E29">
        <v>4</v>
      </c>
      <c r="F29">
        <v>0</v>
      </c>
      <c r="G29">
        <v>3</v>
      </c>
      <c r="H29">
        <v>0</v>
      </c>
      <c r="J29">
        <f t="shared" si="2"/>
        <v>28</v>
      </c>
      <c r="K29">
        <f>VLOOKUP($A29,RankingWk8!$A$2:$H$33,2,FALSE)-J29</f>
        <v>1</v>
      </c>
      <c r="L29" t="str">
        <f t="shared" si="0"/>
        <v>Oakland Raiders</v>
      </c>
      <c r="M29" s="2">
        <f t="shared" si="1"/>
        <v>1413.5954139000023</v>
      </c>
      <c r="N29" s="3">
        <f>M29-VLOOKUP($A29,RankingWk8!$A$2:$H$33,3,FALSE)</f>
        <v>15.320383960087838</v>
      </c>
    </row>
    <row r="30" spans="1:14">
      <c r="A30" t="s">
        <v>39</v>
      </c>
      <c r="B30">
        <v>29</v>
      </c>
      <c r="C30">
        <v>1402.2045941093586</v>
      </c>
      <c r="D30">
        <v>7</v>
      </c>
      <c r="E30">
        <v>3</v>
      </c>
      <c r="F30">
        <v>0</v>
      </c>
      <c r="G30">
        <v>4</v>
      </c>
      <c r="H30">
        <v>1</v>
      </c>
      <c r="J30">
        <f t="shared" si="2"/>
        <v>29</v>
      </c>
      <c r="K30">
        <f>VLOOKUP($A30,RankingWk8!$A$2:$H$33,2,FALSE)-J30</f>
        <v>-1</v>
      </c>
      <c r="L30" t="str">
        <f t="shared" si="0"/>
        <v>Washington Redskins</v>
      </c>
      <c r="M30" s="2">
        <f t="shared" si="1"/>
        <v>1402.2045941093586</v>
      </c>
      <c r="N30" s="3">
        <f>M30-VLOOKUP($A30,RankingWk8!$A$2:$H$33,3,FALSE)</f>
        <v>0</v>
      </c>
    </row>
    <row r="31" spans="1:14">
      <c r="A31" t="s">
        <v>43</v>
      </c>
      <c r="B31">
        <v>30</v>
      </c>
      <c r="C31">
        <v>1378.8096583465779</v>
      </c>
      <c r="D31">
        <v>7</v>
      </c>
      <c r="E31">
        <v>3</v>
      </c>
      <c r="F31">
        <v>0</v>
      </c>
      <c r="G31">
        <v>4</v>
      </c>
      <c r="H31">
        <v>0</v>
      </c>
      <c r="J31">
        <f t="shared" si="2"/>
        <v>30</v>
      </c>
      <c r="K31">
        <f>VLOOKUP($A31,RankingWk8!$A$2:$H$33,2,FALSE)-J31</f>
        <v>1</v>
      </c>
      <c r="L31" t="str">
        <f t="shared" si="0"/>
        <v>Tampa Bay Buccaneers</v>
      </c>
      <c r="M31" s="2">
        <f t="shared" si="1"/>
        <v>1378.8096583465779</v>
      </c>
      <c r="N31" s="3">
        <f>M31-VLOOKUP($A31,RankingWk8!$A$2:$H$33,3,FALSE)</f>
        <v>18.122013190785765</v>
      </c>
    </row>
    <row r="32" spans="1:14">
      <c r="A32" t="s">
        <v>40</v>
      </c>
      <c r="B32">
        <v>31</v>
      </c>
      <c r="C32">
        <v>1366.2749080111594</v>
      </c>
      <c r="D32">
        <v>8</v>
      </c>
      <c r="E32">
        <v>2</v>
      </c>
      <c r="F32">
        <v>0</v>
      </c>
      <c r="G32">
        <v>6</v>
      </c>
      <c r="H32">
        <v>0</v>
      </c>
      <c r="J32">
        <f t="shared" si="2"/>
        <v>31</v>
      </c>
      <c r="K32">
        <f>VLOOKUP($A32,RankingWk8!$A$2:$H$33,2,FALSE)-J32</f>
        <v>-1</v>
      </c>
      <c r="L32" t="str">
        <f t="shared" si="0"/>
        <v>Cleveland Browns</v>
      </c>
      <c r="M32" s="2">
        <f t="shared" si="1"/>
        <v>1366.2749080111594</v>
      </c>
      <c r="N32" s="3">
        <f>M32-VLOOKUP($A32,RankingWk8!$A$2:$H$33,3,FALSE)</f>
        <v>-6.3828865305063118</v>
      </c>
    </row>
    <row r="33" spans="1:14">
      <c r="A33" t="s">
        <v>42</v>
      </c>
      <c r="B33">
        <v>32</v>
      </c>
      <c r="C33">
        <v>1335.3472887283083</v>
      </c>
      <c r="D33">
        <v>7</v>
      </c>
      <c r="E33">
        <v>1</v>
      </c>
      <c r="F33">
        <v>0</v>
      </c>
      <c r="G33">
        <v>6</v>
      </c>
      <c r="H33">
        <v>0</v>
      </c>
      <c r="J33">
        <f t="shared" si="2"/>
        <v>32</v>
      </c>
      <c r="K33">
        <f>VLOOKUP($A33,RankingWk8!$A$2:$H$33,2,FALSE)-J33</f>
        <v>0</v>
      </c>
      <c r="L33" t="str">
        <f t="shared" si="0"/>
        <v>Tennessee Titans</v>
      </c>
      <c r="M33" s="2">
        <f t="shared" si="1"/>
        <v>1335.3472887283083</v>
      </c>
      <c r="N33" s="3">
        <f>M33-VLOOKUP($A33,RankingWk8!$A$2:$H$33,3,FALSE)</f>
        <v>-8.7904413452483823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RankingWk1</vt:lpstr>
      <vt:lpstr>RankingWk2</vt:lpstr>
      <vt:lpstr>RankingWk3</vt:lpstr>
      <vt:lpstr>RankingWk4</vt:lpstr>
      <vt:lpstr>RankingWk5</vt:lpstr>
      <vt:lpstr>RankingWk6</vt:lpstr>
      <vt:lpstr>RankingWk7</vt:lpstr>
      <vt:lpstr>RankingWk8</vt:lpstr>
      <vt:lpstr>RankingWk9</vt:lpstr>
      <vt:lpstr>RankingWk10</vt:lpstr>
      <vt:lpstr>RankingWk11</vt:lpstr>
      <vt:lpstr>RankingWk12</vt:lpstr>
      <vt:lpstr>RankingWk13</vt:lpstr>
      <vt:lpstr>RankingWk14</vt:lpstr>
      <vt:lpstr>RankingWk15</vt:lpstr>
      <vt:lpstr>RankingWk16</vt:lpstr>
      <vt:lpstr>RankingWk17</vt:lpstr>
      <vt:lpstr>RankingWk18</vt:lpstr>
    </vt:vector>
  </TitlesOfParts>
  <Company>Firstborn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Sim</dc:creator>
  <cp:lastModifiedBy>Stephen Sim</cp:lastModifiedBy>
  <dcterms:created xsi:type="dcterms:W3CDTF">2016-01-26T16:43:36Z</dcterms:created>
  <dcterms:modified xsi:type="dcterms:W3CDTF">2016-01-26T16:50:32Z</dcterms:modified>
</cp:coreProperties>
</file>