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560" yWindow="560" windowWidth="25040" windowHeight="15500" tabRatio="927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</calcChain>
</file>

<file path=xl/sharedStrings.xml><?xml version="1.0" encoding="utf-8"?>
<sst xmlns="http://schemas.openxmlformats.org/spreadsheetml/2006/main" count="591" uniqueCount="105">
  <si>
    <t>Week</t>
  </si>
  <si>
    <t>Away</t>
  </si>
  <si>
    <t>Home</t>
  </si>
  <si>
    <t>Probability</t>
  </si>
  <si>
    <t>Prediction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</si>
  <si>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</si>
  <si>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</si>
  <si>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</si>
  <si>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</si>
  <si>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</si>
  <si>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</si>
  <si>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</si>
  <si>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</si>
  <si>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</si>
  <si>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</si>
  <si>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</si>
  <si>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</si>
  <si>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</si>
  <si>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</si>
  <si>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Seattle Seahawks</t>
  </si>
  <si>
    <t>New Orleans Saints</t>
  </si>
  <si>
    <t>Minnesota Vikings</t>
  </si>
  <si>
    <t>Pittsburgh Steelers</t>
  </si>
  <si>
    <t>Houston Texans</t>
  </si>
  <si>
    <t>New York Jets</t>
  </si>
  <si>
    <t>Atlanta Falcons</t>
  </si>
  <si>
    <t>Cleveland Browns</t>
  </si>
  <si>
    <t>Tampa Bay Buccaneers</t>
  </si>
  <si>
    <t>Oakland Raiders</t>
  </si>
  <si>
    <t>Dallas Cowboys</t>
  </si>
  <si>
    <t>Philadelphia Eagles</t>
  </si>
  <si>
    <t>Buffalo Bills</t>
  </si>
  <si>
    <t>Baltimore Ravens</t>
  </si>
  <si>
    <t>San Francisco 49ers</t>
  </si>
  <si>
    <t>Indianapolis Colts</t>
  </si>
  <si>
    <t>Detroit Lions</t>
  </si>
  <si>
    <t>Kansas City Chiefs</t>
  </si>
  <si>
    <t>Miami Dolphins</t>
  </si>
  <si>
    <t>New England Patriots</t>
  </si>
  <si>
    <t>Tennessee Titans</t>
  </si>
  <si>
    <t>St. Louis Rams</t>
  </si>
  <si>
    <t>Washington Redskins</t>
  </si>
  <si>
    <t>San Diego Chargers</t>
  </si>
  <si>
    <t>New York Giants</t>
  </si>
  <si>
    <t>Carolina Panthers</t>
  </si>
  <si>
    <t>Jacksonville Jaguars</t>
  </si>
  <si>
    <t>Arizona Cardinals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</si>
  <si>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</si>
  <si>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</si>
  <si>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</si>
  <si>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</si>
  <si>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</si>
  <si>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</si>
  <si>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</si>
  <si>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</si>
  <si>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</si>
  <si>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</si>
  <si>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</si>
  <si>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</si>
  <si>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</si>
  <si>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</si>
  <si>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</si>
  <si>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</si>
  <si>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</si>
  <si>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</si>
  <si>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</si>
  <si>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</si>
  <si>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</si>
  <si>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</si>
  <si>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</si>
  <si>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</si>
  <si>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</si>
  <si>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</si>
  <si>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</si>
  <si>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</si>
  <si>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</si>
  <si>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</si>
  <si>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</si>
  <si>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</si>
  <si>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</si>
  <si>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</si>
  <si>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</si>
  <si>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</si>
  <si>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</si>
  <si>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</si>
  <si>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</si>
  <si>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</si>
  <si>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</si>
  <si>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</si>
  <si>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</si>
  <si>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</si>
  <si>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Denver Broncos</t>
  </si>
  <si>
    <t>Cincinnati Bengals</t>
  </si>
  <si>
    <t>Green Bay Packers</t>
  </si>
  <si>
    <t>Chicago Bears</t>
  </si>
  <si>
    <t>Ranking</t>
  </si>
  <si>
    <t>Rank Change vs Prior Week</t>
  </si>
  <si>
    <t>Team</t>
  </si>
  <si>
    <t>Rating Change vs Prior Week</t>
  </si>
  <si>
    <t>Rank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</si>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</sst>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165" fontId="0" fillId="2" borderId="0" xfId="1" applyNumberFormat="1" applyFont="1" applyFill="1"/>
  </cellXfs>
  <cellStyles count="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8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7" max="7" width="12.33203125" bestFit="1" customWidth="1"/>
    <col min="10" max="10" width="12.33203125" bestFit="1" customWidth="1"/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7</v>
      </c>
      <c r="C2" t="s">
        <v>19</v>
      </c>
      <c r="D2" t="s">
        <v>33</v>
      </c>
      <c r="E2">
        <v>0.56637232217781375</v>
      </c>
      <c r="F2">
        <v>1</v>
      </c>
      <c r="G2">
        <v>1</v>
      </c>
      <c r="H2" s="4">
        <v>1</v>
      </c>
      <c r="I2" t="b">
        <f>IF(H2="","",IF(F2=H2,TRUE,FALSE))</f>
        <v>1</v>
      </c>
      <c r="J2" t="b">
        <f>IF(H2="","",IF(G2=H2,TRUE,FALSE))</f>
        <v>1</v>
      </c>
      <c r="L2" t="str">
        <f t="shared" ref="L2:L15" si="0">C2</f>
        <v>Seattle Seahawks</v>
      </c>
      <c r="M2" s="5">
        <f t="shared" ref="M2:M15" si="1">E2</f>
        <v>0.56637232217781375</v>
      </c>
      <c r="N2" t="str">
        <f t="shared" ref="N2:N15" si="2">D2</f>
        <v>San Francisco 49ers</v>
      </c>
      <c r="O2" s="5">
        <f t="shared" ref="O2:O15" si="3">1-E2</f>
        <v>0.43362767782218625</v>
      </c>
      <c r="P2" s="6">
        <f>O2-M2</f>
        <v>-0.13274464435562749</v>
      </c>
    </row>
    <row r="3" spans="1:16">
      <c r="A3" t="s">
        <v>6</v>
      </c>
      <c r="B3">
        <v>7</v>
      </c>
      <c r="C3" t="s">
        <v>20</v>
      </c>
      <c r="D3" t="s">
        <v>34</v>
      </c>
      <c r="E3">
        <v>0.40736532455875113</v>
      </c>
      <c r="F3">
        <v>0</v>
      </c>
      <c r="G3">
        <v>0</v>
      </c>
      <c r="H3" s="4">
        <v>1</v>
      </c>
      <c r="I3" t="b">
        <f t="shared" ref="I3:I15" si="4">IF(H3="","",IF(F3=H3,TRUE,FALSE))</f>
        <v>0</v>
      </c>
      <c r="J3" t="b">
        <f t="shared" ref="J3:J15" si="5">IF(H3="","",IF(G3=H3,TRUE,FALSE))</f>
        <v>0</v>
      </c>
      <c r="L3" t="str">
        <f t="shared" si="0"/>
        <v>New Orleans Saints</v>
      </c>
      <c r="M3" s="5">
        <f t="shared" si="1"/>
        <v>0.40736532455875113</v>
      </c>
      <c r="N3" t="str">
        <f t="shared" si="2"/>
        <v>Indianapolis Colts</v>
      </c>
      <c r="O3" s="5">
        <f t="shared" si="3"/>
        <v>0.59263467544124881</v>
      </c>
      <c r="P3" s="6">
        <f t="shared" ref="P3:P15" si="6">O3-M3</f>
        <v>0.18526935088249769</v>
      </c>
    </row>
    <row r="4" spans="1:16">
      <c r="A4" t="s">
        <v>7</v>
      </c>
      <c r="B4">
        <v>7</v>
      </c>
      <c r="C4" t="s">
        <v>21</v>
      </c>
      <c r="D4" t="s">
        <v>35</v>
      </c>
      <c r="E4">
        <v>0.48328818579254917</v>
      </c>
      <c r="F4">
        <v>0</v>
      </c>
      <c r="G4">
        <v>0.5</v>
      </c>
      <c r="H4" s="4">
        <v>1</v>
      </c>
      <c r="I4" t="b">
        <f t="shared" si="4"/>
        <v>0</v>
      </c>
      <c r="J4" t="b">
        <f t="shared" si="5"/>
        <v>0</v>
      </c>
      <c r="L4" t="str">
        <f t="shared" si="0"/>
        <v>Minnesota Vikings</v>
      </c>
      <c r="M4" s="5">
        <f t="shared" si="1"/>
        <v>0.48328818579254917</v>
      </c>
      <c r="N4" t="str">
        <f t="shared" si="2"/>
        <v>Detroit Lions</v>
      </c>
      <c r="O4" s="5">
        <f t="shared" si="3"/>
        <v>0.51671181420745083</v>
      </c>
      <c r="P4" s="6">
        <f t="shared" si="6"/>
        <v>3.3423628414901652E-2</v>
      </c>
    </row>
    <row r="5" spans="1:16">
      <c r="A5" t="s">
        <v>8</v>
      </c>
      <c r="B5">
        <v>7</v>
      </c>
      <c r="C5" t="s">
        <v>22</v>
      </c>
      <c r="D5" t="s">
        <v>36</v>
      </c>
      <c r="E5">
        <v>0.63124645045522643</v>
      </c>
      <c r="F5">
        <v>1</v>
      </c>
      <c r="G5">
        <v>1</v>
      </c>
      <c r="H5" s="4">
        <v>0</v>
      </c>
      <c r="I5" t="b">
        <f t="shared" si="4"/>
        <v>0</v>
      </c>
      <c r="J5" t="b">
        <f t="shared" si="5"/>
        <v>0</v>
      </c>
      <c r="L5" t="str">
        <f t="shared" si="0"/>
        <v>Pittsburgh Steelers</v>
      </c>
      <c r="M5" s="5">
        <f t="shared" si="1"/>
        <v>0.63124645045522643</v>
      </c>
      <c r="N5" t="str">
        <f t="shared" si="2"/>
        <v>Kansas City Chiefs</v>
      </c>
      <c r="O5" s="5">
        <f t="shared" si="3"/>
        <v>0.36875354954477357</v>
      </c>
      <c r="P5" s="6">
        <f t="shared" si="6"/>
        <v>-0.26249290091045285</v>
      </c>
    </row>
    <row r="6" spans="1:16">
      <c r="A6" t="s">
        <v>9</v>
      </c>
      <c r="B6">
        <v>7</v>
      </c>
      <c r="C6" t="s">
        <v>23</v>
      </c>
      <c r="D6" t="s">
        <v>37</v>
      </c>
      <c r="E6">
        <v>0.47987744723797976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Houston Texans</v>
      </c>
      <c r="M6" s="5">
        <f t="shared" si="1"/>
        <v>0.47987744723797976</v>
      </c>
      <c r="N6" t="str">
        <f t="shared" si="2"/>
        <v>Miami Dolphins</v>
      </c>
      <c r="O6" s="5">
        <f t="shared" si="3"/>
        <v>0.52012255276202024</v>
      </c>
      <c r="P6" s="6">
        <f t="shared" si="6"/>
        <v>4.0245105524040481E-2</v>
      </c>
    </row>
    <row r="7" spans="1:16">
      <c r="A7" t="s">
        <v>10</v>
      </c>
      <c r="B7">
        <v>7</v>
      </c>
      <c r="C7" t="s">
        <v>24</v>
      </c>
      <c r="D7" t="s">
        <v>38</v>
      </c>
      <c r="E7">
        <v>0.22934010920552547</v>
      </c>
      <c r="F7">
        <v>0</v>
      </c>
      <c r="G7">
        <v>0</v>
      </c>
      <c r="H7" s="4">
        <v>0</v>
      </c>
      <c r="I7" t="b">
        <f t="shared" si="4"/>
        <v>1</v>
      </c>
      <c r="J7" t="b">
        <f t="shared" si="5"/>
        <v>1</v>
      </c>
      <c r="L7" t="str">
        <f t="shared" si="0"/>
        <v>New York Jets</v>
      </c>
      <c r="M7" s="5">
        <f t="shared" si="1"/>
        <v>0.22934010920552547</v>
      </c>
      <c r="N7" t="str">
        <f t="shared" si="2"/>
        <v>New England Patriots</v>
      </c>
      <c r="O7" s="5">
        <f t="shared" si="3"/>
        <v>0.7706598907944745</v>
      </c>
      <c r="P7" s="6">
        <f t="shared" si="6"/>
        <v>0.541319781588949</v>
      </c>
    </row>
    <row r="8" spans="1:16">
      <c r="A8" t="s">
        <v>11</v>
      </c>
      <c r="B8">
        <v>7</v>
      </c>
      <c r="C8" t="s">
        <v>25</v>
      </c>
      <c r="D8" t="s">
        <v>39</v>
      </c>
      <c r="E8">
        <v>0.73015954766447633</v>
      </c>
      <c r="F8">
        <v>1</v>
      </c>
      <c r="G8">
        <v>1</v>
      </c>
      <c r="H8" s="4">
        <v>1</v>
      </c>
      <c r="I8" t="b">
        <f t="shared" si="4"/>
        <v>1</v>
      </c>
      <c r="J8" t="b">
        <f t="shared" si="5"/>
        <v>1</v>
      </c>
      <c r="L8" t="str">
        <f t="shared" si="0"/>
        <v>Atlanta Falcons</v>
      </c>
      <c r="M8" s="5">
        <f t="shared" si="1"/>
        <v>0.73015954766447633</v>
      </c>
      <c r="N8" t="str">
        <f t="shared" si="2"/>
        <v>Tennessee Titans</v>
      </c>
      <c r="O8" s="5">
        <f t="shared" si="3"/>
        <v>0.26984045233552367</v>
      </c>
      <c r="P8" s="6">
        <f t="shared" si="6"/>
        <v>-0.46031909532895265</v>
      </c>
    </row>
    <row r="9" spans="1:16">
      <c r="A9" t="s">
        <v>12</v>
      </c>
      <c r="B9">
        <v>7</v>
      </c>
      <c r="C9" t="s">
        <v>26</v>
      </c>
      <c r="D9" t="s">
        <v>40</v>
      </c>
      <c r="E9">
        <v>0.41853961215907237</v>
      </c>
      <c r="F9">
        <v>0</v>
      </c>
      <c r="G9">
        <v>0</v>
      </c>
      <c r="H9" s="4">
        <v>0</v>
      </c>
      <c r="I9" t="b">
        <f t="shared" si="4"/>
        <v>1</v>
      </c>
      <c r="J9" t="b">
        <f t="shared" si="5"/>
        <v>1</v>
      </c>
      <c r="L9" t="str">
        <f t="shared" si="0"/>
        <v>Cleveland Browns</v>
      </c>
      <c r="M9" s="5">
        <f t="shared" si="1"/>
        <v>0.41853961215907237</v>
      </c>
      <c r="N9" t="str">
        <f t="shared" si="2"/>
        <v>St. Louis Rams</v>
      </c>
      <c r="O9" s="5">
        <f t="shared" si="3"/>
        <v>0.58146038784092768</v>
      </c>
      <c r="P9" s="6">
        <f t="shared" si="6"/>
        <v>0.16292077568185531</v>
      </c>
    </row>
    <row r="10" spans="1:16">
      <c r="A10" t="s">
        <v>13</v>
      </c>
      <c r="B10">
        <v>7</v>
      </c>
      <c r="C10" t="s">
        <v>27</v>
      </c>
      <c r="D10" t="s">
        <v>41</v>
      </c>
      <c r="E10">
        <v>0.46638564098960322</v>
      </c>
      <c r="F10">
        <v>0</v>
      </c>
      <c r="G10">
        <v>0</v>
      </c>
      <c r="H10" s="4">
        <v>0</v>
      </c>
      <c r="I10" t="b">
        <f t="shared" si="4"/>
        <v>1</v>
      </c>
      <c r="J10" t="b">
        <f t="shared" si="5"/>
        <v>1</v>
      </c>
      <c r="L10" t="str">
        <f t="shared" si="0"/>
        <v>Tampa Bay Buccaneers</v>
      </c>
      <c r="M10" s="5">
        <f t="shared" si="1"/>
        <v>0.46638564098960322</v>
      </c>
      <c r="N10" t="str">
        <f t="shared" si="2"/>
        <v>Washington Redskins</v>
      </c>
      <c r="O10" s="5">
        <f t="shared" si="3"/>
        <v>0.53361435901039678</v>
      </c>
      <c r="P10" s="6">
        <f t="shared" si="6"/>
        <v>6.7228718020793554E-2</v>
      </c>
    </row>
    <row r="11" spans="1:16">
      <c r="A11" t="s">
        <v>14</v>
      </c>
      <c r="B11">
        <v>7</v>
      </c>
      <c r="C11" t="s">
        <v>28</v>
      </c>
      <c r="D11" t="s">
        <v>42</v>
      </c>
      <c r="E11">
        <v>0.34746684270408618</v>
      </c>
      <c r="F11">
        <v>0</v>
      </c>
      <c r="G11">
        <v>0</v>
      </c>
      <c r="H11" s="4">
        <v>1</v>
      </c>
      <c r="I11" t="b">
        <f t="shared" si="4"/>
        <v>0</v>
      </c>
      <c r="J11" t="b">
        <f t="shared" si="5"/>
        <v>0</v>
      </c>
      <c r="L11" t="str">
        <f t="shared" si="0"/>
        <v>Oakland Raiders</v>
      </c>
      <c r="M11" s="5">
        <f t="shared" si="1"/>
        <v>0.34746684270408618</v>
      </c>
      <c r="N11" t="str">
        <f t="shared" si="2"/>
        <v>San Diego Chargers</v>
      </c>
      <c r="O11" s="5">
        <f t="shared" si="3"/>
        <v>0.65253315729591388</v>
      </c>
      <c r="P11" s="6">
        <f t="shared" si="6"/>
        <v>0.3050663145918277</v>
      </c>
    </row>
    <row r="12" spans="1:16">
      <c r="A12" t="s">
        <v>15</v>
      </c>
      <c r="B12">
        <v>7</v>
      </c>
      <c r="C12" t="s">
        <v>29</v>
      </c>
      <c r="D12" t="s">
        <v>43</v>
      </c>
      <c r="E12">
        <v>0.57444443314305216</v>
      </c>
      <c r="F12">
        <v>1</v>
      </c>
      <c r="G12">
        <v>0</v>
      </c>
      <c r="H12" s="4">
        <v>0</v>
      </c>
      <c r="I12" t="b">
        <f t="shared" si="4"/>
        <v>0</v>
      </c>
      <c r="J12" t="b">
        <f t="shared" si="5"/>
        <v>1</v>
      </c>
      <c r="L12" t="str">
        <f t="shared" si="0"/>
        <v>Dallas Cowboys</v>
      </c>
      <c r="M12" s="5">
        <f t="shared" si="1"/>
        <v>0.57444443314305216</v>
      </c>
      <c r="N12" t="str">
        <f t="shared" si="2"/>
        <v>New York Giants</v>
      </c>
      <c r="O12" s="5">
        <f t="shared" si="3"/>
        <v>0.42555556685694784</v>
      </c>
      <c r="P12" s="6">
        <f t="shared" si="6"/>
        <v>-0.14888886628610432</v>
      </c>
    </row>
    <row r="13" spans="1:16">
      <c r="A13" t="s">
        <v>16</v>
      </c>
      <c r="B13">
        <v>7</v>
      </c>
      <c r="C13" t="s">
        <v>30</v>
      </c>
      <c r="D13" t="s">
        <v>44</v>
      </c>
      <c r="E13">
        <v>0.43611273811448348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Philadelphia Eagles</v>
      </c>
      <c r="M13" s="5">
        <f t="shared" si="1"/>
        <v>0.43611273811448348</v>
      </c>
      <c r="N13" t="str">
        <f t="shared" si="2"/>
        <v>Carolina Panthers</v>
      </c>
      <c r="O13" s="5">
        <f t="shared" si="3"/>
        <v>0.56388726188551652</v>
      </c>
      <c r="P13" s="6">
        <f t="shared" si="6"/>
        <v>0.12777452377103304</v>
      </c>
    </row>
    <row r="14" spans="1:16">
      <c r="A14" t="s">
        <v>17</v>
      </c>
      <c r="B14">
        <v>7</v>
      </c>
      <c r="C14" t="s">
        <v>31</v>
      </c>
      <c r="D14" t="s">
        <v>45</v>
      </c>
      <c r="E14">
        <v>0.71320528991883947</v>
      </c>
      <c r="F14">
        <v>1</v>
      </c>
      <c r="G14">
        <v>1</v>
      </c>
      <c r="H14" s="4">
        <v>0</v>
      </c>
      <c r="I14" t="b">
        <f t="shared" si="4"/>
        <v>0</v>
      </c>
      <c r="J14" t="b">
        <f t="shared" si="5"/>
        <v>0</v>
      </c>
      <c r="L14" t="str">
        <f t="shared" si="0"/>
        <v>Buffalo Bills</v>
      </c>
      <c r="M14" s="5">
        <f t="shared" si="1"/>
        <v>0.71320528991883947</v>
      </c>
      <c r="N14" t="str">
        <f t="shared" si="2"/>
        <v>Jacksonville Jaguars</v>
      </c>
      <c r="O14" s="5">
        <f t="shared" si="3"/>
        <v>0.28679471008116053</v>
      </c>
      <c r="P14" s="6">
        <f t="shared" si="6"/>
        <v>-0.42641057983767894</v>
      </c>
    </row>
    <row r="15" spans="1:16">
      <c r="A15" t="s">
        <v>18</v>
      </c>
      <c r="B15">
        <v>7</v>
      </c>
      <c r="C15" t="s">
        <v>32</v>
      </c>
      <c r="D15" t="s">
        <v>46</v>
      </c>
      <c r="E15">
        <v>0.42216044969580768</v>
      </c>
      <c r="F15">
        <v>0</v>
      </c>
      <c r="G15">
        <v>0</v>
      </c>
      <c r="H15" s="4">
        <v>0</v>
      </c>
      <c r="I15" t="b">
        <f t="shared" si="4"/>
        <v>1</v>
      </c>
      <c r="J15" t="b">
        <f t="shared" si="5"/>
        <v>1</v>
      </c>
      <c r="L15" t="str">
        <f t="shared" si="0"/>
        <v>Baltimore Ravens</v>
      </c>
      <c r="M15" s="5">
        <f t="shared" si="1"/>
        <v>0.42216044969580768</v>
      </c>
      <c r="N15" t="str">
        <f t="shared" si="2"/>
        <v>Arizona Cardinals</v>
      </c>
      <c r="O15" s="5">
        <f t="shared" si="3"/>
        <v>0.57783955030419232</v>
      </c>
      <c r="P15" s="6">
        <f t="shared" si="6"/>
        <v>0.15567910060838464</v>
      </c>
    </row>
    <row r="16" spans="1:16">
      <c r="G16" s="5"/>
      <c r="I16" s="5">
        <f>COUNTIF(I2:I15,TRUE)/(COUNTIF(I2:I15,TRUE)+COUNTIF(I2:I15,FALSE))</f>
        <v>0.5714285714285714</v>
      </c>
      <c r="J16" s="5">
        <f>COUNTIF(J2:J15,TRUE)/(COUNTIF(J2:J15,TRUE)+COUNTIF(J2:J15,FALSE))</f>
        <v>0.6428571428571429</v>
      </c>
      <c r="M16" s="5"/>
      <c r="O16" s="5"/>
    </row>
    <row r="17" spans="9:10">
      <c r="I17">
        <f>COUNTIF(I2:I15,TRUE)</f>
        <v>8</v>
      </c>
      <c r="J17">
        <f>COUNTIF(J2:J15,TRUE)</f>
        <v>9</v>
      </c>
    </row>
    <row r="18" spans="9:10">
      <c r="I18">
        <f>COUNTIF(I2:I15,TRUE)+COUNTIF(I2:I15,FALSE)</f>
        <v>14</v>
      </c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91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92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19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93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34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46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22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44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29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25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33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32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30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20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42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43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31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36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21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24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35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94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37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40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23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45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41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26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28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27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39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33"/>
  <sheetViews>
    <sheetView workbookViewId="0">
      <selection activeCell="B27" sqref="B27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91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92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93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19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22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44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34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46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29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33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25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30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20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32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21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42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31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24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35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43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37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36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23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40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94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45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41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26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28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27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39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H16" sqref="H16"/>
    </sheetView>
  </sheetViews>
  <sheetFormatPr baseColWidth="10" defaultColWidth="8.83203125" defaultRowHeight="14" x14ac:dyDescent="0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7</v>
      </c>
      <c r="C2" t="s">
        <v>19</v>
      </c>
      <c r="D2" t="s">
        <v>33</v>
      </c>
      <c r="E2">
        <v>0.57329169276574676</v>
      </c>
      <c r="F2">
        <v>1</v>
      </c>
      <c r="G2">
        <v>1</v>
      </c>
      <c r="H2" s="4">
        <v>1</v>
      </c>
      <c r="I2" t="b">
        <f>IF(H2="","",IF(F2=H2,TRUE,FALSE))</f>
        <v>1</v>
      </c>
      <c r="J2" t="b">
        <f>IF(H2="","",IF(G2=H2,TRUE,FALSE))</f>
        <v>1</v>
      </c>
      <c r="L2" t="str">
        <f t="shared" ref="L2:L15" si="0">C2</f>
        <v>Seattle Seahawks</v>
      </c>
      <c r="M2" s="5">
        <f t="shared" ref="M2:M15" si="1">E2</f>
        <v>0.57329169276574676</v>
      </c>
      <c r="N2" t="str">
        <f t="shared" ref="N2:N15" si="2">D2</f>
        <v>San Francisco 49ers</v>
      </c>
      <c r="O2" s="5">
        <f t="shared" ref="O2:O15" si="3">1-E2</f>
        <v>0.42670830723425324</v>
      </c>
      <c r="P2" s="6">
        <f>O2-M2</f>
        <v>-0.14658338553149353</v>
      </c>
    </row>
    <row r="3" spans="1:16">
      <c r="A3" t="s">
        <v>6</v>
      </c>
      <c r="B3">
        <v>7</v>
      </c>
      <c r="C3" t="s">
        <v>20</v>
      </c>
      <c r="D3" t="s">
        <v>34</v>
      </c>
      <c r="E3">
        <v>0.43765988570712022</v>
      </c>
      <c r="F3">
        <v>0</v>
      </c>
      <c r="G3">
        <v>0</v>
      </c>
      <c r="H3" s="4">
        <v>1</v>
      </c>
      <c r="I3" t="b">
        <f t="shared" ref="I3:I15" si="4">IF(H3="","",IF(F3=H3,TRUE,FALSE))</f>
        <v>0</v>
      </c>
      <c r="J3" t="b">
        <f t="shared" ref="J3:J15" si="5">IF(H3="","",IF(G3=H3,TRUE,FALSE))</f>
        <v>0</v>
      </c>
      <c r="L3" t="str">
        <f t="shared" si="0"/>
        <v>New Orleans Saints</v>
      </c>
      <c r="M3" s="5">
        <f t="shared" si="1"/>
        <v>0.43765988570712022</v>
      </c>
      <c r="N3" t="str">
        <f t="shared" si="2"/>
        <v>Indianapolis Colts</v>
      </c>
      <c r="O3" s="5">
        <f t="shared" si="3"/>
        <v>0.56234011429287978</v>
      </c>
      <c r="P3" s="6">
        <f t="shared" ref="P3:P15" si="6">O3-M3</f>
        <v>0.12468022858575956</v>
      </c>
    </row>
    <row r="4" spans="1:16">
      <c r="A4" t="s">
        <v>7</v>
      </c>
      <c r="B4">
        <v>7</v>
      </c>
      <c r="C4" t="s">
        <v>21</v>
      </c>
      <c r="D4" t="s">
        <v>35</v>
      </c>
      <c r="E4">
        <v>0.50678099351395767</v>
      </c>
      <c r="F4">
        <v>1</v>
      </c>
      <c r="G4">
        <v>0.5</v>
      </c>
      <c r="H4" s="4">
        <v>1</v>
      </c>
      <c r="I4" t="b">
        <f t="shared" si="4"/>
        <v>1</v>
      </c>
      <c r="J4" t="b">
        <f t="shared" si="5"/>
        <v>0</v>
      </c>
      <c r="L4" t="str">
        <f t="shared" si="0"/>
        <v>Minnesota Vikings</v>
      </c>
      <c r="M4" s="5">
        <f t="shared" si="1"/>
        <v>0.50678099351395767</v>
      </c>
      <c r="N4" t="str">
        <f t="shared" si="2"/>
        <v>Detroit Lions</v>
      </c>
      <c r="O4" s="5">
        <f t="shared" si="3"/>
        <v>0.49321900648604233</v>
      </c>
      <c r="P4" s="6">
        <f t="shared" si="6"/>
        <v>-1.3561987027915334E-2</v>
      </c>
    </row>
    <row r="5" spans="1:16">
      <c r="A5" t="s">
        <v>8</v>
      </c>
      <c r="B5">
        <v>7</v>
      </c>
      <c r="C5" t="s">
        <v>22</v>
      </c>
      <c r="D5" t="s">
        <v>36</v>
      </c>
      <c r="E5">
        <v>0.64249370764225011</v>
      </c>
      <c r="F5">
        <v>1</v>
      </c>
      <c r="G5">
        <v>1</v>
      </c>
      <c r="H5" s="4">
        <v>0</v>
      </c>
      <c r="I5" t="b">
        <f t="shared" si="4"/>
        <v>0</v>
      </c>
      <c r="J5" t="b">
        <f t="shared" si="5"/>
        <v>0</v>
      </c>
      <c r="L5" t="str">
        <f t="shared" si="0"/>
        <v>Pittsburgh Steelers</v>
      </c>
      <c r="M5" s="5">
        <f t="shared" si="1"/>
        <v>0.64249370764225011</v>
      </c>
      <c r="N5" t="str">
        <f t="shared" si="2"/>
        <v>Kansas City Chiefs</v>
      </c>
      <c r="O5" s="5">
        <f t="shared" si="3"/>
        <v>0.35750629235774989</v>
      </c>
      <c r="P5" s="6">
        <f t="shared" si="6"/>
        <v>-0.28498741528450022</v>
      </c>
    </row>
    <row r="6" spans="1:16">
      <c r="A6" t="s">
        <v>9</v>
      </c>
      <c r="B6">
        <v>7</v>
      </c>
      <c r="C6" t="s">
        <v>23</v>
      </c>
      <c r="D6" t="s">
        <v>37</v>
      </c>
      <c r="E6">
        <v>0.47997190003145135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Houston Texans</v>
      </c>
      <c r="M6" s="5">
        <f t="shared" si="1"/>
        <v>0.47997190003145135</v>
      </c>
      <c r="N6" t="str">
        <f t="shared" si="2"/>
        <v>Miami Dolphins</v>
      </c>
      <c r="O6" s="5">
        <f t="shared" si="3"/>
        <v>0.52002809996854871</v>
      </c>
      <c r="P6" s="6">
        <f t="shared" si="6"/>
        <v>4.0056199937097359E-2</v>
      </c>
    </row>
    <row r="7" spans="1:16">
      <c r="A7" t="s">
        <v>10</v>
      </c>
      <c r="B7">
        <v>7</v>
      </c>
      <c r="C7" t="s">
        <v>24</v>
      </c>
      <c r="D7" t="s">
        <v>38</v>
      </c>
      <c r="E7">
        <v>0.232087828763165</v>
      </c>
      <c r="F7">
        <v>0</v>
      </c>
      <c r="G7">
        <v>0</v>
      </c>
      <c r="H7" s="4">
        <v>0</v>
      </c>
      <c r="I7" t="b">
        <f t="shared" si="4"/>
        <v>1</v>
      </c>
      <c r="J7" t="b">
        <f t="shared" si="5"/>
        <v>1</v>
      </c>
      <c r="L7" t="str">
        <f t="shared" si="0"/>
        <v>New York Jets</v>
      </c>
      <c r="M7" s="5">
        <f t="shared" si="1"/>
        <v>0.232087828763165</v>
      </c>
      <c r="N7" t="str">
        <f t="shared" si="2"/>
        <v>New England Patriots</v>
      </c>
      <c r="O7" s="5">
        <f t="shared" si="3"/>
        <v>0.76791217123683497</v>
      </c>
      <c r="P7" s="6">
        <f t="shared" si="6"/>
        <v>0.53582434247366995</v>
      </c>
    </row>
    <row r="8" spans="1:16">
      <c r="A8" t="s">
        <v>11</v>
      </c>
      <c r="B8">
        <v>7</v>
      </c>
      <c r="C8" t="s">
        <v>25</v>
      </c>
      <c r="D8" t="s">
        <v>39</v>
      </c>
      <c r="E8">
        <v>0.72826942495280289</v>
      </c>
      <c r="F8">
        <v>1</v>
      </c>
      <c r="G8">
        <v>1</v>
      </c>
      <c r="H8" s="4">
        <v>1</v>
      </c>
      <c r="I8" t="b">
        <f t="shared" si="4"/>
        <v>1</v>
      </c>
      <c r="J8" t="b">
        <f t="shared" si="5"/>
        <v>1</v>
      </c>
      <c r="L8" t="str">
        <f t="shared" si="0"/>
        <v>Atlanta Falcons</v>
      </c>
      <c r="M8" s="5">
        <f t="shared" si="1"/>
        <v>0.72826942495280289</v>
      </c>
      <c r="N8" t="str">
        <f t="shared" si="2"/>
        <v>Tennessee Titans</v>
      </c>
      <c r="O8" s="5">
        <f t="shared" si="3"/>
        <v>0.27173057504719711</v>
      </c>
      <c r="P8" s="6">
        <f t="shared" si="6"/>
        <v>-0.45653884990560578</v>
      </c>
    </row>
    <row r="9" spans="1:16">
      <c r="A9" t="s">
        <v>12</v>
      </c>
      <c r="B9">
        <v>7</v>
      </c>
      <c r="C9" t="s">
        <v>26</v>
      </c>
      <c r="D9" t="s">
        <v>40</v>
      </c>
      <c r="E9">
        <v>0.3922613468490439</v>
      </c>
      <c r="F9">
        <v>0</v>
      </c>
      <c r="G9">
        <v>0</v>
      </c>
      <c r="H9" s="4">
        <v>0</v>
      </c>
      <c r="I9" t="b">
        <f t="shared" si="4"/>
        <v>1</v>
      </c>
      <c r="J9" t="b">
        <f t="shared" si="5"/>
        <v>1</v>
      </c>
      <c r="L9" t="str">
        <f t="shared" si="0"/>
        <v>Cleveland Browns</v>
      </c>
      <c r="M9" s="5">
        <f t="shared" si="1"/>
        <v>0.3922613468490439</v>
      </c>
      <c r="N9" t="str">
        <f t="shared" si="2"/>
        <v>St. Louis Rams</v>
      </c>
      <c r="O9" s="5">
        <f t="shared" si="3"/>
        <v>0.6077386531509561</v>
      </c>
      <c r="P9" s="6">
        <f t="shared" si="6"/>
        <v>0.2154773063019122</v>
      </c>
    </row>
    <row r="10" spans="1:16">
      <c r="A10" t="s">
        <v>13</v>
      </c>
      <c r="B10">
        <v>7</v>
      </c>
      <c r="C10" t="s">
        <v>27</v>
      </c>
      <c r="D10" t="s">
        <v>41</v>
      </c>
      <c r="E10">
        <v>0.47441132141930464</v>
      </c>
      <c r="F10">
        <v>0</v>
      </c>
      <c r="G10">
        <v>0</v>
      </c>
      <c r="H10" s="4">
        <v>0</v>
      </c>
      <c r="I10" t="b">
        <f t="shared" si="4"/>
        <v>1</v>
      </c>
      <c r="J10" t="b">
        <f t="shared" si="5"/>
        <v>1</v>
      </c>
      <c r="L10" t="str">
        <f t="shared" si="0"/>
        <v>Tampa Bay Buccaneers</v>
      </c>
      <c r="M10" s="5">
        <f t="shared" si="1"/>
        <v>0.47441132141930464</v>
      </c>
      <c r="N10" t="str">
        <f t="shared" si="2"/>
        <v>Washington Redskins</v>
      </c>
      <c r="O10" s="5">
        <f t="shared" si="3"/>
        <v>0.52558867858069536</v>
      </c>
      <c r="P10" s="6">
        <f t="shared" si="6"/>
        <v>5.1177357161390713E-2</v>
      </c>
    </row>
    <row r="11" spans="1:16">
      <c r="A11" t="s">
        <v>14</v>
      </c>
      <c r="B11">
        <v>7</v>
      </c>
      <c r="C11" t="s">
        <v>28</v>
      </c>
      <c r="D11" t="s">
        <v>42</v>
      </c>
      <c r="E11">
        <v>0.35267238271933649</v>
      </c>
      <c r="F11">
        <v>0</v>
      </c>
      <c r="G11">
        <v>0</v>
      </c>
      <c r="H11" s="4">
        <v>1</v>
      </c>
      <c r="I11" t="b">
        <f t="shared" si="4"/>
        <v>0</v>
      </c>
      <c r="J11" t="b">
        <f t="shared" si="5"/>
        <v>0</v>
      </c>
      <c r="L11" t="str">
        <f t="shared" si="0"/>
        <v>Oakland Raiders</v>
      </c>
      <c r="M11" s="5">
        <f t="shared" si="1"/>
        <v>0.35267238271933649</v>
      </c>
      <c r="N11" t="str">
        <f t="shared" si="2"/>
        <v>San Diego Chargers</v>
      </c>
      <c r="O11" s="5">
        <f t="shared" si="3"/>
        <v>0.64732761728066346</v>
      </c>
      <c r="P11" s="6">
        <f t="shared" si="6"/>
        <v>0.29465523456132697</v>
      </c>
    </row>
    <row r="12" spans="1:16">
      <c r="A12" t="s">
        <v>15</v>
      </c>
      <c r="B12">
        <v>7</v>
      </c>
      <c r="C12" t="s">
        <v>29</v>
      </c>
      <c r="D12" t="s">
        <v>43</v>
      </c>
      <c r="E12">
        <v>0.5787397969350101</v>
      </c>
      <c r="F12">
        <v>1</v>
      </c>
      <c r="G12">
        <v>0</v>
      </c>
      <c r="H12" s="4">
        <v>0</v>
      </c>
      <c r="I12" t="b">
        <f t="shared" si="4"/>
        <v>0</v>
      </c>
      <c r="J12" t="b">
        <f t="shared" si="5"/>
        <v>1</v>
      </c>
      <c r="L12" t="str">
        <f t="shared" si="0"/>
        <v>Dallas Cowboys</v>
      </c>
      <c r="M12" s="5">
        <f t="shared" si="1"/>
        <v>0.5787397969350101</v>
      </c>
      <c r="N12" t="str">
        <f t="shared" si="2"/>
        <v>New York Giants</v>
      </c>
      <c r="O12" s="5">
        <f t="shared" si="3"/>
        <v>0.4212602030649899</v>
      </c>
      <c r="P12" s="6">
        <f t="shared" si="6"/>
        <v>-0.1574795938700202</v>
      </c>
    </row>
    <row r="13" spans="1:16">
      <c r="A13" t="s">
        <v>16</v>
      </c>
      <c r="B13">
        <v>7</v>
      </c>
      <c r="C13" t="s">
        <v>30</v>
      </c>
      <c r="D13" t="s">
        <v>44</v>
      </c>
      <c r="E13">
        <v>0.44698306568831703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Philadelphia Eagles</v>
      </c>
      <c r="M13" s="5">
        <f t="shared" si="1"/>
        <v>0.44698306568831703</v>
      </c>
      <c r="N13" t="str">
        <f t="shared" si="2"/>
        <v>Carolina Panthers</v>
      </c>
      <c r="O13" s="5">
        <f t="shared" si="3"/>
        <v>0.55301693431168297</v>
      </c>
      <c r="P13" s="6">
        <f t="shared" si="6"/>
        <v>0.10603386862336595</v>
      </c>
    </row>
    <row r="14" spans="1:16">
      <c r="A14" t="s">
        <v>17</v>
      </c>
      <c r="B14">
        <v>7</v>
      </c>
      <c r="C14" t="s">
        <v>31</v>
      </c>
      <c r="D14" t="s">
        <v>45</v>
      </c>
      <c r="E14">
        <v>0.69307238375469549</v>
      </c>
      <c r="F14">
        <v>1</v>
      </c>
      <c r="G14">
        <v>1</v>
      </c>
      <c r="H14" s="4">
        <v>0</v>
      </c>
      <c r="I14" t="b">
        <f t="shared" si="4"/>
        <v>0</v>
      </c>
      <c r="J14" t="b">
        <f t="shared" si="5"/>
        <v>0</v>
      </c>
      <c r="L14" t="str">
        <f t="shared" si="0"/>
        <v>Buffalo Bills</v>
      </c>
      <c r="M14" s="5">
        <f t="shared" si="1"/>
        <v>0.69307238375469549</v>
      </c>
      <c r="N14" t="str">
        <f t="shared" si="2"/>
        <v>Jacksonville Jaguars</v>
      </c>
      <c r="O14" s="5">
        <f t="shared" si="3"/>
        <v>0.30692761624530451</v>
      </c>
      <c r="P14" s="6">
        <f t="shared" si="6"/>
        <v>-0.38614476750939097</v>
      </c>
    </row>
    <row r="15" spans="1:16">
      <c r="A15" t="s">
        <v>18</v>
      </c>
      <c r="B15">
        <v>7</v>
      </c>
      <c r="C15" t="s">
        <v>32</v>
      </c>
      <c r="D15" t="s">
        <v>46</v>
      </c>
      <c r="E15">
        <v>0.44026979918121656</v>
      </c>
      <c r="F15">
        <v>0</v>
      </c>
      <c r="G15">
        <v>0</v>
      </c>
      <c r="H15" s="4">
        <v>0</v>
      </c>
      <c r="I15" t="b">
        <f t="shared" si="4"/>
        <v>1</v>
      </c>
      <c r="J15" t="b">
        <f t="shared" si="5"/>
        <v>1</v>
      </c>
      <c r="L15" t="str">
        <f t="shared" si="0"/>
        <v>Baltimore Ravens</v>
      </c>
      <c r="M15" s="5">
        <f t="shared" si="1"/>
        <v>0.44026979918121656</v>
      </c>
      <c r="N15" t="str">
        <f t="shared" si="2"/>
        <v>Arizona Cardinals</v>
      </c>
      <c r="O15" s="5">
        <f t="shared" si="3"/>
        <v>0.55973020081878344</v>
      </c>
      <c r="P15" s="6">
        <f t="shared" si="6"/>
        <v>0.11946040163756688</v>
      </c>
    </row>
    <row r="16" spans="1:16">
      <c r="G16" s="5"/>
      <c r="I16" s="5">
        <f>COUNTIF(I2:I15,TRUE)/(COUNTIF(I2:I15,TRUE)+COUNTIF(I2:I15,FALSE))</f>
        <v>0.6428571428571429</v>
      </c>
      <c r="J16" s="5">
        <f>COUNTIF(J2:J15,TRUE)/(COUNTIF(J2:J15,TRUE)+COUNTIF(J2:J15,FALSE))</f>
        <v>0.6428571428571429</v>
      </c>
      <c r="M16" s="5"/>
      <c r="O16" s="5"/>
    </row>
    <row r="17" spans="9:10">
      <c r="I17">
        <f>COUNTIF(I2:I15,TRUE)</f>
        <v>9</v>
      </c>
      <c r="J17">
        <f>COUNTIF(J2:J15,TRUE)</f>
        <v>9</v>
      </c>
    </row>
    <row r="18" spans="9:10">
      <c r="I18">
        <f>COUNTIF(I2:I15,TRUE)+COUNTIF(I2:I15,FALSE)</f>
        <v>14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31"/>
  <sheetViews>
    <sheetView workbookViewId="0">
      <selection activeCell="B27" sqref="B27"/>
    </sheetView>
  </sheetViews>
  <sheetFormatPr baseColWidth="10" defaultColWidth="8.83203125" defaultRowHeight="14" x14ac:dyDescent="0"/>
  <cols>
    <col min="2" max="2" width="18.5" bestFit="1" customWidth="1"/>
    <col min="3" max="3" width="17.33203125" bestFit="1" customWidth="1"/>
    <col min="4" max="4" width="9.6640625" bestFit="1" customWidth="1"/>
    <col min="5" max="5" width="4.1640625" bestFit="1" customWidth="1"/>
    <col min="6" max="6" width="8.1640625" bestFit="1" customWidth="1"/>
    <col min="7" max="7" width="9.5" bestFit="1" customWidth="1"/>
    <col min="8" max="8" width="7.33203125" bestFit="1" customWidth="1"/>
    <col min="9" max="9" width="5.83203125" bestFit="1" customWidth="1"/>
    <col min="10" max="10" width="11.33203125" bestFit="1" customWidth="1"/>
    <col min="11" max="11" width="7.1640625" bestFit="1" customWidth="1"/>
  </cols>
  <sheetData>
    <row r="1" spans="1:11"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>
      <c r="A2" t="s">
        <v>55</v>
      </c>
      <c r="B2" t="s">
        <v>19</v>
      </c>
      <c r="C2" t="s">
        <v>33</v>
      </c>
      <c r="D2" s="7">
        <v>0.26031746031699754</v>
      </c>
      <c r="E2" s="7">
        <v>1.855555555555398</v>
      </c>
      <c r="F2" s="7">
        <v>0</v>
      </c>
      <c r="G2" s="7">
        <v>5.7976190476190492</v>
      </c>
      <c r="H2" s="7">
        <v>-9</v>
      </c>
      <c r="I2" s="7">
        <v>-3</v>
      </c>
      <c r="J2" s="7">
        <v>0</v>
      </c>
      <c r="K2" s="7">
        <v>-4.9038095238102661</v>
      </c>
    </row>
    <row r="3" spans="1:11">
      <c r="A3" t="s">
        <v>56</v>
      </c>
      <c r="B3" t="s">
        <v>20</v>
      </c>
      <c r="C3" t="s">
        <v>34</v>
      </c>
      <c r="D3" s="7">
        <v>-2.7633396107970043</v>
      </c>
      <c r="E3" s="7">
        <v>-0.33647206528560503</v>
      </c>
      <c r="F3" s="7">
        <v>2</v>
      </c>
      <c r="G3" s="7">
        <v>-0.88041431261770331</v>
      </c>
      <c r="H3" s="7">
        <v>-12</v>
      </c>
      <c r="I3" s="7">
        <v>-4</v>
      </c>
      <c r="J3" s="7">
        <v>0</v>
      </c>
      <c r="K3" s="7">
        <v>-21.576271186440373</v>
      </c>
    </row>
    <row r="4" spans="1:11">
      <c r="A4" t="s">
        <v>57</v>
      </c>
      <c r="B4" t="s">
        <v>21</v>
      </c>
      <c r="C4" t="s">
        <v>35</v>
      </c>
      <c r="D4" s="7">
        <v>1.8984848484849977</v>
      </c>
      <c r="E4" s="7">
        <v>-0.76363636363640097</v>
      </c>
      <c r="F4" s="7">
        <v>0</v>
      </c>
      <c r="G4" s="7">
        <v>-2.7424242424242506</v>
      </c>
      <c r="H4" s="7">
        <v>-3</v>
      </c>
      <c r="I4" s="7">
        <v>-4</v>
      </c>
      <c r="J4" s="7">
        <v>-5</v>
      </c>
      <c r="K4" s="7">
        <v>-16.329090909090784</v>
      </c>
    </row>
    <row r="5" spans="1:11">
      <c r="A5" t="s">
        <v>58</v>
      </c>
      <c r="B5" t="s">
        <v>22</v>
      </c>
      <c r="C5" t="s">
        <v>36</v>
      </c>
      <c r="D5" s="7">
        <v>0.42857142857201325</v>
      </c>
      <c r="E5" s="7">
        <v>0.97959183673459904</v>
      </c>
      <c r="F5" s="7">
        <v>0</v>
      </c>
      <c r="G5" s="7">
        <v>2.5510204081632981</v>
      </c>
      <c r="H5" s="7">
        <v>-12</v>
      </c>
      <c r="I5" s="7">
        <v>-4</v>
      </c>
      <c r="J5" s="7">
        <v>5</v>
      </c>
      <c r="K5" s="7">
        <v>-8.4489795918361068</v>
      </c>
    </row>
    <row r="6" spans="1:11">
      <c r="A6" t="s">
        <v>59</v>
      </c>
      <c r="B6" t="s">
        <v>23</v>
      </c>
      <c r="C6" t="s">
        <v>37</v>
      </c>
      <c r="D6" s="7">
        <v>-0.49152542372900143</v>
      </c>
      <c r="E6" s="7">
        <v>0.32748184019359883</v>
      </c>
      <c r="F6" s="7">
        <v>0</v>
      </c>
      <c r="G6" s="7">
        <v>1.1092615012106499</v>
      </c>
      <c r="H6" s="7">
        <v>3</v>
      </c>
      <c r="I6" s="7">
        <v>-4</v>
      </c>
      <c r="J6" s="7">
        <v>0</v>
      </c>
      <c r="K6" s="7">
        <v>-6.5738498789703212E-2</v>
      </c>
    </row>
    <row r="7" spans="1:11">
      <c r="A7" t="s">
        <v>60</v>
      </c>
      <c r="B7" t="s">
        <v>24</v>
      </c>
      <c r="C7" t="s">
        <v>38</v>
      </c>
      <c r="D7" s="7">
        <v>5.8178671858100017</v>
      </c>
      <c r="E7" s="7">
        <v>1.6984642007356001</v>
      </c>
      <c r="F7" s="7">
        <v>-2</v>
      </c>
      <c r="G7" s="7">
        <v>3.2424832359939515</v>
      </c>
      <c r="H7" s="7">
        <v>-6</v>
      </c>
      <c r="I7" s="7">
        <v>0</v>
      </c>
      <c r="J7" s="7">
        <v>-5</v>
      </c>
      <c r="K7" s="7">
        <v>-2.6894224529525359</v>
      </c>
    </row>
    <row r="8" spans="1:11">
      <c r="A8" t="s">
        <v>61</v>
      </c>
      <c r="B8" t="s">
        <v>25</v>
      </c>
      <c r="C8" t="s">
        <v>39</v>
      </c>
      <c r="D8" s="7">
        <v>-3.8357142857140047</v>
      </c>
      <c r="E8" s="7">
        <v>1.1380952380951967</v>
      </c>
      <c r="F8" s="7">
        <v>0</v>
      </c>
      <c r="G8" s="7">
        <v>8.3333333333350801E-2</v>
      </c>
      <c r="H8" s="7">
        <v>3</v>
      </c>
      <c r="I8" s="7">
        <v>-4</v>
      </c>
      <c r="J8" s="7">
        <v>5</v>
      </c>
      <c r="K8" s="7">
        <v>1.6628571428574512</v>
      </c>
    </row>
    <row r="9" spans="1:11">
      <c r="A9" t="s">
        <v>62</v>
      </c>
      <c r="B9" t="s">
        <v>26</v>
      </c>
      <c r="C9" t="s">
        <v>40</v>
      </c>
      <c r="D9" s="7">
        <v>1.2948148148149983</v>
      </c>
      <c r="E9" s="7">
        <v>1.9540740740740006</v>
      </c>
      <c r="F9" s="7">
        <v>0</v>
      </c>
      <c r="G9" s="7">
        <v>3.5370370370370496</v>
      </c>
      <c r="H9" s="7">
        <v>3</v>
      </c>
      <c r="I9" s="7">
        <v>-4</v>
      </c>
      <c r="J9" s="7">
        <v>10</v>
      </c>
      <c r="K9" s="7">
        <v>18.943111111111257</v>
      </c>
    </row>
    <row r="10" spans="1:11">
      <c r="A10" t="s">
        <v>63</v>
      </c>
      <c r="B10" t="s">
        <v>27</v>
      </c>
      <c r="C10" t="s">
        <v>41</v>
      </c>
      <c r="D10" s="7">
        <v>-2.890804597700992</v>
      </c>
      <c r="E10" s="7">
        <v>-1.0057471264368019</v>
      </c>
      <c r="F10" s="7">
        <v>0</v>
      </c>
      <c r="G10" s="7">
        <v>-2.7672413793103523</v>
      </c>
      <c r="H10" s="7">
        <v>0</v>
      </c>
      <c r="I10" s="7">
        <v>-3</v>
      </c>
      <c r="J10" s="7">
        <v>5</v>
      </c>
      <c r="K10" s="7">
        <v>-5.5965517241377754</v>
      </c>
    </row>
    <row r="11" spans="1:11">
      <c r="A11" t="s">
        <v>64</v>
      </c>
      <c r="B11" t="s">
        <v>28</v>
      </c>
      <c r="C11" t="s">
        <v>42</v>
      </c>
      <c r="D11" s="7">
        <v>-0.20330237358101044</v>
      </c>
      <c r="E11" s="7">
        <v>8.2559339525204223E-2</v>
      </c>
      <c r="F11" s="7">
        <v>0</v>
      </c>
      <c r="G11" s="7">
        <v>-0.69143446852424795</v>
      </c>
      <c r="H11" s="7">
        <v>3</v>
      </c>
      <c r="I11" s="7">
        <v>-3</v>
      </c>
      <c r="J11" s="7">
        <v>-2.5</v>
      </c>
      <c r="K11" s="7">
        <v>-3.9746130030960649</v>
      </c>
    </row>
    <row r="12" spans="1:11">
      <c r="A12" t="s">
        <v>65</v>
      </c>
      <c r="B12" t="s">
        <v>29</v>
      </c>
      <c r="C12" t="s">
        <v>43</v>
      </c>
      <c r="D12" s="7">
        <v>-1.4189435336969893</v>
      </c>
      <c r="E12" s="7">
        <v>-1.5233758348514002</v>
      </c>
      <c r="F12" s="7">
        <v>-2</v>
      </c>
      <c r="G12" s="7">
        <v>-2.6047358834243983</v>
      </c>
      <c r="H12" s="7">
        <v>-9</v>
      </c>
      <c r="I12" s="7">
        <v>-1</v>
      </c>
      <c r="J12" s="7">
        <v>15</v>
      </c>
      <c r="K12" s="7">
        <v>-3.0564663023673453</v>
      </c>
    </row>
    <row r="13" spans="1:11">
      <c r="A13" t="s">
        <v>66</v>
      </c>
      <c r="B13" t="s">
        <v>30</v>
      </c>
      <c r="C13" t="s">
        <v>44</v>
      </c>
      <c r="D13" s="7">
        <v>-1.5093081411509957</v>
      </c>
      <c r="E13" s="7">
        <v>-0.34620727979999799</v>
      </c>
      <c r="F13" s="7">
        <v>0</v>
      </c>
      <c r="G13" s="7">
        <v>-0.52653514865240059</v>
      </c>
      <c r="H13" s="7">
        <v>-6</v>
      </c>
      <c r="I13" s="7">
        <v>-3</v>
      </c>
      <c r="J13" s="7">
        <v>5</v>
      </c>
      <c r="K13" s="7">
        <v>-7.6584606835240727</v>
      </c>
    </row>
    <row r="14" spans="1:11">
      <c r="A14" t="s">
        <v>67</v>
      </c>
      <c r="B14" t="s">
        <v>31</v>
      </c>
      <c r="C14" t="s">
        <v>45</v>
      </c>
      <c r="D14" s="7">
        <v>3.6537591859810163</v>
      </c>
      <c r="E14" s="7">
        <v>1.627473148671605</v>
      </c>
      <c r="F14" s="7">
        <v>0</v>
      </c>
      <c r="G14" s="7">
        <v>3.6856981345392525</v>
      </c>
      <c r="H14" s="7">
        <v>3</v>
      </c>
      <c r="I14" s="7">
        <v>-3</v>
      </c>
      <c r="J14" s="7">
        <v>5</v>
      </c>
      <c r="K14" s="7">
        <v>16.760316563030248</v>
      </c>
    </row>
    <row r="15" spans="1:11">
      <c r="A15" t="s">
        <v>68</v>
      </c>
      <c r="B15" t="s">
        <v>32</v>
      </c>
      <c r="C15" t="s">
        <v>46</v>
      </c>
      <c r="D15" s="7">
        <v>0.66709306044199934</v>
      </c>
      <c r="E15" s="7">
        <v>-1.8548129197398566E-2</v>
      </c>
      <c r="F15" s="7">
        <v>0</v>
      </c>
      <c r="G15" s="7">
        <v>0.16149664214905268</v>
      </c>
      <c r="H15" s="7">
        <v>-9</v>
      </c>
      <c r="I15" s="7">
        <v>-5</v>
      </c>
      <c r="J15" s="7">
        <v>2.5</v>
      </c>
      <c r="K15" s="7">
        <v>-12.827950111927615</v>
      </c>
    </row>
    <row r="18" spans="2:11">
      <c r="B18" s="4" t="s">
        <v>19</v>
      </c>
      <c r="C18" s="4" t="s">
        <v>33</v>
      </c>
      <c r="D18" s="4" t="s">
        <v>50</v>
      </c>
      <c r="E18" s="4" t="s">
        <v>51</v>
      </c>
      <c r="F18" s="8"/>
      <c r="G18" s="4"/>
      <c r="H18" s="4"/>
      <c r="I18" s="7"/>
      <c r="J18" s="7"/>
      <c r="K18" s="7"/>
    </row>
    <row r="19" spans="2:11">
      <c r="B19" s="4" t="s">
        <v>20</v>
      </c>
      <c r="C19" s="4" t="s">
        <v>34</v>
      </c>
      <c r="D19" s="4" t="s">
        <v>49</v>
      </c>
      <c r="E19" s="4" t="s">
        <v>51</v>
      </c>
      <c r="F19" s="4" t="s">
        <v>52</v>
      </c>
      <c r="G19" s="8"/>
      <c r="H19" s="4"/>
      <c r="J19" s="7"/>
      <c r="K19" s="7"/>
    </row>
    <row r="20" spans="2:11">
      <c r="B20" s="4" t="s">
        <v>21</v>
      </c>
      <c r="C20" s="4" t="s">
        <v>35</v>
      </c>
      <c r="D20" s="4" t="s">
        <v>47</v>
      </c>
      <c r="E20" s="4" t="s">
        <v>48</v>
      </c>
      <c r="F20" s="4" t="s">
        <v>52</v>
      </c>
      <c r="G20" s="8"/>
      <c r="H20" s="8"/>
      <c r="J20" s="7"/>
      <c r="K20" s="7"/>
    </row>
    <row r="21" spans="2:11">
      <c r="B21" s="4" t="s">
        <v>22</v>
      </c>
      <c r="C21" s="4" t="s">
        <v>36</v>
      </c>
      <c r="D21" s="4" t="s">
        <v>51</v>
      </c>
      <c r="E21" s="4" t="s">
        <v>52</v>
      </c>
      <c r="F21" s="8"/>
      <c r="G21" s="8"/>
      <c r="H21" s="4"/>
      <c r="J21" s="7"/>
      <c r="K21" s="7"/>
    </row>
    <row r="22" spans="2:11">
      <c r="B22" s="4" t="s">
        <v>23</v>
      </c>
      <c r="C22" s="4" t="s">
        <v>37</v>
      </c>
      <c r="D22" s="4" t="s">
        <v>52</v>
      </c>
      <c r="E22" s="8"/>
      <c r="F22" s="8"/>
      <c r="G22" s="8"/>
      <c r="H22" s="8"/>
      <c r="J22" s="7"/>
      <c r="K22" s="7"/>
    </row>
    <row r="23" spans="2:11">
      <c r="B23" s="4" t="s">
        <v>24</v>
      </c>
      <c r="C23" s="4" t="s">
        <v>38</v>
      </c>
      <c r="D23" s="4" t="s">
        <v>47</v>
      </c>
      <c r="E23" s="4" t="s">
        <v>48</v>
      </c>
      <c r="F23" s="4" t="s">
        <v>50</v>
      </c>
      <c r="G23" s="4" t="s">
        <v>51</v>
      </c>
      <c r="H23" s="4"/>
      <c r="I23" s="7"/>
      <c r="J23" s="7"/>
      <c r="K23" s="7"/>
    </row>
    <row r="24" spans="2:11">
      <c r="B24" s="4" t="s">
        <v>25</v>
      </c>
      <c r="C24" s="4" t="s">
        <v>39</v>
      </c>
      <c r="D24" s="4" t="s">
        <v>47</v>
      </c>
      <c r="E24" s="8"/>
      <c r="F24" s="8"/>
      <c r="G24" s="8"/>
      <c r="H24" s="8"/>
      <c r="J24" s="7"/>
      <c r="K24" s="7"/>
    </row>
    <row r="25" spans="2:11">
      <c r="B25" s="4" t="s">
        <v>26</v>
      </c>
      <c r="C25" s="4" t="s">
        <v>40</v>
      </c>
      <c r="D25" s="4" t="s">
        <v>52</v>
      </c>
      <c r="E25" s="4" t="s">
        <v>53</v>
      </c>
      <c r="F25" s="8"/>
      <c r="G25" s="8"/>
      <c r="H25" s="8"/>
      <c r="K25" s="7"/>
    </row>
    <row r="26" spans="2:11">
      <c r="B26" s="4" t="s">
        <v>27</v>
      </c>
      <c r="C26" s="4" t="s">
        <v>41</v>
      </c>
      <c r="D26" s="4" t="s">
        <v>47</v>
      </c>
      <c r="E26" s="8"/>
      <c r="F26" s="8"/>
      <c r="G26" s="8"/>
      <c r="H26" s="8"/>
      <c r="I26" s="7"/>
      <c r="J26" s="7"/>
      <c r="K26" s="7"/>
    </row>
    <row r="27" spans="2:11">
      <c r="B27" s="4" t="s">
        <v>28</v>
      </c>
      <c r="C27" s="4" t="s">
        <v>42</v>
      </c>
      <c r="D27" s="8"/>
      <c r="E27" s="8"/>
      <c r="F27" s="8"/>
      <c r="G27" s="8"/>
      <c r="H27" s="8"/>
      <c r="I27" s="7"/>
      <c r="J27" s="7"/>
      <c r="K27" s="7"/>
    </row>
    <row r="28" spans="2:11">
      <c r="B28" s="4" t="s">
        <v>29</v>
      </c>
      <c r="C28" s="4" t="s">
        <v>43</v>
      </c>
      <c r="D28" s="4" t="s">
        <v>51</v>
      </c>
      <c r="E28" s="4" t="s">
        <v>53</v>
      </c>
      <c r="F28" s="4"/>
      <c r="G28" s="8"/>
      <c r="H28" s="4"/>
      <c r="K28" s="7"/>
    </row>
    <row r="29" spans="2:11">
      <c r="B29" s="4" t="s">
        <v>30</v>
      </c>
      <c r="C29" s="4" t="s">
        <v>44</v>
      </c>
      <c r="D29" s="4" t="s">
        <v>53</v>
      </c>
      <c r="E29" s="8"/>
      <c r="F29" s="4"/>
      <c r="G29" s="8"/>
      <c r="H29" s="4"/>
      <c r="K29" s="7"/>
    </row>
    <row r="30" spans="2:11">
      <c r="B30" s="4" t="s">
        <v>31</v>
      </c>
      <c r="C30" s="4" t="s">
        <v>45</v>
      </c>
      <c r="D30" s="4" t="s">
        <v>53</v>
      </c>
      <c r="E30" s="8"/>
      <c r="F30" s="4"/>
      <c r="G30" s="8"/>
      <c r="H30" s="4"/>
      <c r="K30" s="7"/>
    </row>
    <row r="31" spans="2:11">
      <c r="B31" s="4" t="s">
        <v>32</v>
      </c>
      <c r="C31" s="4" t="s">
        <v>46</v>
      </c>
      <c r="D31" s="4" t="s">
        <v>51</v>
      </c>
      <c r="E31" s="4" t="s">
        <v>52</v>
      </c>
      <c r="F31" s="8"/>
      <c r="G31" s="8"/>
      <c r="H31" s="4"/>
      <c r="K31" s="7"/>
    </row>
  </sheetData>
  <conditionalFormatting sqref="I18:K18 F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K19 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H20 J20:K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21 J21:K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H22 J22:K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K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H24 J24:K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H25 K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K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 G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 G29 K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 G30 K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31 K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t="s">
        <v>55</v>
      </c>
      <c r="B2" t="s">
        <v>19</v>
      </c>
      <c r="C2" t="s">
        <v>33</v>
      </c>
      <c r="D2">
        <v>245.8</v>
      </c>
      <c r="E2">
        <v>245.54</v>
      </c>
      <c r="F2">
        <v>27.48</v>
      </c>
      <c r="G2">
        <v>26.56</v>
      </c>
      <c r="H2">
        <v>0</v>
      </c>
      <c r="I2">
        <v>0</v>
      </c>
      <c r="J2">
        <v>4.68</v>
      </c>
      <c r="K2">
        <v>3.52</v>
      </c>
      <c r="L2">
        <v>1</v>
      </c>
      <c r="M2">
        <v>0</v>
      </c>
      <c r="N2">
        <v>0</v>
      </c>
      <c r="O2">
        <v>1</v>
      </c>
      <c r="P2">
        <v>3</v>
      </c>
      <c r="Q2">
        <v>680</v>
      </c>
      <c r="R2">
        <v>0</v>
      </c>
    </row>
    <row r="3" spans="1:18">
      <c r="A3" t="s">
        <v>56</v>
      </c>
      <c r="B3" t="s">
        <v>20</v>
      </c>
      <c r="C3" t="s">
        <v>34</v>
      </c>
      <c r="D3">
        <v>241.59</v>
      </c>
      <c r="E3">
        <v>244.36</v>
      </c>
      <c r="F3">
        <v>27.81</v>
      </c>
      <c r="G3">
        <v>27.98</v>
      </c>
      <c r="H3">
        <v>1</v>
      </c>
      <c r="I3">
        <v>0</v>
      </c>
      <c r="J3">
        <v>4.72</v>
      </c>
      <c r="K3">
        <v>4.9000000000000004</v>
      </c>
      <c r="L3">
        <v>0</v>
      </c>
      <c r="M3">
        <v>0</v>
      </c>
      <c r="N3">
        <v>0</v>
      </c>
      <c r="O3">
        <v>0</v>
      </c>
      <c r="P3">
        <v>4</v>
      </c>
      <c r="Q3">
        <v>714</v>
      </c>
      <c r="R3">
        <v>1</v>
      </c>
    </row>
    <row r="4" spans="1:18">
      <c r="A4" t="s">
        <v>57</v>
      </c>
      <c r="B4" t="s">
        <v>21</v>
      </c>
      <c r="C4" t="s">
        <v>35</v>
      </c>
      <c r="D4">
        <v>240.72</v>
      </c>
      <c r="E4">
        <v>238.82</v>
      </c>
      <c r="F4">
        <v>26.8</v>
      </c>
      <c r="G4">
        <v>27.18</v>
      </c>
      <c r="H4">
        <v>0</v>
      </c>
      <c r="I4">
        <v>0</v>
      </c>
      <c r="J4">
        <v>3.83</v>
      </c>
      <c r="K4">
        <v>4.38</v>
      </c>
      <c r="L4">
        <v>0</v>
      </c>
      <c r="M4">
        <v>1</v>
      </c>
      <c r="N4">
        <v>0</v>
      </c>
      <c r="O4">
        <v>0</v>
      </c>
      <c r="P4">
        <v>1</v>
      </c>
      <c r="Q4">
        <v>648</v>
      </c>
      <c r="R4">
        <v>1</v>
      </c>
    </row>
    <row r="5" spans="1:18">
      <c r="A5" t="s">
        <v>58</v>
      </c>
      <c r="B5" t="s">
        <v>22</v>
      </c>
      <c r="C5" t="s">
        <v>36</v>
      </c>
      <c r="D5">
        <v>243.98</v>
      </c>
      <c r="E5">
        <v>243.55</v>
      </c>
      <c r="F5">
        <v>27.33</v>
      </c>
      <c r="G5">
        <v>26.84</v>
      </c>
      <c r="H5">
        <v>0</v>
      </c>
      <c r="I5">
        <v>0</v>
      </c>
      <c r="J5">
        <v>4.55</v>
      </c>
      <c r="K5">
        <v>4.04</v>
      </c>
      <c r="L5">
        <v>3</v>
      </c>
      <c r="M5">
        <v>0</v>
      </c>
      <c r="N5">
        <v>0</v>
      </c>
      <c r="O5">
        <v>2</v>
      </c>
      <c r="P5">
        <v>4</v>
      </c>
      <c r="Q5">
        <v>779</v>
      </c>
      <c r="R5">
        <v>1</v>
      </c>
    </row>
    <row r="6" spans="1:18">
      <c r="A6" t="s">
        <v>59</v>
      </c>
      <c r="B6" t="s">
        <v>23</v>
      </c>
      <c r="C6" t="s">
        <v>37</v>
      </c>
      <c r="D6">
        <v>245</v>
      </c>
      <c r="E6">
        <v>245.49</v>
      </c>
      <c r="F6">
        <v>26.55</v>
      </c>
      <c r="G6">
        <v>26.39</v>
      </c>
      <c r="H6">
        <v>0</v>
      </c>
      <c r="I6">
        <v>0</v>
      </c>
      <c r="J6">
        <v>3.7</v>
      </c>
      <c r="K6">
        <v>3.47</v>
      </c>
      <c r="L6">
        <v>0</v>
      </c>
      <c r="M6">
        <v>0</v>
      </c>
      <c r="N6">
        <v>0</v>
      </c>
      <c r="O6">
        <v>0</v>
      </c>
      <c r="P6">
        <v>-1</v>
      </c>
      <c r="Q6">
        <v>968</v>
      </c>
      <c r="R6">
        <v>1</v>
      </c>
    </row>
    <row r="7" spans="1:18">
      <c r="A7" t="s">
        <v>60</v>
      </c>
      <c r="B7" t="s">
        <v>24</v>
      </c>
      <c r="C7" t="s">
        <v>38</v>
      </c>
      <c r="D7">
        <v>249.72</v>
      </c>
      <c r="E7">
        <v>243.9</v>
      </c>
      <c r="F7">
        <v>27.3</v>
      </c>
      <c r="G7">
        <v>26.45</v>
      </c>
      <c r="H7">
        <v>0</v>
      </c>
      <c r="I7">
        <v>1</v>
      </c>
      <c r="J7">
        <v>4.37</v>
      </c>
      <c r="K7">
        <v>3.72</v>
      </c>
      <c r="L7">
        <v>1</v>
      </c>
      <c r="M7">
        <v>2</v>
      </c>
      <c r="N7">
        <v>0</v>
      </c>
      <c r="O7">
        <v>0</v>
      </c>
      <c r="P7">
        <v>2</v>
      </c>
      <c r="Q7">
        <v>190</v>
      </c>
      <c r="R7">
        <v>0</v>
      </c>
    </row>
    <row r="8" spans="1:18">
      <c r="A8" t="s">
        <v>61</v>
      </c>
      <c r="B8" t="s">
        <v>25</v>
      </c>
      <c r="C8" t="s">
        <v>39</v>
      </c>
      <c r="D8">
        <v>242.7</v>
      </c>
      <c r="E8">
        <v>246.54</v>
      </c>
      <c r="F8">
        <v>27.28</v>
      </c>
      <c r="G8">
        <v>26.71</v>
      </c>
      <c r="H8">
        <v>0</v>
      </c>
      <c r="I8">
        <v>0</v>
      </c>
      <c r="J8">
        <v>4.0199999999999996</v>
      </c>
      <c r="K8">
        <v>4</v>
      </c>
      <c r="L8">
        <v>1</v>
      </c>
      <c r="M8">
        <v>0</v>
      </c>
      <c r="N8">
        <v>0</v>
      </c>
      <c r="O8">
        <v>0</v>
      </c>
      <c r="P8">
        <v>-1</v>
      </c>
      <c r="Q8">
        <v>215</v>
      </c>
      <c r="R8">
        <v>1</v>
      </c>
    </row>
    <row r="9" spans="1:18">
      <c r="A9" t="s">
        <v>62</v>
      </c>
      <c r="B9" t="s">
        <v>26</v>
      </c>
      <c r="C9" t="s">
        <v>40</v>
      </c>
      <c r="D9">
        <v>238.81</v>
      </c>
      <c r="E9">
        <v>237.52</v>
      </c>
      <c r="F9">
        <v>27.04</v>
      </c>
      <c r="G9">
        <v>26.06</v>
      </c>
      <c r="H9">
        <v>0</v>
      </c>
      <c r="I9">
        <v>0</v>
      </c>
      <c r="J9">
        <v>3.91</v>
      </c>
      <c r="K9">
        <v>3.2</v>
      </c>
      <c r="L9">
        <v>1</v>
      </c>
      <c r="M9">
        <v>0</v>
      </c>
      <c r="N9">
        <v>1</v>
      </c>
      <c r="O9">
        <v>0</v>
      </c>
      <c r="P9">
        <v>-1</v>
      </c>
      <c r="Q9">
        <v>491</v>
      </c>
      <c r="R9">
        <v>1</v>
      </c>
    </row>
    <row r="10" spans="1:18">
      <c r="A10" t="s">
        <v>63</v>
      </c>
      <c r="B10" t="s">
        <v>27</v>
      </c>
      <c r="C10" t="s">
        <v>41</v>
      </c>
      <c r="D10">
        <v>242.33</v>
      </c>
      <c r="E10">
        <v>245.22</v>
      </c>
      <c r="F10">
        <v>26.58</v>
      </c>
      <c r="G10">
        <v>27.09</v>
      </c>
      <c r="H10">
        <v>0</v>
      </c>
      <c r="I10">
        <v>0</v>
      </c>
      <c r="J10">
        <v>3.55</v>
      </c>
      <c r="K10">
        <v>4.0999999999999996</v>
      </c>
      <c r="L10">
        <v>0</v>
      </c>
      <c r="M10">
        <v>0</v>
      </c>
      <c r="N10">
        <v>1</v>
      </c>
      <c r="O10">
        <v>0</v>
      </c>
      <c r="P10">
        <v>0</v>
      </c>
      <c r="Q10">
        <v>824</v>
      </c>
      <c r="R10">
        <v>0</v>
      </c>
    </row>
    <row r="11" spans="1:18">
      <c r="A11" t="s">
        <v>64</v>
      </c>
      <c r="B11" t="s">
        <v>28</v>
      </c>
      <c r="C11" t="s">
        <v>42</v>
      </c>
      <c r="D11">
        <v>247.56</v>
      </c>
      <c r="E11">
        <v>247.76</v>
      </c>
      <c r="F11">
        <v>27.32</v>
      </c>
      <c r="G11">
        <v>27.27</v>
      </c>
      <c r="H11">
        <v>0</v>
      </c>
      <c r="I11">
        <v>0</v>
      </c>
      <c r="J11">
        <v>4.18</v>
      </c>
      <c r="K11">
        <v>4.3099999999999996</v>
      </c>
      <c r="L11">
        <v>0</v>
      </c>
      <c r="M11">
        <v>0</v>
      </c>
      <c r="N11">
        <v>0</v>
      </c>
      <c r="O11">
        <v>0.5</v>
      </c>
      <c r="P11">
        <v>-1</v>
      </c>
      <c r="Q11">
        <v>455</v>
      </c>
      <c r="R11">
        <v>0</v>
      </c>
    </row>
    <row r="12" spans="1:18">
      <c r="A12" t="s">
        <v>65</v>
      </c>
      <c r="B12" t="s">
        <v>29</v>
      </c>
      <c r="C12" t="s">
        <v>43</v>
      </c>
      <c r="D12">
        <v>244.78</v>
      </c>
      <c r="E12">
        <v>246.2</v>
      </c>
      <c r="F12">
        <v>26.65</v>
      </c>
      <c r="G12">
        <v>27.41</v>
      </c>
      <c r="H12">
        <v>0</v>
      </c>
      <c r="I12">
        <v>1</v>
      </c>
      <c r="J12">
        <v>3.89</v>
      </c>
      <c r="K12">
        <v>4.41</v>
      </c>
      <c r="L12">
        <v>3</v>
      </c>
      <c r="M12">
        <v>0</v>
      </c>
      <c r="N12">
        <v>0</v>
      </c>
      <c r="O12">
        <v>0</v>
      </c>
      <c r="P12">
        <v>3</v>
      </c>
      <c r="Q12">
        <v>1372</v>
      </c>
      <c r="R12">
        <v>1</v>
      </c>
    </row>
    <row r="13" spans="1:18">
      <c r="A13" t="s">
        <v>66</v>
      </c>
      <c r="B13" t="s">
        <v>30</v>
      </c>
      <c r="C13" t="s">
        <v>44</v>
      </c>
      <c r="D13">
        <v>242.97</v>
      </c>
      <c r="E13">
        <v>244.48</v>
      </c>
      <c r="F13">
        <v>27.22</v>
      </c>
      <c r="G13">
        <v>27.39</v>
      </c>
      <c r="H13">
        <v>0</v>
      </c>
      <c r="I13">
        <v>0</v>
      </c>
      <c r="J13">
        <v>4.29</v>
      </c>
      <c r="K13">
        <v>4.3899999999999997</v>
      </c>
      <c r="L13">
        <v>1</v>
      </c>
      <c r="M13">
        <v>0</v>
      </c>
      <c r="N13">
        <v>0</v>
      </c>
      <c r="O13">
        <v>0</v>
      </c>
      <c r="P13">
        <v>2</v>
      </c>
      <c r="Q13">
        <v>451</v>
      </c>
      <c r="R13">
        <v>0</v>
      </c>
    </row>
    <row r="14" spans="1:18">
      <c r="A14" t="s">
        <v>67</v>
      </c>
      <c r="B14" t="s">
        <v>31</v>
      </c>
      <c r="C14" t="s">
        <v>45</v>
      </c>
      <c r="D14">
        <v>242.36</v>
      </c>
      <c r="E14">
        <v>238.71</v>
      </c>
      <c r="F14">
        <v>26.93</v>
      </c>
      <c r="G14">
        <v>26.12</v>
      </c>
      <c r="H14">
        <v>0</v>
      </c>
      <c r="I14">
        <v>0</v>
      </c>
      <c r="J14">
        <v>4.08</v>
      </c>
      <c r="K14">
        <v>3.34</v>
      </c>
      <c r="L14">
        <v>0</v>
      </c>
      <c r="M14">
        <v>0</v>
      </c>
      <c r="N14">
        <v>1</v>
      </c>
      <c r="O14">
        <v>0</v>
      </c>
      <c r="P14">
        <v>-1</v>
      </c>
      <c r="Q14">
        <v>881</v>
      </c>
      <c r="R14">
        <v>0</v>
      </c>
    </row>
    <row r="15" spans="1:18">
      <c r="A15" t="s">
        <v>68</v>
      </c>
      <c r="B15" t="s">
        <v>32</v>
      </c>
      <c r="C15" t="s">
        <v>46</v>
      </c>
      <c r="D15">
        <v>247.23</v>
      </c>
      <c r="E15">
        <v>246.56</v>
      </c>
      <c r="F15">
        <v>27.08</v>
      </c>
      <c r="G15">
        <v>27.08</v>
      </c>
      <c r="H15">
        <v>0</v>
      </c>
      <c r="I15">
        <v>0</v>
      </c>
      <c r="J15">
        <v>4.1500000000000004</v>
      </c>
      <c r="K15">
        <v>4.12</v>
      </c>
      <c r="L15">
        <v>1</v>
      </c>
      <c r="M15">
        <v>0</v>
      </c>
      <c r="N15">
        <v>0</v>
      </c>
      <c r="O15">
        <v>0.5</v>
      </c>
      <c r="P15">
        <v>3</v>
      </c>
      <c r="Q15">
        <v>2003</v>
      </c>
      <c r="R15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 s="3">
        <v>0</v>
      </c>
    </row>
    <row r="3" spans="1:14">
      <c r="A3" t="s">
        <v>19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 s="3">
        <v>0</v>
      </c>
    </row>
    <row r="4" spans="1:14">
      <c r="A4" t="s">
        <v>91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 s="3">
        <v>0</v>
      </c>
    </row>
    <row r="5" spans="1:14">
      <c r="A5" t="s">
        <v>34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 s="3">
        <v>0</v>
      </c>
    </row>
    <row r="6" spans="1:14">
      <c r="A6" t="s">
        <v>92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 s="3">
        <v>0</v>
      </c>
    </row>
    <row r="7" spans="1:14">
      <c r="A7" t="s">
        <v>33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 s="3">
        <v>0</v>
      </c>
    </row>
    <row r="8" spans="1:14">
      <c r="A8" t="s">
        <v>29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 s="3">
        <v>0</v>
      </c>
    </row>
    <row r="9" spans="1:14">
      <c r="A9" t="s">
        <v>32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 s="3">
        <v>0</v>
      </c>
    </row>
    <row r="10" spans="1:14">
      <c r="A10" t="s">
        <v>22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 s="3">
        <v>0</v>
      </c>
    </row>
    <row r="11" spans="1:14">
      <c r="A11" t="s">
        <v>46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 s="3">
        <v>0</v>
      </c>
    </row>
    <row r="12" spans="1:14">
      <c r="A12" t="s">
        <v>93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 s="3">
        <v>0</v>
      </c>
    </row>
    <row r="13" spans="1:14">
      <c r="A13" t="s">
        <v>20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 s="3">
        <v>0</v>
      </c>
    </row>
    <row r="14" spans="1:14">
      <c r="A14" t="s">
        <v>30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 s="3">
        <v>0</v>
      </c>
    </row>
    <row r="15" spans="1:14">
      <c r="A15" t="s">
        <v>35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 s="3">
        <v>0</v>
      </c>
    </row>
    <row r="16" spans="1:14">
      <c r="A16" t="s">
        <v>44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 s="3">
        <v>0</v>
      </c>
    </row>
    <row r="17" spans="1:14">
      <c r="A17" t="s">
        <v>42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 s="3">
        <v>0</v>
      </c>
    </row>
    <row r="18" spans="1:14">
      <c r="A18" t="s">
        <v>36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 s="3">
        <v>0</v>
      </c>
    </row>
    <row r="19" spans="1:14">
      <c r="A19" t="s">
        <v>37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 s="3">
        <v>0</v>
      </c>
    </row>
    <row r="20" spans="1:14">
      <c r="A20" t="s">
        <v>25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 s="3">
        <v>0</v>
      </c>
    </row>
    <row r="21" spans="1:14">
      <c r="A21" t="s">
        <v>23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 s="3">
        <v>0</v>
      </c>
    </row>
    <row r="22" spans="1:14">
      <c r="A22" t="s">
        <v>31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 s="3">
        <v>0</v>
      </c>
    </row>
    <row r="23" spans="1:14">
      <c r="A23" t="s">
        <v>43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 s="3">
        <v>0</v>
      </c>
    </row>
    <row r="24" spans="1:14">
      <c r="A24" t="s">
        <v>21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 s="3">
        <v>0</v>
      </c>
    </row>
    <row r="25" spans="1:14">
      <c r="A25" t="s">
        <v>94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 s="3">
        <v>0</v>
      </c>
    </row>
    <row r="26" spans="1:14">
      <c r="A26" t="s">
        <v>40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 s="3">
        <v>0</v>
      </c>
    </row>
    <row r="27" spans="1:14">
      <c r="A27" t="s">
        <v>24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 s="3">
        <v>0</v>
      </c>
    </row>
    <row r="28" spans="1:14">
      <c r="A28" t="s">
        <v>45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 s="3">
        <v>0</v>
      </c>
    </row>
    <row r="29" spans="1:14">
      <c r="A29" t="s">
        <v>41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 s="3">
        <v>0</v>
      </c>
    </row>
    <row r="30" spans="1:14">
      <c r="A30" t="s">
        <v>26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 s="3">
        <v>0</v>
      </c>
    </row>
    <row r="31" spans="1:14">
      <c r="A31" t="s">
        <v>28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 s="3">
        <v>0</v>
      </c>
    </row>
    <row r="32" spans="1:14">
      <c r="A32" t="s">
        <v>39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 s="3">
        <v>0</v>
      </c>
    </row>
    <row r="33" spans="1:14">
      <c r="A33" t="s">
        <v>27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 s="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91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19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92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33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29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34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46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32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93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22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20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42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44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36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30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35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37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25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31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23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40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43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21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94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24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45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41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39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26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28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27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91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19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92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29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33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46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93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22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34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32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44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42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36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20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25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30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35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37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31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21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24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23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40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43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94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45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41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28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26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39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27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91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19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92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46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93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29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22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33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34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44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32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25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30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36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42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31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20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35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21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37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23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43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24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40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94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45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28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41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26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39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27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ColWidth="8.83203125" defaultRowHeight="14" x14ac:dyDescent="0"/>
  <sheetData>
    <row r="1" spans="1:14">
      <c r="A1" t="s">
        <v>84</v>
      </c>
      <c r="B1" t="s">
        <v>99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95</v>
      </c>
      <c r="K1" s="1" t="s">
        <v>96</v>
      </c>
      <c r="L1" s="1" t="s">
        <v>97</v>
      </c>
      <c r="M1" s="1" t="s">
        <v>85</v>
      </c>
      <c r="N1" s="1" t="s">
        <v>98</v>
      </c>
    </row>
    <row r="2" spans="1:14">
      <c r="A2" t="s">
        <v>38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91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19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92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93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34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46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29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22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44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32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33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25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20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42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30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36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31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35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43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21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24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37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40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23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94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45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41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28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26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39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27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2015-10-21T14:42:26Z</dcterms:created>
  <dcterms:modified xsi:type="dcterms:W3CDTF">2015-10-27T14:40:57Z</dcterms:modified>
</cp:coreProperties>
</file>