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tress_X\Google Drive\ETF\Lab vezbe fizika\"/>
    </mc:Choice>
  </mc:AlternateContent>
  <bookViews>
    <workbookView xWindow="0" yWindow="0" windowWidth="14370" windowHeight="7530"/>
  </bookViews>
  <sheets>
    <sheet name="Gustina tecnosti hidrometrom" sheetId="1" r:id="rId1"/>
    <sheet name="Gustina tela hidrostat. vagom" sheetId="2" r:id="rId2"/>
    <sheet name="Gustina tecnosti piknometrom" sheetId="3" r:id="rId3"/>
    <sheet name="Gustina zrnaste supstance pikn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4" l="1"/>
  <c r="F2" i="4"/>
  <c r="B7" i="4"/>
  <c r="B9" i="4" l="1"/>
  <c r="B8" i="3"/>
  <c r="B9" i="3" s="1"/>
  <c r="F2" i="3"/>
  <c r="B7" i="3"/>
  <c r="B5" i="2"/>
  <c r="B6" i="2" s="1"/>
  <c r="B7" i="2" s="1"/>
  <c r="F2" i="2"/>
  <c r="C13" i="1" l="1"/>
  <c r="C11" i="1" l="1"/>
  <c r="C10" i="1"/>
  <c r="M3" i="1" l="1"/>
  <c r="C18" i="1" l="1"/>
  <c r="H6" i="1"/>
  <c r="I6" i="1" s="1"/>
  <c r="H2" i="1"/>
  <c r="I2" i="1" s="1"/>
  <c r="H3" i="1"/>
  <c r="I3" i="1" s="1"/>
  <c r="H4" i="1"/>
  <c r="I4" i="1" s="1"/>
  <c r="H5" i="1"/>
  <c r="I5" i="1" s="1"/>
  <c r="C12" i="1" l="1"/>
  <c r="C14" i="1" s="1"/>
  <c r="C15" i="1" s="1"/>
  <c r="D18" i="1" s="1"/>
</calcChain>
</file>

<file path=xl/sharedStrings.xml><?xml version="1.0" encoding="utf-8"?>
<sst xmlns="http://schemas.openxmlformats.org/spreadsheetml/2006/main" count="48" uniqueCount="28">
  <si>
    <t>ρ</t>
  </si>
  <si>
    <t>#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</si>
  <si>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01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</si>
  <si>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02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</si>
  <si>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</si>
  <si>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</si>
  <si>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h</t>
    </r>
  </si>
  <si>
    <r>
      <t>za x</t>
    </r>
    <r>
      <rPr>
        <b/>
        <vertAlign val="subscript"/>
        <sz val="11"/>
        <color theme="1"/>
        <rFont val="Calibri"/>
        <family val="2"/>
        <scheme val="minor"/>
      </rPr>
      <t xml:space="preserve">max </t>
    </r>
    <r>
      <rPr>
        <b/>
        <sz val="11"/>
        <color theme="1"/>
        <rFont val="Calibri"/>
        <family val="2"/>
        <scheme val="minor"/>
      </rPr>
      <t>= 1mm</t>
    </r>
  </si>
  <si>
    <r>
      <t>za x</t>
    </r>
    <r>
      <rPr>
        <b/>
        <vertAlign val="subscript"/>
        <sz val="11"/>
        <color theme="1"/>
        <rFont val="Calibri"/>
        <family val="2"/>
        <scheme val="minor"/>
      </rPr>
      <t xml:space="preserve">max </t>
    </r>
    <r>
      <rPr>
        <b/>
        <sz val="11"/>
        <color theme="1"/>
        <rFont val="Calibri"/>
        <family val="2"/>
        <scheme val="minor"/>
      </rPr>
      <t>= 0.1mm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</si>
  <si>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ρA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</si>
  <si>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ρB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</si>
  <si>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ρ</t>
    </r>
  </si>
  <si>
    <t>(kao u knjizi)</t>
  </si>
  <si>
    <r>
      <t>ρ</t>
    </r>
    <r>
      <rPr>
        <b/>
        <vertAlign val="subscript"/>
        <sz val="11"/>
        <color theme="1"/>
        <rFont val="Calibri"/>
        <family val="2"/>
        <scheme val="minor"/>
      </rPr>
      <t>s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</si>
  <si>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- ρ</t>
    </r>
    <r>
      <rPr>
        <b/>
        <vertAlign val="subscript"/>
        <sz val="11"/>
        <color theme="1"/>
        <rFont val="Calibri"/>
        <family val="2"/>
        <scheme val="minor"/>
      </rPr>
      <t>s</t>
    </r>
  </si>
  <si>
    <r>
      <t>(ρ</t>
    </r>
    <r>
      <rPr>
        <b/>
        <vertAlign val="subscript"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- ρ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</si>
  <si>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ρ</t>
    </r>
  </si>
  <si>
    <t>k=2.58 (99%)</t>
  </si>
  <si>
    <r>
      <t>ρ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[kg/m3]</t>
    </r>
  </si>
  <si>
    <t>ρ [kg/m3]</t>
  </si>
  <si>
    <r>
      <t>u</t>
    </r>
    <r>
      <rPr>
        <b/>
        <vertAlign val="subscript"/>
        <sz val="11"/>
        <color theme="1"/>
        <rFont val="Calibri"/>
        <family val="2"/>
        <scheme val="minor"/>
      </rPr>
      <t>m</t>
    </r>
  </si>
  <si>
    <r>
      <t>za m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=10mg</t>
    </r>
  </si>
  <si>
    <t>m [kg]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</si>
  <si>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[kg]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</si>
  <si>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 xml:space="preserve">1 </t>
    </r>
    <r>
      <rPr>
        <b/>
        <sz val="11"/>
        <color theme="1"/>
        <rFont val="Calibri"/>
        <family val="2"/>
        <scheme val="minor"/>
      </rPr>
      <t>[kg]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</si>
  <si>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[kg]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</si>
  <si>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[kg]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</si>
  <si>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[kg]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</si>
</sst>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22" sqref="E22"/>
    </sheetView>
  </sheetViews>
  <sheetFormatPr defaultRowHeight="15" x14ac:dyDescent="0.25"/>
  <cols>
    <col min="1" max="1" width="9.140625" customWidth="1"/>
    <col min="2" max="2" width="13.7109375" customWidth="1"/>
    <col min="3" max="3" width="12" bestFit="1" customWidth="1"/>
    <col min="4" max="4" width="15.28515625" customWidth="1"/>
    <col min="5" max="5" width="14.42578125" customWidth="1"/>
  </cols>
  <sheetData>
    <row r="1" spans="1:13" ht="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H1" s="1" t="s">
        <v>14</v>
      </c>
      <c r="I1" s="1" t="s">
        <v>15</v>
      </c>
    </row>
    <row r="2" spans="1:13" x14ac:dyDescent="0.25">
      <c r="A2" s="1">
        <v>1</v>
      </c>
      <c r="B2" s="2"/>
      <c r="C2" s="2"/>
      <c r="D2" s="2"/>
      <c r="E2" s="2"/>
      <c r="F2" s="2"/>
      <c r="H2" s="2">
        <f>F2-$M$3</f>
        <v>0</v>
      </c>
      <c r="I2" s="2">
        <f>H2*H2</f>
        <v>0</v>
      </c>
    </row>
    <row r="3" spans="1:13" ht="18" x14ac:dyDescent="0.25">
      <c r="A3" s="1">
        <v>2</v>
      </c>
      <c r="B3" s="2"/>
      <c r="C3" s="2"/>
      <c r="D3" s="2"/>
      <c r="E3" s="2"/>
      <c r="F3" s="2"/>
      <c r="H3" s="2">
        <f t="shared" ref="H3:H6" si="0">F3-$M$3</f>
        <v>0</v>
      </c>
      <c r="I3" s="2">
        <f t="shared" ref="I3:I6" si="1">H3*H3</f>
        <v>0</v>
      </c>
      <c r="L3" s="1" t="s">
        <v>13</v>
      </c>
      <c r="M3">
        <f>SUM(F2:F6)/5</f>
        <v>0</v>
      </c>
    </row>
    <row r="4" spans="1:13" x14ac:dyDescent="0.25">
      <c r="A4" s="1">
        <v>3</v>
      </c>
      <c r="B4" s="2"/>
      <c r="C4" s="2"/>
      <c r="D4" s="2"/>
      <c r="E4" s="2"/>
      <c r="F4" s="2"/>
      <c r="H4" s="2">
        <f t="shared" si="0"/>
        <v>0</v>
      </c>
      <c r="I4" s="2">
        <f t="shared" si="1"/>
        <v>0</v>
      </c>
    </row>
    <row r="5" spans="1:13" x14ac:dyDescent="0.25">
      <c r="A5" s="1">
        <v>4</v>
      </c>
      <c r="B5" s="2"/>
      <c r="C5" s="2"/>
      <c r="D5" s="2"/>
      <c r="E5" s="2"/>
      <c r="F5" s="2"/>
      <c r="H5" s="2">
        <f t="shared" si="0"/>
        <v>0</v>
      </c>
      <c r="I5" s="2">
        <f t="shared" si="1"/>
        <v>0</v>
      </c>
    </row>
    <row r="6" spans="1:13" x14ac:dyDescent="0.25">
      <c r="A6" s="1">
        <v>5</v>
      </c>
      <c r="B6" s="2"/>
      <c r="C6" s="2"/>
      <c r="D6" s="2"/>
      <c r="E6" s="2"/>
      <c r="F6" s="2"/>
      <c r="H6" s="2">
        <f t="shared" si="0"/>
        <v>0</v>
      </c>
      <c r="I6" s="2">
        <f t="shared" si="1"/>
        <v>0</v>
      </c>
    </row>
    <row r="10" spans="1:13" ht="18" x14ac:dyDescent="0.25">
      <c r="B10" s="1" t="s">
        <v>6</v>
      </c>
      <c r="C10" s="2">
        <f>10^-3/(2*SQRT(3))</f>
        <v>2.886751345948129E-4</v>
      </c>
      <c r="D10" s="1" t="s">
        <v>7</v>
      </c>
    </row>
    <row r="11" spans="1:13" ht="18" x14ac:dyDescent="0.25">
      <c r="B11" s="1" t="s">
        <v>6</v>
      </c>
      <c r="C11" s="2">
        <f>C10*10^-1</f>
        <v>2.8867513459481293E-5</v>
      </c>
      <c r="D11" s="1" t="s">
        <v>8</v>
      </c>
      <c r="E11" t="s">
        <v>12</v>
      </c>
    </row>
    <row r="12" spans="1:13" ht="18" x14ac:dyDescent="0.25">
      <c r="B12" s="1" t="s">
        <v>9</v>
      </c>
      <c r="C12" s="2">
        <f>SQRT(SUM(I2:I6)/4)</f>
        <v>0</v>
      </c>
      <c r="D12" s="2"/>
    </row>
    <row r="13" spans="1:13" ht="18" x14ac:dyDescent="0.25">
      <c r="B13" s="1" t="s">
        <v>10</v>
      </c>
      <c r="C13" s="2" t="e">
        <f>SQRT(((2*10^6*C10*C10)/((E2-D2)*10^-2)^2)*(1+((C2-B2)*10^-2)^2/((E2-D2)*10^-2)^2))</f>
        <v>#DIV/0!</v>
      </c>
      <c r="D13" s="2"/>
    </row>
    <row r="14" spans="1:13" ht="18" x14ac:dyDescent="0.25">
      <c r="B14" s="1" t="s">
        <v>11</v>
      </c>
      <c r="C14" s="2" t="e">
        <f>SQRT(C12*C12+C13*C13)</f>
        <v>#DIV/0!</v>
      </c>
      <c r="D14" s="2"/>
    </row>
    <row r="15" spans="1:13" ht="18" x14ac:dyDescent="0.25">
      <c r="B15" s="1" t="s">
        <v>16</v>
      </c>
      <c r="C15" s="2" t="e">
        <f>2.58*C14</f>
        <v>#DIV/0!</v>
      </c>
      <c r="D15" s="2" t="s">
        <v>17</v>
      </c>
    </row>
    <row r="18" spans="2:4" x14ac:dyDescent="0.25">
      <c r="B18" s="1" t="s">
        <v>0</v>
      </c>
      <c r="C18">
        <f>M3</f>
        <v>0</v>
      </c>
      <c r="D18" t="e">
        <f>"± " &amp; C15</f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8" sqref="A18"/>
    </sheetView>
  </sheetViews>
  <sheetFormatPr defaultRowHeight="15" x14ac:dyDescent="0.25"/>
  <cols>
    <col min="2" max="2" width="15.5703125" customWidth="1"/>
    <col min="3" max="3" width="16" customWidth="1"/>
  </cols>
  <sheetData>
    <row r="1" spans="1:6" ht="18" x14ac:dyDescent="0.35">
      <c r="A1" s="1" t="s">
        <v>22</v>
      </c>
      <c r="B1" s="3"/>
      <c r="E1" s="4" t="s">
        <v>18</v>
      </c>
      <c r="F1" s="2">
        <v>1000</v>
      </c>
    </row>
    <row r="2" spans="1:6" ht="18" x14ac:dyDescent="0.25">
      <c r="A2" s="1" t="s">
        <v>23</v>
      </c>
      <c r="B2" s="3"/>
      <c r="E2" s="4" t="s">
        <v>19</v>
      </c>
      <c r="F2" s="2" t="e">
        <f>F1*(B1/(B1-B2))</f>
        <v>#DIV/0!</v>
      </c>
    </row>
    <row r="5" spans="1:6" ht="18" x14ac:dyDescent="0.25">
      <c r="A5" s="1" t="s">
        <v>20</v>
      </c>
      <c r="B5" s="2">
        <f>10*10^-6/(2*SQRT(3))</f>
        <v>2.8867513459481289E-6</v>
      </c>
      <c r="C5" s="3" t="s">
        <v>21</v>
      </c>
    </row>
    <row r="6" spans="1:6" ht="18" x14ac:dyDescent="0.25">
      <c r="A6" s="1" t="s">
        <v>11</v>
      </c>
      <c r="B6" s="2" t="e">
        <f>B5*((F1*B1)/(B1-B2)^2)*SQRT(1+(B2^2)/(B1^2))</f>
        <v>#DIV/0!</v>
      </c>
      <c r="C6" s="5"/>
    </row>
    <row r="7" spans="1:6" ht="18" x14ac:dyDescent="0.25">
      <c r="A7" s="1" t="s">
        <v>16</v>
      </c>
      <c r="B7" s="2" t="e">
        <f>3*B6</f>
        <v>#DIV/0!</v>
      </c>
      <c r="C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8" sqref="A18"/>
    </sheetView>
  </sheetViews>
  <sheetFormatPr defaultRowHeight="15" x14ac:dyDescent="0.25"/>
  <cols>
    <col min="2" max="2" width="15.140625" customWidth="1"/>
    <col min="3" max="3" width="16.28515625" customWidth="1"/>
  </cols>
  <sheetData>
    <row r="1" spans="1:6" ht="18" x14ac:dyDescent="0.35">
      <c r="A1" s="1" t="s">
        <v>24</v>
      </c>
      <c r="B1" s="3"/>
      <c r="E1" s="4" t="s">
        <v>18</v>
      </c>
      <c r="F1" s="2">
        <v>1000</v>
      </c>
    </row>
    <row r="2" spans="1:6" ht="18" x14ac:dyDescent="0.25">
      <c r="A2" s="1" t="s">
        <v>25</v>
      </c>
      <c r="B2" s="3"/>
      <c r="E2" s="4" t="s">
        <v>19</v>
      </c>
      <c r="F2" s="2" t="e">
        <f>F1*((B3-B1)/(B2-B1))</f>
        <v>#DIV/0!</v>
      </c>
    </row>
    <row r="3" spans="1:6" ht="18" x14ac:dyDescent="0.25">
      <c r="A3" s="1" t="s">
        <v>26</v>
      </c>
      <c r="B3" s="3"/>
    </row>
    <row r="7" spans="1:6" ht="18" x14ac:dyDescent="0.25">
      <c r="A7" s="1" t="s">
        <v>20</v>
      </c>
      <c r="B7" s="2">
        <f>10*10^-6/(2*SQRT(3))</f>
        <v>2.8867513459481289E-6</v>
      </c>
      <c r="C7" s="3" t="s">
        <v>21</v>
      </c>
    </row>
    <row r="8" spans="1:6" ht="18" x14ac:dyDescent="0.25">
      <c r="A8" s="1" t="s">
        <v>11</v>
      </c>
      <c r="B8" s="2" t="e">
        <f>B7*(F1/(B2-B1))*SQRT(1+((B3-B2)^2/(B2-B1)^2)+((B3-B1)^2/(B2-B1)^2))</f>
        <v>#DIV/0!</v>
      </c>
    </row>
    <row r="9" spans="1:6" ht="18" x14ac:dyDescent="0.25">
      <c r="A9" s="1" t="s">
        <v>16</v>
      </c>
      <c r="B9" s="2" t="e">
        <f>2.58*B8</f>
        <v>#DIV/0!</v>
      </c>
      <c r="C9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5" sqref="B35"/>
    </sheetView>
  </sheetViews>
  <sheetFormatPr defaultRowHeight="15" x14ac:dyDescent="0.25"/>
  <cols>
    <col min="3" max="3" width="19.85546875" customWidth="1"/>
  </cols>
  <sheetData>
    <row r="1" spans="1:6" ht="18" x14ac:dyDescent="0.35">
      <c r="A1" s="1" t="s">
        <v>27</v>
      </c>
      <c r="B1" s="3"/>
      <c r="E1" s="4" t="s">
        <v>18</v>
      </c>
      <c r="F1" s="2">
        <v>1000</v>
      </c>
    </row>
    <row r="2" spans="1:6" ht="18" x14ac:dyDescent="0.25">
      <c r="A2" s="1" t="s">
        <v>24</v>
      </c>
      <c r="B2" s="3"/>
      <c r="E2" s="4" t="s">
        <v>19</v>
      </c>
      <c r="F2" s="2" t="e">
        <f>F1*((B1)/(B2-B3))</f>
        <v>#DIV/0!</v>
      </c>
    </row>
    <row r="3" spans="1:6" ht="18" x14ac:dyDescent="0.25">
      <c r="A3" s="1" t="s">
        <v>25</v>
      </c>
      <c r="B3" s="3"/>
    </row>
    <row r="7" spans="1:6" ht="18" x14ac:dyDescent="0.25">
      <c r="A7" s="1" t="s">
        <v>20</v>
      </c>
      <c r="B7" s="2">
        <f>10*10^-6/(2*SQRT(3))</f>
        <v>2.8867513459481289E-6</v>
      </c>
      <c r="C7" s="3" t="s">
        <v>21</v>
      </c>
    </row>
    <row r="8" spans="1:6" ht="18" x14ac:dyDescent="0.25">
      <c r="A8" s="1" t="s">
        <v>11</v>
      </c>
      <c r="B8" s="2" t="e">
        <f>B7*(F1/(B2-B3))*SQRT(1+2*(B1^2/(B2-B3)^2))</f>
        <v>#DIV/0!</v>
      </c>
    </row>
    <row r="9" spans="1:6" ht="18" x14ac:dyDescent="0.25">
      <c r="A9" s="1" t="s">
        <v>16</v>
      </c>
      <c r="B9" s="2" t="e">
        <f>2.58*B8</f>
        <v>#DIV/0!</v>
      </c>
      <c r="C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Gustina tecnosti hidrometrom</vt:lpstr>
      <vt:lpstr>Gustina tela hidrostat. vagom</vt:lpstr>
      <vt:lpstr>Gustina tecnosti piknometrom</vt:lpstr>
      <vt:lpstr>Gustina zrnaste supstance pikno</vt:lpstr>
    </vt:vector>
  </TitlesOfParts>
  <Company>Stevan_net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Merenje gustine tečnosti i čvrstih tela</dc:title>
  <dc:subject>Laboratorijske vezbe iz fizike</dc:subject>
  <dc:creator>Stevan Golubovic</dc:creator>
  <cp:keywords>Fizika; Lab; Vezbe; Merenje gustine; Tecnosti</cp:keywords>
  <dc:description>Tabela za izračunavanje podataka za prvu lab vežbu - Merenje gustine tečnosti i čvrstih tela</dc:description>
  <cp:lastModifiedBy>Fortress_X</cp:lastModifiedBy>
  <cp:revision>1</cp:revision>
  <dcterms:created xsi:type="dcterms:W3CDTF">2016-11-03T19:38:05Z</dcterms:created>
  <dcterms:modified xsi:type="dcterms:W3CDTF">2016-12-06T05:19:43Z</dcterms:modified>
  <cp:category>Fizika; Prva godina; ER</cp:category>
  <cp:version>1</cp:version>
</cp:coreProperties>
</file>