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bello/Desktop/r-STSF/results/"/>
    </mc:Choice>
  </mc:AlternateContent>
  <xr:revisionPtr revIDLastSave="0" documentId="13_ncr:1_{0F156769-D1AB-EC4D-8937-32F884509CC7}" xr6:coauthVersionLast="46" xr6:coauthVersionMax="46" xr10:uidLastSave="{00000000-0000-0000-0000-000000000000}"/>
  <bookViews>
    <workbookView xWindow="-25960" yWindow="-6880" windowWidth="23840" windowHeight="13360" xr2:uid="{05831CCC-2951-F642-B18D-8096FF2007AC}"/>
  </bookViews>
  <sheets>
    <sheet name="training time comparison" sheetId="2" r:id="rId1"/>
    <sheet name="testing time comparis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" i="3" l="1"/>
  <c r="P48" i="3"/>
  <c r="O48" i="3"/>
  <c r="O50" i="3" s="1"/>
  <c r="N48" i="3"/>
  <c r="M48" i="3"/>
  <c r="L48" i="3"/>
  <c r="K48" i="3"/>
  <c r="K50" i="3" s="1"/>
  <c r="I48" i="3"/>
  <c r="H34" i="3"/>
  <c r="H48" i="3" s="1"/>
  <c r="H50" i="3" s="1"/>
  <c r="G17" i="3"/>
  <c r="G48" i="3" s="1"/>
  <c r="G50" i="3" s="1"/>
  <c r="J39" i="2"/>
  <c r="J38" i="2"/>
  <c r="J36" i="2"/>
  <c r="J33" i="2"/>
  <c r="J32" i="2"/>
  <c r="J30" i="2"/>
  <c r="J27" i="2"/>
  <c r="J25" i="2"/>
  <c r="J24" i="2"/>
  <c r="J23" i="2"/>
  <c r="J22" i="2"/>
  <c r="J19" i="2"/>
  <c r="J18" i="2"/>
  <c r="J15" i="2"/>
  <c r="J13" i="2"/>
  <c r="J12" i="2"/>
  <c r="J11" i="2"/>
  <c r="J7" i="2"/>
  <c r="J6" i="2"/>
  <c r="J4" i="2"/>
  <c r="J3" i="2"/>
  <c r="P49" i="2"/>
  <c r="O49" i="2"/>
  <c r="O51" i="2" s="1"/>
  <c r="N49" i="2"/>
  <c r="M49" i="2"/>
  <c r="L49" i="2"/>
  <c r="K49" i="2"/>
  <c r="I49" i="2"/>
  <c r="G49" i="2"/>
  <c r="H34" i="2"/>
  <c r="H49" i="2" s="1"/>
  <c r="M50" i="3" l="1"/>
  <c r="N50" i="3"/>
  <c r="L50" i="3"/>
  <c r="P50" i="3"/>
  <c r="I50" i="3"/>
  <c r="J50" i="3"/>
  <c r="K51" i="2"/>
  <c r="H51" i="2"/>
  <c r="G51" i="2"/>
  <c r="L51" i="2"/>
  <c r="P51" i="2"/>
  <c r="J49" i="2"/>
  <c r="J51" i="2" s="1"/>
  <c r="I51" i="2"/>
  <c r="M51" i="2"/>
  <c r="N51" i="2"/>
</calcChain>
</file>

<file path=xl/sharedStrings.xml><?xml version="1.0" encoding="utf-8"?>
<sst xmlns="http://schemas.openxmlformats.org/spreadsheetml/2006/main" count="124" uniqueCount="64">
  <si>
    <t>Datasets</t>
  </si>
  <si>
    <t>classes</t>
  </si>
  <si>
    <t>train</t>
  </si>
  <si>
    <t xml:space="preserve">test </t>
  </si>
  <si>
    <t>length</t>
  </si>
  <si>
    <t>Adiac</t>
  </si>
  <si>
    <t>Beef</t>
  </si>
  <si>
    <t>CBF</t>
  </si>
  <si>
    <t>ChlorineConc</t>
  </si>
  <si>
    <t>CinCECGtorso</t>
  </si>
  <si>
    <t>Coffee</t>
  </si>
  <si>
    <t>CricketX</t>
  </si>
  <si>
    <t>CricketY</t>
  </si>
  <si>
    <t>CricketZ</t>
  </si>
  <si>
    <t>DiatomSize</t>
  </si>
  <si>
    <t>ECG200</t>
  </si>
  <si>
    <t>ECGFiveDays</t>
  </si>
  <si>
    <t>FaceAll</t>
  </si>
  <si>
    <t>FaceFour</t>
  </si>
  <si>
    <t>FacesUCR</t>
  </si>
  <si>
    <t>FiftyWords</t>
  </si>
  <si>
    <t>Fish</t>
  </si>
  <si>
    <t>GunPoint</t>
  </si>
  <si>
    <t>Haptics</t>
  </si>
  <si>
    <t>InlineSkate</t>
  </si>
  <si>
    <t>ItalyPower</t>
  </si>
  <si>
    <t>Ligthing2</t>
  </si>
  <si>
    <t>Ligthing7</t>
  </si>
  <si>
    <t>Mallat</t>
  </si>
  <si>
    <t>MedicalImages</t>
  </si>
  <si>
    <t>MoteStrain</t>
  </si>
  <si>
    <t>NonInvThorax1</t>
  </si>
  <si>
    <t>NonInvThorax2</t>
  </si>
  <si>
    <t>OliveOil</t>
  </si>
  <si>
    <t>OSULeaf</t>
  </si>
  <si>
    <t>SonyRobotSurf1</t>
  </si>
  <si>
    <t>SonyRobotSurf2</t>
  </si>
  <si>
    <t>StarLightCurves</t>
  </si>
  <si>
    <t>SwedishLeaf</t>
  </si>
  <si>
    <t>Symbols</t>
  </si>
  <si>
    <t>SyntheticControl</t>
  </si>
  <si>
    <t>Trace</t>
  </si>
  <si>
    <t>TwoLeadECG</t>
  </si>
  <si>
    <t>TwoPatterns</t>
  </si>
  <si>
    <t>UWaveGestX</t>
  </si>
  <si>
    <t>UWaveGestY</t>
  </si>
  <si>
    <t>UWaveGestZ</t>
  </si>
  <si>
    <t>Wafer</t>
  </si>
  <si>
    <t>WordsSynonyms</t>
  </si>
  <si>
    <t>Yoga</t>
  </si>
  <si>
    <t>Total Training Time</t>
  </si>
  <si>
    <t>TSF (s)</t>
  </si>
  <si>
    <t>BOSS (s)</t>
  </si>
  <si>
    <t>ResNet (s)</t>
  </si>
  <si>
    <t>HCOTE (s)</t>
  </si>
  <si>
    <t>PF (s)</t>
  </si>
  <si>
    <t>CHIEF (s)</t>
  </si>
  <si>
    <t>ITIme (s)</t>
  </si>
  <si>
    <t>ROCKET (s)</t>
  </si>
  <si>
    <t>r-STSF (s)</t>
  </si>
  <si>
    <t>STSF (s)</t>
  </si>
  <si>
    <t>Scaled Training Time</t>
  </si>
  <si>
    <t>Scaled Testing Time</t>
  </si>
  <si>
    <t>Total Testing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</si>
</sst>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/>
    <xf numFmtId="2" fontId="0" fillId="0" borderId="0" xfId="0" applyNumberFormat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54</xdr:row>
      <xdr:rowOff>0</xdr:rowOff>
    </xdr:from>
    <xdr:to>
      <xdr:col>16</xdr:col>
      <xdr:colOff>647700</xdr:colOff>
      <xdr:row>71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DFDF2-859F-A94D-9FAC-FC9734F24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6900" y="11620500"/>
          <a:ext cx="11760200" cy="360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53</xdr:row>
      <xdr:rowOff>0</xdr:rowOff>
    </xdr:from>
    <xdr:to>
      <xdr:col>18</xdr:col>
      <xdr:colOff>63500</xdr:colOff>
      <xdr:row>70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45D2C-6B08-DF49-9763-9704CCB12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11391900"/>
          <a:ext cx="11074400" cy="35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7055-56EF-7240-88D1-D643823B2B24}">
  <dimension ref="A1:P64"/>
  <sheetViews>
    <sheetView tabSelected="1" topLeftCell="D1" workbookViewId="0">
      <pane ySplit="1" topLeftCell="A44" activePane="bottomLeft" state="frozen"/>
      <selection pane="bottomLeft" activeCell="R71" sqref="R71"/>
    </sheetView>
  </sheetViews>
  <sheetFormatPr baseColWidth="10" defaultRowHeight="16" x14ac:dyDescent="0.2"/>
  <cols>
    <col min="1" max="1" width="14.5" customWidth="1"/>
    <col min="6" max="6" width="13.5" customWidth="1"/>
    <col min="7" max="7" width="12.6640625" bestFit="1" customWidth="1"/>
    <col min="8" max="11" width="13.6640625" bestFit="1" customWidth="1"/>
    <col min="12" max="12" width="14.6640625" bestFit="1" customWidth="1"/>
    <col min="13" max="13" width="13.6640625" bestFit="1" customWidth="1"/>
    <col min="14" max="14" width="13.33203125" customWidth="1"/>
    <col min="15" max="16" width="11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</row>
    <row r="2" spans="1:16" x14ac:dyDescent="0.2">
      <c r="A2" s="1" t="s">
        <v>5</v>
      </c>
      <c r="B2" s="3">
        <v>37</v>
      </c>
      <c r="C2" s="3">
        <v>390</v>
      </c>
      <c r="D2" s="3">
        <v>391</v>
      </c>
      <c r="E2" s="3">
        <v>176</v>
      </c>
      <c r="G2">
        <v>588.99118917099997</v>
      </c>
      <c r="H2">
        <v>75.733000000000004</v>
      </c>
      <c r="I2">
        <v>5733.1558000000005</v>
      </c>
      <c r="K2">
        <v>647.57613264099996</v>
      </c>
      <c r="L2">
        <v>3427.8670000000002</v>
      </c>
      <c r="M2">
        <v>5472.0757751464798</v>
      </c>
      <c r="N2">
        <v>7.2006050110000004</v>
      </c>
      <c r="O2">
        <v>13.8054786759894</v>
      </c>
      <c r="P2">
        <v>143.4637829287</v>
      </c>
    </row>
    <row r="3" spans="1:16" x14ac:dyDescent="0.2">
      <c r="A3" s="1" t="s">
        <v>6</v>
      </c>
      <c r="B3" s="3">
        <v>5</v>
      </c>
      <c r="C3" s="3">
        <v>30</v>
      </c>
      <c r="D3" s="3">
        <v>30</v>
      </c>
      <c r="E3" s="3">
        <v>470</v>
      </c>
      <c r="G3">
        <v>54.226911662999996</v>
      </c>
      <c r="H3">
        <v>3.9049999999999998</v>
      </c>
      <c r="I3">
        <v>754.20989999999995</v>
      </c>
      <c r="J3">
        <f>25007.6208/3</f>
        <v>8335.8736000000008</v>
      </c>
      <c r="K3">
        <v>67.044872585000007</v>
      </c>
      <c r="L3">
        <v>305.89</v>
      </c>
      <c r="M3">
        <v>1131.9925391674001</v>
      </c>
      <c r="N3">
        <v>1.418341745</v>
      </c>
      <c r="O3">
        <v>3.1121644609957002</v>
      </c>
      <c r="P3">
        <v>43.639272054899997</v>
      </c>
    </row>
    <row r="4" spans="1:16" x14ac:dyDescent="0.2">
      <c r="A4" s="1" t="s">
        <v>7</v>
      </c>
      <c r="B4" s="3">
        <v>3</v>
      </c>
      <c r="C4" s="3">
        <v>30</v>
      </c>
      <c r="D4" s="3">
        <v>900</v>
      </c>
      <c r="E4" s="3">
        <v>128</v>
      </c>
      <c r="G4">
        <v>7.3507341030000006</v>
      </c>
      <c r="H4">
        <v>1.5198</v>
      </c>
      <c r="I4">
        <v>2791.0529999999999</v>
      </c>
      <c r="J4">
        <f>459.12856/3</f>
        <v>153.04285333333334</v>
      </c>
      <c r="K4">
        <v>4.758484245</v>
      </c>
      <c r="L4">
        <v>28.001000000000001</v>
      </c>
      <c r="M4">
        <v>530.20757794380097</v>
      </c>
      <c r="N4">
        <v>0.42159015999999999</v>
      </c>
      <c r="O4">
        <v>2.3372137959813699</v>
      </c>
      <c r="P4">
        <v>26.990198364699999</v>
      </c>
    </row>
    <row r="5" spans="1:16" x14ac:dyDescent="0.2">
      <c r="A5" s="1" t="s">
        <v>8</v>
      </c>
      <c r="B5" s="3">
        <v>3</v>
      </c>
      <c r="C5" s="3">
        <v>467</v>
      </c>
      <c r="D5" s="3">
        <v>3840</v>
      </c>
      <c r="E5" s="3">
        <v>166</v>
      </c>
      <c r="G5">
        <v>496.59983273199998</v>
      </c>
      <c r="H5">
        <v>123.908</v>
      </c>
      <c r="I5">
        <v>3950.3319000000001</v>
      </c>
      <c r="K5">
        <v>416.47607161500002</v>
      </c>
      <c r="L5">
        <v>2445.7040000000002</v>
      </c>
      <c r="M5">
        <v>5949.4799499511701</v>
      </c>
      <c r="N5">
        <v>8.2692032359999992</v>
      </c>
      <c r="O5">
        <v>14.025056795042399</v>
      </c>
      <c r="P5">
        <v>80.176543682299993</v>
      </c>
    </row>
    <row r="6" spans="1:16" x14ac:dyDescent="0.2">
      <c r="A6" s="1" t="s">
        <v>9</v>
      </c>
      <c r="B6" s="3">
        <v>4</v>
      </c>
      <c r="C6" s="3">
        <v>40</v>
      </c>
      <c r="D6" s="3">
        <v>1380</v>
      </c>
      <c r="E6" s="3">
        <v>1639</v>
      </c>
      <c r="G6">
        <v>230.67712999100002</v>
      </c>
      <c r="H6">
        <v>202.81700000000001</v>
      </c>
      <c r="I6">
        <v>48428.828600000001</v>
      </c>
      <c r="J6">
        <f>81112.0069/3</f>
        <v>27037.335633333332</v>
      </c>
      <c r="K6">
        <v>1011.262962249</v>
      </c>
      <c r="L6">
        <v>5609.7297448192303</v>
      </c>
      <c r="M6">
        <v>4642.2002501487696</v>
      </c>
      <c r="N6">
        <v>6.4569580670000004</v>
      </c>
      <c r="O6">
        <v>5.03463931096484</v>
      </c>
      <c r="P6">
        <v>67.471840444999998</v>
      </c>
    </row>
    <row r="7" spans="1:16" x14ac:dyDescent="0.2">
      <c r="A7" s="1" t="s">
        <v>10</v>
      </c>
      <c r="B7" s="3">
        <v>2</v>
      </c>
      <c r="C7" s="3">
        <v>28</v>
      </c>
      <c r="D7" s="3">
        <v>28</v>
      </c>
      <c r="E7" s="3">
        <v>286</v>
      </c>
      <c r="G7">
        <v>7.7637728099999999</v>
      </c>
      <c r="H7">
        <v>5.5876000000000001</v>
      </c>
      <c r="I7">
        <v>749.77760000000001</v>
      </c>
      <c r="J7">
        <f>2741.4427/3</f>
        <v>913.81423333333339</v>
      </c>
      <c r="K7">
        <v>10.958860978000001</v>
      </c>
      <c r="L7">
        <v>37.932000000000002</v>
      </c>
      <c r="M7">
        <v>953.53592991828896</v>
      </c>
      <c r="N7">
        <v>0.82563737400000003</v>
      </c>
      <c r="O7">
        <v>2.5473795240395698</v>
      </c>
      <c r="P7">
        <v>32.021156998400002</v>
      </c>
    </row>
    <row r="8" spans="1:16" x14ac:dyDescent="0.2">
      <c r="A8" s="1" t="s">
        <v>11</v>
      </c>
      <c r="B8" s="3">
        <v>12</v>
      </c>
      <c r="C8" s="3">
        <v>390</v>
      </c>
      <c r="D8" s="3">
        <v>390</v>
      </c>
      <c r="E8" s="3">
        <v>300</v>
      </c>
      <c r="G8">
        <v>796.078279049</v>
      </c>
      <c r="H8">
        <v>498.68509999999998</v>
      </c>
      <c r="I8">
        <v>8845.3457999999991</v>
      </c>
      <c r="K8">
        <v>1226.7818877109999</v>
      </c>
      <c r="L8">
        <v>7134.5929999999998</v>
      </c>
      <c r="M8">
        <v>8980.1484341621399</v>
      </c>
      <c r="N8">
        <v>11.937223919999999</v>
      </c>
      <c r="O8">
        <v>19.308324192999802</v>
      </c>
      <c r="P8">
        <v>110.530892439</v>
      </c>
    </row>
    <row r="9" spans="1:16" x14ac:dyDescent="0.2">
      <c r="A9" s="1" t="s">
        <v>12</v>
      </c>
      <c r="B9" s="3">
        <v>12</v>
      </c>
      <c r="C9" s="3">
        <v>390</v>
      </c>
      <c r="D9" s="3">
        <v>390</v>
      </c>
      <c r="E9" s="3">
        <v>300</v>
      </c>
      <c r="G9">
        <v>786.82371621599998</v>
      </c>
      <c r="H9">
        <v>491.06319999999999</v>
      </c>
      <c r="I9">
        <v>8827.6350999999995</v>
      </c>
      <c r="K9">
        <v>1214.5009407049999</v>
      </c>
      <c r="L9">
        <v>6993.5389999999998</v>
      </c>
      <c r="M9">
        <v>8437.0278499126398</v>
      </c>
      <c r="N9">
        <v>11.978498159999999</v>
      </c>
      <c r="O9">
        <v>15.106484760995899</v>
      </c>
      <c r="P9">
        <v>108.3543112605</v>
      </c>
    </row>
    <row r="10" spans="1:16" x14ac:dyDescent="0.2">
      <c r="A10" s="1" t="s">
        <v>13</v>
      </c>
      <c r="B10" s="3">
        <v>12</v>
      </c>
      <c r="C10" s="3">
        <v>390</v>
      </c>
      <c r="D10" s="3">
        <v>390</v>
      </c>
      <c r="E10" s="3">
        <v>300</v>
      </c>
      <c r="G10">
        <v>799.95890353200002</v>
      </c>
      <c r="H10">
        <v>489.92700000000002</v>
      </c>
      <c r="I10">
        <v>8857.7898999999998</v>
      </c>
      <c r="K10">
        <v>1102.4695622479999</v>
      </c>
      <c r="L10">
        <v>7071.2259999999997</v>
      </c>
      <c r="M10">
        <v>9213.2341210842096</v>
      </c>
      <c r="N10">
        <v>11.86586975</v>
      </c>
      <c r="O10">
        <v>15.127785476972299</v>
      </c>
      <c r="P10">
        <v>110.86586694650001</v>
      </c>
    </row>
    <row r="11" spans="1:16" x14ac:dyDescent="0.2">
      <c r="A11" s="1" t="s">
        <v>14</v>
      </c>
      <c r="B11" s="3">
        <v>4</v>
      </c>
      <c r="C11" s="3">
        <v>16</v>
      </c>
      <c r="D11" s="3">
        <v>306</v>
      </c>
      <c r="E11" s="3">
        <v>345</v>
      </c>
      <c r="G11">
        <v>19.727857092000001</v>
      </c>
      <c r="H11">
        <v>3.7103999999999999</v>
      </c>
      <c r="I11">
        <v>3150.5311000000002</v>
      </c>
      <c r="J11">
        <f>1938.047/3</f>
        <v>646.01566666666668</v>
      </c>
      <c r="K11">
        <v>8.0579640159999997</v>
      </c>
      <c r="L11">
        <v>63.17</v>
      </c>
      <c r="M11">
        <v>667.48498821258499</v>
      </c>
      <c r="N11">
        <v>0.57255423699999997</v>
      </c>
      <c r="O11">
        <v>2.6098702349699998</v>
      </c>
      <c r="P11">
        <v>37.173187173000002</v>
      </c>
    </row>
    <row r="12" spans="1:16" x14ac:dyDescent="0.2">
      <c r="A12" s="1" t="s">
        <v>15</v>
      </c>
      <c r="B12" s="3">
        <v>2</v>
      </c>
      <c r="C12" s="3">
        <v>100</v>
      </c>
      <c r="D12" s="3">
        <v>100</v>
      </c>
      <c r="E12" s="3">
        <v>96</v>
      </c>
      <c r="G12">
        <v>18.542029060000001</v>
      </c>
      <c r="H12">
        <v>4.3745000000000003</v>
      </c>
      <c r="I12">
        <v>2310.6768000000002</v>
      </c>
      <c r="J12">
        <f>2123.1722/3</f>
        <v>707.72406666666666</v>
      </c>
      <c r="K12">
        <v>12.839789512999999</v>
      </c>
      <c r="L12">
        <v>107.958</v>
      </c>
      <c r="M12">
        <v>784.65127015113796</v>
      </c>
      <c r="N12">
        <v>1.1036862110000001</v>
      </c>
      <c r="O12">
        <v>3.2097012730082399</v>
      </c>
      <c r="P12">
        <v>32.343247951800002</v>
      </c>
    </row>
    <row r="13" spans="1:16" x14ac:dyDescent="0.2">
      <c r="A13" s="1" t="s">
        <v>16</v>
      </c>
      <c r="B13" s="3">
        <v>2</v>
      </c>
      <c r="C13" s="3">
        <v>23</v>
      </c>
      <c r="D13" s="3">
        <v>861</v>
      </c>
      <c r="E13" s="3">
        <v>136</v>
      </c>
      <c r="G13">
        <v>4.5543923020000001</v>
      </c>
      <c r="H13">
        <v>1.35701</v>
      </c>
      <c r="I13">
        <v>3689.9737</v>
      </c>
      <c r="J13">
        <f>244.7243/3</f>
        <v>81.574766666666662</v>
      </c>
      <c r="K13">
        <v>3.985073801</v>
      </c>
      <c r="L13">
        <v>16.178000000000001</v>
      </c>
      <c r="M13">
        <v>500.31982207298199</v>
      </c>
      <c r="N13">
        <v>0.33443907</v>
      </c>
      <c r="O13">
        <v>2.09244450600817</v>
      </c>
      <c r="P13">
        <v>29.929768983500001</v>
      </c>
    </row>
    <row r="14" spans="1:16" x14ac:dyDescent="0.2">
      <c r="A14" s="1" t="s">
        <v>17</v>
      </c>
      <c r="B14" s="3">
        <v>14</v>
      </c>
      <c r="C14" s="3">
        <v>560</v>
      </c>
      <c r="D14" s="3">
        <v>1690</v>
      </c>
      <c r="E14" s="3">
        <v>131</v>
      </c>
      <c r="G14">
        <v>383.28361399100004</v>
      </c>
      <c r="H14">
        <v>200.42519999999999</v>
      </c>
      <c r="I14">
        <v>8582.384</v>
      </c>
      <c r="K14">
        <v>399.05289866700002</v>
      </c>
      <c r="L14">
        <v>2681.0349999999999</v>
      </c>
      <c r="M14">
        <v>5735.2331821918397</v>
      </c>
      <c r="N14">
        <v>8.1813553379999995</v>
      </c>
      <c r="O14">
        <v>12.065653362020299</v>
      </c>
      <c r="P14">
        <v>106.1805115534</v>
      </c>
    </row>
    <row r="15" spans="1:16" x14ac:dyDescent="0.2">
      <c r="A15" s="1" t="s">
        <v>18</v>
      </c>
      <c r="B15" s="3">
        <v>4</v>
      </c>
      <c r="C15" s="3">
        <v>24</v>
      </c>
      <c r="D15" s="3">
        <v>88</v>
      </c>
      <c r="E15" s="3">
        <v>350</v>
      </c>
      <c r="G15">
        <v>24.220326255</v>
      </c>
      <c r="H15">
        <v>10.113</v>
      </c>
      <c r="I15">
        <v>1032.4602</v>
      </c>
      <c r="J15">
        <f>4819.1597/3</f>
        <v>1606.3865666666668</v>
      </c>
      <c r="K15">
        <v>24.882424463</v>
      </c>
      <c r="L15">
        <v>122.199</v>
      </c>
      <c r="M15">
        <v>796.22236108779896</v>
      </c>
      <c r="N15">
        <v>0.853410581</v>
      </c>
      <c r="O15">
        <v>2.4181028860039002</v>
      </c>
      <c r="P15">
        <v>43.370806788199999</v>
      </c>
    </row>
    <row r="16" spans="1:16" x14ac:dyDescent="0.2">
      <c r="A16" s="1" t="s">
        <v>19</v>
      </c>
      <c r="B16" s="3">
        <v>14</v>
      </c>
      <c r="C16" s="3">
        <v>200</v>
      </c>
      <c r="D16" s="3">
        <v>2050</v>
      </c>
      <c r="E16" s="3">
        <v>131</v>
      </c>
      <c r="G16">
        <v>127.243901962</v>
      </c>
      <c r="H16">
        <v>26.680299999999999</v>
      </c>
      <c r="I16">
        <v>9139.1252000000004</v>
      </c>
      <c r="K16">
        <v>110.699950516</v>
      </c>
      <c r="L16">
        <v>796.27599999999995</v>
      </c>
      <c r="M16">
        <v>2071.30607104301</v>
      </c>
      <c r="N16">
        <v>2.8471844329999998</v>
      </c>
      <c r="O16">
        <v>6.3672455810010398</v>
      </c>
      <c r="P16">
        <v>70.529010155199998</v>
      </c>
    </row>
    <row r="17" spans="1:16" x14ac:dyDescent="0.2">
      <c r="A17" s="1" t="s">
        <v>20</v>
      </c>
      <c r="B17" s="3">
        <v>50</v>
      </c>
      <c r="C17" s="3">
        <v>450</v>
      </c>
      <c r="D17" s="3">
        <v>450</v>
      </c>
      <c r="E17" s="3">
        <v>270</v>
      </c>
      <c r="G17">
        <v>1093.3612438299999</v>
      </c>
      <c r="H17">
        <v>381.05360000000002</v>
      </c>
      <c r="I17">
        <v>9144.7885999999999</v>
      </c>
      <c r="K17">
        <v>1835.4559351949999</v>
      </c>
      <c r="L17">
        <v>13156.218045233332</v>
      </c>
      <c r="M17">
        <v>9519.4912049770301</v>
      </c>
      <c r="N17">
        <v>12.54866749</v>
      </c>
      <c r="O17">
        <v>21.5662548820255</v>
      </c>
      <c r="P17">
        <v>270.46796098649997</v>
      </c>
    </row>
    <row r="18" spans="1:16" x14ac:dyDescent="0.2">
      <c r="A18" s="1" t="s">
        <v>21</v>
      </c>
      <c r="B18" s="3">
        <v>7</v>
      </c>
      <c r="C18" s="3">
        <v>175</v>
      </c>
      <c r="D18" s="3">
        <v>175</v>
      </c>
      <c r="E18" s="3">
        <v>463</v>
      </c>
      <c r="G18">
        <v>364.53452338300002</v>
      </c>
      <c r="H18">
        <v>163.12950000000001</v>
      </c>
      <c r="I18">
        <v>1720.2661000000001</v>
      </c>
      <c r="J18">
        <f>118098.21218/3</f>
        <v>39366.070726666665</v>
      </c>
      <c r="K18">
        <v>505.77172174700002</v>
      </c>
      <c r="L18">
        <v>2577.8870000000002</v>
      </c>
      <c r="M18">
        <v>5780.1421229839298</v>
      </c>
      <c r="N18">
        <v>8.1650814119999993</v>
      </c>
      <c r="O18">
        <v>6.9853831549989902</v>
      </c>
      <c r="P18">
        <v>75.236154211499993</v>
      </c>
    </row>
    <row r="19" spans="1:16" x14ac:dyDescent="0.2">
      <c r="A19" s="1" t="s">
        <v>22</v>
      </c>
      <c r="B19" s="3">
        <v>2</v>
      </c>
      <c r="C19" s="3">
        <v>50</v>
      </c>
      <c r="D19" s="3">
        <v>150</v>
      </c>
      <c r="E19" s="3">
        <v>150</v>
      </c>
      <c r="G19">
        <v>13.060435845000001</v>
      </c>
      <c r="H19">
        <v>4.1474099999999998</v>
      </c>
      <c r="I19">
        <v>748.02179999999998</v>
      </c>
      <c r="J19">
        <f>1233.4198/3</f>
        <v>411.13993333333332</v>
      </c>
      <c r="K19">
        <v>7.2795406209999998</v>
      </c>
      <c r="L19">
        <v>38.302999999999997</v>
      </c>
      <c r="M19">
        <v>709.78494381904602</v>
      </c>
      <c r="N19">
        <v>0.80256639799999996</v>
      </c>
      <c r="O19">
        <v>2.32565754500683</v>
      </c>
      <c r="P19">
        <v>28.687055178600001</v>
      </c>
    </row>
    <row r="20" spans="1:16" x14ac:dyDescent="0.2">
      <c r="A20" s="1" t="s">
        <v>23</v>
      </c>
      <c r="B20" s="3">
        <v>5</v>
      </c>
      <c r="C20" s="3">
        <v>155</v>
      </c>
      <c r="D20" s="3">
        <v>308</v>
      </c>
      <c r="E20" s="3">
        <v>1092</v>
      </c>
      <c r="G20">
        <v>1119.6154041990001</v>
      </c>
      <c r="H20">
        <v>660.80499999999995</v>
      </c>
      <c r="I20">
        <v>17132.121899999998</v>
      </c>
      <c r="K20">
        <v>2755.4540320999999</v>
      </c>
      <c r="L20">
        <v>13764.924000000001</v>
      </c>
      <c r="M20">
        <v>12510.7366421222</v>
      </c>
      <c r="N20">
        <v>16.81177757</v>
      </c>
      <c r="O20">
        <v>9.6303405820508399</v>
      </c>
      <c r="P20">
        <v>100.96352272599999</v>
      </c>
    </row>
    <row r="21" spans="1:16" x14ac:dyDescent="0.2">
      <c r="A21" s="1" t="s">
        <v>24</v>
      </c>
      <c r="B21" s="3">
        <v>7</v>
      </c>
      <c r="C21" s="3">
        <v>100</v>
      </c>
      <c r="D21" s="3">
        <v>550</v>
      </c>
      <c r="E21" s="3">
        <v>1884</v>
      </c>
      <c r="G21">
        <v>1683.6409719970002</v>
      </c>
      <c r="H21">
        <v>875.24959999999999</v>
      </c>
      <c r="I21">
        <v>29270.69</v>
      </c>
      <c r="K21">
        <v>6771.7958006019999</v>
      </c>
      <c r="L21">
        <v>33310.466</v>
      </c>
      <c r="M21">
        <v>12695.468535661599</v>
      </c>
      <c r="N21">
        <v>18.749391760000002</v>
      </c>
      <c r="O21">
        <v>9.2696978260064498</v>
      </c>
      <c r="P21">
        <v>115.8393929416</v>
      </c>
    </row>
    <row r="22" spans="1:16" x14ac:dyDescent="0.2">
      <c r="A22" s="1" t="s">
        <v>25</v>
      </c>
      <c r="B22" s="3">
        <v>2</v>
      </c>
      <c r="C22" s="3">
        <v>67</v>
      </c>
      <c r="D22" s="3">
        <v>1029</v>
      </c>
      <c r="E22" s="3">
        <v>24</v>
      </c>
      <c r="G22">
        <v>2.9144174699999996</v>
      </c>
      <c r="H22">
        <v>0.47570000000000001</v>
      </c>
      <c r="I22">
        <v>1422.0862</v>
      </c>
      <c r="J22">
        <f>74.6188/3</f>
        <v>24.872933333333332</v>
      </c>
      <c r="K22">
        <v>0.58512677099999999</v>
      </c>
      <c r="L22">
        <v>7.4119999999999999</v>
      </c>
      <c r="M22">
        <v>181.498077869415</v>
      </c>
      <c r="N22">
        <v>0.30200734800000001</v>
      </c>
      <c r="O22">
        <v>1.38462834799429</v>
      </c>
      <c r="P22">
        <v>17.1602542963</v>
      </c>
    </row>
    <row r="23" spans="1:16" x14ac:dyDescent="0.2">
      <c r="A23" s="1" t="s">
        <v>26</v>
      </c>
      <c r="B23" s="3">
        <v>2</v>
      </c>
      <c r="C23" s="3">
        <v>60</v>
      </c>
      <c r="D23" s="3">
        <v>61</v>
      </c>
      <c r="E23" s="3">
        <v>637</v>
      </c>
      <c r="G23">
        <v>111.07500724400001</v>
      </c>
      <c r="H23">
        <v>66.390900000000002</v>
      </c>
      <c r="I23">
        <v>1118.8116</v>
      </c>
      <c r="J23">
        <f>61257.401/3</f>
        <v>20419.133666666665</v>
      </c>
      <c r="K23">
        <v>318.31870714900003</v>
      </c>
      <c r="L23">
        <v>1315.193</v>
      </c>
      <c r="M23">
        <v>2934.7305250167801</v>
      </c>
      <c r="N23">
        <v>3.8026759530000001</v>
      </c>
      <c r="O23">
        <v>3.9484079920221098</v>
      </c>
      <c r="P23">
        <v>69.206794461300007</v>
      </c>
    </row>
    <row r="24" spans="1:16" x14ac:dyDescent="0.2">
      <c r="A24" s="1" t="s">
        <v>27</v>
      </c>
      <c r="B24" s="3">
        <v>7</v>
      </c>
      <c r="C24" s="3">
        <v>70</v>
      </c>
      <c r="D24" s="3">
        <v>73</v>
      </c>
      <c r="E24" s="3">
        <v>319</v>
      </c>
      <c r="G24">
        <v>94.748165525000005</v>
      </c>
      <c r="H24">
        <v>24.576899999999998</v>
      </c>
      <c r="I24">
        <v>792.36869999999999</v>
      </c>
      <c r="J24">
        <f>45898.882/3</f>
        <v>15299.627333333332</v>
      </c>
      <c r="K24">
        <v>110.442274398</v>
      </c>
      <c r="L24">
        <v>764.51300000000003</v>
      </c>
      <c r="M24">
        <v>1654.1564180850901</v>
      </c>
      <c r="N24">
        <v>2.271475014</v>
      </c>
      <c r="O24">
        <v>3.91605202696518</v>
      </c>
      <c r="P24">
        <v>57.933385774999998</v>
      </c>
    </row>
    <row r="25" spans="1:16" x14ac:dyDescent="0.2">
      <c r="A25" s="1" t="s">
        <v>28</v>
      </c>
      <c r="B25" s="3">
        <v>8</v>
      </c>
      <c r="C25" s="3">
        <v>55</v>
      </c>
      <c r="D25" s="3">
        <v>2345</v>
      </c>
      <c r="E25" s="3">
        <v>1024</v>
      </c>
      <c r="G25">
        <v>268.14350972</v>
      </c>
      <c r="H25">
        <v>120.19110000000001</v>
      </c>
      <c r="I25">
        <v>12418.767</v>
      </c>
      <c r="J25">
        <f>70290.6086/3</f>
        <v>23430.20286666667</v>
      </c>
      <c r="K25">
        <v>530.69864592200008</v>
      </c>
      <c r="L25">
        <v>3300.8449999999998</v>
      </c>
      <c r="M25">
        <v>6417.2618479728699</v>
      </c>
      <c r="N25">
        <v>5.6112840659999996</v>
      </c>
      <c r="O25">
        <v>4.8911470579914704</v>
      </c>
      <c r="P25">
        <v>94.570648587999997</v>
      </c>
    </row>
    <row r="26" spans="1:16" x14ac:dyDescent="0.2">
      <c r="A26" s="1" t="s">
        <v>29</v>
      </c>
      <c r="B26" s="3">
        <v>10</v>
      </c>
      <c r="C26" s="3">
        <v>381</v>
      </c>
      <c r="D26" s="3">
        <v>760</v>
      </c>
      <c r="E26" s="3">
        <v>99</v>
      </c>
      <c r="G26">
        <v>191.89662868900001</v>
      </c>
      <c r="H26">
        <v>38.377299999999998</v>
      </c>
      <c r="I26">
        <v>4329.0039999999999</v>
      </c>
      <c r="K26">
        <v>94.012618657000004</v>
      </c>
      <c r="L26">
        <v>892.59</v>
      </c>
      <c r="M26">
        <v>4453.5830957889502</v>
      </c>
      <c r="N26">
        <v>4.2857949780000002</v>
      </c>
      <c r="O26">
        <v>3.2650158049655098</v>
      </c>
      <c r="P26">
        <v>71.622614780099994</v>
      </c>
    </row>
    <row r="27" spans="1:16" x14ac:dyDescent="0.2">
      <c r="A27" s="1" t="s">
        <v>30</v>
      </c>
      <c r="B27" s="3">
        <v>2</v>
      </c>
      <c r="C27" s="3">
        <v>20</v>
      </c>
      <c r="D27" s="3">
        <v>1252</v>
      </c>
      <c r="E27" s="3">
        <v>84</v>
      </c>
      <c r="G27">
        <v>3.3771152469999999</v>
      </c>
      <c r="H27">
        <v>0.72401000000000004</v>
      </c>
      <c r="I27">
        <v>4902.4875000000002</v>
      </c>
      <c r="J27">
        <f>51.4738/3</f>
        <v>17.157933333333332</v>
      </c>
      <c r="K27">
        <v>3.5450546429999998</v>
      </c>
      <c r="L27">
        <v>6.9139999999999997</v>
      </c>
      <c r="M27">
        <v>496.28131294250397</v>
      </c>
      <c r="N27">
        <v>0.196599144</v>
      </c>
      <c r="O27">
        <v>1.55305841204244</v>
      </c>
      <c r="P27">
        <v>26.326916391099999</v>
      </c>
    </row>
    <row r="28" spans="1:16" x14ac:dyDescent="0.2">
      <c r="A28" s="1" t="s">
        <v>31</v>
      </c>
      <c r="B28" s="3">
        <v>42</v>
      </c>
      <c r="C28" s="3">
        <v>1800</v>
      </c>
      <c r="D28" s="3">
        <v>1965</v>
      </c>
      <c r="E28" s="3">
        <v>750</v>
      </c>
      <c r="G28">
        <v>12338.220445731999</v>
      </c>
      <c r="H28">
        <v>34060.308100000002</v>
      </c>
      <c r="I28">
        <v>113627.467</v>
      </c>
      <c r="K28">
        <v>64315.411253546998</v>
      </c>
      <c r="L28">
        <v>295377.29356735433</v>
      </c>
      <c r="M28">
        <v>94379.189724922093</v>
      </c>
      <c r="N28">
        <v>135.78945820000001</v>
      </c>
      <c r="O28">
        <v>108.598164442984</v>
      </c>
      <c r="P28">
        <v>852.465889877</v>
      </c>
    </row>
    <row r="29" spans="1:16" x14ac:dyDescent="0.2">
      <c r="A29" s="1" t="s">
        <v>32</v>
      </c>
      <c r="B29" s="3">
        <v>42</v>
      </c>
      <c r="C29" s="3">
        <v>1800</v>
      </c>
      <c r="D29" s="3">
        <v>1965</v>
      </c>
      <c r="E29" s="3">
        <v>750</v>
      </c>
      <c r="G29">
        <v>11878.068710284999</v>
      </c>
      <c r="H29">
        <v>30000.308099999998</v>
      </c>
      <c r="I29">
        <v>93053.950800000006</v>
      </c>
      <c r="K29">
        <v>64315.411253546998</v>
      </c>
      <c r="L29">
        <v>290290.46992837143</v>
      </c>
      <c r="M29">
        <v>94379.189724922093</v>
      </c>
      <c r="N29">
        <v>135.23313289999999</v>
      </c>
      <c r="O29">
        <v>96.862083217012696</v>
      </c>
      <c r="P29">
        <v>836.37557295600004</v>
      </c>
    </row>
    <row r="30" spans="1:16" x14ac:dyDescent="0.2">
      <c r="A30" s="1" t="s">
        <v>33</v>
      </c>
      <c r="B30" s="3">
        <v>4</v>
      </c>
      <c r="C30" s="3">
        <v>30</v>
      </c>
      <c r="D30" s="3">
        <v>30</v>
      </c>
      <c r="E30" s="3">
        <v>570</v>
      </c>
      <c r="G30">
        <v>482.12848919800001</v>
      </c>
      <c r="H30">
        <v>17.45</v>
      </c>
      <c r="I30">
        <v>836.35810000000004</v>
      </c>
      <c r="J30">
        <f>43105.6474/3</f>
        <v>14368.549133333334</v>
      </c>
      <c r="K30">
        <v>59.900613705000005</v>
      </c>
      <c r="L30">
        <v>266.85199999999998</v>
      </c>
      <c r="M30">
        <v>1462.5692150592799</v>
      </c>
      <c r="N30">
        <v>1.6970326499999999</v>
      </c>
      <c r="O30">
        <v>3.3204952250234698</v>
      </c>
      <c r="P30">
        <v>51.141553046699997</v>
      </c>
    </row>
    <row r="31" spans="1:16" x14ac:dyDescent="0.2">
      <c r="A31" s="1" t="s">
        <v>34</v>
      </c>
      <c r="B31" s="3">
        <v>6</v>
      </c>
      <c r="C31" s="3">
        <v>200</v>
      </c>
      <c r="D31" s="3">
        <v>242</v>
      </c>
      <c r="E31" s="3">
        <v>427</v>
      </c>
      <c r="G31">
        <v>44.236051054000001</v>
      </c>
      <c r="H31">
        <v>242.887</v>
      </c>
      <c r="I31">
        <v>7227.8770000000004</v>
      </c>
      <c r="K31">
        <v>628.87667773400005</v>
      </c>
      <c r="L31">
        <v>3619.4930851015433</v>
      </c>
      <c r="M31">
        <v>6101.0848121643003</v>
      </c>
      <c r="N31">
        <v>8.6101252830000004</v>
      </c>
      <c r="O31">
        <v>8.8045987619552708</v>
      </c>
      <c r="P31">
        <v>79.160876244899995</v>
      </c>
    </row>
    <row r="32" spans="1:16" x14ac:dyDescent="0.2">
      <c r="A32" s="1" t="s">
        <v>35</v>
      </c>
      <c r="B32" s="3">
        <v>2</v>
      </c>
      <c r="C32" s="3">
        <v>20</v>
      </c>
      <c r="D32" s="3">
        <v>601</v>
      </c>
      <c r="E32" s="3">
        <v>70</v>
      </c>
      <c r="G32">
        <v>2.4246895450000001</v>
      </c>
      <c r="H32">
        <v>0.59867000000000004</v>
      </c>
      <c r="I32">
        <v>2238.4801000000002</v>
      </c>
      <c r="J32">
        <f>43.3512/3</f>
        <v>14.4504</v>
      </c>
      <c r="K32">
        <v>1.0641766970000002</v>
      </c>
      <c r="L32">
        <v>6.3090000000000002</v>
      </c>
      <c r="M32">
        <v>327.60624361038202</v>
      </c>
      <c r="N32">
        <v>0.17441320599999999</v>
      </c>
      <c r="O32">
        <v>1.67722798004979</v>
      </c>
      <c r="P32">
        <v>20.168328649399999</v>
      </c>
    </row>
    <row r="33" spans="1:16" x14ac:dyDescent="0.2">
      <c r="A33" s="1" t="s">
        <v>36</v>
      </c>
      <c r="B33" s="3">
        <v>2</v>
      </c>
      <c r="C33" s="3">
        <v>27</v>
      </c>
      <c r="D33" s="3">
        <v>953</v>
      </c>
      <c r="E33" s="3">
        <v>65</v>
      </c>
      <c r="G33">
        <v>3.0210577679999999</v>
      </c>
      <c r="H33">
        <v>0.82881000000000005</v>
      </c>
      <c r="I33">
        <v>3388.8155999999999</v>
      </c>
      <c r="J33">
        <f>64.0251/3</f>
        <v>21.341699999999999</v>
      </c>
      <c r="K33">
        <v>1.486283571</v>
      </c>
      <c r="L33">
        <v>8.452</v>
      </c>
      <c r="M33">
        <v>351.46809315681401</v>
      </c>
      <c r="N33">
        <v>0.22522578300000001</v>
      </c>
      <c r="O33">
        <v>1.6036487100063801</v>
      </c>
      <c r="P33">
        <v>20.035624543499999</v>
      </c>
    </row>
    <row r="34" spans="1:16" x14ac:dyDescent="0.2">
      <c r="A34" s="1" t="s">
        <v>37</v>
      </c>
      <c r="B34" s="3">
        <v>3</v>
      </c>
      <c r="C34" s="3">
        <v>1000</v>
      </c>
      <c r="D34" s="3">
        <v>8236</v>
      </c>
      <c r="E34" s="3">
        <v>1024</v>
      </c>
      <c r="G34">
        <v>4347.5972542849995</v>
      </c>
      <c r="H34">
        <f>H28/2.38</f>
        <v>14311.053823529413</v>
      </c>
      <c r="I34">
        <v>59400.455099999999</v>
      </c>
      <c r="K34">
        <v>11103.840507974001</v>
      </c>
      <c r="L34">
        <v>56028.071887380007</v>
      </c>
      <c r="M34">
        <v>68885.116848945603</v>
      </c>
      <c r="N34">
        <v>101.2067881</v>
      </c>
      <c r="O34">
        <v>53.2894122400321</v>
      </c>
      <c r="P34">
        <v>352.10928718500003</v>
      </c>
    </row>
    <row r="35" spans="1:16" x14ac:dyDescent="0.2">
      <c r="A35" s="1" t="s">
        <v>38</v>
      </c>
      <c r="B35" s="3">
        <v>15</v>
      </c>
      <c r="C35" s="3">
        <v>500</v>
      </c>
      <c r="D35" s="3">
        <v>625</v>
      </c>
      <c r="E35" s="3">
        <v>128</v>
      </c>
      <c r="G35">
        <v>369.78278619700001</v>
      </c>
      <c r="H35">
        <v>107.0565</v>
      </c>
      <c r="I35">
        <v>5875.1453000000001</v>
      </c>
      <c r="K35">
        <v>255.70968343300001</v>
      </c>
      <c r="L35">
        <v>2018.6030000000001</v>
      </c>
      <c r="M35">
        <v>4679.6606478691101</v>
      </c>
      <c r="N35">
        <v>6.9350816670000004</v>
      </c>
      <c r="O35">
        <v>13.584267864003699</v>
      </c>
      <c r="P35">
        <v>88.656202849600007</v>
      </c>
    </row>
    <row r="36" spans="1:16" x14ac:dyDescent="0.2">
      <c r="A36" s="1" t="s">
        <v>39</v>
      </c>
      <c r="B36" s="3">
        <v>6</v>
      </c>
      <c r="C36" s="3">
        <v>25</v>
      </c>
      <c r="D36" s="3">
        <v>995</v>
      </c>
      <c r="E36" s="3">
        <v>398</v>
      </c>
      <c r="G36">
        <v>42.718752572999996</v>
      </c>
      <c r="H36">
        <v>7.9191000000000003</v>
      </c>
      <c r="I36">
        <v>5898.2862999999998</v>
      </c>
      <c r="J36">
        <f>8190.009/3</f>
        <v>2730.0030000000002</v>
      </c>
      <c r="K36">
        <v>25.00957009</v>
      </c>
      <c r="L36">
        <v>133.61199999999999</v>
      </c>
      <c r="M36">
        <v>953.097192764282</v>
      </c>
      <c r="N36">
        <v>0.98434968599999995</v>
      </c>
      <c r="O36">
        <v>3.7417327070142998</v>
      </c>
      <c r="P36">
        <v>43.685389846699998</v>
      </c>
    </row>
    <row r="37" spans="1:16" x14ac:dyDescent="0.2">
      <c r="A37" s="1" t="s">
        <v>40</v>
      </c>
      <c r="B37" s="3">
        <v>6</v>
      </c>
      <c r="C37" s="3">
        <v>300</v>
      </c>
      <c r="D37" s="3">
        <v>300</v>
      </c>
      <c r="E37" s="3">
        <v>60</v>
      </c>
      <c r="G37">
        <v>42.894594355000002</v>
      </c>
      <c r="H37">
        <v>10.268700000000001</v>
      </c>
      <c r="I37">
        <v>2344.5081</v>
      </c>
      <c r="K37">
        <v>22.365376151</v>
      </c>
      <c r="L37">
        <v>203.71</v>
      </c>
      <c r="M37">
        <v>1490.77562904357</v>
      </c>
      <c r="N37">
        <v>2.3074663129999999</v>
      </c>
      <c r="O37">
        <v>5.2750981799908896</v>
      </c>
      <c r="P37">
        <v>34.955455984099999</v>
      </c>
    </row>
    <row r="38" spans="1:16" x14ac:dyDescent="0.2">
      <c r="A38" s="1" t="s">
        <v>41</v>
      </c>
      <c r="B38" s="3">
        <v>4</v>
      </c>
      <c r="C38" s="3">
        <v>100</v>
      </c>
      <c r="D38" s="3">
        <v>100</v>
      </c>
      <c r="E38" s="3">
        <v>275</v>
      </c>
      <c r="G38">
        <v>46.615128716999997</v>
      </c>
      <c r="H38">
        <v>26.403980000000001</v>
      </c>
      <c r="I38">
        <v>834.8152</v>
      </c>
      <c r="J38">
        <f>46137.8743/3</f>
        <v>15379.291433333334</v>
      </c>
      <c r="K38">
        <v>65.281164777000001</v>
      </c>
      <c r="L38">
        <v>303.42599999999999</v>
      </c>
      <c r="M38">
        <v>2033.3283612728101</v>
      </c>
      <c r="N38">
        <v>2.7691291699999998</v>
      </c>
      <c r="O38">
        <v>4.1571666079689704</v>
      </c>
      <c r="P38">
        <v>43.294110489700003</v>
      </c>
    </row>
    <row r="39" spans="1:16" x14ac:dyDescent="0.2">
      <c r="A39" s="1" t="s">
        <v>42</v>
      </c>
      <c r="B39" s="3">
        <v>2</v>
      </c>
      <c r="C39" s="3">
        <v>23</v>
      </c>
      <c r="D39" s="3">
        <v>1139</v>
      </c>
      <c r="E39" s="3">
        <v>82</v>
      </c>
      <c r="G39">
        <v>3.6273487909999997</v>
      </c>
      <c r="H39">
        <v>0.81213000000000002</v>
      </c>
      <c r="I39">
        <v>4517.0510000000004</v>
      </c>
      <c r="J39">
        <f>67.661223/3</f>
        <v>22.553741000000002</v>
      </c>
      <c r="K39">
        <v>1.4058843649999999</v>
      </c>
      <c r="L39">
        <v>6.4269999999999996</v>
      </c>
      <c r="M39">
        <v>309.021873235702</v>
      </c>
      <c r="N39">
        <v>0.22070255599999999</v>
      </c>
      <c r="O39">
        <v>1.92017205798765</v>
      </c>
      <c r="P39">
        <v>21.588999423400001</v>
      </c>
    </row>
    <row r="40" spans="1:16" x14ac:dyDescent="0.2">
      <c r="A40" s="1" t="s">
        <v>43</v>
      </c>
      <c r="B40" s="3">
        <v>4</v>
      </c>
      <c r="C40" s="3">
        <v>1000</v>
      </c>
      <c r="D40" s="3">
        <v>4000</v>
      </c>
      <c r="E40" s="3">
        <v>128</v>
      </c>
      <c r="G40">
        <v>513.19677118599998</v>
      </c>
      <c r="H40">
        <v>508.61079999999998</v>
      </c>
      <c r="I40">
        <v>4320.9395000000004</v>
      </c>
      <c r="K40">
        <v>290.57254669100001</v>
      </c>
      <c r="L40">
        <v>2356.3679999999999</v>
      </c>
      <c r="M40">
        <v>9677.1526510715394</v>
      </c>
      <c r="N40">
        <v>14.18307901</v>
      </c>
      <c r="O40">
        <v>19.036190088954701</v>
      </c>
      <c r="P40">
        <v>94.867534920300002</v>
      </c>
    </row>
    <row r="41" spans="1:16" x14ac:dyDescent="0.2">
      <c r="A41" s="1" t="s">
        <v>44</v>
      </c>
      <c r="B41" s="3">
        <v>8</v>
      </c>
      <c r="C41" s="3">
        <v>896</v>
      </c>
      <c r="D41" s="3">
        <v>3582</v>
      </c>
      <c r="E41" s="3">
        <v>315</v>
      </c>
      <c r="G41">
        <v>1644.9808332170001</v>
      </c>
      <c r="H41">
        <v>2140.3323999999998</v>
      </c>
      <c r="I41">
        <v>9545.0234999999993</v>
      </c>
      <c r="K41">
        <v>2166.4015649630001</v>
      </c>
      <c r="L41">
        <v>11658.816000000001</v>
      </c>
      <c r="M41">
        <v>21281.530190229401</v>
      </c>
      <c r="N41">
        <v>28.382579289999999</v>
      </c>
      <c r="O41">
        <v>29.903022128040899</v>
      </c>
      <c r="P41">
        <v>164.4433600399</v>
      </c>
    </row>
    <row r="42" spans="1:16" x14ac:dyDescent="0.2">
      <c r="A42" s="1" t="s">
        <v>45</v>
      </c>
      <c r="B42" s="3">
        <v>8</v>
      </c>
      <c r="C42" s="3">
        <v>896</v>
      </c>
      <c r="D42" s="3">
        <v>3582</v>
      </c>
      <c r="E42" s="3">
        <v>315</v>
      </c>
      <c r="G42">
        <v>1719.6425190329999</v>
      </c>
      <c r="H42">
        <v>2097.9922999999999</v>
      </c>
      <c r="I42">
        <v>9399.2265000000007</v>
      </c>
      <c r="K42">
        <v>2050.1359760599998</v>
      </c>
      <c r="L42">
        <v>11543.046</v>
      </c>
      <c r="M42">
        <v>20383.3737831115</v>
      </c>
      <c r="N42">
        <v>28.571855599999999</v>
      </c>
      <c r="O42">
        <v>29.890582628024202</v>
      </c>
      <c r="P42">
        <v>166.85091321350001</v>
      </c>
    </row>
    <row r="43" spans="1:16" x14ac:dyDescent="0.2">
      <c r="A43" s="1" t="s">
        <v>46</v>
      </c>
      <c r="B43" s="3">
        <v>8</v>
      </c>
      <c r="C43" s="3">
        <v>896</v>
      </c>
      <c r="D43" s="3">
        <v>3582</v>
      </c>
      <c r="E43" s="3">
        <v>315</v>
      </c>
      <c r="G43">
        <v>1679.428711044</v>
      </c>
      <c r="H43">
        <v>2072.5938999999998</v>
      </c>
      <c r="I43">
        <v>9346.4274000000005</v>
      </c>
      <c r="K43">
        <v>1965.536295917</v>
      </c>
      <c r="L43">
        <v>11543.046</v>
      </c>
      <c r="M43">
        <v>20593.157056093201</v>
      </c>
      <c r="N43">
        <v>82.645283849999998</v>
      </c>
      <c r="O43">
        <v>28.8021918410086</v>
      </c>
      <c r="P43">
        <v>166.06895180469999</v>
      </c>
    </row>
    <row r="44" spans="1:16" x14ac:dyDescent="0.2">
      <c r="A44" s="1" t="s">
        <v>47</v>
      </c>
      <c r="B44" s="3">
        <v>2</v>
      </c>
      <c r="C44" s="3">
        <v>1000</v>
      </c>
      <c r="D44" s="3">
        <v>6164</v>
      </c>
      <c r="E44" s="3">
        <v>152</v>
      </c>
      <c r="G44">
        <v>131.685752337</v>
      </c>
      <c r="H44">
        <v>478.45346000000001</v>
      </c>
      <c r="I44">
        <v>6364.7979999999998</v>
      </c>
      <c r="K44">
        <v>217.69395210900001</v>
      </c>
      <c r="L44">
        <v>1781.366</v>
      </c>
      <c r="M44">
        <v>12682.2838919162</v>
      </c>
      <c r="N44">
        <v>16.5073677</v>
      </c>
      <c r="O44">
        <v>16.765977538016099</v>
      </c>
      <c r="P44">
        <v>84.507239901899993</v>
      </c>
    </row>
    <row r="45" spans="1:16" x14ac:dyDescent="0.2">
      <c r="A45" s="1" t="s">
        <v>48</v>
      </c>
      <c r="B45" s="3">
        <v>25</v>
      </c>
      <c r="C45" s="3">
        <v>267</v>
      </c>
      <c r="D45" s="3">
        <v>638</v>
      </c>
      <c r="E45" s="3">
        <v>270</v>
      </c>
      <c r="G45">
        <v>548.93271017699999</v>
      </c>
      <c r="H45">
        <v>132.779</v>
      </c>
      <c r="I45">
        <v>1951.3678</v>
      </c>
      <c r="K45">
        <v>674.26132890199995</v>
      </c>
      <c r="L45">
        <v>3340.0063994228572</v>
      </c>
      <c r="M45">
        <v>5850.91154360771</v>
      </c>
      <c r="N45">
        <v>7.3581071409999996</v>
      </c>
      <c r="O45">
        <v>13.2015515500097</v>
      </c>
      <c r="P45">
        <v>123.3996967213</v>
      </c>
    </row>
    <row r="46" spans="1:16" x14ac:dyDescent="0.2">
      <c r="A46" s="1" t="s">
        <v>49</v>
      </c>
      <c r="B46" s="3">
        <v>2</v>
      </c>
      <c r="C46" s="3">
        <v>300</v>
      </c>
      <c r="D46" s="3">
        <v>3000</v>
      </c>
      <c r="E46" s="3">
        <v>426</v>
      </c>
      <c r="G46">
        <v>537.89050399100006</v>
      </c>
      <c r="H46">
        <v>395.32170000000002</v>
      </c>
      <c r="I46">
        <v>7605.8611000000001</v>
      </c>
      <c r="K46">
        <v>890.96300733999999</v>
      </c>
      <c r="L46">
        <v>3997.9601546685722</v>
      </c>
      <c r="M46">
        <v>8790.0719561576807</v>
      </c>
      <c r="N46">
        <v>12.651242760000001</v>
      </c>
      <c r="O46">
        <v>9.0540286460309201</v>
      </c>
      <c r="P46">
        <v>78.870666929500004</v>
      </c>
    </row>
    <row r="47" spans="1:16" x14ac:dyDescent="0.2">
      <c r="A47" s="5"/>
      <c r="B47" s="6"/>
      <c r="C47" s="6"/>
      <c r="D47" s="6"/>
      <c r="E47" s="6"/>
    </row>
    <row r="49" spans="6:16" ht="45" customHeight="1" x14ac:dyDescent="0.2">
      <c r="F49" s="7" t="s">
        <v>50</v>
      </c>
      <c r="G49" s="8">
        <f t="shared" ref="G49:N49" si="0">SUM(G2:G46)</f>
        <v>45669.503122562986</v>
      </c>
      <c r="H49" s="8">
        <f t="shared" si="0"/>
        <v>91086.90560352942</v>
      </c>
      <c r="I49" s="8">
        <f t="shared" si="0"/>
        <v>547619.54539999983</v>
      </c>
      <c r="J49" s="9">
        <f t="shared" si="0"/>
        <v>170986.16218766666</v>
      </c>
      <c r="K49" s="8">
        <f t="shared" si="0"/>
        <v>168246.03445133095</v>
      </c>
      <c r="L49" s="8">
        <f t="shared" si="0"/>
        <v>800459.89081235125</v>
      </c>
      <c r="M49" s="8">
        <f t="shared" si="0"/>
        <v>487828.84428858705</v>
      </c>
      <c r="N49" s="8">
        <f t="shared" si="0"/>
        <v>734.266299291</v>
      </c>
      <c r="O49" s="8">
        <f t="shared" ref="O49:P49" si="1">SUM(O2:O46)</f>
        <v>637.39080088317689</v>
      </c>
      <c r="P49" s="8">
        <f t="shared" si="1"/>
        <v>5293.7007526881998</v>
      </c>
    </row>
    <row r="51" spans="6:16" ht="38" customHeight="1" x14ac:dyDescent="0.2">
      <c r="F51" s="7" t="s">
        <v>61</v>
      </c>
      <c r="G51" s="8">
        <f t="shared" ref="G51:P51" si="2">G49/$O49</f>
        <v>71.650709516489314</v>
      </c>
      <c r="H51" s="8">
        <f t="shared" si="2"/>
        <v>142.90589929650417</v>
      </c>
      <c r="I51" s="8">
        <f t="shared" si="2"/>
        <v>859.15821916665743</v>
      </c>
      <c r="J51" s="8">
        <f t="shared" si="2"/>
        <v>268.25953865469353</v>
      </c>
      <c r="K51" s="8">
        <f t="shared" si="2"/>
        <v>263.96056268494476</v>
      </c>
      <c r="L51" s="8">
        <f t="shared" si="2"/>
        <v>1255.8384741405489</v>
      </c>
      <c r="M51" s="8">
        <f t="shared" si="2"/>
        <v>765.35281590610521</v>
      </c>
      <c r="N51" s="8">
        <f t="shared" si="2"/>
        <v>1.1519876005012799</v>
      </c>
      <c r="O51" s="8">
        <f t="shared" si="2"/>
        <v>1</v>
      </c>
      <c r="P51" s="8">
        <f t="shared" si="2"/>
        <v>8.3052669498103526</v>
      </c>
    </row>
    <row r="64" spans="6:16" x14ac:dyDescent="0.2">
      <c r="G64" s="4"/>
      <c r="H64" s="4"/>
      <c r="I64" s="4"/>
      <c r="J64" s="4"/>
      <c r="K64" s="4"/>
      <c r="L64" s="4"/>
      <c r="M64" s="4"/>
      <c r="N64" s="4"/>
      <c r="O64" s="4"/>
      <c r="P6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F0BE-C6E6-A045-AA40-7ECFDABF61BD}">
  <dimension ref="A1:P50"/>
  <sheetViews>
    <sheetView topLeftCell="B1" workbookViewId="0">
      <pane ySplit="1" topLeftCell="A53" activePane="bottomLeft" state="frozen"/>
      <selection pane="bottomLeft" activeCell="I74" sqref="I74"/>
    </sheetView>
  </sheetViews>
  <sheetFormatPr baseColWidth="10" defaultRowHeight="16" x14ac:dyDescent="0.2"/>
  <cols>
    <col min="1" max="1" width="15" bestFit="1" customWidth="1"/>
    <col min="6" max="6" width="14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</row>
    <row r="2" spans="1:16" x14ac:dyDescent="0.2">
      <c r="A2" s="1" t="s">
        <v>5</v>
      </c>
      <c r="B2" s="3">
        <v>37</v>
      </c>
      <c r="C2" s="3">
        <v>390</v>
      </c>
      <c r="D2" s="3">
        <v>391</v>
      </c>
      <c r="E2" s="3">
        <v>176</v>
      </c>
      <c r="G2">
        <v>4.2063755653244446</v>
      </c>
      <c r="H2">
        <v>6.2569999999999997</v>
      </c>
      <c r="I2">
        <v>6.34</v>
      </c>
      <c r="K2">
        <v>152.429</v>
      </c>
      <c r="L2">
        <v>36.512092131999999</v>
      </c>
      <c r="M2">
        <v>1.4572660923004099</v>
      </c>
      <c r="N2">
        <v>6.989458612</v>
      </c>
      <c r="O2">
        <v>1.3213509410270401</v>
      </c>
      <c r="P2">
        <v>3.4225993627000002</v>
      </c>
    </row>
    <row r="3" spans="1:16" x14ac:dyDescent="0.2">
      <c r="A3" s="1" t="s">
        <v>6</v>
      </c>
      <c r="B3" s="3">
        <v>5</v>
      </c>
      <c r="C3" s="3">
        <v>30</v>
      </c>
      <c r="D3" s="3">
        <v>30</v>
      </c>
      <c r="E3" s="3">
        <v>470</v>
      </c>
      <c r="G3">
        <v>0.36646036618027683</v>
      </c>
      <c r="H3">
        <v>0.188494892</v>
      </c>
      <c r="I3">
        <v>6.12</v>
      </c>
      <c r="J3">
        <v>7.532073333333333</v>
      </c>
      <c r="K3">
        <v>13.571</v>
      </c>
      <c r="L3">
        <v>10.051625891</v>
      </c>
      <c r="M3">
        <v>0.97251796722412098</v>
      </c>
      <c r="N3">
        <v>1.3936299379999999</v>
      </c>
      <c r="O3">
        <v>0.13190043100621501</v>
      </c>
      <c r="P3">
        <v>0.96506658550000002</v>
      </c>
    </row>
    <row r="4" spans="1:16" x14ac:dyDescent="0.2">
      <c r="A4" s="1" t="s">
        <v>7</v>
      </c>
      <c r="B4" s="3">
        <v>3</v>
      </c>
      <c r="C4" s="3">
        <v>30</v>
      </c>
      <c r="D4" s="3">
        <v>900</v>
      </c>
      <c r="E4" s="3">
        <v>128</v>
      </c>
      <c r="G4">
        <v>1.3456777126593218</v>
      </c>
      <c r="H4">
        <v>3.6955043339999998</v>
      </c>
      <c r="I4">
        <v>6.61</v>
      </c>
      <c r="J4">
        <v>27.1281</v>
      </c>
      <c r="K4">
        <v>34.713000000000001</v>
      </c>
      <c r="L4">
        <v>32.038851760999997</v>
      </c>
      <c r="M4">
        <v>1.9127991199493399</v>
      </c>
      <c r="N4">
        <v>12.117325620000001</v>
      </c>
      <c r="O4">
        <v>0.74181007000151999</v>
      </c>
      <c r="P4">
        <v>1.0162297831</v>
      </c>
    </row>
    <row r="5" spans="1:16" x14ac:dyDescent="0.2">
      <c r="A5" s="1" t="s">
        <v>8</v>
      </c>
      <c r="B5" s="3">
        <v>3</v>
      </c>
      <c r="C5" s="3">
        <v>467</v>
      </c>
      <c r="D5" s="3">
        <v>3840</v>
      </c>
      <c r="E5" s="3">
        <v>166</v>
      </c>
      <c r="G5">
        <v>34.475588051215063</v>
      </c>
      <c r="H5">
        <v>190.69713284400001</v>
      </c>
      <c r="I5">
        <v>8.1199999999999992</v>
      </c>
      <c r="K5">
        <v>745.56100000000004</v>
      </c>
      <c r="L5">
        <v>504.05959045200001</v>
      </c>
      <c r="M5">
        <v>5.5489747524261404</v>
      </c>
      <c r="N5">
        <v>65.221374609999998</v>
      </c>
      <c r="O5">
        <v>14.3830709439935</v>
      </c>
      <c r="P5">
        <v>10.534811384899999</v>
      </c>
    </row>
    <row r="6" spans="1:16" x14ac:dyDescent="0.2">
      <c r="A6" s="1" t="s">
        <v>9</v>
      </c>
      <c r="B6" s="3">
        <v>4</v>
      </c>
      <c r="C6" s="3">
        <v>40</v>
      </c>
      <c r="D6" s="3">
        <v>1380</v>
      </c>
      <c r="E6" s="3">
        <v>1639</v>
      </c>
      <c r="G6">
        <v>19.358512914425429</v>
      </c>
      <c r="H6">
        <v>184.72463002500001</v>
      </c>
      <c r="I6">
        <v>30.7</v>
      </c>
      <c r="J6">
        <v>4421.9038</v>
      </c>
      <c r="K6">
        <v>6938.3680000000004</v>
      </c>
      <c r="L6">
        <v>8653.1510062196921</v>
      </c>
      <c r="M6">
        <v>17.738852024078302</v>
      </c>
      <c r="N6">
        <v>223.3710816</v>
      </c>
      <c r="O6">
        <v>2.8608578679850298</v>
      </c>
      <c r="P6">
        <v>4.4163341355999997</v>
      </c>
    </row>
    <row r="7" spans="1:16" x14ac:dyDescent="0.2">
      <c r="A7" s="1" t="s">
        <v>10</v>
      </c>
      <c r="B7" s="3">
        <v>2</v>
      </c>
      <c r="C7" s="3">
        <v>28</v>
      </c>
      <c r="D7" s="3">
        <v>28</v>
      </c>
      <c r="E7" s="3">
        <v>286</v>
      </c>
      <c r="G7">
        <v>5.5607266090895224E-2</v>
      </c>
      <c r="H7">
        <v>0.99419053300000004</v>
      </c>
      <c r="I7">
        <v>6.21</v>
      </c>
      <c r="J7">
        <v>2.2951999999999999</v>
      </c>
      <c r="K7">
        <v>2.1110000000000002</v>
      </c>
      <c r="L7">
        <v>2.4437043940000001</v>
      </c>
      <c r="M7">
        <v>1.14445900917053</v>
      </c>
      <c r="N7">
        <v>0.80862334400000002</v>
      </c>
      <c r="O7">
        <v>7.3904362041503094E-2</v>
      </c>
      <c r="P7">
        <v>0.72827589770000001</v>
      </c>
    </row>
    <row r="8" spans="1:16" x14ac:dyDescent="0.2">
      <c r="A8" s="1" t="s">
        <v>11</v>
      </c>
      <c r="B8" s="3">
        <v>12</v>
      </c>
      <c r="C8" s="3">
        <v>390</v>
      </c>
      <c r="D8" s="3">
        <v>390</v>
      </c>
      <c r="E8" s="3">
        <v>300</v>
      </c>
      <c r="G8">
        <v>5.2565755311341444</v>
      </c>
      <c r="H8">
        <v>17.358478405</v>
      </c>
      <c r="I8">
        <v>6.2</v>
      </c>
      <c r="K8">
        <v>231.98</v>
      </c>
      <c r="L8">
        <v>904.89592132999996</v>
      </c>
      <c r="M8">
        <v>1.73009204864501</v>
      </c>
      <c r="N8">
        <v>11.70320918</v>
      </c>
      <c r="O8">
        <v>2.1985599889885599</v>
      </c>
      <c r="P8">
        <v>3.7940584386</v>
      </c>
    </row>
    <row r="9" spans="1:16" x14ac:dyDescent="0.2">
      <c r="A9" s="1" t="s">
        <v>12</v>
      </c>
      <c r="B9" s="3">
        <v>12</v>
      </c>
      <c r="C9" s="3">
        <v>390</v>
      </c>
      <c r="D9" s="3">
        <v>390</v>
      </c>
      <c r="E9" s="3">
        <v>300</v>
      </c>
      <c r="G9">
        <v>6.5152935923712194</v>
      </c>
      <c r="H9">
        <v>27.440129118000002</v>
      </c>
      <c r="I9">
        <v>6.1</v>
      </c>
      <c r="K9">
        <v>247.821</v>
      </c>
      <c r="L9">
        <v>741.64507522999997</v>
      </c>
      <c r="M9">
        <v>1.7466471195220901</v>
      </c>
      <c r="N9">
        <v>11.59699393</v>
      </c>
      <c r="O9">
        <v>2.3249985600123102</v>
      </c>
      <c r="P9">
        <v>3.7815605958999998</v>
      </c>
    </row>
    <row r="10" spans="1:16" x14ac:dyDescent="0.2">
      <c r="A10" s="1" t="s">
        <v>13</v>
      </c>
      <c r="B10" s="3">
        <v>12</v>
      </c>
      <c r="C10" s="3">
        <v>390</v>
      </c>
      <c r="D10" s="3">
        <v>390</v>
      </c>
      <c r="E10" s="3">
        <v>300</v>
      </c>
      <c r="G10">
        <v>6.2583813342105294</v>
      </c>
      <c r="H10">
        <v>19.955691143999999</v>
      </c>
      <c r="I10">
        <v>6.1</v>
      </c>
      <c r="K10">
        <v>230.74600000000001</v>
      </c>
      <c r="L10">
        <v>1127.8501070980001</v>
      </c>
      <c r="M10">
        <v>2.09877181053161</v>
      </c>
      <c r="N10">
        <v>11.586986810000001</v>
      </c>
      <c r="O10">
        <v>2.3176835270132798</v>
      </c>
      <c r="P10">
        <v>3.9481761946999998</v>
      </c>
    </row>
    <row r="11" spans="1:16" x14ac:dyDescent="0.2">
      <c r="A11" s="1" t="s">
        <v>14</v>
      </c>
      <c r="B11" s="3">
        <v>4</v>
      </c>
      <c r="C11" s="3">
        <v>16</v>
      </c>
      <c r="D11" s="3">
        <v>306</v>
      </c>
      <c r="E11" s="3">
        <v>345</v>
      </c>
      <c r="G11">
        <v>1.0157202719128857</v>
      </c>
      <c r="H11">
        <v>8.6511623590000006</v>
      </c>
      <c r="I11">
        <v>6.53</v>
      </c>
      <c r="J11">
        <v>20.4511</v>
      </c>
      <c r="K11">
        <v>33.402999999999999</v>
      </c>
      <c r="L11">
        <v>137.382714193</v>
      </c>
      <c r="M11">
        <v>2.2256371974945002</v>
      </c>
      <c r="N11">
        <v>10.573156859999999</v>
      </c>
      <c r="O11">
        <v>0.33177742199040899</v>
      </c>
      <c r="P11">
        <v>0.94238157420000002</v>
      </c>
    </row>
    <row r="12" spans="1:16" x14ac:dyDescent="0.2">
      <c r="A12" s="1" t="s">
        <v>15</v>
      </c>
      <c r="B12" s="3">
        <v>2</v>
      </c>
      <c r="C12" s="3">
        <v>100</v>
      </c>
      <c r="D12" s="3">
        <v>100</v>
      </c>
      <c r="E12" s="3">
        <v>96</v>
      </c>
      <c r="G12">
        <v>0.21244133925958125</v>
      </c>
      <c r="H12">
        <v>0.51399726700000004</v>
      </c>
      <c r="I12">
        <v>6.2</v>
      </c>
      <c r="J12">
        <v>2.9095333333333335</v>
      </c>
      <c r="K12">
        <v>3.2879999999999998</v>
      </c>
      <c r="L12">
        <v>4.7661716759999999</v>
      </c>
      <c r="M12">
        <v>0.97893309593200595</v>
      </c>
      <c r="N12">
        <v>1.049151833</v>
      </c>
      <c r="O12">
        <v>0.223639707022812</v>
      </c>
      <c r="P12">
        <v>0.86199556349999995</v>
      </c>
    </row>
    <row r="13" spans="1:16" x14ac:dyDescent="0.2">
      <c r="A13" s="1" t="s">
        <v>16</v>
      </c>
      <c r="B13" s="3">
        <v>2</v>
      </c>
      <c r="C13" s="3">
        <v>23</v>
      </c>
      <c r="D13" s="3">
        <v>861</v>
      </c>
      <c r="E13" s="3">
        <v>136</v>
      </c>
      <c r="G13">
        <v>0.85093096711833627</v>
      </c>
      <c r="H13">
        <v>2.307207478</v>
      </c>
      <c r="I13">
        <v>6.66</v>
      </c>
      <c r="J13">
        <v>12.302413333333334</v>
      </c>
      <c r="K13">
        <v>38.2864</v>
      </c>
      <c r="L13">
        <v>29.913601813</v>
      </c>
      <c r="M13">
        <v>2.1392288208007799</v>
      </c>
      <c r="N13">
        <v>12.26122181</v>
      </c>
      <c r="O13">
        <v>0.56884015904506602</v>
      </c>
      <c r="P13">
        <v>1.1840878294999999</v>
      </c>
    </row>
    <row r="14" spans="1:16" x14ac:dyDescent="0.2">
      <c r="A14" s="1" t="s">
        <v>17</v>
      </c>
      <c r="B14" s="3">
        <v>14</v>
      </c>
      <c r="C14" s="3">
        <v>560</v>
      </c>
      <c r="D14" s="3">
        <v>1690</v>
      </c>
      <c r="E14" s="3">
        <v>131</v>
      </c>
      <c r="G14">
        <v>10.882969623440095</v>
      </c>
      <c r="H14">
        <v>101.01326464900001</v>
      </c>
      <c r="I14">
        <v>7.04</v>
      </c>
      <c r="K14">
        <v>288.27800000000002</v>
      </c>
      <c r="L14">
        <v>857.65961248999997</v>
      </c>
      <c r="M14">
        <v>2.4457211494445801</v>
      </c>
      <c r="N14">
        <v>23.251725870000001</v>
      </c>
      <c r="O14">
        <v>4.2029253880027602</v>
      </c>
      <c r="P14">
        <v>5.2663281644</v>
      </c>
    </row>
    <row r="15" spans="1:16" x14ac:dyDescent="0.2">
      <c r="A15" s="1" t="s">
        <v>18</v>
      </c>
      <c r="B15" s="3">
        <v>4</v>
      </c>
      <c r="C15" s="3">
        <v>24</v>
      </c>
      <c r="D15" s="3">
        <v>88</v>
      </c>
      <c r="E15" s="3">
        <v>350</v>
      </c>
      <c r="G15">
        <v>0.53849715082498018</v>
      </c>
      <c r="H15">
        <v>2.281102277</v>
      </c>
      <c r="I15">
        <v>6.5</v>
      </c>
      <c r="J15">
        <v>10.324666666666667</v>
      </c>
      <c r="K15">
        <v>25.257200000000001</v>
      </c>
      <c r="L15">
        <v>11.962003705000001</v>
      </c>
      <c r="M15">
        <v>1.16339707374572</v>
      </c>
      <c r="N15">
        <v>3.0908906439999999</v>
      </c>
      <c r="O15">
        <v>0.149433762009721</v>
      </c>
      <c r="P15">
        <v>1.0166050337000001</v>
      </c>
    </row>
    <row r="16" spans="1:16" x14ac:dyDescent="0.2">
      <c r="A16" s="1" t="s">
        <v>19</v>
      </c>
      <c r="B16" s="3">
        <v>14</v>
      </c>
      <c r="C16" s="3">
        <v>200</v>
      </c>
      <c r="D16" s="3">
        <v>2050</v>
      </c>
      <c r="E16" s="3">
        <v>131</v>
      </c>
      <c r="G16">
        <v>9.6453802412148342</v>
      </c>
      <c r="H16">
        <v>41.7898</v>
      </c>
      <c r="I16">
        <v>8.3699999999999992</v>
      </c>
      <c r="K16">
        <v>284.84040000000005</v>
      </c>
      <c r="L16">
        <v>1096.7603624190001</v>
      </c>
      <c r="M16">
        <v>2.7541658878326398</v>
      </c>
      <c r="N16">
        <v>28.190134879999999</v>
      </c>
      <c r="O16">
        <v>4.26923238497693</v>
      </c>
      <c r="P16">
        <v>4.5016546305</v>
      </c>
    </row>
    <row r="17" spans="1:16" x14ac:dyDescent="0.2">
      <c r="A17" s="1" t="s">
        <v>20</v>
      </c>
      <c r="B17" s="3">
        <v>50</v>
      </c>
      <c r="C17" s="3">
        <v>450</v>
      </c>
      <c r="D17" s="3">
        <v>450</v>
      </c>
      <c r="E17" s="3">
        <v>270</v>
      </c>
      <c r="G17">
        <f>(2.2149+2.2059+2.239+2.303+2.3367+2.2712+2.3935+2.0917+2.0652+2.0492)/10</f>
        <v>2.2170300000000003</v>
      </c>
      <c r="H17">
        <v>20.278228709</v>
      </c>
      <c r="I17">
        <v>6</v>
      </c>
      <c r="K17">
        <v>350.63299999999998</v>
      </c>
      <c r="L17">
        <v>76.732269924615835</v>
      </c>
      <c r="M17">
        <v>2.70117807388305</v>
      </c>
      <c r="N17">
        <v>12.33224922</v>
      </c>
      <c r="O17">
        <v>2.0483219159650599</v>
      </c>
      <c r="P17">
        <v>4.9948163195999999</v>
      </c>
    </row>
    <row r="18" spans="1:16" x14ac:dyDescent="0.2">
      <c r="A18" s="1" t="s">
        <v>21</v>
      </c>
      <c r="B18" s="3">
        <v>7</v>
      </c>
      <c r="C18" s="3">
        <v>175</v>
      </c>
      <c r="D18" s="3">
        <v>175</v>
      </c>
      <c r="E18" s="3">
        <v>463</v>
      </c>
      <c r="G18">
        <v>3.2833404600365497</v>
      </c>
      <c r="H18">
        <v>20.1515314</v>
      </c>
      <c r="I18">
        <v>6.79</v>
      </c>
      <c r="J18">
        <v>189.11515</v>
      </c>
      <c r="K18">
        <v>120.10339999999999</v>
      </c>
      <c r="L18">
        <v>54.473720645</v>
      </c>
      <c r="M18">
        <v>1.4462201595306301</v>
      </c>
      <c r="N18">
        <v>8.2272225199999998</v>
      </c>
      <c r="O18">
        <v>0.76890498801367302</v>
      </c>
      <c r="P18">
        <v>1.7752714155</v>
      </c>
    </row>
    <row r="19" spans="1:16" x14ac:dyDescent="0.2">
      <c r="A19" s="1" t="s">
        <v>22</v>
      </c>
      <c r="B19" s="3">
        <v>2</v>
      </c>
      <c r="C19" s="3">
        <v>50</v>
      </c>
      <c r="D19" s="3">
        <v>150</v>
      </c>
      <c r="E19" s="3">
        <v>150</v>
      </c>
      <c r="G19">
        <v>0.3769707263053379</v>
      </c>
      <c r="H19">
        <v>1.726376508</v>
      </c>
      <c r="I19">
        <v>6.41</v>
      </c>
      <c r="J19">
        <v>5.2040959999999998</v>
      </c>
      <c r="K19">
        <v>5.8153999999999995</v>
      </c>
      <c r="L19">
        <v>7.9819178940000004</v>
      </c>
      <c r="M19">
        <v>1.0392258167266799</v>
      </c>
      <c r="N19">
        <v>2.3556056380000001</v>
      </c>
      <c r="O19">
        <v>0.19547653401969001</v>
      </c>
      <c r="P19">
        <v>0.78033164700000002</v>
      </c>
    </row>
    <row r="20" spans="1:16" x14ac:dyDescent="0.2">
      <c r="A20" s="1" t="s">
        <v>23</v>
      </c>
      <c r="B20" s="3">
        <v>5</v>
      </c>
      <c r="C20" s="3">
        <v>155</v>
      </c>
      <c r="D20" s="3">
        <v>308</v>
      </c>
      <c r="E20" s="3">
        <v>1092</v>
      </c>
      <c r="G20">
        <v>11.269820697238281</v>
      </c>
      <c r="H20">
        <v>14.073182689999999</v>
      </c>
      <c r="I20">
        <v>8.56</v>
      </c>
      <c r="K20">
        <v>1169.441</v>
      </c>
      <c r="L20">
        <v>1006.279284113</v>
      </c>
      <c r="M20">
        <v>5.1313571929931596</v>
      </c>
      <c r="N20">
        <v>33.211669049999998</v>
      </c>
      <c r="O20">
        <v>2.37711534101981</v>
      </c>
      <c r="P20">
        <v>3.1138533748000001</v>
      </c>
    </row>
    <row r="21" spans="1:16" x14ac:dyDescent="0.2">
      <c r="A21" s="1" t="s">
        <v>24</v>
      </c>
      <c r="B21" s="3">
        <v>7</v>
      </c>
      <c r="C21" s="3">
        <v>100</v>
      </c>
      <c r="D21" s="3">
        <v>550</v>
      </c>
      <c r="E21" s="3">
        <v>1884</v>
      </c>
      <c r="G21">
        <v>27.086589339977365</v>
      </c>
      <c r="H21">
        <v>56.835793492000001</v>
      </c>
      <c r="I21">
        <v>12.15</v>
      </c>
      <c r="K21">
        <v>8985.1598407000001</v>
      </c>
      <c r="L21">
        <v>5833.2937706619996</v>
      </c>
      <c r="M21">
        <v>8.6261887550354004</v>
      </c>
      <c r="N21">
        <v>102.11211350000001</v>
      </c>
      <c r="O21">
        <v>4.53641184500884</v>
      </c>
      <c r="P21">
        <v>4.8747636854999996</v>
      </c>
    </row>
    <row r="22" spans="1:16" x14ac:dyDescent="0.2">
      <c r="A22" s="1" t="s">
        <v>25</v>
      </c>
      <c r="B22" s="3">
        <v>2</v>
      </c>
      <c r="C22" s="3">
        <v>67</v>
      </c>
      <c r="D22" s="3">
        <v>1029</v>
      </c>
      <c r="E22" s="3">
        <v>24</v>
      </c>
      <c r="G22">
        <v>0.54232911286684993</v>
      </c>
      <c r="H22">
        <v>9.9552661000000001E-2</v>
      </c>
      <c r="I22">
        <v>6.48</v>
      </c>
      <c r="J22">
        <v>2.2979499999999997</v>
      </c>
      <c r="K22">
        <v>1.4704000000000002</v>
      </c>
      <c r="L22">
        <v>8.9306380339999993</v>
      </c>
      <c r="M22">
        <v>1.1102101802825901</v>
      </c>
      <c r="N22">
        <v>4.1965947259999998</v>
      </c>
      <c r="O22">
        <v>0.41201990097761099</v>
      </c>
      <c r="P22">
        <v>0.7064792446</v>
      </c>
    </row>
    <row r="23" spans="1:16" x14ac:dyDescent="0.2">
      <c r="A23" s="1" t="s">
        <v>26</v>
      </c>
      <c r="B23" s="3">
        <v>2</v>
      </c>
      <c r="C23" s="3">
        <v>60</v>
      </c>
      <c r="D23" s="3">
        <v>61</v>
      </c>
      <c r="E23" s="3">
        <v>637</v>
      </c>
      <c r="G23">
        <v>0.86424928357244046</v>
      </c>
      <c r="H23">
        <v>5.0792075160000003</v>
      </c>
      <c r="I23">
        <v>6.28</v>
      </c>
      <c r="J23">
        <v>57.630266666666671</v>
      </c>
      <c r="K23">
        <v>68.680399999999992</v>
      </c>
      <c r="L23">
        <v>79.808711302000006</v>
      </c>
      <c r="M23">
        <v>1.1698567867278999</v>
      </c>
      <c r="N23">
        <v>3.8487436449999999</v>
      </c>
      <c r="O23">
        <v>0.228221815021242</v>
      </c>
      <c r="P23">
        <v>1.6316999088999999</v>
      </c>
    </row>
    <row r="24" spans="1:16" x14ac:dyDescent="0.2">
      <c r="A24" s="1" t="s">
        <v>27</v>
      </c>
      <c r="B24" s="3">
        <v>7</v>
      </c>
      <c r="C24" s="3">
        <v>70</v>
      </c>
      <c r="D24" s="3">
        <v>73</v>
      </c>
      <c r="E24" s="3">
        <v>319</v>
      </c>
      <c r="G24">
        <v>0.91117393007908754</v>
      </c>
      <c r="H24">
        <v>0.40553647799999998</v>
      </c>
      <c r="I24">
        <v>6.14</v>
      </c>
      <c r="J24">
        <v>18.755466666666667</v>
      </c>
      <c r="K24">
        <v>25.017400000000002</v>
      </c>
      <c r="L24">
        <v>99.457676999</v>
      </c>
      <c r="M24">
        <v>1.0957121849060001</v>
      </c>
      <c r="N24">
        <v>2.339320426</v>
      </c>
      <c r="O24">
        <v>0.34761798195540899</v>
      </c>
      <c r="P24">
        <v>1.3505263149</v>
      </c>
    </row>
    <row r="25" spans="1:16" x14ac:dyDescent="0.2">
      <c r="A25" s="1" t="s">
        <v>28</v>
      </c>
      <c r="B25" s="3">
        <v>8</v>
      </c>
      <c r="C25" s="3">
        <v>55</v>
      </c>
      <c r="D25" s="3">
        <v>2345</v>
      </c>
      <c r="E25" s="3">
        <v>1024</v>
      </c>
      <c r="G25">
        <v>34.419042592996341</v>
      </c>
      <c r="H25">
        <v>305.92529999999999</v>
      </c>
      <c r="I25">
        <v>12.56</v>
      </c>
      <c r="J25">
        <v>3405.9573333333333</v>
      </c>
      <c r="K25">
        <v>3535.0335871800603</v>
      </c>
      <c r="L25">
        <v>16797.534098495002</v>
      </c>
      <c r="M25">
        <v>30.47653794</v>
      </c>
      <c r="N25">
        <v>236.32993529999999</v>
      </c>
      <c r="O25">
        <v>5.6118324529961603</v>
      </c>
      <c r="P25">
        <v>11.0409884864</v>
      </c>
    </row>
    <row r="26" spans="1:16" x14ac:dyDescent="0.2">
      <c r="A26" s="1" t="s">
        <v>29</v>
      </c>
      <c r="B26" s="3">
        <v>10</v>
      </c>
      <c r="C26" s="3">
        <v>381</v>
      </c>
      <c r="D26" s="3">
        <v>760</v>
      </c>
      <c r="E26" s="3">
        <v>99</v>
      </c>
      <c r="G26">
        <v>5.2161653569591051</v>
      </c>
      <c r="H26">
        <v>8.0213699999999992</v>
      </c>
      <c r="I26">
        <v>6.34</v>
      </c>
      <c r="K26">
        <v>46.760599999999997</v>
      </c>
      <c r="L26">
        <v>161.930786813</v>
      </c>
      <c r="M26">
        <v>2.6963808536529501</v>
      </c>
      <c r="N26">
        <v>8.2475449750000003</v>
      </c>
      <c r="O26">
        <v>0.116913053963799</v>
      </c>
      <c r="P26">
        <v>3.0944531493</v>
      </c>
    </row>
    <row r="27" spans="1:16" x14ac:dyDescent="0.2">
      <c r="A27" s="1" t="s">
        <v>30</v>
      </c>
      <c r="B27" s="3">
        <v>2</v>
      </c>
      <c r="C27" s="3">
        <v>20</v>
      </c>
      <c r="D27" s="3">
        <v>1252</v>
      </c>
      <c r="E27" s="3">
        <v>84</v>
      </c>
      <c r="G27">
        <v>0.84955902377875958</v>
      </c>
      <c r="H27">
        <v>0.27396999999999999</v>
      </c>
      <c r="I27">
        <v>7.09</v>
      </c>
      <c r="J27">
        <v>7.9129666666666667</v>
      </c>
      <c r="K27">
        <v>15.265799999999999</v>
      </c>
      <c r="L27">
        <v>23.965426112999999</v>
      </c>
      <c r="M27">
        <v>3.1391651630401598</v>
      </c>
      <c r="N27">
        <v>11.77722792</v>
      </c>
      <c r="O27">
        <v>0.64533386903349299</v>
      </c>
      <c r="P27">
        <v>1.0436497094999999</v>
      </c>
    </row>
    <row r="28" spans="1:16" x14ac:dyDescent="0.2">
      <c r="A28" s="1" t="s">
        <v>31</v>
      </c>
      <c r="B28" s="3">
        <v>42</v>
      </c>
      <c r="C28" s="3">
        <v>1800</v>
      </c>
      <c r="D28" s="3">
        <v>1965</v>
      </c>
      <c r="E28" s="3">
        <v>750</v>
      </c>
      <c r="G28">
        <v>93.951677669006088</v>
      </c>
      <c r="H28">
        <v>1450.69</v>
      </c>
      <c r="I28">
        <v>9.01</v>
      </c>
      <c r="K28">
        <v>11805.231707860001</v>
      </c>
      <c r="L28">
        <v>63756.822651768685</v>
      </c>
      <c r="M28">
        <v>13.885681123023501</v>
      </c>
      <c r="N28">
        <v>145.49758449999999</v>
      </c>
      <c r="O28">
        <v>21.8312710600439</v>
      </c>
      <c r="P28">
        <v>30.712893543</v>
      </c>
    </row>
    <row r="29" spans="1:16" x14ac:dyDescent="0.2">
      <c r="A29" s="1" t="s">
        <v>32</v>
      </c>
      <c r="B29" s="3">
        <v>42</v>
      </c>
      <c r="C29" s="3">
        <v>1800</v>
      </c>
      <c r="D29" s="3">
        <v>1965</v>
      </c>
      <c r="E29" s="3">
        <v>750</v>
      </c>
      <c r="G29">
        <v>78.264739648002973</v>
      </c>
      <c r="H29">
        <v>1441.8879999999999</v>
      </c>
      <c r="I29">
        <v>9.1199999999999992</v>
      </c>
      <c r="K29">
        <v>11783.19563276</v>
      </c>
      <c r="L29">
        <v>68014.791625493948</v>
      </c>
      <c r="M29">
        <v>13.8421072959899</v>
      </c>
      <c r="N29">
        <v>144.93095930000001</v>
      </c>
      <c r="O29">
        <v>19.474818110989801</v>
      </c>
      <c r="P29">
        <v>25.928079321999999</v>
      </c>
    </row>
    <row r="30" spans="1:16" x14ac:dyDescent="0.2">
      <c r="A30" s="1" t="s">
        <v>33</v>
      </c>
      <c r="B30" s="3">
        <v>4</v>
      </c>
      <c r="C30" s="3">
        <v>30</v>
      </c>
      <c r="D30" s="3">
        <v>30</v>
      </c>
      <c r="E30" s="3">
        <v>570</v>
      </c>
      <c r="G30">
        <v>6.1652070925615732</v>
      </c>
      <c r="H30">
        <v>1.04261</v>
      </c>
      <c r="I30">
        <v>6.44</v>
      </c>
      <c r="J30">
        <v>9.9413866666666664</v>
      </c>
      <c r="K30">
        <v>14.964399999999999</v>
      </c>
      <c r="L30">
        <v>10.663271176</v>
      </c>
      <c r="M30">
        <v>0.96231031417846602</v>
      </c>
      <c r="N30">
        <v>1.6950625349999999</v>
      </c>
      <c r="O30">
        <v>0.10755046299891501</v>
      </c>
      <c r="P30">
        <v>1.0662596790000001</v>
      </c>
    </row>
    <row r="31" spans="1:16" x14ac:dyDescent="0.2">
      <c r="A31" s="1" t="s">
        <v>34</v>
      </c>
      <c r="B31" s="3">
        <v>6</v>
      </c>
      <c r="C31" s="3">
        <v>200</v>
      </c>
      <c r="D31" s="3">
        <v>242</v>
      </c>
      <c r="E31" s="3">
        <v>427</v>
      </c>
      <c r="G31">
        <v>0.47117044485307913</v>
      </c>
      <c r="H31">
        <v>6.0288599999999999</v>
      </c>
      <c r="I31">
        <v>6.2</v>
      </c>
      <c r="K31">
        <v>203.32394325619987</v>
      </c>
      <c r="L31">
        <v>67.869675771498706</v>
      </c>
      <c r="M31">
        <v>1.8562040328979399</v>
      </c>
      <c r="N31">
        <v>10.224681370000001</v>
      </c>
      <c r="O31">
        <v>1.19834021897986</v>
      </c>
      <c r="P31">
        <v>2.3173214478999999</v>
      </c>
    </row>
    <row r="32" spans="1:16" x14ac:dyDescent="0.2">
      <c r="A32" s="1" t="s">
        <v>35</v>
      </c>
      <c r="B32" s="3">
        <v>2</v>
      </c>
      <c r="C32" s="3">
        <v>20</v>
      </c>
      <c r="D32" s="3">
        <v>601</v>
      </c>
      <c r="E32" s="3">
        <v>70</v>
      </c>
      <c r="G32">
        <v>0.64224310993157918</v>
      </c>
      <c r="H32">
        <v>0.4793</v>
      </c>
      <c r="I32">
        <v>6.5</v>
      </c>
      <c r="J32">
        <v>2.7608000000000001</v>
      </c>
      <c r="K32">
        <v>5.7513999999999994</v>
      </c>
      <c r="L32">
        <v>11.719748759</v>
      </c>
      <c r="M32">
        <v>1.39094805717468</v>
      </c>
      <c r="N32">
        <v>4.9733282350000003</v>
      </c>
      <c r="O32">
        <v>0.31455242302035902</v>
      </c>
      <c r="P32">
        <v>0.6448657029</v>
      </c>
    </row>
    <row r="33" spans="1:16" x14ac:dyDescent="0.2">
      <c r="A33" s="1" t="s">
        <v>36</v>
      </c>
      <c r="B33" s="3">
        <v>2</v>
      </c>
      <c r="C33" s="3">
        <v>27</v>
      </c>
      <c r="D33" s="3">
        <v>953</v>
      </c>
      <c r="E33" s="3">
        <v>65</v>
      </c>
      <c r="G33">
        <v>0.85984823228404361</v>
      </c>
      <c r="H33">
        <v>1.1268</v>
      </c>
      <c r="I33">
        <v>6.55</v>
      </c>
      <c r="J33">
        <v>6.4622000000000002</v>
      </c>
      <c r="K33">
        <v>10.447799999999999</v>
      </c>
      <c r="L33">
        <v>19.647534708999999</v>
      </c>
      <c r="M33">
        <v>1.61978983879089</v>
      </c>
      <c r="N33">
        <v>7.3546082220000004</v>
      </c>
      <c r="O33">
        <v>0.45822383597260302</v>
      </c>
      <c r="P33">
        <v>0.70390764159999997</v>
      </c>
    </row>
    <row r="34" spans="1:16" x14ac:dyDescent="0.2">
      <c r="A34" s="1" t="s">
        <v>37</v>
      </c>
      <c r="B34" s="3">
        <v>3</v>
      </c>
      <c r="C34" s="3">
        <v>1000</v>
      </c>
      <c r="D34" s="3">
        <v>8236</v>
      </c>
      <c r="E34" s="3">
        <v>1024</v>
      </c>
      <c r="G34">
        <v>189.7644189042438</v>
      </c>
      <c r="H34">
        <f>H28/2.38</f>
        <v>609.53361344537825</v>
      </c>
      <c r="I34">
        <v>30.47</v>
      </c>
      <c r="K34">
        <v>17708.501447000002</v>
      </c>
      <c r="L34">
        <v>35562.339691861402</v>
      </c>
      <c r="M34">
        <v>63.889942884445098</v>
      </c>
      <c r="N34">
        <v>825.59312890000001</v>
      </c>
      <c r="O34">
        <v>63.858065716980398</v>
      </c>
      <c r="P34">
        <v>59.955412768000002</v>
      </c>
    </row>
    <row r="35" spans="1:16" x14ac:dyDescent="0.2">
      <c r="A35" s="1" t="s">
        <v>38</v>
      </c>
      <c r="B35" s="3">
        <v>15</v>
      </c>
      <c r="C35" s="3">
        <v>500</v>
      </c>
      <c r="D35" s="3">
        <v>625</v>
      </c>
      <c r="E35" s="3">
        <v>128</v>
      </c>
      <c r="G35">
        <v>6.1659249077242437</v>
      </c>
      <c r="H35">
        <v>17.4481</v>
      </c>
      <c r="I35">
        <v>6.9</v>
      </c>
      <c r="K35">
        <v>81.415205755796649</v>
      </c>
      <c r="L35">
        <v>294.457521778</v>
      </c>
      <c r="M35">
        <v>1.4726247787475499</v>
      </c>
      <c r="N35">
        <v>8.3100618770000008</v>
      </c>
      <c r="O35">
        <v>1.61019097996177</v>
      </c>
      <c r="P35">
        <v>2.5816476873999998</v>
      </c>
    </row>
    <row r="36" spans="1:16" x14ac:dyDescent="0.2">
      <c r="A36" s="1" t="s">
        <v>39</v>
      </c>
      <c r="B36" s="3">
        <v>6</v>
      </c>
      <c r="C36" s="3">
        <v>25</v>
      </c>
      <c r="D36" s="3">
        <v>995</v>
      </c>
      <c r="E36" s="3">
        <v>398</v>
      </c>
      <c r="G36">
        <v>6.6065576552946341</v>
      </c>
      <c r="H36">
        <v>22.9983</v>
      </c>
      <c r="I36">
        <v>7.13</v>
      </c>
      <c r="J36">
        <v>126.99686666666666</v>
      </c>
      <c r="K36">
        <v>284.64479999999998</v>
      </c>
      <c r="L36">
        <v>327.63389293500001</v>
      </c>
      <c r="M36">
        <v>3.8549399375915501</v>
      </c>
      <c r="N36">
        <v>38.789270000000002</v>
      </c>
      <c r="O36">
        <v>1.63473310897825</v>
      </c>
      <c r="P36">
        <v>1.7019494664000001</v>
      </c>
    </row>
    <row r="37" spans="1:16" x14ac:dyDescent="0.2">
      <c r="A37" s="1" t="s">
        <v>40</v>
      </c>
      <c r="B37" s="3">
        <v>6</v>
      </c>
      <c r="C37" s="3">
        <v>300</v>
      </c>
      <c r="D37" s="3">
        <v>300</v>
      </c>
      <c r="E37" s="3">
        <v>60</v>
      </c>
      <c r="G37">
        <v>0.95027794001011912</v>
      </c>
      <c r="H37">
        <v>0.86085999999999996</v>
      </c>
      <c r="I37">
        <v>6.05</v>
      </c>
      <c r="K37">
        <v>5.569</v>
      </c>
      <c r="L37">
        <v>26.917275265000001</v>
      </c>
      <c r="M37">
        <v>1.0478370189666699</v>
      </c>
      <c r="N37">
        <v>2.1741737379999999</v>
      </c>
      <c r="O37">
        <v>0.45228079799562598</v>
      </c>
      <c r="P37">
        <v>0.81286142029999997</v>
      </c>
    </row>
    <row r="38" spans="1:16" x14ac:dyDescent="0.2">
      <c r="A38" s="1" t="s">
        <v>41</v>
      </c>
      <c r="B38" s="3">
        <v>4</v>
      </c>
      <c r="C38" s="3">
        <v>100</v>
      </c>
      <c r="D38" s="3">
        <v>100</v>
      </c>
      <c r="E38" s="3">
        <v>275</v>
      </c>
      <c r="G38">
        <v>1.0065308000453275</v>
      </c>
      <c r="H38">
        <v>3.9584000000000001</v>
      </c>
      <c r="I38">
        <v>6.33</v>
      </c>
      <c r="J38">
        <v>21.213366666666666</v>
      </c>
      <c r="K38">
        <v>14.223000000000001</v>
      </c>
      <c r="L38">
        <v>28.987012783000001</v>
      </c>
      <c r="M38">
        <v>1.0949780941009499</v>
      </c>
      <c r="N38">
        <v>2.7308100620000002</v>
      </c>
      <c r="O38">
        <v>0.121962987992446</v>
      </c>
      <c r="P38">
        <v>1.0531758263</v>
      </c>
    </row>
    <row r="39" spans="1:16" x14ac:dyDescent="0.2">
      <c r="A39" s="1" t="s">
        <v>42</v>
      </c>
      <c r="B39" s="3">
        <v>2</v>
      </c>
      <c r="C39" s="3">
        <v>23</v>
      </c>
      <c r="D39" s="3">
        <v>1139</v>
      </c>
      <c r="E39" s="3">
        <v>82</v>
      </c>
      <c r="G39">
        <v>1.0725086419440759</v>
      </c>
      <c r="H39">
        <v>1.83944</v>
      </c>
      <c r="I39">
        <v>6.9</v>
      </c>
      <c r="J39">
        <v>7.2319666666666675</v>
      </c>
      <c r="K39">
        <v>13.118399999999999</v>
      </c>
      <c r="L39">
        <v>18.520691673000002</v>
      </c>
      <c r="M39">
        <v>1.5901687145233101</v>
      </c>
      <c r="N39">
        <v>10.35628859</v>
      </c>
      <c r="O39">
        <v>0.57285887200850905</v>
      </c>
      <c r="P39">
        <v>0.81188887980000002</v>
      </c>
    </row>
    <row r="40" spans="1:16" x14ac:dyDescent="0.2">
      <c r="A40" s="1" t="s">
        <v>43</v>
      </c>
      <c r="B40" s="3">
        <v>4</v>
      </c>
      <c r="C40" s="3">
        <v>1000</v>
      </c>
      <c r="D40" s="3">
        <v>4000</v>
      </c>
      <c r="E40" s="3">
        <v>128</v>
      </c>
      <c r="G40">
        <v>35.794178155676903</v>
      </c>
      <c r="H40">
        <v>143.35015000000001</v>
      </c>
      <c r="I40">
        <v>7.64</v>
      </c>
      <c r="K40">
        <v>311.9178</v>
      </c>
      <c r="L40">
        <v>1033.7089013350001</v>
      </c>
      <c r="M40">
        <v>4.4138078689575098</v>
      </c>
      <c r="N40">
        <v>53.462260129999997</v>
      </c>
      <c r="O40">
        <v>8.2004466539947298</v>
      </c>
      <c r="P40">
        <v>7.5290096538000002</v>
      </c>
    </row>
    <row r="41" spans="1:16" x14ac:dyDescent="0.2">
      <c r="A41" s="1" t="s">
        <v>44</v>
      </c>
      <c r="B41" s="3">
        <v>8</v>
      </c>
      <c r="C41" s="3">
        <v>896</v>
      </c>
      <c r="D41" s="3">
        <v>3582</v>
      </c>
      <c r="E41" s="3">
        <v>315</v>
      </c>
      <c r="G41">
        <v>69.468947903555005</v>
      </c>
      <c r="H41">
        <v>191.0265</v>
      </c>
      <c r="I41">
        <v>9.01</v>
      </c>
      <c r="K41">
        <v>1749.377</v>
      </c>
      <c r="L41">
        <v>4553.0013357690004</v>
      </c>
      <c r="M41">
        <v>11.8526561260223</v>
      </c>
      <c r="N41">
        <v>110.5418983</v>
      </c>
      <c r="O41">
        <v>17.1546724690124</v>
      </c>
      <c r="P41">
        <v>23.853647778300001</v>
      </c>
    </row>
    <row r="42" spans="1:16" x14ac:dyDescent="0.2">
      <c r="A42" s="1" t="s">
        <v>45</v>
      </c>
      <c r="B42" s="3">
        <v>8</v>
      </c>
      <c r="C42" s="3">
        <v>896</v>
      </c>
      <c r="D42" s="3">
        <v>3582</v>
      </c>
      <c r="E42" s="3">
        <v>315</v>
      </c>
      <c r="G42">
        <v>76.698226182511817</v>
      </c>
      <c r="H42">
        <v>158.38550000000001</v>
      </c>
      <c r="I42">
        <v>9.3800000000000008</v>
      </c>
      <c r="K42">
        <v>1370.53</v>
      </c>
      <c r="L42">
        <v>4376.8597141159999</v>
      </c>
      <c r="M42">
        <v>9.1088089942932093</v>
      </c>
      <c r="N42">
        <v>111.2459446</v>
      </c>
      <c r="O42">
        <v>18.251966432027899</v>
      </c>
      <c r="P42">
        <v>24.825583726600001</v>
      </c>
    </row>
    <row r="43" spans="1:16" x14ac:dyDescent="0.2">
      <c r="A43" s="1" t="s">
        <v>46</v>
      </c>
      <c r="B43" s="3">
        <v>8</v>
      </c>
      <c r="C43" s="3">
        <v>896</v>
      </c>
      <c r="D43" s="3">
        <v>3582</v>
      </c>
      <c r="E43" s="3">
        <v>315</v>
      </c>
      <c r="G43">
        <v>76.386711140754073</v>
      </c>
      <c r="H43">
        <v>126.6794</v>
      </c>
      <c r="I43">
        <v>9.65</v>
      </c>
      <c r="K43">
        <v>1466.799</v>
      </c>
      <c r="L43">
        <v>4410.0957483736593</v>
      </c>
      <c r="M43">
        <v>13.438565969467099</v>
      </c>
      <c r="N43">
        <v>327.30774330000003</v>
      </c>
      <c r="O43">
        <v>16.211400673957499</v>
      </c>
      <c r="P43">
        <v>25.524503212999999</v>
      </c>
    </row>
    <row r="44" spans="1:16" x14ac:dyDescent="0.2">
      <c r="A44" s="1" t="s">
        <v>47</v>
      </c>
      <c r="B44" s="3">
        <v>2</v>
      </c>
      <c r="C44" s="3">
        <v>1000</v>
      </c>
      <c r="D44" s="3">
        <v>6164</v>
      </c>
      <c r="E44" s="3">
        <v>152</v>
      </c>
      <c r="G44">
        <v>13.172395127319401</v>
      </c>
      <c r="H44">
        <v>632.29549999999995</v>
      </c>
      <c r="I44">
        <v>9.2200000000000006</v>
      </c>
      <c r="K44">
        <v>262.25620000000004</v>
      </c>
      <c r="L44">
        <v>550.37986061100003</v>
      </c>
      <c r="M44">
        <v>7.9116098880767796</v>
      </c>
      <c r="N44">
        <v>95.835833550000004</v>
      </c>
      <c r="O44">
        <v>4.8558968500001303</v>
      </c>
      <c r="P44">
        <v>3.7097197752</v>
      </c>
    </row>
    <row r="45" spans="1:16" x14ac:dyDescent="0.2">
      <c r="A45" s="1" t="s">
        <v>48</v>
      </c>
      <c r="B45" s="3">
        <v>25</v>
      </c>
      <c r="C45" s="3">
        <v>267</v>
      </c>
      <c r="D45" s="3">
        <v>638</v>
      </c>
      <c r="E45" s="3">
        <v>270</v>
      </c>
      <c r="G45">
        <v>14.159159197410201</v>
      </c>
      <c r="H45">
        <v>4.5997599999999998</v>
      </c>
      <c r="I45">
        <v>6.76</v>
      </c>
      <c r="K45">
        <v>351.08580000000001</v>
      </c>
      <c r="L45">
        <v>1630.7357955735372</v>
      </c>
      <c r="M45">
        <v>3.4212729930877601</v>
      </c>
      <c r="N45">
        <v>17.136942650000002</v>
      </c>
      <c r="O45">
        <v>2.63386897096643</v>
      </c>
      <c r="P45">
        <v>4.1508107882000003</v>
      </c>
    </row>
    <row r="46" spans="1:16" x14ac:dyDescent="0.2">
      <c r="A46" s="1" t="s">
        <v>49</v>
      </c>
      <c r="B46" s="3">
        <v>2</v>
      </c>
      <c r="C46" s="3">
        <v>300</v>
      </c>
      <c r="D46" s="3">
        <v>3000</v>
      </c>
      <c r="E46" s="3">
        <v>426</v>
      </c>
      <c r="G46">
        <v>48.225978950230584</v>
      </c>
      <c r="H46">
        <v>368.94900000000001</v>
      </c>
      <c r="I46">
        <v>9.74</v>
      </c>
      <c r="K46">
        <v>2255.8879999999999</v>
      </c>
      <c r="L46">
        <v>899.03590567334993</v>
      </c>
      <c r="M46">
        <v>10.156170129775999</v>
      </c>
      <c r="N46">
        <v>124.44418880000001</v>
      </c>
      <c r="O46">
        <v>10.9153707739897</v>
      </c>
      <c r="P46">
        <v>8.3927630591</v>
      </c>
    </row>
    <row r="48" spans="1:16" ht="50" customHeight="1" x14ac:dyDescent="0.2">
      <c r="F48" s="7" t="s">
        <v>63</v>
      </c>
      <c r="G48" s="8">
        <f>SUM(G2:G46)</f>
        <v>907.84738415455172</v>
      </c>
      <c r="H48" s="8">
        <f>SUM(H2:H46)</f>
        <v>6223.9179282243776</v>
      </c>
      <c r="I48" s="8">
        <f>SUM(I2:I46)</f>
        <v>377.59999999999991</v>
      </c>
      <c r="J48" s="9">
        <f>SUM(J3:J46)</f>
        <v>8366.3267026666672</v>
      </c>
      <c r="K48" s="8">
        <f>SUM(K2:K46)</f>
        <v>73292.274364512064</v>
      </c>
      <c r="L48" s="8">
        <f>SUM(L2:L46)</f>
        <v>223895.66859722335</v>
      </c>
      <c r="M48" s="8">
        <f>SUM(M2:M46)</f>
        <v>271.49992033598755</v>
      </c>
      <c r="N48" s="8">
        <f>SUM(N2:N46)</f>
        <v>2890.7879611199996</v>
      </c>
      <c r="O48" s="8">
        <f t="shared" ref="O48:P48" si="0">SUM(O2:O46)</f>
        <v>243.2466266129627</v>
      </c>
      <c r="P48" s="8">
        <f t="shared" si="0"/>
        <v>307.06329980930002</v>
      </c>
    </row>
    <row r="49" spans="6:16" x14ac:dyDescent="0.2"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6:16" ht="31" customHeight="1" x14ac:dyDescent="0.2">
      <c r="F50" s="7" t="s">
        <v>62</v>
      </c>
      <c r="G50" s="8">
        <f t="shared" ref="G50:P50" si="1">G48/$O48</f>
        <v>3.7322095553623278</v>
      </c>
      <c r="H50" s="8">
        <f t="shared" si="1"/>
        <v>25.586862251238731</v>
      </c>
      <c r="I50" s="8">
        <f t="shared" si="1"/>
        <v>1.5523339635077902</v>
      </c>
      <c r="J50" s="8">
        <f t="shared" si="1"/>
        <v>34.394420260465076</v>
      </c>
      <c r="K50" s="8">
        <f t="shared" si="1"/>
        <v>301.3084924755388</v>
      </c>
      <c r="L50" s="8">
        <f t="shared" si="1"/>
        <v>920.4471680237142</v>
      </c>
      <c r="M50" s="8">
        <f t="shared" si="1"/>
        <v>1.1161508141610512</v>
      </c>
      <c r="N50" s="8">
        <f t="shared" si="1"/>
        <v>11.884185204835841</v>
      </c>
      <c r="O50" s="8">
        <f t="shared" si="1"/>
        <v>1</v>
      </c>
      <c r="P50" s="8">
        <f t="shared" si="1"/>
        <v>1.26235378506555</v>
      </c>
    </row>
  </sheetData>
  <pageMargins left="0.7" right="0.7" top="0.75" bottom="0.75" header="0.3" footer="0.3"/>
  <ignoredErrors>
    <ignoredError sqref="J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time comparison</vt:lpstr>
      <vt:lpstr>testing time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2021-05-29T15:02:49Z</dcterms:created>
  <dcterms:modified xsi:type="dcterms:W3CDTF">2021-05-30T02:30:22Z</dcterms:modified>
</cp:coreProperties>
</file>