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.sharepoint.com/sites/ME574F20Team1-Team6/Shared Documents/Team 6/Excel Files/"/>
    </mc:Choice>
  </mc:AlternateContent>
  <xr:revisionPtr revIDLastSave="565" documentId="8_{392A5E7F-AFAE-4CD7-9890-5B995BEC3EE8}" xr6:coauthVersionLast="45" xr6:coauthVersionMax="45" xr10:uidLastSave="{F6788CF4-6E61-46B9-88CC-3642BD112D7D}"/>
  <bookViews>
    <workbookView xWindow="-105" yWindow="-105" windowWidth="19425" windowHeight="10425" xr2:uid="{08FEB05C-C574-4F1E-A176-9DB10B378B83}"/>
  </bookViews>
  <sheets>
    <sheet name="Bill of Materials" sheetId="2" r:id="rId1"/>
    <sheet name="2nd and 3rd Quotes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32" i="3"/>
  <c r="G29" i="3"/>
  <c r="G26" i="3"/>
  <c r="G23" i="3"/>
  <c r="G36" i="3"/>
  <c r="G31" i="3"/>
  <c r="G28" i="3"/>
  <c r="G25" i="3"/>
  <c r="G35" i="3"/>
  <c r="G34" i="3"/>
  <c r="G33" i="3"/>
  <c r="G30" i="3"/>
  <c r="G27" i="3"/>
  <c r="G24" i="3"/>
  <c r="G21" i="3"/>
  <c r="G18" i="3"/>
  <c r="G17" i="3"/>
  <c r="G13" i="3"/>
  <c r="G11" i="3"/>
  <c r="G9" i="3"/>
  <c r="G8" i="3"/>
  <c r="G6" i="3"/>
  <c r="G7" i="2"/>
  <c r="G15" i="2"/>
  <c r="G14" i="2"/>
  <c r="G13" i="2"/>
  <c r="G12" i="2"/>
  <c r="G11" i="2"/>
  <c r="G10" i="2"/>
  <c r="G8" i="2"/>
  <c r="G6" i="2"/>
  <c r="G5" i="2"/>
  <c r="G4" i="2"/>
  <c r="E9" i="2"/>
  <c r="E16" i="2"/>
  <c r="G16" i="2" s="1"/>
  <c r="E17" i="2"/>
  <c r="G17" i="2" s="1"/>
  <c r="G9" i="2"/>
  <c r="G19" i="3"/>
  <c r="E20" i="3"/>
  <c r="G20" i="3" s="1"/>
  <c r="G10" i="3"/>
  <c r="F7" i="3"/>
  <c r="G7" i="3" s="1"/>
  <c r="F4" i="3"/>
  <c r="G4" i="3" s="1"/>
  <c r="F5" i="3"/>
  <c r="G5" i="3" s="1"/>
  <c r="E38" i="3"/>
  <c r="G38" i="3" s="1"/>
  <c r="F3" i="2" l="1"/>
  <c r="G3" i="2" l="1"/>
  <c r="G19" i="2" s="1"/>
</calcChain>
</file>

<file path=xl/sharedStrings.xml><?xml version="1.0" encoding="utf-8"?>
<sst xmlns="http://schemas.openxmlformats.org/spreadsheetml/2006/main" count="169" uniqueCount="91">
  <si>
    <t>Bill of Materials</t>
  </si>
  <si>
    <t>Item #</t>
  </si>
  <si>
    <t>Item</t>
  </si>
  <si>
    <t>Part Number</t>
  </si>
  <si>
    <t>Source</t>
  </si>
  <si>
    <t>Cost</t>
  </si>
  <si>
    <t>Qty.</t>
  </si>
  <si>
    <t>Ext. Cost</t>
  </si>
  <si>
    <t>Link</t>
  </si>
  <si>
    <t>3x5mm Silicon Rubber Tubing</t>
  </si>
  <si>
    <t>Ebay,  giorgio11185</t>
  </si>
  <si>
    <t>https://www.ebay.com/itm/US-Stock-50ft-OD-5mm-ID-3mm-Silicone-Food-Grade-Rubber-Tube-Hose-Pipe/372114317823?hash=item56a3bde1ff:g:zukAAOSwl0Va~nvf</t>
  </si>
  <si>
    <t>Jar w/Cap</t>
  </si>
  <si>
    <t>US Plastic Corp</t>
  </si>
  <si>
    <t>https://www.usplastic.com/catalog/item.aspx?itemid=137579</t>
  </si>
  <si>
    <t>Submersible Pump</t>
  </si>
  <si>
    <t>292F517</t>
  </si>
  <si>
    <t>Alibaba, Fbele</t>
  </si>
  <si>
    <t>https://www.alibaba.com/product-detail/DC-3V-mini-water-pump-Horizontal_1600055883828.html?spm=a2700.galleryofferlist.normal_offer.d_title.292f517drDV4D7</t>
  </si>
  <si>
    <t>PCB</t>
  </si>
  <si>
    <t>PCBWay</t>
  </si>
  <si>
    <t>3ft USB type A to type B mini</t>
  </si>
  <si>
    <t>3021055-03</t>
  </si>
  <si>
    <t>Mouser</t>
  </si>
  <si>
    <t>https://www.mouser.com/ProductDetail/Qualtek/3021055-03?qs=MLItCLRbWswd6xwF2kMv5g%3D%3D</t>
  </si>
  <si>
    <t>Rubber Grommet 1/4" ID, 3/8" slot diamter</t>
  </si>
  <si>
    <t>9600K25</t>
  </si>
  <si>
    <t>McMastercarr</t>
  </si>
  <si>
    <t>https://www.mcmaster.com/9600K25/</t>
  </si>
  <si>
    <t>#4 x 3/4" Thread Forming Screws for Plastics (48-2) / Phillips / Pan Head / Steel / Zinc</t>
  </si>
  <si>
    <t>Fastener Super Store</t>
  </si>
  <si>
    <t>https://www.fastenersuperstore.com/products/231428/thread-forming-screws</t>
  </si>
  <si>
    <t xml:space="preserve">Base - injection molded </t>
  </si>
  <si>
    <t>Xometry</t>
  </si>
  <si>
    <t>Base Lid - IM</t>
  </si>
  <si>
    <t>Mid Level Cover - IM</t>
  </si>
  <si>
    <t>Top - IM</t>
  </si>
  <si>
    <t>Top Cover - IM</t>
  </si>
  <si>
    <t>Pump holder - IM</t>
  </si>
  <si>
    <t xml:space="preserve">Tooling cost per unit </t>
  </si>
  <si>
    <t>Labor Cost (USA)</t>
  </si>
  <si>
    <t>USA Labor (PayScale)</t>
  </si>
  <si>
    <t>https://www.payscale.com/research/US/Job=Assembly_Line_Worker/Hourly_Rate</t>
  </si>
  <si>
    <t>Total</t>
  </si>
  <si>
    <t xml:space="preserve">Tooling cost   </t>
  </si>
  <si>
    <t>2nd and 3rd Quotes</t>
  </si>
  <si>
    <t>3mm x 5mm Silicon tubing</t>
  </si>
  <si>
    <t>3184K288</t>
  </si>
  <si>
    <t>McMaster-Carr</t>
  </si>
  <si>
    <t xml:space="preserve"> </t>
  </si>
  <si>
    <t>SKU: ST-35</t>
  </si>
  <si>
    <t>MODDIY</t>
  </si>
  <si>
    <t>https://www.moddiy.com/products/High-Quality-Food-Grade-Flexible-Silicone-Tubing-3mm-ID-x-5mm-OD.html</t>
  </si>
  <si>
    <t>32oz Clear PET container with grips without cap</t>
  </si>
  <si>
    <t>3471B03-B</t>
  </si>
  <si>
    <t>Berlin Packaging</t>
  </si>
  <si>
    <t>https://www.berlinpackaging.com/3471b03-b-32-oz-clear-petg-plastic-gripper-containers-cap-not-included/?promo=shopping&amp;gclid=CjwKCAiA17P9BRB2EiwAMvwNyE7CTAg7NEDnJyqsTtRY_4tkwDE4mf6LfjL6a2rJwqfF5hl_xoNW2RoC6rsQAvD_BwE</t>
  </si>
  <si>
    <t>Clear PET 32oz Jar/cap</t>
  </si>
  <si>
    <t>CP-B124</t>
  </si>
  <si>
    <t>Premium Vials</t>
  </si>
  <si>
    <t>https://www.premiumvials.com/pk-of-126-32-oz-clear-pet-square-grip-container-with-89-400-neck-finish/?gclid=CjwKCAiA17P9BRB2EiwAMvwNyOSj5k73hrU0c_0BdiB-KwcXvU-RzyZ2A9qlo7QW68TfSZ2a8huAYBoCi8IQAvD_BwE</t>
  </si>
  <si>
    <t>Submersible pump, 3-5v</t>
  </si>
  <si>
    <t>B08D986N3V</t>
  </si>
  <si>
    <t>Amazon - Sen Mod</t>
  </si>
  <si>
    <t>https://www.amazon.com/Senmod-Silent-Submersible-Computer-Cooled/dp/B08D986N3V/ref=asc_df_B08D986N3V/?tag=hyprod-20&amp;linkCode=df0&amp;hvadid=475811883826&amp;hvpos=&amp;hvnetw=g&amp;hvrand=9367416685088490272&amp;hvpone=&amp;hvptwo=&amp;hvqmt=&amp;hvdev=c&amp;hvdvcmdl=&amp;hvlocint=&amp;hvlocphy=1017557&amp;hvtargid=pla-1017501907141&amp;psc=1</t>
  </si>
  <si>
    <t>Submersible pump 3-6v</t>
  </si>
  <si>
    <t>#00002</t>
  </si>
  <si>
    <t xml:space="preserve">Ebay - Light in the Box </t>
  </si>
  <si>
    <t>https://www.google.com/shopping/product/1?q=5v+aquarium+pump&amp;prds=epd:13384529663656184103,eto:13384529663656184103_0,pid:13384529663656184103,prmr:1&amp;sa=X&amp;ved=0ahUKEwjZ3cLa-P3sAhUEXqwKHQ1OC-oQ9pwGCAU</t>
  </si>
  <si>
    <t>Submersible Pump, 5v</t>
  </si>
  <si>
    <t>Rush PCB</t>
  </si>
  <si>
    <t>4PCB</t>
  </si>
  <si>
    <t>1ft USB2.0 A Male to Mini-B 5-pin Male Cable</t>
  </si>
  <si>
    <t>U2105-1101</t>
  </si>
  <si>
    <t>Cable Leader</t>
  </si>
  <si>
    <t>https://www.cableleader.com/1ft-usb2-0-a-male-to-mini-b-5-pin-male-cable.html?utm_source=google&amp;utm_medium=cpc&amp;adpos=&amp;scid=scplpU2105-1101&amp;sc_intid=U2105-1101&amp;gclid=CjwKCAiA17P9BRB2EiwAMvwNyDmIddH9LL2dWKgiERrizaTJMVOG2IA1XYbWWg8g1f_EnsJJmBgLdhoCymMQAvD_BwE</t>
  </si>
  <si>
    <t>USB 2.0 Cable, A-Male/Mini B-Male, 5-Pin, Hi-Speed 480Mbps, 3FT</t>
  </si>
  <si>
    <t>USB2-3017-ABM5</t>
  </si>
  <si>
    <t>Primus Cable</t>
  </si>
  <si>
    <t>https://www.primuscable.com/products/usb-2-0-cable-a-malemini-b-male-5-pin-hi-speed-480mbps-1ft-3ft-6ft-10ft-15ft?variant=29922523119661</t>
  </si>
  <si>
    <t>Rounded Head Thread-Forming Screws</t>
  </si>
  <si>
    <t>97349A418</t>
  </si>
  <si>
    <t>https://www.mcmaster.com/97349A417/</t>
  </si>
  <si>
    <t>#4-20 x 3/4 in Zinc-Plated Case Hardened Steel Thread Forming Screw with Pan Head Type, 100 PK</t>
  </si>
  <si>
    <t>5JE99</t>
  </si>
  <si>
    <t>Grianger Industrial</t>
  </si>
  <si>
    <t>https://www.grainger.com/product/TAMPER-PRUF-SCREW-4-20-x-3-4-in-Zinc-Plated-5JE99</t>
  </si>
  <si>
    <t xml:space="preserve">Texas Injection </t>
  </si>
  <si>
    <t>Protolabs</t>
  </si>
  <si>
    <t>Pump holder</t>
  </si>
  <si>
    <t>3D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</si>
</sst>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2"/>
    <xf numFmtId="164" fontId="0" fillId="0" borderId="0" xfId="0" applyNumberFormat="1"/>
    <xf numFmtId="0" fontId="0" fillId="0" borderId="0" xfId="0" applyAlignment="1">
      <alignment horizontal="center" vertical="center"/>
    </xf>
    <xf numFmtId="44" fontId="4" fillId="0" borderId="0" xfId="1" applyFon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0" fontId="0" fillId="0" borderId="1" xfId="0" applyNumberFormat="1" applyBorder="1"/>
    <xf numFmtId="0" fontId="4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19</xdr:row>
      <xdr:rowOff>161925</xdr:rowOff>
    </xdr:from>
    <xdr:to>
      <xdr:col>15</xdr:col>
      <xdr:colOff>180975</xdr:colOff>
      <xdr:row>44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7841-50B5-44CA-8B28-A1C16F47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3971925"/>
          <a:ext cx="3419475" cy="477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yscale.com/research/US/Job=Assembly_Line_Worker/Hourly_Rat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DC-3V-mini-water-pump-Horizontal_1600055883828.html?spm=a2700.galleryofferlist.normal_offer.d_title.292f517drDV4D7" TargetMode="External"/><Relationship Id="rId1" Type="http://schemas.openxmlformats.org/officeDocument/2006/relationships/hyperlink" Target="https://www.ebay.com/itm/US-Stock-50ft-OD-5mm-ID-3mm-Silicone-Food-Grade-Rubber-Tube-Hose-Pipe/372114317823?hash=item56a3bde1ff:g:zukAAOSwl0Va~nvf" TargetMode="External"/><Relationship Id="rId6" Type="http://schemas.openxmlformats.org/officeDocument/2006/relationships/hyperlink" Target="https://www.mcmaster.com/9600K25/" TargetMode="External"/><Relationship Id="rId5" Type="http://schemas.openxmlformats.org/officeDocument/2006/relationships/hyperlink" Target="https://www.usplastic.com/catalog/item.aspx?itemid=137579" TargetMode="External"/><Relationship Id="rId4" Type="http://schemas.openxmlformats.org/officeDocument/2006/relationships/hyperlink" Target="https://www.mouser.com/ProductDetail/Qualtek/3021055-03?qs=MLItCLRbWswd6xwF2kMv5g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bleleader.com/1ft-usb2-0-a-male-to-mini-b-5-pin-male-cable.html?utm_source=google&amp;utm_medium=cpc&amp;adpos=&amp;scid=scplpU2105-1101&amp;sc_intid=U2105-1101&amp;gclid=CjwKCAiA17P9BRB2EiwAMvwNyDmIddH9LL2dWKgiERrizaTJMVOG2IA1XYbWWg8g1f_EnsJJmBgLdhoCymMQAvD_BwE" TargetMode="External"/><Relationship Id="rId3" Type="http://schemas.openxmlformats.org/officeDocument/2006/relationships/hyperlink" Target="https://www.payscale.com/research/US/Job=Assembly_Line_Worker/Hourly_Rate" TargetMode="External"/><Relationship Id="rId7" Type="http://schemas.openxmlformats.org/officeDocument/2006/relationships/hyperlink" Target="https://www.moddiy.com/products/High-Quality-Food-Grade-Flexible-Silicone-Tubing-3mm-ID-x-5mm-OD.html" TargetMode="External"/><Relationship Id="rId2" Type="http://schemas.openxmlformats.org/officeDocument/2006/relationships/hyperlink" Target="https://www.alibaba.com/product-detail/DC-3V-mini-water-pump-Horizontal_1600055883828.html?spm=a2700.galleryofferlist.normal_offer.d_title.292f517drDV4D7" TargetMode="External"/><Relationship Id="rId1" Type="http://schemas.openxmlformats.org/officeDocument/2006/relationships/hyperlink" Target="https://www.ebay.com/itm/US-Stock-50ft-OD-5mm-ID-3mm-Silicone-Food-Grade-Rubber-Tube-Hose-Pipe/372114317823?hash=item56a3bde1ff:g:zukAAOSwl0Va~nvf" TargetMode="External"/><Relationship Id="rId6" Type="http://schemas.openxmlformats.org/officeDocument/2006/relationships/hyperlink" Target="https://www.usplastic.com/catalog/item.aspx?itemid=137579" TargetMode="External"/><Relationship Id="rId5" Type="http://schemas.openxmlformats.org/officeDocument/2006/relationships/hyperlink" Target="https://www.mcmaster.com/97349A417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Qualtek/3021055-03?qs=MLItCLRbWswd6xwF2kMv5g%3D%3D" TargetMode="External"/><Relationship Id="rId9" Type="http://schemas.openxmlformats.org/officeDocument/2006/relationships/hyperlink" Target="https://www.primuscable.com/products/usb-2-0-cable-a-malemini-b-male-5-pin-hi-speed-480mbps-1ft-3ft-6ft-10ft-15ft?variant=299225231196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5A89-79CE-4F35-9E80-5C45D32F483E}">
  <dimension ref="A1:I23"/>
  <sheetViews>
    <sheetView tabSelected="1" workbookViewId="0">
      <selection activeCell="E21" sqref="E21"/>
    </sheetView>
  </sheetViews>
  <sheetFormatPr defaultRowHeight="15"/>
  <cols>
    <col min="1" max="1" width="6.7109375" bestFit="1" customWidth="1"/>
    <col min="2" max="2" width="44" customWidth="1"/>
    <col min="3" max="3" width="13.28515625" bestFit="1" customWidth="1"/>
    <col min="4" max="4" width="19.85546875" bestFit="1" customWidth="1"/>
    <col min="5" max="5" width="12.7109375" customWidth="1"/>
    <col min="6" max="6" width="7.7109375" customWidth="1"/>
    <col min="7" max="7" width="8.7109375" bestFit="1" customWidth="1"/>
  </cols>
  <sheetData>
    <row r="1" spans="1:9">
      <c r="A1" s="17" t="s">
        <v>0</v>
      </c>
      <c r="B1" s="17"/>
      <c r="C1" s="17"/>
      <c r="D1" s="17"/>
      <c r="E1" s="17"/>
      <c r="F1" s="17"/>
      <c r="G1" s="17"/>
    </row>
    <row r="2" spans="1:9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1</v>
      </c>
      <c r="I2" t="s">
        <v>8</v>
      </c>
    </row>
    <row r="3" spans="1:9">
      <c r="A3" s="6">
        <v>1</v>
      </c>
      <c r="B3" s="6" t="s">
        <v>9</v>
      </c>
      <c r="C3" s="13">
        <v>372114317823</v>
      </c>
      <c r="D3" s="6" t="s">
        <v>10</v>
      </c>
      <c r="E3" s="7">
        <v>14.36</v>
      </c>
      <c r="F3" s="6">
        <f>1/75</f>
        <v>1.3333333333333334E-2</v>
      </c>
      <c r="G3" s="7">
        <f>(E3*F3)</f>
        <v>0.19146666666666667</v>
      </c>
      <c r="H3" s="6">
        <v>1</v>
      </c>
      <c r="I3" s="2" t="s">
        <v>11</v>
      </c>
    </row>
    <row r="4" spans="1:9">
      <c r="A4" s="6">
        <v>2</v>
      </c>
      <c r="B4" s="6" t="s">
        <v>12</v>
      </c>
      <c r="C4" s="12">
        <v>137579</v>
      </c>
      <c r="D4" s="6" t="s">
        <v>13</v>
      </c>
      <c r="E4" s="7">
        <v>0.87</v>
      </c>
      <c r="F4" s="6">
        <v>1</v>
      </c>
      <c r="G4" s="7">
        <f>(E4*F4)</f>
        <v>0.87</v>
      </c>
      <c r="H4" s="6">
        <v>2</v>
      </c>
      <c r="I4" s="2" t="s">
        <v>14</v>
      </c>
    </row>
    <row r="5" spans="1:9">
      <c r="A5" s="6">
        <v>3</v>
      </c>
      <c r="B5" s="6" t="s">
        <v>15</v>
      </c>
      <c r="C5" s="12" t="s">
        <v>16</v>
      </c>
      <c r="D5" s="6" t="s">
        <v>17</v>
      </c>
      <c r="E5" s="7">
        <v>0.33</v>
      </c>
      <c r="F5" s="6">
        <v>1</v>
      </c>
      <c r="G5" s="7">
        <f>(E5*F5)</f>
        <v>0.33</v>
      </c>
      <c r="H5" s="6">
        <v>3</v>
      </c>
      <c r="I5" s="2" t="s">
        <v>18</v>
      </c>
    </row>
    <row r="6" spans="1:9">
      <c r="A6" s="6">
        <v>4</v>
      </c>
      <c r="B6" s="6" t="s">
        <v>19</v>
      </c>
      <c r="D6" s="6" t="s">
        <v>20</v>
      </c>
      <c r="E6" s="7">
        <v>0.62</v>
      </c>
      <c r="F6" s="6">
        <v>1</v>
      </c>
      <c r="G6" s="7">
        <f>E6</f>
        <v>0.62</v>
      </c>
      <c r="H6" s="6">
        <v>4</v>
      </c>
    </row>
    <row r="7" spans="1:9">
      <c r="A7" s="6">
        <v>5</v>
      </c>
      <c r="B7" s="8" t="s">
        <v>21</v>
      </c>
      <c r="C7" s="12" t="s">
        <v>22</v>
      </c>
      <c r="D7" s="6" t="s">
        <v>23</v>
      </c>
      <c r="E7" s="7">
        <v>0.98299999999999998</v>
      </c>
      <c r="F7" s="6">
        <v>1</v>
      </c>
      <c r="G7" s="7">
        <f>(E7*F7)</f>
        <v>0.98299999999999998</v>
      </c>
      <c r="H7" s="6">
        <v>5</v>
      </c>
      <c r="I7" s="2" t="s">
        <v>24</v>
      </c>
    </row>
    <row r="8" spans="1:9">
      <c r="A8" s="6">
        <v>6</v>
      </c>
      <c r="B8" s="8" t="s">
        <v>25</v>
      </c>
      <c r="C8" s="12" t="s">
        <v>26</v>
      </c>
      <c r="D8" s="6" t="s">
        <v>27</v>
      </c>
      <c r="E8" s="9">
        <v>7.0000000000000007E-2</v>
      </c>
      <c r="F8" s="6">
        <v>1</v>
      </c>
      <c r="G8" s="7">
        <f>E8*F8</f>
        <v>7.0000000000000007E-2</v>
      </c>
      <c r="H8" s="6">
        <v>6</v>
      </c>
      <c r="I8" s="2" t="s">
        <v>28</v>
      </c>
    </row>
    <row r="9" spans="1:9">
      <c r="A9" s="6">
        <v>7</v>
      </c>
      <c r="B9" s="8" t="s">
        <v>29</v>
      </c>
      <c r="C9" s="10">
        <v>231428</v>
      </c>
      <c r="D9" s="6" t="s">
        <v>30</v>
      </c>
      <c r="E9" s="7">
        <f>142/10000</f>
        <v>1.4200000000000001E-2</v>
      </c>
      <c r="F9" s="6">
        <v>4</v>
      </c>
      <c r="G9" s="7">
        <f>F9*E9</f>
        <v>5.6800000000000003E-2</v>
      </c>
      <c r="H9" s="6">
        <v>7</v>
      </c>
      <c r="I9" s="2" t="s">
        <v>31</v>
      </c>
    </row>
    <row r="10" spans="1:9">
      <c r="A10" s="6">
        <v>8</v>
      </c>
      <c r="B10" s="6" t="s">
        <v>32</v>
      </c>
      <c r="C10" s="12"/>
      <c r="D10" s="6" t="s">
        <v>33</v>
      </c>
      <c r="E10" s="11">
        <v>1.2</v>
      </c>
      <c r="F10" s="6">
        <v>1</v>
      </c>
      <c r="G10" s="7">
        <f>(E10*F10)</f>
        <v>1.2</v>
      </c>
      <c r="H10" s="6">
        <v>8</v>
      </c>
    </row>
    <row r="11" spans="1:9">
      <c r="A11" s="6">
        <v>9</v>
      </c>
      <c r="B11" s="6" t="s">
        <v>34</v>
      </c>
      <c r="C11" s="12"/>
      <c r="D11" s="6" t="s">
        <v>33</v>
      </c>
      <c r="E11" s="11">
        <v>1.02</v>
      </c>
      <c r="F11" s="6">
        <v>1</v>
      </c>
      <c r="G11" s="7">
        <f>(E11*F11)</f>
        <v>1.02</v>
      </c>
      <c r="H11" s="6">
        <v>9</v>
      </c>
    </row>
    <row r="12" spans="1:9">
      <c r="A12" s="6">
        <v>10</v>
      </c>
      <c r="B12" s="6" t="s">
        <v>35</v>
      </c>
      <c r="C12" s="12"/>
      <c r="D12" s="6" t="s">
        <v>33</v>
      </c>
      <c r="E12" s="11">
        <v>0.75</v>
      </c>
      <c r="F12" s="6">
        <v>1</v>
      </c>
      <c r="G12" s="7">
        <f>(E12*F12)</f>
        <v>0.75</v>
      </c>
      <c r="H12" s="6">
        <v>10</v>
      </c>
    </row>
    <row r="13" spans="1:9">
      <c r="A13" s="6">
        <v>11</v>
      </c>
      <c r="B13" s="6" t="s">
        <v>36</v>
      </c>
      <c r="C13" s="12"/>
      <c r="D13" s="6" t="s">
        <v>33</v>
      </c>
      <c r="E13" s="11">
        <v>1.42</v>
      </c>
      <c r="F13" s="6">
        <v>1</v>
      </c>
      <c r="G13" s="7">
        <f>(E13*F13)</f>
        <v>1.42</v>
      </c>
      <c r="H13" s="6">
        <v>11</v>
      </c>
    </row>
    <row r="14" spans="1:9">
      <c r="A14" s="6">
        <v>12</v>
      </c>
      <c r="B14" s="6" t="s">
        <v>37</v>
      </c>
      <c r="C14" s="12"/>
      <c r="D14" s="6" t="s">
        <v>33</v>
      </c>
      <c r="E14" s="11">
        <v>1.04</v>
      </c>
      <c r="F14" s="6">
        <v>1</v>
      </c>
      <c r="G14" s="7">
        <f>(E14*F14)</f>
        <v>1.04</v>
      </c>
      <c r="H14" s="6">
        <v>12</v>
      </c>
    </row>
    <row r="15" spans="1:9">
      <c r="A15" s="6">
        <v>13</v>
      </c>
      <c r="B15" s="6" t="s">
        <v>38</v>
      </c>
      <c r="C15" s="12"/>
      <c r="D15" s="6" t="s">
        <v>33</v>
      </c>
      <c r="E15" s="7">
        <v>0.4</v>
      </c>
      <c r="F15" s="6">
        <v>1</v>
      </c>
      <c r="G15" s="7">
        <f>(E15*F15)</f>
        <v>0.4</v>
      </c>
      <c r="H15" s="6">
        <v>13</v>
      </c>
    </row>
    <row r="16" spans="1:9">
      <c r="A16" s="6">
        <v>14</v>
      </c>
      <c r="B16" s="6" t="s">
        <v>39</v>
      </c>
      <c r="C16" s="12"/>
      <c r="D16" s="6" t="s">
        <v>33</v>
      </c>
      <c r="E16" s="11">
        <f>E21/28000</f>
        <v>1.1150357142857144</v>
      </c>
      <c r="F16" s="6">
        <v>1</v>
      </c>
      <c r="G16" s="7">
        <f>(E16*F16)</f>
        <v>1.1150357142857144</v>
      </c>
      <c r="H16" s="6">
        <v>14</v>
      </c>
    </row>
    <row r="17" spans="1:9">
      <c r="A17" s="6">
        <v>15</v>
      </c>
      <c r="B17" s="6" t="s">
        <v>40</v>
      </c>
      <c r="C17" s="12"/>
      <c r="D17" s="6" t="s">
        <v>41</v>
      </c>
      <c r="E17" s="7">
        <f>13.45</f>
        <v>13.45</v>
      </c>
      <c r="F17" s="6">
        <v>8.8735999999999995E-2</v>
      </c>
      <c r="G17" s="7">
        <f>(E17*F17)</f>
        <v>1.1934992</v>
      </c>
      <c r="H17" s="6">
        <v>15</v>
      </c>
      <c r="I17" s="2" t="s">
        <v>42</v>
      </c>
    </row>
    <row r="18" spans="1:9">
      <c r="E18" s="1"/>
      <c r="G18" s="1"/>
    </row>
    <row r="19" spans="1:9">
      <c r="F19" t="s">
        <v>43</v>
      </c>
      <c r="G19" s="5">
        <f>SUM(G3:G17)</f>
        <v>11.259801580952381</v>
      </c>
    </row>
    <row r="21" spans="1:9">
      <c r="B21" t="s">
        <v>44</v>
      </c>
      <c r="E21" s="3">
        <v>31221</v>
      </c>
    </row>
    <row r="23" spans="1:9">
      <c r="E23" s="3"/>
    </row>
  </sheetData>
  <mergeCells count="1">
    <mergeCell ref="A1:G1"/>
  </mergeCells>
  <hyperlinks>
    <hyperlink ref="I3" r:id="rId1" xr:uid="{00817B1B-ADDB-48C1-8BC3-02559BD12DA2}"/>
    <hyperlink ref="I5" r:id="rId2" xr:uid="{FF8BC0C9-8EFF-4554-AC14-8D416A8287A2}"/>
    <hyperlink ref="I17" r:id="rId3" xr:uid="{C47C827C-3AF9-4248-989C-EC6006C35C5A}"/>
    <hyperlink ref="I7" r:id="rId4" xr:uid="{46C01231-4AD2-4684-8A56-92D52A715F71}"/>
    <hyperlink ref="I4" r:id="rId5" xr:uid="{8D4673BA-5877-4F8A-877F-E1003E49B06C}"/>
    <hyperlink ref="I8" r:id="rId6" xr:uid="{8DF40EDB-BCAF-4652-9A42-6EA768260EDD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2EF2-6272-4777-9059-AD93F47AA13C}">
  <dimension ref="A1:AD56"/>
  <sheetViews>
    <sheetView workbookViewId="0">
      <selection activeCell="I7" sqref="I7"/>
    </sheetView>
  </sheetViews>
  <sheetFormatPr defaultRowHeight="15"/>
  <cols>
    <col min="2" max="2" width="89.140625" bestFit="1" customWidth="1"/>
    <col min="3" max="3" width="16.140625" bestFit="1" customWidth="1"/>
    <col min="4" max="4" width="19.7109375" bestFit="1" customWidth="1"/>
    <col min="5" max="5" width="13.28515625" customWidth="1"/>
    <col min="6" max="6" width="6.42578125" customWidth="1"/>
    <col min="7" max="7" width="13.28515625" customWidth="1"/>
    <col min="9" max="9" width="155.7109375" customWidth="1"/>
    <col min="30" max="30" width="110.140625" customWidth="1"/>
  </cols>
  <sheetData>
    <row r="1" spans="1:30">
      <c r="A1" s="17" t="s">
        <v>45</v>
      </c>
      <c r="B1" s="17"/>
      <c r="C1" s="17"/>
      <c r="D1" s="17"/>
      <c r="E1" s="17"/>
      <c r="F1" s="17"/>
      <c r="G1" s="17"/>
    </row>
    <row r="2" spans="1:3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1</v>
      </c>
      <c r="I2" t="s">
        <v>8</v>
      </c>
    </row>
    <row r="3" spans="1:30">
      <c r="A3" s="6">
        <v>1</v>
      </c>
      <c r="B3" s="6" t="s">
        <v>46</v>
      </c>
      <c r="C3" s="10" t="s">
        <v>47</v>
      </c>
      <c r="D3" s="6" t="s">
        <v>48</v>
      </c>
      <c r="E3" s="7">
        <v>0.67</v>
      </c>
      <c r="F3" s="6">
        <v>1</v>
      </c>
      <c r="G3" s="7">
        <v>0.67</v>
      </c>
      <c r="H3">
        <v>1</v>
      </c>
      <c r="I3" s="14"/>
      <c r="J3" t="s">
        <v>49</v>
      </c>
    </row>
    <row r="4" spans="1:30">
      <c r="A4" s="6">
        <v>1</v>
      </c>
      <c r="B4" s="6" t="s">
        <v>46</v>
      </c>
      <c r="C4" s="10" t="s">
        <v>50</v>
      </c>
      <c r="D4" s="6" t="s">
        <v>51</v>
      </c>
      <c r="E4" s="7">
        <v>0.99</v>
      </c>
      <c r="F4" s="16">
        <f>2/3</f>
        <v>0.66666666666666663</v>
      </c>
      <c r="G4" s="7">
        <f>F4*E4</f>
        <v>0.65999999999999992</v>
      </c>
      <c r="H4">
        <v>1</v>
      </c>
      <c r="I4" s="15" t="s">
        <v>52</v>
      </c>
      <c r="J4" t="s">
        <v>49</v>
      </c>
    </row>
    <row r="5" spans="1:30">
      <c r="A5" s="6">
        <v>1</v>
      </c>
      <c r="B5" s="6" t="s">
        <v>9</v>
      </c>
      <c r="C5" s="10"/>
      <c r="D5" s="6" t="s">
        <v>10</v>
      </c>
      <c r="E5" s="7">
        <v>14.36</v>
      </c>
      <c r="F5" s="6">
        <f>1/75</f>
        <v>1.3333333333333334E-2</v>
      </c>
      <c r="G5" s="7">
        <f>(E5*F5)</f>
        <v>0.19146666666666667</v>
      </c>
      <c r="H5">
        <v>1</v>
      </c>
      <c r="I5" s="15" t="s">
        <v>11</v>
      </c>
      <c r="J5" t="s">
        <v>49</v>
      </c>
    </row>
    <row r="6" spans="1:30" ht="30">
      <c r="A6" s="6">
        <v>2</v>
      </c>
      <c r="B6" s="6" t="s">
        <v>53</v>
      </c>
      <c r="C6" s="10" t="s">
        <v>54</v>
      </c>
      <c r="D6" s="6" t="s">
        <v>55</v>
      </c>
      <c r="E6" s="7">
        <v>0.96</v>
      </c>
      <c r="F6" s="6">
        <v>1</v>
      </c>
      <c r="G6" s="7">
        <f>(E6*F6)</f>
        <v>0.96</v>
      </c>
      <c r="H6">
        <v>2</v>
      </c>
      <c r="I6" s="15" t="s">
        <v>56</v>
      </c>
      <c r="J6" t="s">
        <v>49</v>
      </c>
    </row>
    <row r="7" spans="1:30" ht="30">
      <c r="A7" s="6">
        <v>2</v>
      </c>
      <c r="B7" s="6" t="s">
        <v>57</v>
      </c>
      <c r="C7" s="10" t="s">
        <v>58</v>
      </c>
      <c r="D7" s="6" t="s">
        <v>59</v>
      </c>
      <c r="E7" s="7">
        <v>159.99</v>
      </c>
      <c r="F7" s="6">
        <f>1/126</f>
        <v>7.9365079365079361E-3</v>
      </c>
      <c r="G7" s="7">
        <f>E7*F7</f>
        <v>1.2697619047619049</v>
      </c>
      <c r="H7">
        <v>2</v>
      </c>
      <c r="I7" s="15" t="s">
        <v>60</v>
      </c>
      <c r="J7" t="s">
        <v>49</v>
      </c>
    </row>
    <row r="8" spans="1:30">
      <c r="A8" s="6">
        <v>2</v>
      </c>
      <c r="B8" s="6" t="s">
        <v>12</v>
      </c>
      <c r="C8" s="10"/>
      <c r="D8" s="6" t="s">
        <v>13</v>
      </c>
      <c r="E8" s="7">
        <v>0.87</v>
      </c>
      <c r="F8" s="6">
        <v>1</v>
      </c>
      <c r="G8" s="7">
        <f>(E8*F8)</f>
        <v>0.87</v>
      </c>
      <c r="H8">
        <v>2</v>
      </c>
      <c r="I8" s="15" t="s">
        <v>14</v>
      </c>
      <c r="J8" t="s">
        <v>49</v>
      </c>
    </row>
    <row r="9" spans="1:30" ht="52.5" customHeight="1">
      <c r="A9" s="6">
        <v>3</v>
      </c>
      <c r="B9" s="6" t="s">
        <v>61</v>
      </c>
      <c r="C9" s="10" t="s">
        <v>62</v>
      </c>
      <c r="D9" s="6" t="s">
        <v>63</v>
      </c>
      <c r="E9" s="7">
        <v>12.99</v>
      </c>
      <c r="F9" s="6">
        <v>10</v>
      </c>
      <c r="G9" s="7">
        <f>E9/F9</f>
        <v>1.2989999999999999</v>
      </c>
      <c r="H9">
        <v>3</v>
      </c>
      <c r="I9" s="15" t="s">
        <v>64</v>
      </c>
      <c r="J9" t="s">
        <v>49</v>
      </c>
      <c r="AD9" s="14"/>
    </row>
    <row r="10" spans="1:30" ht="30">
      <c r="A10" s="6">
        <v>3</v>
      </c>
      <c r="B10" s="6" t="s">
        <v>65</v>
      </c>
      <c r="C10" s="10" t="s">
        <v>66</v>
      </c>
      <c r="D10" s="6" t="s">
        <v>67</v>
      </c>
      <c r="E10" s="7">
        <v>4.1900000000000004</v>
      </c>
      <c r="F10" s="6">
        <v>1</v>
      </c>
      <c r="G10" s="7">
        <f>E10/F10</f>
        <v>4.1900000000000004</v>
      </c>
      <c r="H10">
        <v>3</v>
      </c>
      <c r="I10" s="15" t="s">
        <v>68</v>
      </c>
      <c r="J10" t="s">
        <v>49</v>
      </c>
    </row>
    <row r="11" spans="1:30">
      <c r="A11" s="6">
        <v>3</v>
      </c>
      <c r="B11" s="6" t="s">
        <v>69</v>
      </c>
      <c r="C11" s="10"/>
      <c r="D11" s="6" t="s">
        <v>17</v>
      </c>
      <c r="E11" s="7">
        <v>0.33</v>
      </c>
      <c r="F11" s="6">
        <v>1</v>
      </c>
      <c r="G11" s="7">
        <f>(E11*F11)</f>
        <v>0.33</v>
      </c>
      <c r="H11">
        <v>3</v>
      </c>
      <c r="I11" s="15" t="s">
        <v>18</v>
      </c>
      <c r="J11" t="s">
        <v>49</v>
      </c>
    </row>
    <row r="12" spans="1:30">
      <c r="A12" s="6">
        <v>4</v>
      </c>
      <c r="B12" s="6" t="s">
        <v>19</v>
      </c>
      <c r="C12" s="10"/>
      <c r="D12" s="6" t="s">
        <v>70</v>
      </c>
      <c r="E12" s="9">
        <v>10.85</v>
      </c>
      <c r="F12" s="6">
        <v>1</v>
      </c>
      <c r="G12" s="9">
        <v>10.85</v>
      </c>
      <c r="H12">
        <v>4</v>
      </c>
      <c r="I12" s="15"/>
    </row>
    <row r="13" spans="1:30">
      <c r="A13" s="6">
        <v>4</v>
      </c>
      <c r="B13" s="6" t="s">
        <v>19</v>
      </c>
      <c r="C13" s="10"/>
      <c r="D13" s="6" t="s">
        <v>20</v>
      </c>
      <c r="E13" s="7">
        <v>0.62</v>
      </c>
      <c r="F13" s="6">
        <v>1</v>
      </c>
      <c r="G13" s="7">
        <f>E13</f>
        <v>0.62</v>
      </c>
      <c r="H13">
        <v>4</v>
      </c>
      <c r="I13" s="15"/>
    </row>
    <row r="14" spans="1:30">
      <c r="A14" s="6">
        <v>4</v>
      </c>
      <c r="B14" s="6" t="s">
        <v>19</v>
      </c>
      <c r="C14" s="10"/>
      <c r="D14" s="6" t="s">
        <v>71</v>
      </c>
      <c r="E14" s="7">
        <v>3.32</v>
      </c>
      <c r="F14" s="6">
        <v>1</v>
      </c>
      <c r="G14" s="7">
        <v>3.32</v>
      </c>
      <c r="H14">
        <v>4</v>
      </c>
      <c r="I14" s="14"/>
    </row>
    <row r="15" spans="1:30" ht="30">
      <c r="A15" s="6">
        <v>5</v>
      </c>
      <c r="B15" s="6" t="s">
        <v>72</v>
      </c>
      <c r="C15" s="10" t="s">
        <v>73</v>
      </c>
      <c r="D15" s="6" t="s">
        <v>74</v>
      </c>
      <c r="E15" s="7">
        <v>0.77</v>
      </c>
      <c r="F15" s="6">
        <v>1</v>
      </c>
      <c r="G15" s="7">
        <v>0.77</v>
      </c>
      <c r="H15">
        <v>5</v>
      </c>
      <c r="I15" s="15" t="s">
        <v>75</v>
      </c>
    </row>
    <row r="16" spans="1:30">
      <c r="A16" s="6">
        <v>5</v>
      </c>
      <c r="B16" s="6" t="s">
        <v>76</v>
      </c>
      <c r="C16" s="10" t="s">
        <v>77</v>
      </c>
      <c r="D16" s="6" t="s">
        <v>78</v>
      </c>
      <c r="E16" s="7">
        <v>1.1299999999999999</v>
      </c>
      <c r="F16" s="6">
        <v>1</v>
      </c>
      <c r="G16" s="7">
        <v>1.1299999999999999</v>
      </c>
      <c r="H16">
        <v>5</v>
      </c>
      <c r="I16" s="15" t="s">
        <v>79</v>
      </c>
    </row>
    <row r="17" spans="1:9">
      <c r="A17" s="6">
        <v>5</v>
      </c>
      <c r="B17" s="8" t="s">
        <v>21</v>
      </c>
      <c r="C17" s="10" t="s">
        <v>22</v>
      </c>
      <c r="D17" s="6" t="s">
        <v>23</v>
      </c>
      <c r="E17" s="7">
        <v>0.98299999999999998</v>
      </c>
      <c r="F17" s="6">
        <v>1</v>
      </c>
      <c r="G17" s="7">
        <f>(E17*F17)</f>
        <v>0.98299999999999998</v>
      </c>
      <c r="H17">
        <v>5</v>
      </c>
      <c r="I17" s="15" t="s">
        <v>24</v>
      </c>
    </row>
    <row r="18" spans="1:9">
      <c r="A18" s="6">
        <v>6</v>
      </c>
      <c r="B18" s="6" t="s">
        <v>80</v>
      </c>
      <c r="C18" s="10" t="s">
        <v>81</v>
      </c>
      <c r="D18" s="6" t="s">
        <v>48</v>
      </c>
      <c r="E18" s="7">
        <v>6.3E-2</v>
      </c>
      <c r="F18" s="6">
        <v>4</v>
      </c>
      <c r="G18" s="7">
        <f>(E18*F18)</f>
        <v>0.252</v>
      </c>
      <c r="H18">
        <v>6</v>
      </c>
      <c r="I18" s="15" t="s">
        <v>82</v>
      </c>
    </row>
    <row r="19" spans="1:9">
      <c r="A19" s="6">
        <v>6</v>
      </c>
      <c r="B19" s="6" t="s">
        <v>83</v>
      </c>
      <c r="C19" s="10" t="s">
        <v>84</v>
      </c>
      <c r="D19" s="6" t="s">
        <v>85</v>
      </c>
      <c r="E19" s="7">
        <v>0.1615</v>
      </c>
      <c r="F19" s="6">
        <v>4</v>
      </c>
      <c r="G19" s="7">
        <f>F19*E19</f>
        <v>0.64600000000000002</v>
      </c>
      <c r="H19">
        <v>6</v>
      </c>
      <c r="I19" s="15" t="s">
        <v>86</v>
      </c>
    </row>
    <row r="20" spans="1:9">
      <c r="A20" s="6">
        <v>6</v>
      </c>
      <c r="B20" s="8" t="s">
        <v>29</v>
      </c>
      <c r="C20" s="10">
        <v>231428</v>
      </c>
      <c r="D20" s="6" t="s">
        <v>30</v>
      </c>
      <c r="E20" s="7">
        <f>142/10000</f>
        <v>1.4200000000000001E-2</v>
      </c>
      <c r="F20" s="6">
        <v>4</v>
      </c>
      <c r="G20" s="7">
        <f>F20*E20</f>
        <v>5.6800000000000003E-2</v>
      </c>
      <c r="H20">
        <v>6</v>
      </c>
      <c r="I20" s="15" t="s">
        <v>31</v>
      </c>
    </row>
    <row r="21" spans="1:9">
      <c r="A21" s="6">
        <v>8</v>
      </c>
      <c r="B21" s="6" t="s">
        <v>32</v>
      </c>
      <c r="C21" s="10"/>
      <c r="D21" s="6" t="s">
        <v>33</v>
      </c>
      <c r="E21" s="7">
        <v>1.2</v>
      </c>
      <c r="F21" s="6">
        <v>1</v>
      </c>
      <c r="G21" s="7">
        <f>(E21*F21)</f>
        <v>1.2</v>
      </c>
      <c r="H21">
        <v>8</v>
      </c>
      <c r="I21" s="14"/>
    </row>
    <row r="22" spans="1:9">
      <c r="A22" s="6">
        <v>8</v>
      </c>
      <c r="B22" s="6" t="s">
        <v>32</v>
      </c>
      <c r="C22" s="10"/>
      <c r="D22" s="6" t="s">
        <v>87</v>
      </c>
      <c r="E22" s="7">
        <v>1.93</v>
      </c>
      <c r="F22" s="6">
        <v>1</v>
      </c>
      <c r="G22" s="7"/>
      <c r="H22">
        <v>8</v>
      </c>
      <c r="I22" s="14"/>
    </row>
    <row r="23" spans="1:9">
      <c r="A23" s="6">
        <v>8</v>
      </c>
      <c r="B23" s="6" t="s">
        <v>32</v>
      </c>
      <c r="C23" s="10"/>
      <c r="D23" s="6" t="s">
        <v>88</v>
      </c>
      <c r="E23" s="7">
        <v>6.38</v>
      </c>
      <c r="F23" s="6">
        <v>1</v>
      </c>
      <c r="G23" s="7">
        <f t="shared" ref="G23" si="0">E23</f>
        <v>6.38</v>
      </c>
      <c r="H23">
        <v>8</v>
      </c>
      <c r="I23" s="14"/>
    </row>
    <row r="24" spans="1:9">
      <c r="A24" s="6">
        <v>9</v>
      </c>
      <c r="B24" s="6" t="s">
        <v>34</v>
      </c>
      <c r="C24" s="10"/>
      <c r="D24" s="6" t="s">
        <v>33</v>
      </c>
      <c r="E24" s="7">
        <v>1.02</v>
      </c>
      <c r="F24" s="6">
        <v>1</v>
      </c>
      <c r="G24" s="7">
        <f>(E24*F24)</f>
        <v>1.02</v>
      </c>
      <c r="H24">
        <v>9</v>
      </c>
      <c r="I24" s="14"/>
    </row>
    <row r="25" spans="1:9">
      <c r="A25" s="6">
        <v>9</v>
      </c>
      <c r="B25" s="6" t="s">
        <v>34</v>
      </c>
      <c r="C25" s="10"/>
      <c r="D25" s="6" t="s">
        <v>87</v>
      </c>
      <c r="E25" s="7">
        <v>0.82</v>
      </c>
      <c r="F25" s="6">
        <v>1</v>
      </c>
      <c r="G25" s="7">
        <f t="shared" ref="G25" si="1">E25</f>
        <v>0.82</v>
      </c>
      <c r="H25">
        <v>9</v>
      </c>
      <c r="I25" s="14"/>
    </row>
    <row r="26" spans="1:9">
      <c r="A26" s="6">
        <v>9</v>
      </c>
      <c r="B26" s="6" t="s">
        <v>34</v>
      </c>
      <c r="C26" s="10"/>
      <c r="D26" s="6" t="s">
        <v>88</v>
      </c>
      <c r="E26" s="7">
        <v>3.81</v>
      </c>
      <c r="F26" s="6">
        <v>1</v>
      </c>
      <c r="G26" s="7">
        <f>E26</f>
        <v>3.81</v>
      </c>
      <c r="H26">
        <v>9</v>
      </c>
      <c r="I26" s="14"/>
    </row>
    <row r="27" spans="1:9">
      <c r="A27" s="6">
        <v>10</v>
      </c>
      <c r="B27" s="6" t="s">
        <v>35</v>
      </c>
      <c r="C27" s="10"/>
      <c r="D27" s="6" t="s">
        <v>33</v>
      </c>
      <c r="E27" s="7">
        <v>0.75</v>
      </c>
      <c r="F27" s="6">
        <v>1</v>
      </c>
      <c r="G27" s="7">
        <f>(E27*F27)</f>
        <v>0.75</v>
      </c>
      <c r="H27">
        <v>10</v>
      </c>
      <c r="I27" s="14"/>
    </row>
    <row r="28" spans="1:9">
      <c r="A28" s="6">
        <v>10</v>
      </c>
      <c r="B28" s="6" t="s">
        <v>35</v>
      </c>
      <c r="C28" s="10"/>
      <c r="D28" s="6" t="s">
        <v>87</v>
      </c>
      <c r="E28" s="7">
        <v>1.04</v>
      </c>
      <c r="F28" s="6">
        <v>1</v>
      </c>
      <c r="G28" s="7">
        <f t="shared" ref="G28" si="2">E28</f>
        <v>1.04</v>
      </c>
      <c r="H28">
        <v>10</v>
      </c>
      <c r="I28" s="14"/>
    </row>
    <row r="29" spans="1:9">
      <c r="A29" s="6">
        <v>10</v>
      </c>
      <c r="B29" s="6" t="s">
        <v>35</v>
      </c>
      <c r="C29" s="10"/>
      <c r="D29" s="6" t="s">
        <v>88</v>
      </c>
      <c r="E29" s="7">
        <v>4.7</v>
      </c>
      <c r="F29" s="6">
        <v>1</v>
      </c>
      <c r="G29" s="7">
        <f>E29</f>
        <v>4.7</v>
      </c>
      <c r="H29">
        <v>10</v>
      </c>
      <c r="I29" s="14"/>
    </row>
    <row r="30" spans="1:9">
      <c r="A30" s="6">
        <v>11</v>
      </c>
      <c r="B30" s="6" t="s">
        <v>36</v>
      </c>
      <c r="C30" s="10"/>
      <c r="D30" s="6" t="s">
        <v>33</v>
      </c>
      <c r="E30" s="7">
        <v>1.42</v>
      </c>
      <c r="F30" s="6">
        <v>1</v>
      </c>
      <c r="G30" s="7">
        <f>(E30*F30)</f>
        <v>1.42</v>
      </c>
      <c r="H30">
        <v>11</v>
      </c>
      <c r="I30" s="14"/>
    </row>
    <row r="31" spans="1:9">
      <c r="A31" s="6">
        <v>11</v>
      </c>
      <c r="B31" s="6" t="s">
        <v>36</v>
      </c>
      <c r="C31" s="10"/>
      <c r="D31" s="6" t="s">
        <v>87</v>
      </c>
      <c r="E31" s="7">
        <v>0.99</v>
      </c>
      <c r="F31" s="6">
        <v>1</v>
      </c>
      <c r="G31" s="7">
        <f t="shared" ref="G31" si="3">E31</f>
        <v>0.99</v>
      </c>
      <c r="H31">
        <v>11</v>
      </c>
      <c r="I31" s="14"/>
    </row>
    <row r="32" spans="1:9">
      <c r="A32" s="6">
        <v>11</v>
      </c>
      <c r="B32" s="6" t="s">
        <v>36</v>
      </c>
      <c r="C32" s="10"/>
      <c r="D32" s="6" t="s">
        <v>88</v>
      </c>
      <c r="E32" s="7">
        <v>4.6100000000000003</v>
      </c>
      <c r="F32" s="6">
        <v>1</v>
      </c>
      <c r="G32" s="7">
        <f>E32</f>
        <v>4.6100000000000003</v>
      </c>
      <c r="H32">
        <v>11</v>
      </c>
      <c r="I32" s="14"/>
    </row>
    <row r="33" spans="1:9">
      <c r="A33" s="6">
        <v>12</v>
      </c>
      <c r="B33" s="6" t="s">
        <v>37</v>
      </c>
      <c r="C33" s="10"/>
      <c r="D33" s="6" t="s">
        <v>33</v>
      </c>
      <c r="E33" s="7">
        <v>1.04</v>
      </c>
      <c r="F33" s="6">
        <v>1</v>
      </c>
      <c r="G33" s="7">
        <f>(E33*F33)</f>
        <v>1.04</v>
      </c>
      <c r="H33">
        <v>12</v>
      </c>
      <c r="I33" s="14"/>
    </row>
    <row r="34" spans="1:9">
      <c r="A34" s="6">
        <v>13</v>
      </c>
      <c r="B34" s="6" t="s">
        <v>89</v>
      </c>
      <c r="C34" s="10"/>
      <c r="D34" s="6" t="s">
        <v>90</v>
      </c>
      <c r="E34" s="7">
        <v>0.42</v>
      </c>
      <c r="F34" s="6">
        <v>1</v>
      </c>
      <c r="G34" s="7">
        <f>(E34*F34)</f>
        <v>0.42</v>
      </c>
      <c r="H34">
        <v>13</v>
      </c>
      <c r="I34" s="14"/>
    </row>
    <row r="35" spans="1:9">
      <c r="A35" s="6">
        <v>14</v>
      </c>
      <c r="B35" s="6" t="s">
        <v>39</v>
      </c>
      <c r="C35" s="10"/>
      <c r="D35" s="6" t="s">
        <v>33</v>
      </c>
      <c r="E35" s="7">
        <v>1</v>
      </c>
      <c r="F35" s="6">
        <v>1</v>
      </c>
      <c r="G35" s="7">
        <f>(E35*F35)</f>
        <v>1</v>
      </c>
      <c r="H35">
        <v>14</v>
      </c>
      <c r="I35" s="14"/>
    </row>
    <row r="36" spans="1:9">
      <c r="A36" s="6">
        <v>14</v>
      </c>
      <c r="B36" s="6" t="s">
        <v>39</v>
      </c>
      <c r="C36" s="10"/>
      <c r="D36" s="6" t="s">
        <v>87</v>
      </c>
      <c r="E36" s="7">
        <v>1.55</v>
      </c>
      <c r="F36" s="6">
        <v>1</v>
      </c>
      <c r="G36" s="7">
        <f t="shared" ref="G36" si="4">E36</f>
        <v>1.55</v>
      </c>
      <c r="H36">
        <v>14</v>
      </c>
      <c r="I36" s="14"/>
    </row>
    <row r="37" spans="1:9">
      <c r="A37" s="6">
        <v>14</v>
      </c>
      <c r="B37" s="6" t="s">
        <v>39</v>
      </c>
      <c r="C37" s="10"/>
      <c r="D37" s="6" t="s">
        <v>88</v>
      </c>
      <c r="E37" s="7">
        <v>0.99</v>
      </c>
      <c r="F37" s="6">
        <v>1</v>
      </c>
      <c r="G37" s="7">
        <f>E37</f>
        <v>0.99</v>
      </c>
      <c r="H37">
        <v>14</v>
      </c>
      <c r="I37" s="14"/>
    </row>
    <row r="38" spans="1:9">
      <c r="A38" s="6">
        <v>15</v>
      </c>
      <c r="B38" s="6" t="s">
        <v>40</v>
      </c>
      <c r="C38" s="10"/>
      <c r="D38" s="6" t="s">
        <v>41</v>
      </c>
      <c r="E38" s="7">
        <f>13.45</f>
        <v>13.45</v>
      </c>
      <c r="F38" s="6">
        <v>8.8735999999999995E-2</v>
      </c>
      <c r="G38" s="7">
        <f>(E38*F38)</f>
        <v>1.1934992</v>
      </c>
      <c r="H38">
        <v>15</v>
      </c>
      <c r="I38" s="15" t="s">
        <v>42</v>
      </c>
    </row>
    <row r="39" spans="1:9">
      <c r="E39" s="1"/>
      <c r="G39" s="1"/>
    </row>
    <row r="40" spans="1:9">
      <c r="E40" s="1"/>
      <c r="G40" s="1"/>
    </row>
    <row r="41" spans="1:9">
      <c r="E41" s="1"/>
      <c r="G41" s="1"/>
    </row>
    <row r="42" spans="1:9">
      <c r="E42" s="1"/>
    </row>
    <row r="43" spans="1:9">
      <c r="C43" s="4"/>
      <c r="E43" s="1"/>
      <c r="G43" s="1"/>
    </row>
    <row r="44" spans="1:9">
      <c r="C44" s="4"/>
      <c r="E44" s="1"/>
      <c r="G44" s="1"/>
    </row>
    <row r="45" spans="1:9">
      <c r="C45" s="4"/>
      <c r="E45" s="1"/>
      <c r="G45" s="1"/>
    </row>
    <row r="46" spans="1:9">
      <c r="C46" s="4"/>
      <c r="E46" s="1"/>
      <c r="G46" s="1"/>
    </row>
    <row r="47" spans="1:9">
      <c r="C47" s="4"/>
      <c r="E47" s="1"/>
      <c r="G47" s="1"/>
    </row>
    <row r="48" spans="1:9">
      <c r="C48" s="4"/>
      <c r="E48" s="1"/>
      <c r="G48" s="1"/>
    </row>
    <row r="49" spans="3:7">
      <c r="C49" s="4"/>
      <c r="E49" s="1"/>
      <c r="G49" s="1"/>
    </row>
    <row r="50" spans="3:7">
      <c r="G50" s="1"/>
    </row>
    <row r="51" spans="3:7">
      <c r="C51" s="4"/>
      <c r="E51" s="1"/>
      <c r="G51" s="1"/>
    </row>
    <row r="52" spans="3:7">
      <c r="C52" s="4"/>
      <c r="E52" s="1"/>
      <c r="G52" s="1"/>
    </row>
    <row r="53" spans="3:7">
      <c r="C53" s="4"/>
      <c r="E53" s="1"/>
      <c r="G53" s="1"/>
    </row>
    <row r="54" spans="3:7">
      <c r="C54" s="4"/>
      <c r="E54" s="1"/>
      <c r="G54" s="1"/>
    </row>
    <row r="55" spans="3:7">
      <c r="C55" s="4"/>
      <c r="E55" s="1"/>
      <c r="G55" s="1"/>
    </row>
    <row r="56" spans="3:7">
      <c r="C56" s="4"/>
      <c r="E56" s="1"/>
      <c r="G56" s="1"/>
    </row>
  </sheetData>
  <mergeCells count="1">
    <mergeCell ref="A1:G1"/>
  </mergeCells>
  <hyperlinks>
    <hyperlink ref="I5" r:id="rId1" xr:uid="{8B9BB47F-901F-46DC-AD07-4E48196E004A}"/>
    <hyperlink ref="I11" r:id="rId2" xr:uid="{A2601F13-A540-4FBC-B8C2-F0F7E9071339}"/>
    <hyperlink ref="I38" r:id="rId3" xr:uid="{99E0A7EF-954F-4F49-A39F-FF6E08EBB273}"/>
    <hyperlink ref="I17" r:id="rId4" xr:uid="{36292FB0-7B95-4E80-80E4-1102145B916A}"/>
    <hyperlink ref="I18" r:id="rId5" xr:uid="{7730A419-8DB6-472E-B911-AD4EBBAE97BF}"/>
    <hyperlink ref="I8" r:id="rId6" xr:uid="{8459AC0B-9D5B-4692-9669-0CFE00D68EB7}"/>
    <hyperlink ref="I4" r:id="rId7" xr:uid="{0A80B3DE-A5E3-4EF1-8E11-C95F8F3646F9}"/>
    <hyperlink ref="I15" r:id="rId8" display="https://www.cableleader.com/1ft-usb2-0-a-male-to-mini-b-5-pin-male-cable.html?utm_source=google&amp;utm_medium=cpc&amp;adpos=&amp;scid=scplpU2105-1101&amp;sc_intid=U2105-1101&amp;gclid=CjwKCAiA17P9BRB2EiwAMvwNyDmIddH9LL2dWKgiERrizaTJMVOG2IA1XYbWWg8g1f_EnsJJmBgLdhoCymMQAvD_BwE" xr:uid="{4B45F677-42F9-43A8-91BA-76E0EF47024A}"/>
    <hyperlink ref="I16" r:id="rId9" xr:uid="{072F5962-D53B-499E-9F41-7A39B8019F6B}"/>
  </hyperlinks>
  <pageMargins left="0.7" right="0.7" top="0.75" bottom="0.75" header="0.3" footer="0.3"/>
  <pageSetup orientation="portrait" horizontalDpi="300" verticalDpi="300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B3D15A5C67C429C889B5042CB249A" ma:contentTypeVersion="10" ma:contentTypeDescription="Create a new document." ma:contentTypeScope="" ma:versionID="7b1182aeb8ff172b79a89a636a73bc86">
  <xsd:schema xmlns:xsd="http://www.w3.org/2001/XMLSchema" xmlns:xs="http://www.w3.org/2001/XMLSchema" xmlns:p="http://schemas.microsoft.com/office/2006/metadata/properties" xmlns:ns2="0afb9c0f-e2b0-4d84-bacb-3854e500f6f0" targetNamespace="http://schemas.microsoft.com/office/2006/metadata/properties" ma:root="true" ma:fieldsID="22b3510ca5b738b25bd171d1abaa8d00" ns2:_="">
    <xsd:import namespace="0afb9c0f-e2b0-4d84-bacb-3854e500f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b9c0f-e2b0-4d84-bacb-3854e500f6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F8714-5D07-41BE-B8BC-7F8AD06EC40A}"/>
</file>

<file path=customXml/itemProps2.xml><?xml version="1.0" encoding="utf-8"?>
<ds:datastoreItem xmlns:ds="http://schemas.openxmlformats.org/officeDocument/2006/customXml" ds:itemID="{2EC76CB6-4717-4216-A11E-CD8215F40A63}"/>
</file>

<file path=customXml/itemProps3.xml><?xml version="1.0" encoding="utf-8"?>
<ds:datastoreItem xmlns:ds="http://schemas.openxmlformats.org/officeDocument/2006/customXml" ds:itemID="{ED3F0177-0D17-447A-8D07-04CB0C7B7B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keege</dc:creator>
  <cp:keywords/>
  <dc:description/>
  <cp:lastModifiedBy>Steve Bush</cp:lastModifiedBy>
  <cp:revision/>
  <dcterms:created xsi:type="dcterms:W3CDTF">2020-09-30T22:53:59Z</dcterms:created>
  <dcterms:modified xsi:type="dcterms:W3CDTF">2020-12-03T20:40:07Z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0x010100754B3D15A5C67C429C889B5042CB249A</vt:lpwstr>
  </property>
</Properties>
</file>