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stevetorrens/workspace-ror/ghgemissions/spec/services/power/"/>
    </mc:Choice>
  </mc:AlternateContent>
  <xr:revisionPtr revIDLastSave="0" documentId="13_ncr:1_{43348C4D-3AE4-0844-A28E-D3D10617030A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Generating Stations" sheetId="5" r:id="rId1"/>
    <sheet name="NoHeatRate" sheetId="6" r:id="rId2"/>
    <sheet name="HeatRateWrong" sheetId="8" r:id="rId3"/>
    <sheet name="NoEmissFact" sheetId="9" r:id="rId4"/>
    <sheet name="EmissFactWrong" sheetId="7" r:id="rId5"/>
    <sheet name="Connection Type Definitions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5" l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" i="5"/>
  <c r="H17" i="5"/>
  <c r="H16" i="5"/>
  <c r="H15" i="5"/>
  <c r="G10" i="5"/>
  <c r="N10" i="5" l="1"/>
  <c r="N11" i="5"/>
</calcChain>
</file>

<file path=xl/sharedStrings.xml><?xml version="1.0" encoding="utf-8"?>
<sst xmlns="http://schemas.openxmlformats.org/spreadsheetml/2006/main" count="248" uniqueCount="92">
  <si>
    <t>Ngatamariki</t>
  </si>
  <si>
    <t>Huntly</t>
  </si>
  <si>
    <t>Huntly e3p</t>
  </si>
  <si>
    <t>Huntly p40</t>
  </si>
  <si>
    <t>Kapuni</t>
  </si>
  <si>
    <t>Geothermal</t>
  </si>
  <si>
    <t>Kiwi Dairy, Hawera (Whareroa)</t>
  </si>
  <si>
    <t>Cogeneration</t>
  </si>
  <si>
    <t>Alinta Energy</t>
  </si>
  <si>
    <t>Station_Name</t>
  </si>
  <si>
    <t>Operators_Name</t>
  </si>
  <si>
    <t>Connection_Type</t>
  </si>
  <si>
    <t>Generation_Type</t>
  </si>
  <si>
    <t>Fuel_Name</t>
  </si>
  <si>
    <t>Installed_Capacity</t>
  </si>
  <si>
    <t>Node_Name</t>
  </si>
  <si>
    <t>Meridian Energy</t>
  </si>
  <si>
    <t>Embedded</t>
  </si>
  <si>
    <t>Unknown</t>
  </si>
  <si>
    <t>Trustpower</t>
  </si>
  <si>
    <t>Thermal</t>
  </si>
  <si>
    <t>Todd Energy</t>
  </si>
  <si>
    <t>Partially Embedded</t>
  </si>
  <si>
    <t>Hydro</t>
  </si>
  <si>
    <t>Mighty River Power</t>
  </si>
  <si>
    <t>Grid Connected</t>
  </si>
  <si>
    <t>Whirinaki</t>
  </si>
  <si>
    <t>Ngawha</t>
  </si>
  <si>
    <t>Top Energy</t>
  </si>
  <si>
    <t>Ohaaki</t>
  </si>
  <si>
    <t>Connection Description</t>
  </si>
  <si>
    <t>Connection Type</t>
  </si>
  <si>
    <t>Connected directly to the transmission grid</t>
  </si>
  <si>
    <t>Connects to both the local lines network and the transmission grid</t>
  </si>
  <si>
    <t>Connected to the local lines network - output is consumed locally</t>
  </si>
  <si>
    <t>Cogeneration plant associated with a load connected directly to the grid</t>
  </si>
  <si>
    <t>The type of connection is not known</t>
  </si>
  <si>
    <t>Connected to the local lines network - some injection into the grid occurs at the GXP the generation is embedded behind (ie at times generation exceeds consumption behind the GXP)</t>
  </si>
  <si>
    <t>Combination, Grid Connected/Embedded</t>
  </si>
  <si>
    <t>Contact Energy</t>
  </si>
  <si>
    <t>Glenbrook</t>
  </si>
  <si>
    <t>Grid Connected Cogen</t>
  </si>
  <si>
    <t>Genesis Energy</t>
  </si>
  <si>
    <t>GLN0332 GLN0</t>
  </si>
  <si>
    <t>HLY2201 HLY1</t>
  </si>
  <si>
    <t>HLY2201 HLY4</t>
  </si>
  <si>
    <t>HLY2201 HLY5</t>
  </si>
  <si>
    <t>OKI2201 OKI0</t>
  </si>
  <si>
    <t>HLY2201 HLY6</t>
  </si>
  <si>
    <t>KPA1101 KPI1</t>
  </si>
  <si>
    <t>NAP2202 NTM0</t>
  </si>
  <si>
    <t>WHI2201 WHI0</t>
  </si>
  <si>
    <t>Heat_Rate</t>
  </si>
  <si>
    <t>Geothermal_Emissions_Factor</t>
  </si>
  <si>
    <t>Reference</t>
  </si>
  <si>
    <t>Aniwhenua</t>
  </si>
  <si>
    <t>Southern Generation Partnership - Trading as PUNZ</t>
  </si>
  <si>
    <t>MAT1101 ANI0</t>
  </si>
  <si>
    <t>Arapuni</t>
  </si>
  <si>
    <t>ARI1101 ARI0</t>
  </si>
  <si>
    <t>2020 Thermal generation data update, p14</t>
  </si>
  <si>
    <t>HLY2201 HLY2</t>
  </si>
  <si>
    <t>2021 Thermal generation data update, p14</t>
  </si>
  <si>
    <t>2022 Thermal generation data update, p14</t>
  </si>
  <si>
    <t>2023 Thermal generation data update, p14</t>
  </si>
  <si>
    <t>2024 Thermal generation data update, p14</t>
  </si>
  <si>
    <t>Solar Mars Gas Turbine</t>
  </si>
  <si>
    <t>NZ Geothermal Association kgCO2e/KWh</t>
  </si>
  <si>
    <t>Kinleith</t>
  </si>
  <si>
    <t>Carter Holt Harvey</t>
  </si>
  <si>
    <t>Solar Mars Gas Turbine + Steam Turbine</t>
  </si>
  <si>
    <t>Mahinerangi</t>
  </si>
  <si>
    <t>Wind</t>
  </si>
  <si>
    <t>HWB0331 MAH0</t>
  </si>
  <si>
    <t>Manapouri</t>
  </si>
  <si>
    <t>MAN2201 MAN0</t>
  </si>
  <si>
    <t>Te Apiti</t>
  </si>
  <si>
    <t>WDV1101 TAP0</t>
  </si>
  <si>
    <t>Emissions</t>
  </si>
  <si>
    <t>tCO2/TJ</t>
  </si>
  <si>
    <t>kgCO2/GJ</t>
  </si>
  <si>
    <t>KIN0112 XXX1</t>
  </si>
  <si>
    <t>HWA1102 XXX1</t>
  </si>
  <si>
    <t>KOE0331 XXX1</t>
  </si>
  <si>
    <t>hydro</t>
  </si>
  <si>
    <t>coal</t>
  </si>
  <si>
    <t>process_waste</t>
  </si>
  <si>
    <t>wind</t>
  </si>
  <si>
    <t>geothermal</t>
  </si>
  <si>
    <t>diesel</t>
  </si>
  <si>
    <t>natural_gas</t>
  </si>
  <si>
    <t>wood_waste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</si>
</sst>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0.0000"/>
    <numFmt numFmtId="168" formatCode="0.000"/>
    <numFmt numFmtId="170" formatCode="0.000000"/>
  </numFmts>
  <fonts count="6">
    <font>
      <sz val="10"/>
      <name val="Arial"/>
    </font>
    <font>
      <b/>
      <sz val="10"/>
      <name val="MS Sans Serif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4"/>
      <color rgb="FFCE9178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0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2" fillId="3" borderId="4" xfId="1" applyFont="1" applyFill="1" applyBorder="1" applyAlignment="1">
      <alignment horizontal="center"/>
    </xf>
    <xf numFmtId="0" fontId="2" fillId="0" borderId="1" xfId="1" applyFont="1" applyFill="1" applyBorder="1" applyAlignment="1">
      <alignment wrapText="1"/>
    </xf>
    <xf numFmtId="0" fontId="2" fillId="0" borderId="5" xfId="1" applyFont="1" applyFill="1" applyBorder="1" applyAlignment="1">
      <alignment wrapText="1"/>
    </xf>
    <xf numFmtId="0" fontId="0" fillId="0" borderId="0" xfId="0" quotePrefix="1" applyBorder="1"/>
    <xf numFmtId="0" fontId="1" fillId="2" borderId="2" xfId="0" quotePrefix="1" applyFont="1" applyFill="1" applyBorder="1"/>
    <xf numFmtId="0" fontId="1" fillId="2" borderId="3" xfId="0" applyFont="1" applyFill="1" applyBorder="1"/>
    <xf numFmtId="0" fontId="0" fillId="0" borderId="3" xfId="0" quotePrefix="1" applyBorder="1"/>
    <xf numFmtId="0" fontId="0" fillId="0" borderId="3" xfId="0" applyBorder="1"/>
    <xf numFmtId="0" fontId="4" fillId="0" borderId="0" xfId="0" applyFont="1"/>
    <xf numFmtId="0" fontId="4" fillId="0" borderId="3" xfId="0" quotePrefix="1" applyFont="1" applyBorder="1"/>
    <xf numFmtId="1" fontId="4" fillId="0" borderId="3" xfId="0" quotePrefix="1" applyNumberFormat="1" applyFont="1" applyBorder="1"/>
    <xf numFmtId="0" fontId="0" fillId="0" borderId="3" xfId="0" applyBorder="1" applyAlignment="1">
      <alignment horizontal="right"/>
    </xf>
    <xf numFmtId="0" fontId="4" fillId="0" borderId="3" xfId="0" applyFont="1" applyBorder="1"/>
    <xf numFmtId="0" fontId="0" fillId="0" borderId="0" xfId="0" applyBorder="1"/>
    <xf numFmtId="0" fontId="4" fillId="0" borderId="0" xfId="0" quotePrefix="1" applyFont="1" applyBorder="1"/>
    <xf numFmtId="0" fontId="1" fillId="2" borderId="6" xfId="0" quotePrefix="1" applyFont="1" applyFill="1" applyBorder="1"/>
    <xf numFmtId="0" fontId="0" fillId="0" borderId="7" xfId="0" applyBorder="1"/>
    <xf numFmtId="0" fontId="4" fillId="0" borderId="7" xfId="0" applyFont="1" applyBorder="1"/>
    <xf numFmtId="0" fontId="0" fillId="0" borderId="7" xfId="0" quotePrefix="1" applyBorder="1"/>
    <xf numFmtId="0" fontId="4" fillId="0" borderId="7" xfId="0" quotePrefix="1" applyFont="1" applyBorder="1"/>
    <xf numFmtId="0" fontId="0" fillId="0" borderId="6" xfId="0" quotePrefix="1" applyBorder="1"/>
    <xf numFmtId="0" fontId="5" fillId="0" borderId="0" xfId="0" applyFont="1"/>
    <xf numFmtId="166" fontId="0" fillId="0" borderId="0" xfId="0" applyNumberFormat="1"/>
    <xf numFmtId="168" fontId="0" fillId="0" borderId="0" xfId="0" applyNumberFormat="1"/>
    <xf numFmtId="0" fontId="4" fillId="0" borderId="0" xfId="0" applyFont="1" applyFill="1" applyBorder="1"/>
    <xf numFmtId="170" fontId="0" fillId="0" borderId="0" xfId="0" applyNumberFormat="1"/>
  </cellXfs>
  <cellStyles count="2">
    <cellStyle name="Normal" xfId="0" builtinId="0"/>
    <cellStyle name="Normal_Connection Definitions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30043-DB59-AA48-81CF-1D46DAE8919D}">
  <dimension ref="A1:O25"/>
  <sheetViews>
    <sheetView tabSelected="1" topLeftCell="D1" zoomScale="142" zoomScaleNormal="142" workbookViewId="0">
      <selection activeCell="H14" sqref="H14"/>
    </sheetView>
  </sheetViews>
  <sheetFormatPr baseColWidth="10" defaultRowHeight="13"/>
  <cols>
    <col min="1" max="1" width="34.6640625" customWidth="1"/>
    <col min="2" max="2" width="29.6640625" customWidth="1"/>
    <col min="3" max="3" width="29.5" customWidth="1"/>
    <col min="4" max="4" width="19.5" customWidth="1"/>
    <col min="5" max="5" width="22.1640625" customWidth="1"/>
    <col min="6" max="6" width="20.83203125" customWidth="1"/>
    <col min="7" max="8" width="21.33203125" customWidth="1"/>
    <col min="9" max="9" width="24.5" customWidth="1"/>
    <col min="10" max="10" width="38.1640625" customWidth="1"/>
    <col min="11" max="11" width="25.5" customWidth="1"/>
    <col min="12" max="228" width="8.83203125" customWidth="1"/>
  </cols>
  <sheetData>
    <row r="1" spans="1:15" ht="18">
      <c r="A1" s="5" t="s">
        <v>9</v>
      </c>
      <c r="B1" s="5" t="s">
        <v>10</v>
      </c>
      <c r="C1" s="5" t="s">
        <v>11</v>
      </c>
      <c r="D1" s="5" t="s">
        <v>12</v>
      </c>
      <c r="E1" s="5" t="s">
        <v>14</v>
      </c>
      <c r="F1" s="5" t="s">
        <v>13</v>
      </c>
      <c r="G1" s="5" t="s">
        <v>52</v>
      </c>
      <c r="H1" s="16" t="s">
        <v>53</v>
      </c>
      <c r="I1" s="16" t="s">
        <v>15</v>
      </c>
      <c r="J1" s="6" t="s">
        <v>54</v>
      </c>
      <c r="K1" s="6" t="s">
        <v>78</v>
      </c>
      <c r="M1" s="22"/>
      <c r="N1" s="9" t="s">
        <v>79</v>
      </c>
      <c r="O1" s="9" t="s">
        <v>80</v>
      </c>
    </row>
    <row r="2" spans="1:15">
      <c r="A2" s="7" t="s">
        <v>55</v>
      </c>
      <c r="B2" s="7" t="s">
        <v>56</v>
      </c>
      <c r="C2" s="7" t="s">
        <v>22</v>
      </c>
      <c r="D2" s="7" t="s">
        <v>23</v>
      </c>
      <c r="E2" s="7">
        <v>25</v>
      </c>
      <c r="F2" s="10" t="s">
        <v>84</v>
      </c>
      <c r="G2" s="21"/>
      <c r="H2" s="19"/>
      <c r="I2" s="17" t="s">
        <v>57</v>
      </c>
      <c r="J2" s="17"/>
      <c r="K2" s="24">
        <f>IF(F2="Geothermal",H2,VLOOKUP(F2,$M$2:$N$8,2,FALSE)*G2/10^6)</f>
        <v>0</v>
      </c>
      <c r="M2" s="9" t="s">
        <v>90</v>
      </c>
      <c r="N2">
        <v>53.96</v>
      </c>
    </row>
    <row r="3" spans="1:15">
      <c r="A3" s="7" t="s">
        <v>58</v>
      </c>
      <c r="B3" s="7" t="s">
        <v>24</v>
      </c>
      <c r="C3" s="7" t="s">
        <v>25</v>
      </c>
      <c r="D3" s="7" t="s">
        <v>23</v>
      </c>
      <c r="E3" s="7">
        <v>196.7</v>
      </c>
      <c r="F3" s="10" t="s">
        <v>84</v>
      </c>
      <c r="G3" s="7"/>
      <c r="H3" s="19"/>
      <c r="I3" s="17" t="s">
        <v>59</v>
      </c>
      <c r="J3" s="17"/>
      <c r="K3" s="24">
        <f t="shared" ref="K3:K19" si="0">IF(F3="Geothermal",H3,VLOOKUP(F3,$M$2:$N$8,2,FALSE)*G3/10^6)</f>
        <v>0</v>
      </c>
      <c r="M3" s="10" t="s">
        <v>85</v>
      </c>
      <c r="N3">
        <v>92.2</v>
      </c>
    </row>
    <row r="4" spans="1:15">
      <c r="A4" s="7" t="s">
        <v>40</v>
      </c>
      <c r="B4" s="7" t="s">
        <v>8</v>
      </c>
      <c r="C4" s="7" t="s">
        <v>41</v>
      </c>
      <c r="D4" s="7" t="s">
        <v>7</v>
      </c>
      <c r="E4" s="7">
        <v>112</v>
      </c>
      <c r="F4" s="10" t="s">
        <v>86</v>
      </c>
      <c r="G4" s="7"/>
      <c r="H4" s="19"/>
      <c r="I4" s="17" t="s">
        <v>43</v>
      </c>
      <c r="J4" s="17"/>
      <c r="K4" s="24">
        <f t="shared" si="0"/>
        <v>0</v>
      </c>
      <c r="M4" s="9" t="s">
        <v>89</v>
      </c>
      <c r="N4">
        <v>69.69</v>
      </c>
    </row>
    <row r="5" spans="1:15">
      <c r="A5" s="7" t="s">
        <v>1</v>
      </c>
      <c r="B5" s="7" t="s">
        <v>42</v>
      </c>
      <c r="C5" s="7" t="s">
        <v>25</v>
      </c>
      <c r="D5" s="7" t="s">
        <v>20</v>
      </c>
      <c r="E5" s="7">
        <v>240</v>
      </c>
      <c r="F5" s="10" t="s">
        <v>85</v>
      </c>
      <c r="G5" s="7">
        <v>10900</v>
      </c>
      <c r="H5" s="19"/>
      <c r="I5" s="19" t="s">
        <v>44</v>
      </c>
      <c r="J5" s="18" t="s">
        <v>60</v>
      </c>
      <c r="K5" s="24">
        <f t="shared" si="0"/>
        <v>1.00498</v>
      </c>
      <c r="M5" s="10" t="s">
        <v>84</v>
      </c>
    </row>
    <row r="6" spans="1:15">
      <c r="A6" s="7" t="s">
        <v>1</v>
      </c>
      <c r="B6" s="7" t="s">
        <v>42</v>
      </c>
      <c r="C6" s="7" t="s">
        <v>25</v>
      </c>
      <c r="D6" s="7" t="s">
        <v>20</v>
      </c>
      <c r="E6" s="7">
        <v>240</v>
      </c>
      <c r="F6" s="10" t="s">
        <v>85</v>
      </c>
      <c r="G6" s="7">
        <v>10900</v>
      </c>
      <c r="H6" s="19"/>
      <c r="I6" s="17" t="s">
        <v>61</v>
      </c>
      <c r="J6" s="18" t="s">
        <v>62</v>
      </c>
      <c r="K6" s="24">
        <f t="shared" si="0"/>
        <v>1.00498</v>
      </c>
      <c r="M6" s="10" t="s">
        <v>91</v>
      </c>
    </row>
    <row r="7" spans="1:15">
      <c r="A7" s="7" t="s">
        <v>1</v>
      </c>
      <c r="B7" s="7" t="s">
        <v>42</v>
      </c>
      <c r="C7" s="7" t="s">
        <v>25</v>
      </c>
      <c r="D7" s="7" t="s">
        <v>20</v>
      </c>
      <c r="E7" s="7">
        <v>240</v>
      </c>
      <c r="F7" s="10" t="s">
        <v>85</v>
      </c>
      <c r="G7" s="7">
        <v>10900</v>
      </c>
      <c r="H7" s="19"/>
      <c r="I7" s="20" t="s">
        <v>45</v>
      </c>
      <c r="J7" s="18" t="s">
        <v>63</v>
      </c>
      <c r="K7" s="24">
        <f t="shared" si="0"/>
        <v>1.00498</v>
      </c>
      <c r="M7" s="13" t="s">
        <v>87</v>
      </c>
    </row>
    <row r="8" spans="1:15">
      <c r="A8" s="7" t="s">
        <v>2</v>
      </c>
      <c r="B8" s="7" t="s">
        <v>42</v>
      </c>
      <c r="C8" s="7" t="s">
        <v>25</v>
      </c>
      <c r="D8" s="7" t="s">
        <v>20</v>
      </c>
      <c r="E8" s="7">
        <v>400</v>
      </c>
      <c r="F8" s="10" t="s">
        <v>90</v>
      </c>
      <c r="G8" s="7">
        <v>7400</v>
      </c>
      <c r="H8" s="19"/>
      <c r="I8" s="19" t="s">
        <v>46</v>
      </c>
      <c r="J8" s="18" t="s">
        <v>64</v>
      </c>
      <c r="K8" s="24">
        <f t="shared" si="0"/>
        <v>0.39930399999999999</v>
      </c>
      <c r="M8" s="10" t="s">
        <v>86</v>
      </c>
    </row>
    <row r="9" spans="1:15">
      <c r="A9" s="7" t="s">
        <v>3</v>
      </c>
      <c r="B9" s="7" t="s">
        <v>42</v>
      </c>
      <c r="C9" s="7" t="s">
        <v>25</v>
      </c>
      <c r="D9" s="7" t="s">
        <v>20</v>
      </c>
      <c r="E9" s="7">
        <v>48</v>
      </c>
      <c r="F9" s="10" t="s">
        <v>90</v>
      </c>
      <c r="G9" s="7">
        <v>10525</v>
      </c>
      <c r="H9" s="19"/>
      <c r="I9" s="19" t="s">
        <v>48</v>
      </c>
      <c r="J9" s="18" t="s">
        <v>65</v>
      </c>
      <c r="K9" s="24">
        <f t="shared" si="0"/>
        <v>0.56792900000000002</v>
      </c>
    </row>
    <row r="10" spans="1:15">
      <c r="A10" s="7" t="s">
        <v>4</v>
      </c>
      <c r="B10" s="7" t="s">
        <v>21</v>
      </c>
      <c r="C10" s="7" t="s">
        <v>41</v>
      </c>
      <c r="D10" s="7" t="s">
        <v>7</v>
      </c>
      <c r="E10" s="7">
        <v>25</v>
      </c>
      <c r="F10" s="10" t="s">
        <v>90</v>
      </c>
      <c r="G10" s="11">
        <f>10365*1.05506</f>
        <v>10935.696900000001</v>
      </c>
      <c r="H10" s="19"/>
      <c r="I10" s="17" t="s">
        <v>49</v>
      </c>
      <c r="J10" s="17" t="s">
        <v>66</v>
      </c>
      <c r="K10" s="24">
        <f t="shared" si="0"/>
        <v>0.59009020472400009</v>
      </c>
      <c r="M10" s="25" t="s">
        <v>88</v>
      </c>
      <c r="N10" s="23">
        <f>SUMIFS($K$2:$K$19,$F$2:$F$19,M10)</f>
        <v>0.71199999999999997</v>
      </c>
    </row>
    <row r="11" spans="1:15">
      <c r="A11" s="7" t="s">
        <v>68</v>
      </c>
      <c r="B11" s="8" t="s">
        <v>69</v>
      </c>
      <c r="C11" s="7" t="s">
        <v>41</v>
      </c>
      <c r="D11" s="7" t="s">
        <v>7</v>
      </c>
      <c r="E11" s="7">
        <v>28</v>
      </c>
      <c r="F11" s="10" t="s">
        <v>91</v>
      </c>
      <c r="G11" s="7"/>
      <c r="H11" s="19"/>
      <c r="I11" s="20" t="s">
        <v>81</v>
      </c>
      <c r="J11" s="17"/>
      <c r="K11" s="24">
        <f t="shared" si="0"/>
        <v>0</v>
      </c>
      <c r="M11" s="25" t="s">
        <v>90</v>
      </c>
      <c r="N11" s="26">
        <f t="shared" ref="N11:N12" si="1">SUMIFS($K$2:$K$19,$F$2:$F$19,M11)</f>
        <v>2.0591512047240004</v>
      </c>
    </row>
    <row r="12" spans="1:15">
      <c r="A12" s="7" t="s">
        <v>6</v>
      </c>
      <c r="B12" s="7" t="s">
        <v>21</v>
      </c>
      <c r="C12" s="7" t="s">
        <v>41</v>
      </c>
      <c r="D12" s="7" t="s">
        <v>7</v>
      </c>
      <c r="E12" s="7">
        <v>69.599999999999994</v>
      </c>
      <c r="F12" s="10" t="s">
        <v>90</v>
      </c>
      <c r="G12" s="7">
        <v>9300</v>
      </c>
      <c r="H12" s="19"/>
      <c r="I12" s="20" t="s">
        <v>82</v>
      </c>
      <c r="J12" s="17" t="s">
        <v>70</v>
      </c>
      <c r="K12" s="24">
        <f t="shared" si="0"/>
        <v>0.50182800000000005</v>
      </c>
      <c r="M12" s="10" t="s">
        <v>85</v>
      </c>
      <c r="N12">
        <f t="shared" si="1"/>
        <v>3.0149400000000002</v>
      </c>
    </row>
    <row r="13" spans="1:15">
      <c r="A13" s="8" t="s">
        <v>71</v>
      </c>
      <c r="B13" s="8" t="s">
        <v>19</v>
      </c>
      <c r="C13" s="8" t="s">
        <v>17</v>
      </c>
      <c r="D13" s="8" t="s">
        <v>72</v>
      </c>
      <c r="E13" s="7">
        <v>36</v>
      </c>
      <c r="F13" s="13" t="s">
        <v>87</v>
      </c>
      <c r="G13" s="7"/>
      <c r="H13" s="19"/>
      <c r="I13" s="17" t="s">
        <v>73</v>
      </c>
      <c r="J13" s="17"/>
      <c r="K13" s="24">
        <f t="shared" si="0"/>
        <v>0</v>
      </c>
    </row>
    <row r="14" spans="1:15">
      <c r="A14" s="7" t="s">
        <v>74</v>
      </c>
      <c r="B14" s="7" t="s">
        <v>16</v>
      </c>
      <c r="C14" s="7" t="s">
        <v>25</v>
      </c>
      <c r="D14" s="7" t="s">
        <v>23</v>
      </c>
      <c r="E14" s="12">
        <v>850</v>
      </c>
      <c r="F14" s="10" t="s">
        <v>84</v>
      </c>
      <c r="G14" s="7"/>
      <c r="H14" s="19"/>
      <c r="I14" s="17" t="s">
        <v>75</v>
      </c>
      <c r="J14" s="17"/>
      <c r="K14" s="24">
        <f t="shared" si="0"/>
        <v>0</v>
      </c>
    </row>
    <row r="15" spans="1:15">
      <c r="A15" s="7" t="s">
        <v>0</v>
      </c>
      <c r="B15" s="8" t="s">
        <v>24</v>
      </c>
      <c r="C15" s="7" t="s">
        <v>25</v>
      </c>
      <c r="D15" s="7" t="s">
        <v>5</v>
      </c>
      <c r="E15" s="7">
        <v>82</v>
      </c>
      <c r="F15" s="10" t="s">
        <v>88</v>
      </c>
      <c r="G15" s="7"/>
      <c r="H15" s="19">
        <f>64/1000</f>
        <v>6.4000000000000001E-2</v>
      </c>
      <c r="I15" s="17" t="s">
        <v>50</v>
      </c>
      <c r="J15" s="18" t="s">
        <v>67</v>
      </c>
      <c r="K15" s="24">
        <f t="shared" si="0"/>
        <v>6.4000000000000001E-2</v>
      </c>
    </row>
    <row r="16" spans="1:15">
      <c r="A16" s="7" t="s">
        <v>27</v>
      </c>
      <c r="B16" s="7" t="s">
        <v>28</v>
      </c>
      <c r="C16" s="8" t="s">
        <v>17</v>
      </c>
      <c r="D16" s="7" t="s">
        <v>5</v>
      </c>
      <c r="E16" s="7">
        <v>25</v>
      </c>
      <c r="F16" s="10" t="s">
        <v>88</v>
      </c>
      <c r="G16" s="7"/>
      <c r="H16" s="19">
        <f>307/1000</f>
        <v>0.307</v>
      </c>
      <c r="I16" s="20" t="s">
        <v>83</v>
      </c>
      <c r="J16" s="18" t="s">
        <v>67</v>
      </c>
      <c r="K16" s="24">
        <f t="shared" si="0"/>
        <v>0.307</v>
      </c>
    </row>
    <row r="17" spans="1:11">
      <c r="A17" s="7" t="s">
        <v>29</v>
      </c>
      <c r="B17" s="7" t="s">
        <v>39</v>
      </c>
      <c r="C17" s="7" t="s">
        <v>25</v>
      </c>
      <c r="D17" s="7" t="s">
        <v>5</v>
      </c>
      <c r="E17" s="7">
        <v>70</v>
      </c>
      <c r="F17" s="10" t="s">
        <v>88</v>
      </c>
      <c r="G17" s="7"/>
      <c r="H17" s="19">
        <f>341/1000</f>
        <v>0.34100000000000003</v>
      </c>
      <c r="I17" s="17" t="s">
        <v>47</v>
      </c>
      <c r="J17" s="18" t="s">
        <v>67</v>
      </c>
      <c r="K17" s="24">
        <f t="shared" si="0"/>
        <v>0.34100000000000003</v>
      </c>
    </row>
    <row r="18" spans="1:11">
      <c r="A18" s="7" t="s">
        <v>76</v>
      </c>
      <c r="B18" s="7" t="s">
        <v>16</v>
      </c>
      <c r="C18" s="7" t="s">
        <v>25</v>
      </c>
      <c r="D18" s="7" t="s">
        <v>72</v>
      </c>
      <c r="E18" s="7">
        <v>90.75</v>
      </c>
      <c r="F18" s="10" t="s">
        <v>87</v>
      </c>
      <c r="G18" s="7"/>
      <c r="H18" s="19"/>
      <c r="I18" s="17" t="s">
        <v>77</v>
      </c>
      <c r="J18" s="17"/>
      <c r="K18" s="24">
        <f t="shared" si="0"/>
        <v>0</v>
      </c>
    </row>
    <row r="19" spans="1:11">
      <c r="A19" s="7" t="s">
        <v>26</v>
      </c>
      <c r="B19" s="7" t="s">
        <v>39</v>
      </c>
      <c r="C19" s="7" t="s">
        <v>25</v>
      </c>
      <c r="D19" s="7" t="s">
        <v>20</v>
      </c>
      <c r="E19" s="7">
        <v>155</v>
      </c>
      <c r="F19" s="10" t="s">
        <v>89</v>
      </c>
      <c r="G19" s="7">
        <v>10906</v>
      </c>
      <c r="H19" s="19"/>
      <c r="I19" s="17" t="s">
        <v>51</v>
      </c>
      <c r="J19" s="18" t="s">
        <v>65</v>
      </c>
      <c r="K19" s="24">
        <f t="shared" si="0"/>
        <v>0.76003914000000006</v>
      </c>
    </row>
    <row r="20" spans="1:11">
      <c r="I20" s="14"/>
      <c r="J20" s="14"/>
      <c r="K20" s="14"/>
    </row>
    <row r="21" spans="1:11">
      <c r="K21" s="14"/>
    </row>
    <row r="22" spans="1:11">
      <c r="I22" s="14"/>
      <c r="J22" s="15"/>
      <c r="K22" s="14"/>
    </row>
    <row r="23" spans="1:11">
      <c r="I23" s="14"/>
      <c r="J23" s="4"/>
      <c r="K23" s="14"/>
    </row>
    <row r="24" spans="1:11">
      <c r="I24" s="14"/>
      <c r="J24" s="4"/>
      <c r="K24" s="14"/>
    </row>
    <row r="25" spans="1:11">
      <c r="I25" s="14"/>
      <c r="J25" s="14"/>
      <c r="K25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6A1AF-CE32-6841-B2AB-56D474ED66AB}">
  <dimension ref="A1:J9"/>
  <sheetViews>
    <sheetView workbookViewId="0">
      <selection activeCell="D15" sqref="D15"/>
    </sheetView>
  </sheetViews>
  <sheetFormatPr baseColWidth="10" defaultRowHeight="13"/>
  <cols>
    <col min="1" max="1" width="34.6640625" customWidth="1"/>
    <col min="2" max="2" width="29.6640625" customWidth="1"/>
    <col min="3" max="3" width="29.5" customWidth="1"/>
    <col min="4" max="4" width="19.5" customWidth="1"/>
    <col min="5" max="5" width="22.1640625" customWidth="1"/>
    <col min="6" max="6" width="20.83203125" customWidth="1"/>
    <col min="7" max="8" width="21.33203125" customWidth="1"/>
    <col min="9" max="9" width="24.5" customWidth="1"/>
    <col min="10" max="10" width="38.1640625" customWidth="1"/>
    <col min="11" max="222" width="8.83203125" customWidth="1"/>
  </cols>
  <sheetData>
    <row r="1" spans="1:10">
      <c r="A1" s="5" t="s">
        <v>9</v>
      </c>
      <c r="B1" s="5" t="s">
        <v>10</v>
      </c>
      <c r="C1" s="5" t="s">
        <v>11</v>
      </c>
      <c r="D1" s="5" t="s">
        <v>12</v>
      </c>
      <c r="E1" s="5" t="s">
        <v>14</v>
      </c>
      <c r="F1" s="5" t="s">
        <v>13</v>
      </c>
      <c r="G1" s="5" t="s">
        <v>52</v>
      </c>
      <c r="H1" s="16" t="s">
        <v>53</v>
      </c>
      <c r="I1" s="16" t="s">
        <v>15</v>
      </c>
      <c r="J1" s="6" t="s">
        <v>54</v>
      </c>
    </row>
    <row r="2" spans="1:10">
      <c r="A2" s="7" t="s">
        <v>55</v>
      </c>
      <c r="B2" s="7" t="s">
        <v>56</v>
      </c>
      <c r="C2" s="7" t="s">
        <v>22</v>
      </c>
      <c r="D2" s="7" t="s">
        <v>23</v>
      </c>
      <c r="E2" s="7">
        <v>25</v>
      </c>
      <c r="F2" s="10" t="s">
        <v>84</v>
      </c>
      <c r="G2" s="21"/>
      <c r="H2" s="19"/>
      <c r="I2" s="17" t="s">
        <v>57</v>
      </c>
      <c r="J2" s="17"/>
    </row>
    <row r="3" spans="1:10">
      <c r="A3" s="7" t="s">
        <v>1</v>
      </c>
      <c r="B3" s="7" t="s">
        <v>42</v>
      </c>
      <c r="C3" s="7" t="s">
        <v>25</v>
      </c>
      <c r="D3" s="7" t="s">
        <v>20</v>
      </c>
      <c r="E3" s="7">
        <v>240</v>
      </c>
      <c r="F3" s="10" t="s">
        <v>85</v>
      </c>
      <c r="G3" s="7"/>
      <c r="H3" s="19"/>
      <c r="I3" s="19" t="s">
        <v>44</v>
      </c>
      <c r="J3" s="18" t="s">
        <v>60</v>
      </c>
    </row>
    <row r="4" spans="1:10">
      <c r="I4" s="14"/>
      <c r="J4" s="14"/>
    </row>
    <row r="6" spans="1:10">
      <c r="I6" s="14"/>
      <c r="J6" s="15"/>
    </row>
    <row r="7" spans="1:10">
      <c r="I7" s="14"/>
      <c r="J7" s="4"/>
    </row>
    <row r="8" spans="1:10">
      <c r="I8" s="14"/>
      <c r="J8" s="4"/>
    </row>
    <row r="9" spans="1:10">
      <c r="I9" s="14"/>
      <c r="J9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F0044-DB7B-B34B-B24A-0B371D6DD71C}">
  <dimension ref="A1:J9"/>
  <sheetViews>
    <sheetView workbookViewId="0">
      <selection activeCell="A17" sqref="A17"/>
    </sheetView>
  </sheetViews>
  <sheetFormatPr baseColWidth="10" defaultRowHeight="13"/>
  <cols>
    <col min="1" max="1" width="34.6640625" customWidth="1"/>
    <col min="2" max="2" width="29.6640625" customWidth="1"/>
    <col min="3" max="3" width="29.5" customWidth="1"/>
    <col min="4" max="4" width="19.5" customWidth="1"/>
    <col min="5" max="5" width="22.1640625" customWidth="1"/>
    <col min="6" max="6" width="20.83203125" customWidth="1"/>
    <col min="7" max="8" width="21.33203125" customWidth="1"/>
    <col min="9" max="9" width="24.5" customWidth="1"/>
    <col min="10" max="10" width="38.1640625" customWidth="1"/>
    <col min="11" max="222" width="8.83203125" customWidth="1"/>
  </cols>
  <sheetData>
    <row r="1" spans="1:10">
      <c r="A1" s="5" t="s">
        <v>9</v>
      </c>
      <c r="B1" s="5" t="s">
        <v>10</v>
      </c>
      <c r="C1" s="5" t="s">
        <v>11</v>
      </c>
      <c r="D1" s="5" t="s">
        <v>12</v>
      </c>
      <c r="E1" s="5" t="s">
        <v>14</v>
      </c>
      <c r="F1" s="5" t="s">
        <v>13</v>
      </c>
      <c r="G1" s="5" t="s">
        <v>52</v>
      </c>
      <c r="H1" s="16" t="s">
        <v>53</v>
      </c>
      <c r="I1" s="16" t="s">
        <v>15</v>
      </c>
      <c r="J1" s="6" t="s">
        <v>54</v>
      </c>
    </row>
    <row r="2" spans="1:10">
      <c r="A2" s="7" t="s">
        <v>55</v>
      </c>
      <c r="B2" s="7" t="s">
        <v>56</v>
      </c>
      <c r="C2" s="7" t="s">
        <v>22</v>
      </c>
      <c r="D2" s="7" t="s">
        <v>23</v>
      </c>
      <c r="E2" s="7">
        <v>25</v>
      </c>
      <c r="F2" s="10" t="s">
        <v>84</v>
      </c>
      <c r="G2" s="21"/>
      <c r="H2" s="19"/>
      <c r="I2" s="17" t="s">
        <v>57</v>
      </c>
      <c r="J2" s="17"/>
    </row>
    <row r="3" spans="1:10">
      <c r="A3" s="7" t="s">
        <v>1</v>
      </c>
      <c r="B3" s="7" t="s">
        <v>42</v>
      </c>
      <c r="C3" s="7" t="s">
        <v>25</v>
      </c>
      <c r="D3" s="7" t="s">
        <v>20</v>
      </c>
      <c r="E3" s="7">
        <v>240</v>
      </c>
      <c r="F3" s="10" t="s">
        <v>85</v>
      </c>
      <c r="G3" s="7">
        <v>16000</v>
      </c>
      <c r="H3" s="19"/>
      <c r="I3" s="19" t="s">
        <v>44</v>
      </c>
      <c r="J3" s="18" t="s">
        <v>60</v>
      </c>
    </row>
    <row r="4" spans="1:10">
      <c r="I4" s="14"/>
      <c r="J4" s="14"/>
    </row>
    <row r="6" spans="1:10">
      <c r="I6" s="14"/>
      <c r="J6" s="15"/>
    </row>
    <row r="7" spans="1:10">
      <c r="I7" s="14"/>
      <c r="J7" s="4"/>
    </row>
    <row r="8" spans="1:10">
      <c r="I8" s="14"/>
      <c r="J8" s="4"/>
    </row>
    <row r="9" spans="1:10">
      <c r="I9" s="14"/>
      <c r="J9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9DE62-5C37-EE47-9439-1EA9469124CC}">
  <dimension ref="A1:J9"/>
  <sheetViews>
    <sheetView workbookViewId="0">
      <selection activeCell="F12" sqref="F12"/>
    </sheetView>
  </sheetViews>
  <sheetFormatPr baseColWidth="10" defaultRowHeight="13"/>
  <cols>
    <col min="1" max="1" width="34.6640625" customWidth="1"/>
    <col min="2" max="2" width="29.6640625" customWidth="1"/>
    <col min="3" max="3" width="29.5" customWidth="1"/>
    <col min="4" max="4" width="19.5" customWidth="1"/>
    <col min="5" max="5" width="22.1640625" customWidth="1"/>
    <col min="6" max="6" width="20.83203125" customWidth="1"/>
    <col min="7" max="8" width="21.33203125" customWidth="1"/>
    <col min="9" max="9" width="24.5" customWidth="1"/>
    <col min="10" max="10" width="38.1640625" customWidth="1"/>
    <col min="11" max="222" width="8.83203125" customWidth="1"/>
  </cols>
  <sheetData>
    <row r="1" spans="1:10">
      <c r="A1" s="5" t="s">
        <v>9</v>
      </c>
      <c r="B1" s="5" t="s">
        <v>10</v>
      </c>
      <c r="C1" s="5" t="s">
        <v>11</v>
      </c>
      <c r="D1" s="5" t="s">
        <v>12</v>
      </c>
      <c r="E1" s="5" t="s">
        <v>14</v>
      </c>
      <c r="F1" s="5" t="s">
        <v>13</v>
      </c>
      <c r="G1" s="5" t="s">
        <v>52</v>
      </c>
      <c r="H1" s="16" t="s">
        <v>53</v>
      </c>
      <c r="I1" s="16" t="s">
        <v>15</v>
      </c>
      <c r="J1" s="6" t="s">
        <v>54</v>
      </c>
    </row>
    <row r="2" spans="1:10">
      <c r="A2" s="7" t="s">
        <v>55</v>
      </c>
      <c r="B2" s="7" t="s">
        <v>56</v>
      </c>
      <c r="C2" s="7" t="s">
        <v>22</v>
      </c>
      <c r="D2" s="7" t="s">
        <v>23</v>
      </c>
      <c r="E2" s="7">
        <v>25</v>
      </c>
      <c r="F2" s="10" t="s">
        <v>84</v>
      </c>
      <c r="G2" s="21"/>
      <c r="H2" s="19"/>
      <c r="I2" s="17" t="s">
        <v>57</v>
      </c>
      <c r="J2" s="17"/>
    </row>
    <row r="3" spans="1:10">
      <c r="A3" s="7" t="s">
        <v>0</v>
      </c>
      <c r="B3" s="8" t="s">
        <v>24</v>
      </c>
      <c r="C3" s="7" t="s">
        <v>25</v>
      </c>
      <c r="D3" s="7" t="s">
        <v>5</v>
      </c>
      <c r="E3" s="7">
        <v>82</v>
      </c>
      <c r="F3" s="10" t="s">
        <v>88</v>
      </c>
      <c r="G3" s="7"/>
      <c r="H3" s="19"/>
      <c r="I3" s="17" t="s">
        <v>50</v>
      </c>
      <c r="J3" s="18" t="s">
        <v>67</v>
      </c>
    </row>
    <row r="4" spans="1:10">
      <c r="I4" s="14"/>
      <c r="J4" s="14"/>
    </row>
    <row r="6" spans="1:10">
      <c r="I6" s="14"/>
      <c r="J6" s="15"/>
    </row>
    <row r="7" spans="1:10">
      <c r="I7" s="14"/>
      <c r="J7" s="4"/>
    </row>
    <row r="8" spans="1:10">
      <c r="I8" s="14"/>
      <c r="J8" s="4"/>
    </row>
    <row r="9" spans="1:10">
      <c r="I9" s="14"/>
      <c r="J9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EF56E-736F-344C-84CA-156EE330CB38}">
  <dimension ref="A1:J9"/>
  <sheetViews>
    <sheetView topLeftCell="C1" workbookViewId="0">
      <selection activeCell="H15" sqref="H15"/>
    </sheetView>
  </sheetViews>
  <sheetFormatPr baseColWidth="10" defaultRowHeight="13"/>
  <cols>
    <col min="1" max="1" width="34.6640625" customWidth="1"/>
    <col min="2" max="2" width="29.6640625" customWidth="1"/>
    <col min="3" max="3" width="29.5" customWidth="1"/>
    <col min="4" max="4" width="19.5" customWidth="1"/>
    <col min="5" max="5" width="22.1640625" customWidth="1"/>
    <col min="6" max="6" width="20.83203125" customWidth="1"/>
    <col min="7" max="8" width="21.33203125" customWidth="1"/>
    <col min="9" max="9" width="24.5" customWidth="1"/>
    <col min="10" max="10" width="38.1640625" customWidth="1"/>
    <col min="11" max="222" width="8.83203125" customWidth="1"/>
  </cols>
  <sheetData>
    <row r="1" spans="1:10">
      <c r="A1" s="5" t="s">
        <v>9</v>
      </c>
      <c r="B1" s="5" t="s">
        <v>10</v>
      </c>
      <c r="C1" s="5" t="s">
        <v>11</v>
      </c>
      <c r="D1" s="5" t="s">
        <v>12</v>
      </c>
      <c r="E1" s="5" t="s">
        <v>14</v>
      </c>
      <c r="F1" s="5" t="s">
        <v>13</v>
      </c>
      <c r="G1" s="5" t="s">
        <v>52</v>
      </c>
      <c r="H1" s="16" t="s">
        <v>53</v>
      </c>
      <c r="I1" s="16" t="s">
        <v>15</v>
      </c>
      <c r="J1" s="6" t="s">
        <v>54</v>
      </c>
    </row>
    <row r="2" spans="1:10">
      <c r="A2" s="7" t="s">
        <v>55</v>
      </c>
      <c r="B2" s="7" t="s">
        <v>56</v>
      </c>
      <c r="C2" s="7" t="s">
        <v>22</v>
      </c>
      <c r="D2" s="7" t="s">
        <v>23</v>
      </c>
      <c r="E2" s="7">
        <v>25</v>
      </c>
      <c r="F2" s="10" t="s">
        <v>84</v>
      </c>
      <c r="G2" s="21"/>
      <c r="H2" s="19"/>
      <c r="I2" s="17" t="s">
        <v>57</v>
      </c>
      <c r="J2" s="17"/>
    </row>
    <row r="3" spans="1:10">
      <c r="A3" s="7" t="s">
        <v>0</v>
      </c>
      <c r="B3" s="8" t="s">
        <v>24</v>
      </c>
      <c r="C3" s="7" t="s">
        <v>25</v>
      </c>
      <c r="D3" s="7" t="s">
        <v>5</v>
      </c>
      <c r="E3" s="7">
        <v>82</v>
      </c>
      <c r="F3" s="10" t="s">
        <v>88</v>
      </c>
      <c r="G3" s="7"/>
      <c r="H3" s="19">
        <v>0.6</v>
      </c>
      <c r="I3" s="17" t="s">
        <v>50</v>
      </c>
      <c r="J3" s="18" t="s">
        <v>67</v>
      </c>
    </row>
    <row r="4" spans="1:10">
      <c r="I4" s="14"/>
      <c r="J4" s="14"/>
    </row>
    <row r="6" spans="1:10">
      <c r="I6" s="14"/>
      <c r="J6" s="15"/>
    </row>
    <row r="7" spans="1:10">
      <c r="I7" s="14"/>
      <c r="J7" s="4"/>
    </row>
    <row r="8" spans="1:10">
      <c r="I8" s="14"/>
      <c r="J8" s="4"/>
    </row>
    <row r="9" spans="1:10">
      <c r="I9" s="14"/>
      <c r="J9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7"/>
  <sheetViews>
    <sheetView workbookViewId="0">
      <selection activeCell="A2" sqref="A2"/>
    </sheetView>
  </sheetViews>
  <sheetFormatPr baseColWidth="10" defaultRowHeight="13"/>
  <cols>
    <col min="1" max="1" width="43.1640625" customWidth="1"/>
    <col min="2" max="2" width="158.1640625" customWidth="1"/>
    <col min="3" max="256" width="8.83203125" customWidth="1"/>
  </cols>
  <sheetData>
    <row r="1" spans="1:2">
      <c r="A1" s="1" t="s">
        <v>31</v>
      </c>
      <c r="B1" s="1" t="s">
        <v>30</v>
      </c>
    </row>
    <row r="2" spans="1:2" ht="14">
      <c r="A2" s="2" t="s">
        <v>17</v>
      </c>
      <c r="B2" s="2" t="s">
        <v>34</v>
      </c>
    </row>
    <row r="3" spans="1:2" ht="14">
      <c r="A3" s="2" t="s">
        <v>22</v>
      </c>
      <c r="B3" s="2" t="s">
        <v>37</v>
      </c>
    </row>
    <row r="4" spans="1:2" ht="14">
      <c r="A4" s="2" t="s">
        <v>25</v>
      </c>
      <c r="B4" s="2" t="s">
        <v>32</v>
      </c>
    </row>
    <row r="5" spans="1:2" ht="14">
      <c r="A5" s="2" t="s">
        <v>38</v>
      </c>
      <c r="B5" s="2" t="s">
        <v>33</v>
      </c>
    </row>
    <row r="6" spans="1:2" ht="14">
      <c r="A6" s="2" t="s">
        <v>41</v>
      </c>
      <c r="B6" s="2" t="s">
        <v>35</v>
      </c>
    </row>
    <row r="7" spans="1:2" ht="14">
      <c r="A7" s="2" t="s">
        <v>18</v>
      </c>
      <c r="B7" s="3" t="s">
        <v>36</v>
      </c>
    </row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Generating Stations</vt:lpstr>
      <vt:lpstr>NoHeatRate</vt:lpstr>
      <vt:lpstr>HeatRateWrong</vt:lpstr>
      <vt:lpstr>NoEmissFact</vt:lpstr>
      <vt:lpstr>EmissFactWrong</vt:lpstr>
      <vt:lpstr>Connection Type Definitions</vt:lpstr>
    </vt:vector>
  </TitlesOfParts>
  <Company>Electricity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kirtlab</dc:creator>
  <cp:lastModifiedBy>Microsoft Office User</cp:lastModifiedBy>
  <cp:lastPrinted>2008-05-12T21:00:59Z</cp:lastPrinted>
  <dcterms:created xsi:type="dcterms:W3CDTF">2007-03-18T23:06:49Z</dcterms:created>
  <dcterms:modified xsi:type="dcterms:W3CDTF">2021-01-23T20:43:53Z</dcterms:modified>
</cp:coreProperties>
</file>