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vetorrens/workspace-ror/ghgemissions/lib/assets/"/>
    </mc:Choice>
  </mc:AlternateContent>
  <xr:revisionPtr revIDLastSave="0" documentId="13_ncr:1_{43A3F055-931C-9D4D-B956-8560FB459F9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Generating Stations" sheetId="1" r:id="rId1"/>
    <sheet name="Connection Type Definitions" sheetId="2" r:id="rId2"/>
  </sheets>
  <definedNames>
    <definedName name="_xlnm._FilterDatabase" localSheetId="0" hidden="1">'Generating Stations'!$A$1:$J$86</definedName>
    <definedName name="_xlnm.Print_Area" localSheetId="0">'Generating Stations'!$A$1:$E$84</definedName>
    <definedName name="_xlnm.Print_Titles" localSheetId="0">'Generating Stations'!$1:$1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1" l="1"/>
  <c r="H26" i="1"/>
  <c r="H27" i="1"/>
  <c r="H41" i="1"/>
  <c r="H40" i="1"/>
  <c r="H38" i="1"/>
  <c r="H39" i="1"/>
  <c r="H54" i="1"/>
  <c r="H64" i="1"/>
  <c r="H42" i="1"/>
  <c r="H52" i="1"/>
  <c r="H65" i="1"/>
  <c r="H76" i="1"/>
  <c r="G24" i="1"/>
  <c r="G61" i="1"/>
  <c r="G36" i="1"/>
  <c r="G86" i="1"/>
</calcChain>
</file>

<file path=xl/sharedStrings.xml><?xml version="1.0" encoding="utf-8"?>
<sst xmlns="http://schemas.openxmlformats.org/spreadsheetml/2006/main" count="566" uniqueCount="223">
  <si>
    <t>Te Rere Hau</t>
  </si>
  <si>
    <t>Ngatamariki</t>
  </si>
  <si>
    <t>Highbank</t>
  </si>
  <si>
    <t>Huntly</t>
  </si>
  <si>
    <t>Huntly e3p</t>
  </si>
  <si>
    <t>Huntly p40</t>
  </si>
  <si>
    <t>Kaitawa</t>
  </si>
  <si>
    <t>Kapuni</t>
  </si>
  <si>
    <t>Karapiro</t>
  </si>
  <si>
    <t>Geothermal</t>
  </si>
  <si>
    <t>Carter Holt Harvey</t>
  </si>
  <si>
    <t>Kawerau - TPP</t>
  </si>
  <si>
    <t>Norske Skog Tasman</t>
  </si>
  <si>
    <t>Kinleith</t>
  </si>
  <si>
    <t>Kiwi Dairy, Hawera (Whareroa)</t>
  </si>
  <si>
    <t>Cogeneration</t>
  </si>
  <si>
    <t>Nga Awa Purua</t>
  </si>
  <si>
    <t>Mahinerangi</t>
  </si>
  <si>
    <t>Alinta Energy</t>
  </si>
  <si>
    <t>Station_Name</t>
  </si>
  <si>
    <t>Operators_Name</t>
  </si>
  <si>
    <t>Connection_Type</t>
  </si>
  <si>
    <t>Generation_Type</t>
  </si>
  <si>
    <t>Fuel_Name</t>
  </si>
  <si>
    <t>Installed_Capacity</t>
  </si>
  <si>
    <t>Node_Name</t>
  </si>
  <si>
    <t>Meridian Energy</t>
  </si>
  <si>
    <t>Embedded</t>
  </si>
  <si>
    <t>Unknown</t>
  </si>
  <si>
    <t>Trustpower</t>
  </si>
  <si>
    <t>Thermal</t>
  </si>
  <si>
    <t>Aniwhenua</t>
  </si>
  <si>
    <t>Todd Energy</t>
  </si>
  <si>
    <t>Partially Embedded</t>
  </si>
  <si>
    <t>Hydro</t>
  </si>
  <si>
    <t>Arapuni</t>
  </si>
  <si>
    <t>Mighty River Power</t>
  </si>
  <si>
    <t>Grid Connected</t>
  </si>
  <si>
    <t>Wairakei</t>
  </si>
  <si>
    <t>Waitaki</t>
  </si>
  <si>
    <t>Whakamaru</t>
  </si>
  <si>
    <t>Wheao and Flaxy Scheme</t>
  </si>
  <si>
    <t>Whirinaki</t>
  </si>
  <si>
    <t>White Hill</t>
  </si>
  <si>
    <t>Kumara</t>
  </si>
  <si>
    <t>King Country Energy</t>
  </si>
  <si>
    <t>Manapouri</t>
  </si>
  <si>
    <t>Mangahao</t>
  </si>
  <si>
    <t>Mokai I,II &amp; III</t>
  </si>
  <si>
    <t>Maraetai</t>
  </si>
  <si>
    <t>Matahina</t>
  </si>
  <si>
    <t>Ngawha</t>
  </si>
  <si>
    <t>Top Energy</t>
  </si>
  <si>
    <t>Ohaaki</t>
  </si>
  <si>
    <t>Ohakuri</t>
  </si>
  <si>
    <t>Ohau A</t>
  </si>
  <si>
    <t>Ohau B</t>
  </si>
  <si>
    <t>Ohau C</t>
  </si>
  <si>
    <t>Patea</t>
  </si>
  <si>
    <t>Patearoa</t>
  </si>
  <si>
    <t>Piripaua</t>
  </si>
  <si>
    <t>Poihipi Rd</t>
  </si>
  <si>
    <t>Rangipo</t>
  </si>
  <si>
    <t>Rotokawa</t>
  </si>
  <si>
    <t>Roxburgh</t>
  </si>
  <si>
    <t>Tararua Stage 1</t>
  </si>
  <si>
    <t>Tararua Stage 2</t>
  </si>
  <si>
    <t>Tararua Stage 3</t>
  </si>
  <si>
    <t>TCC - Taranaki Combined Cycle</t>
  </si>
  <si>
    <t>Te Apiti</t>
  </si>
  <si>
    <t>Connection Description</t>
  </si>
  <si>
    <t>Connection Type</t>
  </si>
  <si>
    <t>Connected directly to the transmission grid</t>
  </si>
  <si>
    <t>Connects to both the local lines network and the transmission grid</t>
  </si>
  <si>
    <t>Connected to the local lines network - output is consumed locally</t>
  </si>
  <si>
    <t>Cogeneration plant associated with a load connected directly to the grid</t>
  </si>
  <si>
    <t>The type of connection is not known</t>
  </si>
  <si>
    <t>Connected to the local lines network - some injection into the grid occurs at the GXP the generation is embedded behind (ie at times generation exceeds consumption behind the GXP)</t>
  </si>
  <si>
    <t>Te Rapa</t>
  </si>
  <si>
    <t>New Zealand Wind Farms</t>
  </si>
  <si>
    <t>Tekapo A</t>
  </si>
  <si>
    <t>Tekapo B</t>
  </si>
  <si>
    <t>Tokaanu</t>
  </si>
  <si>
    <t>Tuai</t>
  </si>
  <si>
    <t>Waipapa</t>
  </si>
  <si>
    <t>Waipori</t>
  </si>
  <si>
    <t>Combination, Grid Connected/Embedded</t>
  </si>
  <si>
    <t>West Wind</t>
  </si>
  <si>
    <t>Aratiatia</t>
  </si>
  <si>
    <t>Argyle</t>
  </si>
  <si>
    <t>Atiamuri</t>
  </si>
  <si>
    <t>Aviemore</t>
  </si>
  <si>
    <t>Benmore</t>
  </si>
  <si>
    <t>Wind</t>
  </si>
  <si>
    <t>Clyde</t>
  </si>
  <si>
    <t>Contact Energy</t>
  </si>
  <si>
    <t>Cobb</t>
  </si>
  <si>
    <t>Coleridge</t>
  </si>
  <si>
    <t>Dillmans</t>
  </si>
  <si>
    <t>Duffers</t>
  </si>
  <si>
    <t>Glenbrook</t>
  </si>
  <si>
    <t>Grid Connected Cogen</t>
  </si>
  <si>
    <t>Genesis Energy</t>
  </si>
  <si>
    <t>Te Uku</t>
  </si>
  <si>
    <t>Te Huka</t>
  </si>
  <si>
    <t>Stratford Peaker</t>
  </si>
  <si>
    <t>McKee</t>
  </si>
  <si>
    <t>Te Mihi</t>
  </si>
  <si>
    <t>Mill Creek</t>
  </si>
  <si>
    <t>GLN0332 GLN0</t>
  </si>
  <si>
    <t>HLY2201 HLY1</t>
  </si>
  <si>
    <t>HLY2201 HLY4</t>
  </si>
  <si>
    <t>HLY2201 HLY5</t>
  </si>
  <si>
    <t>HWA1102 WAA0</t>
  </si>
  <si>
    <t>KAW1101 KAG0</t>
  </si>
  <si>
    <t>NAP2201 NAP0</t>
  </si>
  <si>
    <t>OKI2201 OKI0</t>
  </si>
  <si>
    <t>PPI2201 PPI0</t>
  </si>
  <si>
    <t>SFD2201 SFD22</t>
  </si>
  <si>
    <t>SFD2201 SPL0</t>
  </si>
  <si>
    <t>TWH0331 TRC1</t>
  </si>
  <si>
    <t>WKM2201 MOK0</t>
  </si>
  <si>
    <t>WRK2201 WRK0</t>
  </si>
  <si>
    <t>HLY2201 HLY6</t>
  </si>
  <si>
    <t>SFD2201 SFD21</t>
  </si>
  <si>
    <t>KPA1101 KPI1</t>
  </si>
  <si>
    <t>MKE1101 MKE1</t>
  </si>
  <si>
    <t>NAP2202 NTM0</t>
  </si>
  <si>
    <t>KAW0112 ONU0</t>
  </si>
  <si>
    <t>CYD2201 CYD0</t>
  </si>
  <si>
    <t>ROX1101 ROX0</t>
  </si>
  <si>
    <t>ROX2201 ROX0</t>
  </si>
  <si>
    <t>THI2201 THI1</t>
  </si>
  <si>
    <t>THI2201 THI2</t>
  </si>
  <si>
    <t>WRK0331 TAA0</t>
  </si>
  <si>
    <t>RPO2201 RPO0</t>
  </si>
  <si>
    <t>TKA0111 TKA1</t>
  </si>
  <si>
    <t>TKB2201 TKB1</t>
  </si>
  <si>
    <t>TKU2201 TKU0</t>
  </si>
  <si>
    <t>TUI1101 PRI0</t>
  </si>
  <si>
    <t>TUI1101 TUI0</t>
  </si>
  <si>
    <t>AVI2201 AVI0</t>
  </si>
  <si>
    <t>BEN2202 BEN0</t>
  </si>
  <si>
    <t>MAN2201 MAN0</t>
  </si>
  <si>
    <t>OHA2201 OHA0</t>
  </si>
  <si>
    <t>OHB2201 OHB0</t>
  </si>
  <si>
    <t>OHC2201 OHC0</t>
  </si>
  <si>
    <t>TWH0331 TUK0</t>
  </si>
  <si>
    <t>WDV1101 TAP0</t>
  </si>
  <si>
    <t>WTK0111 WTK0</t>
  </si>
  <si>
    <t>WWD1103 WWD0</t>
  </si>
  <si>
    <t>ARA2201 ARA0</t>
  </si>
  <si>
    <t>ARI1101 ARI0</t>
  </si>
  <si>
    <t>ARI1102 ARI0</t>
  </si>
  <si>
    <t>ATI2201 ATI0</t>
  </si>
  <si>
    <t>KPO1101 KPO0</t>
  </si>
  <si>
    <t>MTI2201 MTI0</t>
  </si>
  <si>
    <t>OHK2201 OHK0</t>
  </si>
  <si>
    <t>WKM2201 WKM0</t>
  </si>
  <si>
    <t>WPA2201 WPA0</t>
  </si>
  <si>
    <t>WRK0331 RKA0</t>
  </si>
  <si>
    <t>TWC2201 NZW0</t>
  </si>
  <si>
    <t>MAT1101 ANI0</t>
  </si>
  <si>
    <t>ASB0661 HBK0</t>
  </si>
  <si>
    <t>BPE0331 TWF0</t>
  </si>
  <si>
    <t>COL0661 COL0</t>
  </si>
  <si>
    <t>HWA1101 PTA1</t>
  </si>
  <si>
    <t>HWA1101 PTA2</t>
  </si>
  <si>
    <t>HWA1101 PTA3</t>
  </si>
  <si>
    <t>LTN0331 TWF0</t>
  </si>
  <si>
    <t>MAT1101 MAT0</t>
  </si>
  <si>
    <t>NSY0331 PAE0</t>
  </si>
  <si>
    <t>ROT1101 WHE0</t>
  </si>
  <si>
    <t>STK0661 COB0</t>
  </si>
  <si>
    <t>TWC2201 TWF0</t>
  </si>
  <si>
    <t>WIL0331 MCK0</t>
  </si>
  <si>
    <t>WWD1102 WWD0</t>
  </si>
  <si>
    <t>NMA0331 WHL0</t>
  </si>
  <si>
    <t>WHI2201 WHI0</t>
  </si>
  <si>
    <t>HLY2201 HLY2</t>
  </si>
  <si>
    <t>TUI1101 KTW0</t>
  </si>
  <si>
    <t>Nga Awa Purua JV</t>
  </si>
  <si>
    <t>Tuaropaki Power  Company</t>
  </si>
  <si>
    <t>Southern Generation Partnership - Trading as PUNZ</t>
  </si>
  <si>
    <t>ARG1101 BRR0</t>
  </si>
  <si>
    <t>BWK1101 WPI0</t>
  </si>
  <si>
    <t>HWB0331 MAH0</t>
  </si>
  <si>
    <t>HWB0331 WPI0</t>
  </si>
  <si>
    <t>KUM0661 KUM0</t>
  </si>
  <si>
    <t>TGA0331 KMI0</t>
  </si>
  <si>
    <t>Tilt</t>
  </si>
  <si>
    <t>MHO0331 MHO0</t>
  </si>
  <si>
    <t>Waipipi</t>
  </si>
  <si>
    <t>Kaimai</t>
  </si>
  <si>
    <t>Junction Road</t>
  </si>
  <si>
    <t>Heat_Rate</t>
  </si>
  <si>
    <t>Reference</t>
  </si>
  <si>
    <t>Assume same as Stratford</t>
  </si>
  <si>
    <t>2020 Thermal generation data update, p14</t>
  </si>
  <si>
    <t>2021 Thermal generation data update, p14</t>
  </si>
  <si>
    <t>2022 Thermal generation data update, p14</t>
  </si>
  <si>
    <t>2023 Thermal generation data update, p14</t>
  </si>
  <si>
    <t>2024 Thermal generation data update, p14</t>
  </si>
  <si>
    <t>XXX9999 XXX0</t>
  </si>
  <si>
    <t>KOE0331 XXX0</t>
  </si>
  <si>
    <t>KIN0112 XXX0</t>
  </si>
  <si>
    <t>coal</t>
  </si>
  <si>
    <t>diesel</t>
  </si>
  <si>
    <t>natural_gas</t>
  </si>
  <si>
    <t>Solar Mars natural_gas Turbine</t>
  </si>
  <si>
    <t>Solar Mars natural_gas Turbine + Steam Turbine</t>
  </si>
  <si>
    <t>geothermal_Emissions_Factor</t>
  </si>
  <si>
    <t>geothermal</t>
  </si>
  <si>
    <t>Kawerau geothermal</t>
  </si>
  <si>
    <t>NZ geothermal Association kgCO2e/KWh</t>
  </si>
  <si>
    <t>hydro</t>
  </si>
  <si>
    <t>process_waste</t>
  </si>
  <si>
    <t>wood_waste</t>
  </si>
  <si>
    <t>wind</t>
  </si>
  <si>
    <t>SWN2201 SWN1</t>
  </si>
  <si>
    <t>Southdown Battery</t>
  </si>
  <si>
    <t>Battery</t>
  </si>
  <si>
    <t>WVY1101 WPP0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</si>
</sst>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2" borderId="2" xfId="0" quotePrefix="1" applyNumberFormat="1" applyFont="1" applyFill="1" applyBorder="1"/>
    <xf numFmtId="0" fontId="0" fillId="0" borderId="3" xfId="0" quotePrefix="1" applyNumberFormat="1" applyBorder="1"/>
    <xf numFmtId="0" fontId="0" fillId="0" borderId="3" xfId="0" applyNumberFormat="1" applyBorder="1"/>
    <xf numFmtId="0" fontId="2" fillId="3" borderId="4" xfId="1" applyFon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0" fontId="2" fillId="0" borderId="5" xfId="1" applyFont="1" applyFill="1" applyBorder="1" applyAlignment="1">
      <alignment wrapText="1"/>
    </xf>
    <xf numFmtId="0" fontId="0" fillId="0" borderId="3" xfId="0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3" xfId="0" applyNumberFormat="1" applyFill="1" applyBorder="1"/>
    <xf numFmtId="0" fontId="4" fillId="0" borderId="3" xfId="0" quotePrefix="1" applyNumberFormat="1" applyFont="1" applyBorder="1"/>
    <xf numFmtId="0" fontId="0" fillId="0" borderId="3" xfId="0" applyNumberFormat="1" applyFont="1" applyFill="1" applyBorder="1"/>
    <xf numFmtId="0" fontId="4" fillId="0" borderId="3" xfId="0" applyNumberFormat="1" applyFont="1" applyFill="1" applyBorder="1"/>
    <xf numFmtId="0" fontId="0" fillId="0" borderId="6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ill="1" applyBorder="1"/>
    <xf numFmtId="0" fontId="1" fillId="2" borderId="3" xfId="0" applyNumberFormat="1" applyFont="1" applyFill="1" applyBorder="1"/>
    <xf numFmtId="1" fontId="4" fillId="0" borderId="3" xfId="0" quotePrefix="1" applyNumberFormat="1" applyFont="1" applyBorder="1"/>
    <xf numFmtId="0" fontId="4" fillId="0" borderId="3" xfId="0" quotePrefix="1" applyNumberFormat="1" applyFont="1" applyBorder="1" applyAlignment="1"/>
    <xf numFmtId="0" fontId="0" fillId="0" borderId="8" xfId="0" quotePrefix="1" applyNumberFormat="1" applyBorder="1"/>
    <xf numFmtId="0" fontId="0" fillId="0" borderId="7" xfId="0" quotePrefix="1" applyNumberFormat="1" applyBorder="1"/>
    <xf numFmtId="0" fontId="0" fillId="0" borderId="8" xfId="0" applyBorder="1"/>
    <xf numFmtId="0" fontId="0" fillId="0" borderId="9" xfId="0" applyBorder="1"/>
    <xf numFmtId="0" fontId="4" fillId="0" borderId="3" xfId="0" applyFont="1" applyBorder="1"/>
    <xf numFmtId="0" fontId="0" fillId="0" borderId="8" xfId="0" quotePrefix="1" applyNumberFormat="1" applyBorder="1" applyAlignment="1"/>
    <xf numFmtId="0" fontId="0" fillId="0" borderId="9" xfId="0" quotePrefix="1" applyNumberFormat="1" applyBorder="1"/>
    <xf numFmtId="0" fontId="4" fillId="0" borderId="3" xfId="0" applyNumberFormat="1" applyFont="1" applyBorder="1"/>
    <xf numFmtId="0" fontId="4" fillId="0" borderId="6" xfId="0" applyNumberFormat="1" applyFont="1" applyFill="1" applyBorder="1"/>
  </cellXfs>
  <cellStyles count="2">
    <cellStyle name="Normal" xfId="0" builtinId="0"/>
    <cellStyle name="Normal_Connection Definition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87"/>
  <sheetViews>
    <sheetView tabSelected="1" zoomScale="151" zoomScaleNormal="151" workbookViewId="0">
      <pane xSplit="1" ySplit="1" topLeftCell="C65" activePane="bottomRight" state="frozenSplit"/>
      <selection pane="topRight"/>
      <selection pane="bottomLeft"/>
      <selection pane="bottomRight" activeCell="J85" sqref="J85"/>
    </sheetView>
  </sheetViews>
  <sheetFormatPr baseColWidth="10" defaultRowHeight="13"/>
  <cols>
    <col min="1" max="1" width="34.6640625" customWidth="1"/>
    <col min="2" max="2" width="29.6640625" customWidth="1"/>
    <col min="3" max="3" width="29.5" customWidth="1"/>
    <col min="4" max="4" width="19.5" customWidth="1"/>
    <col min="5" max="5" width="22.1640625" customWidth="1"/>
    <col min="6" max="6" width="20.83203125" customWidth="1"/>
    <col min="7" max="8" width="21.33203125" customWidth="1"/>
    <col min="9" max="9" width="24.5" customWidth="1"/>
    <col min="10" max="10" width="38.1640625" customWidth="1"/>
    <col min="11" max="228" width="8.83203125" customWidth="1"/>
  </cols>
  <sheetData>
    <row r="1" spans="1:10">
      <c r="A1" s="1" t="s">
        <v>19</v>
      </c>
      <c r="B1" s="1" t="s">
        <v>20</v>
      </c>
      <c r="C1" s="1" t="s">
        <v>21</v>
      </c>
      <c r="D1" s="1" t="s">
        <v>22</v>
      </c>
      <c r="E1" s="1" t="s">
        <v>24</v>
      </c>
      <c r="F1" s="1" t="s">
        <v>23</v>
      </c>
      <c r="G1" s="1" t="s">
        <v>195</v>
      </c>
      <c r="H1" s="1" t="s">
        <v>211</v>
      </c>
      <c r="I1" s="1" t="s">
        <v>25</v>
      </c>
      <c r="J1" s="18" t="s">
        <v>196</v>
      </c>
    </row>
    <row r="2" spans="1:10">
      <c r="A2" s="2" t="s">
        <v>31</v>
      </c>
      <c r="B2" s="2" t="s">
        <v>183</v>
      </c>
      <c r="C2" s="2" t="s">
        <v>33</v>
      </c>
      <c r="D2" s="2" t="s">
        <v>34</v>
      </c>
      <c r="E2" s="2">
        <v>25</v>
      </c>
      <c r="F2" s="2" t="s">
        <v>215</v>
      </c>
      <c r="G2" s="27"/>
      <c r="H2" s="22"/>
      <c r="I2" s="24" t="s">
        <v>162</v>
      </c>
      <c r="J2" s="10"/>
    </row>
    <row r="3" spans="1:10">
      <c r="A3" s="2" t="s">
        <v>35</v>
      </c>
      <c r="B3" s="2" t="s">
        <v>36</v>
      </c>
      <c r="C3" s="2" t="s">
        <v>37</v>
      </c>
      <c r="D3" s="2" t="s">
        <v>34</v>
      </c>
      <c r="E3" s="2">
        <v>196.7</v>
      </c>
      <c r="F3" s="2" t="s">
        <v>215</v>
      </c>
      <c r="G3" s="2"/>
      <c r="H3" s="21"/>
      <c r="I3" s="10" t="s">
        <v>152</v>
      </c>
      <c r="J3" s="10"/>
    </row>
    <row r="4" spans="1:10">
      <c r="A4" s="2" t="s">
        <v>35</v>
      </c>
      <c r="B4" s="2" t="s">
        <v>36</v>
      </c>
      <c r="C4" s="2" t="s">
        <v>37</v>
      </c>
      <c r="D4" s="2" t="s">
        <v>34</v>
      </c>
      <c r="E4" s="2">
        <v>196.7</v>
      </c>
      <c r="F4" s="2" t="s">
        <v>215</v>
      </c>
      <c r="G4" s="2"/>
      <c r="H4" s="21"/>
      <c r="I4" s="10" t="s">
        <v>153</v>
      </c>
      <c r="J4" s="10"/>
    </row>
    <row r="5" spans="1:10">
      <c r="A5" s="2" t="s">
        <v>88</v>
      </c>
      <c r="B5" s="2" t="s">
        <v>36</v>
      </c>
      <c r="C5" s="2" t="s">
        <v>37</v>
      </c>
      <c r="D5" s="2" t="s">
        <v>34</v>
      </c>
      <c r="E5" s="2">
        <v>78</v>
      </c>
      <c r="F5" s="2" t="s">
        <v>215</v>
      </c>
      <c r="G5" s="2"/>
      <c r="H5" s="21"/>
      <c r="I5" s="10" t="s">
        <v>151</v>
      </c>
      <c r="J5" s="10"/>
    </row>
    <row r="6" spans="1:10">
      <c r="A6" s="2" t="s">
        <v>89</v>
      </c>
      <c r="B6" s="2" t="s">
        <v>29</v>
      </c>
      <c r="C6" s="2" t="s">
        <v>37</v>
      </c>
      <c r="D6" s="2" t="s">
        <v>34</v>
      </c>
      <c r="E6" s="2">
        <v>3.8</v>
      </c>
      <c r="F6" s="2" t="s">
        <v>215</v>
      </c>
      <c r="G6" s="2"/>
      <c r="H6" s="21"/>
      <c r="I6" s="10" t="s">
        <v>184</v>
      </c>
      <c r="J6" s="10"/>
    </row>
    <row r="7" spans="1:10">
      <c r="A7" s="2" t="s">
        <v>90</v>
      </c>
      <c r="B7" s="2" t="s">
        <v>36</v>
      </c>
      <c r="C7" s="2" t="s">
        <v>37</v>
      </c>
      <c r="D7" s="2" t="s">
        <v>34</v>
      </c>
      <c r="E7" s="2">
        <v>84</v>
      </c>
      <c r="F7" s="2" t="s">
        <v>215</v>
      </c>
      <c r="G7" s="2"/>
      <c r="H7" s="21"/>
      <c r="I7" s="10" t="s">
        <v>154</v>
      </c>
      <c r="J7" s="10"/>
    </row>
    <row r="8" spans="1:10">
      <c r="A8" s="2" t="s">
        <v>91</v>
      </c>
      <c r="B8" s="2" t="s">
        <v>26</v>
      </c>
      <c r="C8" s="2" t="s">
        <v>37</v>
      </c>
      <c r="D8" s="2" t="s">
        <v>34</v>
      </c>
      <c r="E8" s="2">
        <v>220</v>
      </c>
      <c r="F8" s="2" t="s">
        <v>215</v>
      </c>
      <c r="G8" s="2"/>
      <c r="H8" s="21"/>
      <c r="I8" s="10" t="s">
        <v>141</v>
      </c>
      <c r="J8" s="10"/>
    </row>
    <row r="9" spans="1:10">
      <c r="A9" s="2" t="s">
        <v>92</v>
      </c>
      <c r="B9" s="2" t="s">
        <v>26</v>
      </c>
      <c r="C9" s="2" t="s">
        <v>37</v>
      </c>
      <c r="D9" s="2" t="s">
        <v>34</v>
      </c>
      <c r="E9" s="2">
        <v>540</v>
      </c>
      <c r="F9" s="2" t="s">
        <v>215</v>
      </c>
      <c r="G9" s="2"/>
      <c r="H9" s="21"/>
      <c r="I9" s="10" t="s">
        <v>142</v>
      </c>
      <c r="J9" s="10"/>
    </row>
    <row r="10" spans="1:10">
      <c r="A10" s="2" t="s">
        <v>94</v>
      </c>
      <c r="B10" s="2" t="s">
        <v>95</v>
      </c>
      <c r="C10" s="2" t="s">
        <v>37</v>
      </c>
      <c r="D10" s="2" t="s">
        <v>34</v>
      </c>
      <c r="E10" s="2">
        <v>432</v>
      </c>
      <c r="F10" s="2" t="s">
        <v>215</v>
      </c>
      <c r="G10" s="2"/>
      <c r="H10" s="21"/>
      <c r="I10" s="10" t="s">
        <v>129</v>
      </c>
      <c r="J10" s="10"/>
    </row>
    <row r="11" spans="1:10">
      <c r="A11" s="2" t="s">
        <v>96</v>
      </c>
      <c r="B11" s="2" t="s">
        <v>29</v>
      </c>
      <c r="C11" s="2" t="s">
        <v>37</v>
      </c>
      <c r="D11" s="2" t="s">
        <v>34</v>
      </c>
      <c r="E11" s="2">
        <v>32</v>
      </c>
      <c r="F11" s="2" t="s">
        <v>215</v>
      </c>
      <c r="G11" s="2"/>
      <c r="H11" s="21"/>
      <c r="I11" s="10" t="s">
        <v>173</v>
      </c>
      <c r="J11" s="10"/>
    </row>
    <row r="12" spans="1:10">
      <c r="A12" s="2" t="s">
        <v>97</v>
      </c>
      <c r="B12" s="3" t="s">
        <v>29</v>
      </c>
      <c r="C12" s="2" t="s">
        <v>37</v>
      </c>
      <c r="D12" s="2" t="s">
        <v>34</v>
      </c>
      <c r="E12" s="2">
        <v>45</v>
      </c>
      <c r="F12" s="2" t="s">
        <v>215</v>
      </c>
      <c r="G12" s="2"/>
      <c r="H12" s="21"/>
      <c r="I12" s="10" t="s">
        <v>165</v>
      </c>
      <c r="J12" s="10"/>
    </row>
    <row r="13" spans="1:10">
      <c r="A13" s="2" t="s">
        <v>98</v>
      </c>
      <c r="B13" s="2" t="s">
        <v>29</v>
      </c>
      <c r="C13" s="2" t="s">
        <v>27</v>
      </c>
      <c r="D13" s="2" t="s">
        <v>34</v>
      </c>
      <c r="E13" s="2">
        <v>3.5</v>
      </c>
      <c r="F13" s="2" t="s">
        <v>215</v>
      </c>
      <c r="G13" s="2"/>
      <c r="H13" s="21"/>
      <c r="I13" s="10" t="s">
        <v>188</v>
      </c>
      <c r="J13" s="10"/>
    </row>
    <row r="14" spans="1:10">
      <c r="A14" s="2" t="s">
        <v>99</v>
      </c>
      <c r="B14" s="2" t="s">
        <v>29</v>
      </c>
      <c r="C14" s="2" t="s">
        <v>27</v>
      </c>
      <c r="D14" s="2" t="s">
        <v>34</v>
      </c>
      <c r="E14" s="2">
        <v>0.5</v>
      </c>
      <c r="F14" s="2" t="s">
        <v>215</v>
      </c>
      <c r="G14" s="2"/>
      <c r="H14" s="21"/>
      <c r="I14" s="10" t="s">
        <v>188</v>
      </c>
      <c r="J14" s="10"/>
    </row>
    <row r="15" spans="1:10">
      <c r="A15" s="2" t="s">
        <v>100</v>
      </c>
      <c r="B15" s="2" t="s">
        <v>18</v>
      </c>
      <c r="C15" s="2" t="s">
        <v>101</v>
      </c>
      <c r="D15" s="2" t="s">
        <v>15</v>
      </c>
      <c r="E15" s="2">
        <v>112</v>
      </c>
      <c r="F15" s="12" t="s">
        <v>216</v>
      </c>
      <c r="G15" s="2">
        <v>0</v>
      </c>
      <c r="H15" s="21"/>
      <c r="I15" s="10" t="s">
        <v>109</v>
      </c>
      <c r="J15" s="10"/>
    </row>
    <row r="16" spans="1:10">
      <c r="A16" s="2" t="s">
        <v>2</v>
      </c>
      <c r="B16" s="2" t="s">
        <v>29</v>
      </c>
      <c r="C16" s="2" t="s">
        <v>33</v>
      </c>
      <c r="D16" s="2" t="s">
        <v>34</v>
      </c>
      <c r="E16" s="2">
        <v>25.2</v>
      </c>
      <c r="F16" s="2" t="s">
        <v>215</v>
      </c>
      <c r="G16" s="2"/>
      <c r="H16" s="21"/>
      <c r="I16" s="10" t="s">
        <v>163</v>
      </c>
      <c r="J16" s="10"/>
    </row>
    <row r="17" spans="1:10">
      <c r="A17" s="2" t="s">
        <v>3</v>
      </c>
      <c r="B17" s="2" t="s">
        <v>102</v>
      </c>
      <c r="C17" s="2" t="s">
        <v>37</v>
      </c>
      <c r="D17" s="2" t="s">
        <v>30</v>
      </c>
      <c r="E17" s="2">
        <v>240</v>
      </c>
      <c r="F17" s="12" t="s">
        <v>206</v>
      </c>
      <c r="G17" s="2">
        <v>10900</v>
      </c>
      <c r="H17" s="21"/>
      <c r="I17" s="2" t="s">
        <v>110</v>
      </c>
      <c r="J17" s="25" t="s">
        <v>198</v>
      </c>
    </row>
    <row r="18" spans="1:10">
      <c r="A18" s="2" t="s">
        <v>3</v>
      </c>
      <c r="B18" s="2" t="s">
        <v>102</v>
      </c>
      <c r="C18" s="2" t="s">
        <v>37</v>
      </c>
      <c r="D18" s="2" t="s">
        <v>30</v>
      </c>
      <c r="E18" s="2">
        <v>240</v>
      </c>
      <c r="F18" s="12" t="s">
        <v>206</v>
      </c>
      <c r="G18" s="2">
        <v>10900</v>
      </c>
      <c r="H18" s="21"/>
      <c r="I18" s="10" t="s">
        <v>179</v>
      </c>
      <c r="J18" s="25" t="s">
        <v>199</v>
      </c>
    </row>
    <row r="19" spans="1:10">
      <c r="A19" s="2" t="s">
        <v>3</v>
      </c>
      <c r="B19" s="2" t="s">
        <v>102</v>
      </c>
      <c r="C19" s="2" t="s">
        <v>37</v>
      </c>
      <c r="D19" s="2" t="s">
        <v>30</v>
      </c>
      <c r="E19" s="2">
        <v>240</v>
      </c>
      <c r="F19" s="12" t="s">
        <v>206</v>
      </c>
      <c r="G19" s="2">
        <v>10900</v>
      </c>
      <c r="H19" s="21"/>
      <c r="I19" s="12" t="s">
        <v>111</v>
      </c>
      <c r="J19" s="25" t="s">
        <v>200</v>
      </c>
    </row>
    <row r="20" spans="1:10">
      <c r="A20" s="2" t="s">
        <v>4</v>
      </c>
      <c r="B20" s="2" t="s">
        <v>102</v>
      </c>
      <c r="C20" s="2" t="s">
        <v>37</v>
      </c>
      <c r="D20" s="2" t="s">
        <v>30</v>
      </c>
      <c r="E20" s="2">
        <v>400</v>
      </c>
      <c r="F20" s="2" t="s">
        <v>208</v>
      </c>
      <c r="G20" s="2">
        <v>7400</v>
      </c>
      <c r="H20" s="21"/>
      <c r="I20" s="2" t="s">
        <v>112</v>
      </c>
      <c r="J20" s="25" t="s">
        <v>201</v>
      </c>
    </row>
    <row r="21" spans="1:10">
      <c r="A21" s="2" t="s">
        <v>5</v>
      </c>
      <c r="B21" s="2" t="s">
        <v>102</v>
      </c>
      <c r="C21" s="2" t="s">
        <v>37</v>
      </c>
      <c r="D21" s="2" t="s">
        <v>30</v>
      </c>
      <c r="E21" s="2">
        <v>48</v>
      </c>
      <c r="F21" s="2" t="s">
        <v>208</v>
      </c>
      <c r="G21" s="2">
        <v>10525</v>
      </c>
      <c r="H21" s="21"/>
      <c r="I21" s="2" t="s">
        <v>123</v>
      </c>
      <c r="J21" s="25" t="s">
        <v>202</v>
      </c>
    </row>
    <row r="22" spans="1:10">
      <c r="A22" s="12" t="s">
        <v>193</v>
      </c>
      <c r="B22" s="2" t="s">
        <v>29</v>
      </c>
      <c r="C22" s="2" t="s">
        <v>27</v>
      </c>
      <c r="D22" s="2" t="s">
        <v>34</v>
      </c>
      <c r="E22" s="2">
        <v>38</v>
      </c>
      <c r="F22" s="2" t="s">
        <v>215</v>
      </c>
      <c r="G22" s="2"/>
      <c r="H22" s="21"/>
      <c r="I22" s="10" t="s">
        <v>189</v>
      </c>
      <c r="J22" s="10"/>
    </row>
    <row r="23" spans="1:10">
      <c r="A23" s="2" t="s">
        <v>6</v>
      </c>
      <c r="B23" s="2" t="s">
        <v>102</v>
      </c>
      <c r="C23" s="2" t="s">
        <v>37</v>
      </c>
      <c r="D23" s="2" t="s">
        <v>34</v>
      </c>
      <c r="E23" s="2">
        <v>36</v>
      </c>
      <c r="F23" s="2" t="s">
        <v>215</v>
      </c>
      <c r="G23" s="2"/>
      <c r="H23" s="21"/>
      <c r="I23" s="10" t="s">
        <v>180</v>
      </c>
      <c r="J23" s="10"/>
    </row>
    <row r="24" spans="1:10">
      <c r="A24" s="2" t="s">
        <v>7</v>
      </c>
      <c r="B24" s="2" t="s">
        <v>32</v>
      </c>
      <c r="C24" s="2" t="s">
        <v>101</v>
      </c>
      <c r="D24" s="2" t="s">
        <v>15</v>
      </c>
      <c r="E24" s="2">
        <v>25</v>
      </c>
      <c r="F24" s="2" t="s">
        <v>208</v>
      </c>
      <c r="G24" s="19">
        <f>10365*1.05506</f>
        <v>10935.696900000001</v>
      </c>
      <c r="H24" s="21"/>
      <c r="I24" s="10" t="s">
        <v>125</v>
      </c>
      <c r="J24" s="13" t="s">
        <v>209</v>
      </c>
    </row>
    <row r="25" spans="1:10">
      <c r="A25" s="2" t="s">
        <v>8</v>
      </c>
      <c r="B25" s="2" t="s">
        <v>36</v>
      </c>
      <c r="C25" s="2" t="s">
        <v>37</v>
      </c>
      <c r="D25" s="2" t="s">
        <v>34</v>
      </c>
      <c r="E25" s="2">
        <v>90</v>
      </c>
      <c r="F25" s="2" t="s">
        <v>215</v>
      </c>
      <c r="G25" s="2"/>
      <c r="H25" s="21"/>
      <c r="I25" s="10" t="s">
        <v>155</v>
      </c>
      <c r="J25" s="10"/>
    </row>
    <row r="26" spans="1:10">
      <c r="A26" s="2" t="s">
        <v>11</v>
      </c>
      <c r="B26" s="2" t="s">
        <v>12</v>
      </c>
      <c r="C26" s="2" t="s">
        <v>101</v>
      </c>
      <c r="D26" s="2" t="s">
        <v>15</v>
      </c>
      <c r="E26" s="2">
        <v>37</v>
      </c>
      <c r="F26" s="11" t="s">
        <v>212</v>
      </c>
      <c r="G26" s="2"/>
      <c r="H26" s="21">
        <f>60/1000</f>
        <v>0.06</v>
      </c>
      <c r="I26" s="10" t="s">
        <v>128</v>
      </c>
      <c r="J26" s="10"/>
    </row>
    <row r="27" spans="1:10">
      <c r="A27" s="3" t="s">
        <v>213</v>
      </c>
      <c r="B27" s="3" t="s">
        <v>36</v>
      </c>
      <c r="C27" s="3" t="s">
        <v>37</v>
      </c>
      <c r="D27" s="28" t="s">
        <v>9</v>
      </c>
      <c r="E27" s="2">
        <v>100</v>
      </c>
      <c r="F27" s="3" t="s">
        <v>212</v>
      </c>
      <c r="G27" s="2"/>
      <c r="H27" s="21">
        <f>123/1000</f>
        <v>0.123</v>
      </c>
      <c r="I27" s="10" t="s">
        <v>114</v>
      </c>
      <c r="J27" s="25" t="s">
        <v>214</v>
      </c>
    </row>
    <row r="28" spans="1:10">
      <c r="A28" s="2" t="s">
        <v>13</v>
      </c>
      <c r="B28" s="3" t="s">
        <v>10</v>
      </c>
      <c r="C28" s="2" t="s">
        <v>101</v>
      </c>
      <c r="D28" s="2" t="s">
        <v>15</v>
      </c>
      <c r="E28" s="2">
        <v>28</v>
      </c>
      <c r="F28" s="12" t="s">
        <v>217</v>
      </c>
      <c r="G28" s="2"/>
      <c r="H28" s="21"/>
      <c r="I28" s="12" t="s">
        <v>205</v>
      </c>
      <c r="J28" s="10"/>
    </row>
    <row r="29" spans="1:10">
      <c r="A29" s="2" t="s">
        <v>14</v>
      </c>
      <c r="B29" s="2" t="s">
        <v>32</v>
      </c>
      <c r="C29" s="2" t="s">
        <v>101</v>
      </c>
      <c r="D29" s="2" t="s">
        <v>15</v>
      </c>
      <c r="E29" s="2">
        <v>69.599999999999994</v>
      </c>
      <c r="F29" s="2" t="s">
        <v>208</v>
      </c>
      <c r="G29" s="2">
        <v>9300</v>
      </c>
      <c r="H29" s="21"/>
      <c r="I29" s="2" t="s">
        <v>113</v>
      </c>
      <c r="J29" s="13" t="s">
        <v>210</v>
      </c>
    </row>
    <row r="30" spans="1:10">
      <c r="A30" s="2" t="s">
        <v>44</v>
      </c>
      <c r="B30" s="2" t="s">
        <v>29</v>
      </c>
      <c r="C30" s="2" t="s">
        <v>27</v>
      </c>
      <c r="D30" s="2" t="s">
        <v>34</v>
      </c>
      <c r="E30" s="2">
        <v>6.5</v>
      </c>
      <c r="F30" s="2" t="s">
        <v>215</v>
      </c>
      <c r="G30" s="2"/>
      <c r="H30" s="21"/>
      <c r="I30" s="10" t="s">
        <v>188</v>
      </c>
      <c r="J30" s="10"/>
    </row>
    <row r="31" spans="1:10">
      <c r="A31" s="3" t="s">
        <v>17</v>
      </c>
      <c r="B31" s="3" t="s">
        <v>29</v>
      </c>
      <c r="C31" s="3" t="s">
        <v>27</v>
      </c>
      <c r="D31" s="3" t="s">
        <v>93</v>
      </c>
      <c r="E31" s="2">
        <v>36</v>
      </c>
      <c r="F31" s="28" t="s">
        <v>218</v>
      </c>
      <c r="G31" s="2"/>
      <c r="H31" s="21"/>
      <c r="I31" s="10" t="s">
        <v>186</v>
      </c>
      <c r="J31" s="10"/>
    </row>
    <row r="32" spans="1:10">
      <c r="A32" s="2" t="s">
        <v>46</v>
      </c>
      <c r="B32" s="2" t="s">
        <v>26</v>
      </c>
      <c r="C32" s="2" t="s">
        <v>37</v>
      </c>
      <c r="D32" s="2" t="s">
        <v>34</v>
      </c>
      <c r="E32" s="9">
        <v>850</v>
      </c>
      <c r="F32" s="2" t="s">
        <v>215</v>
      </c>
      <c r="G32" s="2"/>
      <c r="H32" s="21"/>
      <c r="I32" s="10" t="s">
        <v>143</v>
      </c>
      <c r="J32" s="10"/>
    </row>
    <row r="33" spans="1:10">
      <c r="A33" s="2" t="s">
        <v>47</v>
      </c>
      <c r="B33" s="12" t="s">
        <v>45</v>
      </c>
      <c r="C33" s="2" t="s">
        <v>37</v>
      </c>
      <c r="D33" s="2" t="s">
        <v>34</v>
      </c>
      <c r="E33" s="2">
        <v>42</v>
      </c>
      <c r="F33" s="2" t="s">
        <v>215</v>
      </c>
      <c r="G33" s="2"/>
      <c r="H33" s="21"/>
      <c r="I33" s="10" t="s">
        <v>191</v>
      </c>
      <c r="J33" s="10"/>
    </row>
    <row r="34" spans="1:10">
      <c r="A34" s="2" t="s">
        <v>49</v>
      </c>
      <c r="B34" s="2" t="s">
        <v>36</v>
      </c>
      <c r="C34" s="2" t="s">
        <v>37</v>
      </c>
      <c r="D34" s="2" t="s">
        <v>34</v>
      </c>
      <c r="E34" s="2">
        <v>360</v>
      </c>
      <c r="F34" s="2" t="s">
        <v>215</v>
      </c>
      <c r="G34" s="2"/>
      <c r="H34" s="21"/>
      <c r="I34" s="10" t="s">
        <v>156</v>
      </c>
      <c r="J34" s="10"/>
    </row>
    <row r="35" spans="1:10">
      <c r="A35" s="2" t="s">
        <v>50</v>
      </c>
      <c r="B35" s="2" t="s">
        <v>29</v>
      </c>
      <c r="C35" s="2" t="s">
        <v>37</v>
      </c>
      <c r="D35" s="2" t="s">
        <v>34</v>
      </c>
      <c r="E35" s="2">
        <v>72</v>
      </c>
      <c r="F35" s="2" t="s">
        <v>215</v>
      </c>
      <c r="G35" s="2"/>
      <c r="H35" s="21"/>
      <c r="I35" s="10" t="s">
        <v>170</v>
      </c>
      <c r="J35" s="10"/>
    </row>
    <row r="36" spans="1:10">
      <c r="A36" s="2" t="s">
        <v>106</v>
      </c>
      <c r="B36" s="2" t="s">
        <v>32</v>
      </c>
      <c r="C36" s="2" t="s">
        <v>37</v>
      </c>
      <c r="D36" s="2" t="s">
        <v>30</v>
      </c>
      <c r="E36" s="2">
        <v>102</v>
      </c>
      <c r="F36" s="2" t="s">
        <v>208</v>
      </c>
      <c r="G36" s="2">
        <f>G57</f>
        <v>8907</v>
      </c>
      <c r="H36" s="21"/>
      <c r="I36" s="12" t="s">
        <v>126</v>
      </c>
      <c r="J36" s="25" t="s">
        <v>197</v>
      </c>
    </row>
    <row r="37" spans="1:10">
      <c r="A37" s="3" t="s">
        <v>108</v>
      </c>
      <c r="B37" s="3" t="s">
        <v>26</v>
      </c>
      <c r="C37" s="3" t="s">
        <v>27</v>
      </c>
      <c r="D37" s="3" t="s">
        <v>93</v>
      </c>
      <c r="E37" s="2">
        <v>71.3</v>
      </c>
      <c r="F37" s="28" t="s">
        <v>218</v>
      </c>
      <c r="G37" s="2"/>
      <c r="H37" s="21"/>
      <c r="I37" s="10" t="s">
        <v>175</v>
      </c>
      <c r="J37" s="10"/>
    </row>
    <row r="38" spans="1:10">
      <c r="A38" s="2" t="s">
        <v>48</v>
      </c>
      <c r="B38" s="2" t="s">
        <v>182</v>
      </c>
      <c r="C38" s="2" t="s">
        <v>37</v>
      </c>
      <c r="D38" s="12" t="s">
        <v>9</v>
      </c>
      <c r="E38" s="2">
        <v>112</v>
      </c>
      <c r="F38" s="2" t="s">
        <v>212</v>
      </c>
      <c r="G38" s="2"/>
      <c r="H38" s="21">
        <f>52/1000</f>
        <v>5.1999999999999998E-2</v>
      </c>
      <c r="I38" s="10" t="s">
        <v>121</v>
      </c>
      <c r="J38" s="25" t="s">
        <v>214</v>
      </c>
    </row>
    <row r="39" spans="1:10">
      <c r="A39" s="3" t="s">
        <v>16</v>
      </c>
      <c r="B39" s="3" t="s">
        <v>181</v>
      </c>
      <c r="C39" s="3" t="s">
        <v>37</v>
      </c>
      <c r="D39" s="28" t="s">
        <v>9</v>
      </c>
      <c r="E39" s="2">
        <v>140</v>
      </c>
      <c r="F39" s="3" t="s">
        <v>212</v>
      </c>
      <c r="G39" s="2"/>
      <c r="H39" s="21">
        <f>63/1000</f>
        <v>6.3E-2</v>
      </c>
      <c r="I39" s="10" t="s">
        <v>115</v>
      </c>
      <c r="J39" s="25" t="s">
        <v>214</v>
      </c>
    </row>
    <row r="40" spans="1:10">
      <c r="A40" s="2" t="s">
        <v>1</v>
      </c>
      <c r="B40" s="3" t="s">
        <v>36</v>
      </c>
      <c r="C40" s="2" t="s">
        <v>37</v>
      </c>
      <c r="D40" s="28" t="s">
        <v>9</v>
      </c>
      <c r="E40" s="2">
        <v>82</v>
      </c>
      <c r="F40" s="8" t="s">
        <v>212</v>
      </c>
      <c r="G40" s="2"/>
      <c r="H40" s="21">
        <f>64/1000</f>
        <v>6.4000000000000001E-2</v>
      </c>
      <c r="I40" s="10" t="s">
        <v>127</v>
      </c>
      <c r="J40" s="25" t="s">
        <v>214</v>
      </c>
    </row>
    <row r="41" spans="1:10">
      <c r="A41" s="8" t="s">
        <v>51</v>
      </c>
      <c r="B41" s="8" t="s">
        <v>52</v>
      </c>
      <c r="C41" s="7" t="s">
        <v>27</v>
      </c>
      <c r="D41" s="28" t="s">
        <v>9</v>
      </c>
      <c r="E41" s="8">
        <v>25</v>
      </c>
      <c r="F41" s="8" t="s">
        <v>212</v>
      </c>
      <c r="G41" s="8"/>
      <c r="H41" s="26">
        <f>307/1000</f>
        <v>0.307</v>
      </c>
      <c r="I41" s="20" t="s">
        <v>204</v>
      </c>
      <c r="J41" s="25" t="s">
        <v>214</v>
      </c>
    </row>
    <row r="42" spans="1:10">
      <c r="A42" s="2" t="s">
        <v>53</v>
      </c>
      <c r="B42" s="2" t="s">
        <v>95</v>
      </c>
      <c r="C42" s="2" t="s">
        <v>37</v>
      </c>
      <c r="D42" s="28" t="s">
        <v>9</v>
      </c>
      <c r="E42" s="2">
        <v>70</v>
      </c>
      <c r="F42" s="2" t="s">
        <v>212</v>
      </c>
      <c r="G42" s="2"/>
      <c r="H42" s="21">
        <f>341/1000</f>
        <v>0.34100000000000003</v>
      </c>
      <c r="I42" s="10" t="s">
        <v>116</v>
      </c>
      <c r="J42" s="25" t="s">
        <v>214</v>
      </c>
    </row>
    <row r="43" spans="1:10">
      <c r="A43" s="2" t="s">
        <v>54</v>
      </c>
      <c r="B43" s="2" t="s">
        <v>36</v>
      </c>
      <c r="C43" s="2" t="s">
        <v>37</v>
      </c>
      <c r="D43" s="2" t="s">
        <v>34</v>
      </c>
      <c r="E43" s="2">
        <v>112</v>
      </c>
      <c r="F43" s="2" t="s">
        <v>215</v>
      </c>
      <c r="G43" s="2"/>
      <c r="H43" s="21"/>
      <c r="I43" s="10" t="s">
        <v>157</v>
      </c>
      <c r="J43" s="10"/>
    </row>
    <row r="44" spans="1:10">
      <c r="A44" s="2" t="s">
        <v>55</v>
      </c>
      <c r="B44" s="2" t="s">
        <v>26</v>
      </c>
      <c r="C44" s="2" t="s">
        <v>37</v>
      </c>
      <c r="D44" s="2" t="s">
        <v>34</v>
      </c>
      <c r="E44" s="2">
        <v>264</v>
      </c>
      <c r="F44" s="2" t="s">
        <v>215</v>
      </c>
      <c r="G44" s="2"/>
      <c r="H44" s="21"/>
      <c r="I44" s="10" t="s">
        <v>144</v>
      </c>
      <c r="J44" s="10"/>
    </row>
    <row r="45" spans="1:10">
      <c r="A45" s="2" t="s">
        <v>56</v>
      </c>
      <c r="B45" s="2" t="s">
        <v>26</v>
      </c>
      <c r="C45" s="2" t="s">
        <v>37</v>
      </c>
      <c r="D45" s="2" t="s">
        <v>34</v>
      </c>
      <c r="E45" s="2">
        <v>212</v>
      </c>
      <c r="F45" s="2" t="s">
        <v>215</v>
      </c>
      <c r="G45" s="2"/>
      <c r="H45" s="21"/>
      <c r="I45" s="10" t="s">
        <v>145</v>
      </c>
      <c r="J45" s="10"/>
    </row>
    <row r="46" spans="1:10">
      <c r="A46" s="2" t="s">
        <v>57</v>
      </c>
      <c r="B46" s="2" t="s">
        <v>26</v>
      </c>
      <c r="C46" s="2" t="s">
        <v>37</v>
      </c>
      <c r="D46" s="2" t="s">
        <v>34</v>
      </c>
      <c r="E46" s="2">
        <v>212</v>
      </c>
      <c r="F46" s="2" t="s">
        <v>215</v>
      </c>
      <c r="G46" s="2"/>
      <c r="H46" s="21"/>
      <c r="I46" s="10" t="s">
        <v>146</v>
      </c>
      <c r="J46" s="10"/>
    </row>
    <row r="47" spans="1:10">
      <c r="A47" s="2" t="s">
        <v>58</v>
      </c>
      <c r="B47" s="2" t="s">
        <v>29</v>
      </c>
      <c r="C47" s="2" t="s">
        <v>37</v>
      </c>
      <c r="D47" s="2" t="s">
        <v>34</v>
      </c>
      <c r="E47" s="2">
        <v>30.7</v>
      </c>
      <c r="F47" s="2" t="s">
        <v>215</v>
      </c>
      <c r="G47" s="2"/>
      <c r="H47" s="21"/>
      <c r="I47" s="10" t="s">
        <v>166</v>
      </c>
      <c r="J47" s="10"/>
    </row>
    <row r="48" spans="1:10">
      <c r="A48" s="2" t="s">
        <v>58</v>
      </c>
      <c r="B48" s="2" t="s">
        <v>29</v>
      </c>
      <c r="C48" s="2" t="s">
        <v>37</v>
      </c>
      <c r="D48" s="2" t="s">
        <v>34</v>
      </c>
      <c r="E48" s="2">
        <v>30.7</v>
      </c>
      <c r="F48" s="2" t="s">
        <v>215</v>
      </c>
      <c r="G48" s="2"/>
      <c r="H48" s="21"/>
      <c r="I48" s="10" t="s">
        <v>167</v>
      </c>
      <c r="J48" s="10"/>
    </row>
    <row r="49" spans="1:10">
      <c r="A49" s="2" t="s">
        <v>58</v>
      </c>
      <c r="B49" s="2" t="s">
        <v>29</v>
      </c>
      <c r="C49" s="2" t="s">
        <v>37</v>
      </c>
      <c r="D49" s="2" t="s">
        <v>34</v>
      </c>
      <c r="E49" s="2">
        <v>30.7</v>
      </c>
      <c r="F49" s="2" t="s">
        <v>215</v>
      </c>
      <c r="G49" s="2"/>
      <c r="H49" s="21"/>
      <c r="I49" s="10" t="s">
        <v>168</v>
      </c>
      <c r="J49" s="10"/>
    </row>
    <row r="50" spans="1:10">
      <c r="A50" s="2" t="s">
        <v>59</v>
      </c>
      <c r="B50" s="2" t="s">
        <v>29</v>
      </c>
      <c r="C50" s="2" t="s">
        <v>27</v>
      </c>
      <c r="D50" s="2" t="s">
        <v>34</v>
      </c>
      <c r="E50" s="2">
        <v>2.25</v>
      </c>
      <c r="F50" s="2" t="s">
        <v>215</v>
      </c>
      <c r="G50" s="2"/>
      <c r="H50" s="21"/>
      <c r="I50" s="10" t="s">
        <v>171</v>
      </c>
      <c r="J50" s="10"/>
    </row>
    <row r="51" spans="1:10">
      <c r="A51" s="2" t="s">
        <v>60</v>
      </c>
      <c r="B51" s="2" t="s">
        <v>102</v>
      </c>
      <c r="C51" s="2" t="s">
        <v>37</v>
      </c>
      <c r="D51" s="2" t="s">
        <v>34</v>
      </c>
      <c r="E51" s="2">
        <v>42</v>
      </c>
      <c r="F51" s="2" t="s">
        <v>215</v>
      </c>
      <c r="G51" s="2"/>
      <c r="H51" s="21"/>
      <c r="I51" s="10" t="s">
        <v>139</v>
      </c>
      <c r="J51" s="10"/>
    </row>
    <row r="52" spans="1:10">
      <c r="A52" s="3" t="s">
        <v>61</v>
      </c>
      <c r="B52" s="3" t="s">
        <v>95</v>
      </c>
      <c r="C52" s="3" t="s">
        <v>37</v>
      </c>
      <c r="D52" s="28" t="s">
        <v>9</v>
      </c>
      <c r="E52" s="2">
        <v>55</v>
      </c>
      <c r="F52" s="3" t="s">
        <v>212</v>
      </c>
      <c r="G52" s="2"/>
      <c r="H52" s="21">
        <f>39/1000</f>
        <v>3.9E-2</v>
      </c>
      <c r="I52" s="10" t="s">
        <v>117</v>
      </c>
      <c r="J52" s="25" t="s">
        <v>214</v>
      </c>
    </row>
    <row r="53" spans="1:10">
      <c r="A53" s="2" t="s">
        <v>62</v>
      </c>
      <c r="B53" s="2" t="s">
        <v>102</v>
      </c>
      <c r="C53" s="2" t="s">
        <v>37</v>
      </c>
      <c r="D53" s="2" t="s">
        <v>34</v>
      </c>
      <c r="E53" s="2">
        <v>120</v>
      </c>
      <c r="F53" s="2" t="s">
        <v>215</v>
      </c>
      <c r="G53" s="2"/>
      <c r="H53" s="21"/>
      <c r="I53" s="10" t="s">
        <v>135</v>
      </c>
      <c r="J53" s="10"/>
    </row>
    <row r="54" spans="1:10">
      <c r="A54" s="2" t="s">
        <v>63</v>
      </c>
      <c r="B54" s="3" t="s">
        <v>36</v>
      </c>
      <c r="C54" s="2" t="s">
        <v>27</v>
      </c>
      <c r="D54" s="28" t="s">
        <v>9</v>
      </c>
      <c r="E54" s="2">
        <v>33</v>
      </c>
      <c r="F54" s="2" t="s">
        <v>212</v>
      </c>
      <c r="G54" s="2"/>
      <c r="H54" s="21">
        <f>84/1000</f>
        <v>8.4000000000000005E-2</v>
      </c>
      <c r="I54" s="10" t="s">
        <v>160</v>
      </c>
      <c r="J54" s="25" t="s">
        <v>214</v>
      </c>
    </row>
    <row r="55" spans="1:10">
      <c r="A55" s="2" t="s">
        <v>64</v>
      </c>
      <c r="B55" s="2" t="s">
        <v>95</v>
      </c>
      <c r="C55" s="2" t="s">
        <v>37</v>
      </c>
      <c r="D55" s="2" t="s">
        <v>34</v>
      </c>
      <c r="E55" s="2">
        <v>320</v>
      </c>
      <c r="F55" s="2" t="s">
        <v>215</v>
      </c>
      <c r="G55" s="2"/>
      <c r="H55" s="21"/>
      <c r="I55" s="10" t="s">
        <v>130</v>
      </c>
      <c r="J55" s="10"/>
    </row>
    <row r="56" spans="1:10">
      <c r="A56" s="2" t="s">
        <v>64</v>
      </c>
      <c r="B56" s="2" t="s">
        <v>95</v>
      </c>
      <c r="C56" s="2" t="s">
        <v>37</v>
      </c>
      <c r="D56" s="2" t="s">
        <v>34</v>
      </c>
      <c r="E56" s="2">
        <v>320</v>
      </c>
      <c r="F56" s="2" t="s">
        <v>215</v>
      </c>
      <c r="G56" s="2"/>
      <c r="H56" s="21"/>
      <c r="I56" s="10" t="s">
        <v>131</v>
      </c>
      <c r="J56" s="10"/>
    </row>
    <row r="57" spans="1:10">
      <c r="A57" s="3" t="s">
        <v>105</v>
      </c>
      <c r="B57" s="3" t="s">
        <v>95</v>
      </c>
      <c r="C57" s="2" t="s">
        <v>37</v>
      </c>
      <c r="D57" s="3" t="s">
        <v>30</v>
      </c>
      <c r="E57" s="2">
        <v>100</v>
      </c>
      <c r="F57" s="3" t="s">
        <v>208</v>
      </c>
      <c r="G57" s="2">
        <v>8907</v>
      </c>
      <c r="H57" s="21"/>
      <c r="I57" s="2" t="s">
        <v>124</v>
      </c>
      <c r="J57" s="25" t="s">
        <v>202</v>
      </c>
    </row>
    <row r="58" spans="1:10">
      <c r="A58" s="2" t="s">
        <v>65</v>
      </c>
      <c r="B58" s="12" t="s">
        <v>190</v>
      </c>
      <c r="C58" s="2" t="s">
        <v>27</v>
      </c>
      <c r="D58" s="2" t="s">
        <v>93</v>
      </c>
      <c r="E58" s="2">
        <v>31.7</v>
      </c>
      <c r="F58" s="28" t="s">
        <v>218</v>
      </c>
      <c r="G58" s="2"/>
      <c r="H58" s="21"/>
      <c r="I58" s="10" t="s">
        <v>169</v>
      </c>
      <c r="J58" s="10"/>
    </row>
    <row r="59" spans="1:10">
      <c r="A59" s="2" t="s">
        <v>66</v>
      </c>
      <c r="B59" s="12" t="s">
        <v>190</v>
      </c>
      <c r="C59" s="2" t="s">
        <v>27</v>
      </c>
      <c r="D59" s="2" t="s">
        <v>93</v>
      </c>
      <c r="E59" s="2">
        <v>36.299999999999997</v>
      </c>
      <c r="F59" s="28" t="s">
        <v>218</v>
      </c>
      <c r="G59" s="2"/>
      <c r="H59" s="21"/>
      <c r="I59" s="10" t="s">
        <v>164</v>
      </c>
      <c r="J59" s="10"/>
    </row>
    <row r="60" spans="1:10">
      <c r="A60" s="2" t="s">
        <v>67</v>
      </c>
      <c r="B60" s="12" t="s">
        <v>190</v>
      </c>
      <c r="C60" s="2" t="s">
        <v>37</v>
      </c>
      <c r="D60" s="2" t="s">
        <v>93</v>
      </c>
      <c r="E60" s="2">
        <v>93</v>
      </c>
      <c r="F60" s="28" t="s">
        <v>218</v>
      </c>
      <c r="G60" s="2"/>
      <c r="H60" s="21"/>
      <c r="I60" s="10" t="s">
        <v>174</v>
      </c>
      <c r="J60" s="10"/>
    </row>
    <row r="61" spans="1:10">
      <c r="A61" s="3" t="s">
        <v>105</v>
      </c>
      <c r="B61" s="3" t="s">
        <v>95</v>
      </c>
      <c r="C61" s="2" t="s">
        <v>37</v>
      </c>
      <c r="D61" s="3" t="s">
        <v>30</v>
      </c>
      <c r="E61" s="2">
        <v>100</v>
      </c>
      <c r="F61" s="2" t="s">
        <v>208</v>
      </c>
      <c r="G61" s="2">
        <f>G57</f>
        <v>8907</v>
      </c>
      <c r="H61" s="21"/>
      <c r="I61" s="2" t="s">
        <v>118</v>
      </c>
      <c r="J61" s="25" t="s">
        <v>202</v>
      </c>
    </row>
    <row r="62" spans="1:10">
      <c r="A62" s="2" t="s">
        <v>68</v>
      </c>
      <c r="B62" s="2" t="s">
        <v>95</v>
      </c>
      <c r="C62" s="2" t="s">
        <v>37</v>
      </c>
      <c r="D62" s="2" t="s">
        <v>30</v>
      </c>
      <c r="E62" s="2">
        <v>385</v>
      </c>
      <c r="F62" s="2" t="s">
        <v>208</v>
      </c>
      <c r="G62" s="2">
        <v>7400</v>
      </c>
      <c r="H62" s="21"/>
      <c r="I62" s="10" t="s">
        <v>119</v>
      </c>
      <c r="J62" s="25" t="s">
        <v>202</v>
      </c>
    </row>
    <row r="63" spans="1:10">
      <c r="A63" s="2" t="s">
        <v>69</v>
      </c>
      <c r="B63" s="2" t="s">
        <v>26</v>
      </c>
      <c r="C63" s="2" t="s">
        <v>37</v>
      </c>
      <c r="D63" s="2" t="s">
        <v>93</v>
      </c>
      <c r="E63" s="2">
        <v>90.75</v>
      </c>
      <c r="F63" s="28" t="s">
        <v>218</v>
      </c>
      <c r="G63" s="2"/>
      <c r="H63" s="21"/>
      <c r="I63" s="10" t="s">
        <v>148</v>
      </c>
      <c r="J63" s="10"/>
    </row>
    <row r="64" spans="1:10">
      <c r="A64" s="3" t="s">
        <v>104</v>
      </c>
      <c r="B64" s="3" t="s">
        <v>95</v>
      </c>
      <c r="C64" s="3" t="s">
        <v>27</v>
      </c>
      <c r="D64" s="28" t="s">
        <v>9</v>
      </c>
      <c r="E64" s="2">
        <v>23</v>
      </c>
      <c r="F64" s="3" t="s">
        <v>212</v>
      </c>
      <c r="G64" s="2"/>
      <c r="H64" s="21">
        <f>45/1000</f>
        <v>4.4999999999999998E-2</v>
      </c>
      <c r="I64" s="10" t="s">
        <v>134</v>
      </c>
      <c r="J64" s="25" t="s">
        <v>214</v>
      </c>
    </row>
    <row r="65" spans="1:10">
      <c r="A65" s="3" t="s">
        <v>107</v>
      </c>
      <c r="B65" s="3" t="s">
        <v>95</v>
      </c>
      <c r="C65" s="3" t="s">
        <v>37</v>
      </c>
      <c r="D65" s="28" t="s">
        <v>9</v>
      </c>
      <c r="E65" s="2">
        <v>166</v>
      </c>
      <c r="F65" s="3" t="s">
        <v>212</v>
      </c>
      <c r="G65" s="2"/>
      <c r="H65" s="21">
        <f>43/1000</f>
        <v>4.2999999999999997E-2</v>
      </c>
      <c r="I65" s="10" t="s">
        <v>132</v>
      </c>
      <c r="J65" s="25" t="s">
        <v>214</v>
      </c>
    </row>
    <row r="66" spans="1:10">
      <c r="A66" s="3" t="s">
        <v>107</v>
      </c>
      <c r="B66" s="3" t="s">
        <v>95</v>
      </c>
      <c r="C66" s="3" t="s">
        <v>37</v>
      </c>
      <c r="D66" s="28" t="s">
        <v>9</v>
      </c>
      <c r="E66" s="2">
        <v>166</v>
      </c>
      <c r="F66" s="3" t="s">
        <v>212</v>
      </c>
      <c r="G66" s="2"/>
      <c r="H66" s="21">
        <f>H65</f>
        <v>4.2999999999999997E-2</v>
      </c>
      <c r="I66" s="10" t="s">
        <v>133</v>
      </c>
      <c r="J66" s="25" t="s">
        <v>214</v>
      </c>
    </row>
    <row r="67" spans="1:10">
      <c r="A67" s="2" t="s">
        <v>78</v>
      </c>
      <c r="B67" s="2" t="s">
        <v>95</v>
      </c>
      <c r="C67" s="2" t="s">
        <v>33</v>
      </c>
      <c r="D67" s="2" t="s">
        <v>15</v>
      </c>
      <c r="E67" s="2">
        <v>44</v>
      </c>
      <c r="F67" s="2" t="s">
        <v>208</v>
      </c>
      <c r="G67" s="2">
        <v>11700</v>
      </c>
      <c r="H67" s="21"/>
      <c r="I67" s="10" t="s">
        <v>120</v>
      </c>
      <c r="J67" s="25" t="s">
        <v>202</v>
      </c>
    </row>
    <row r="68" spans="1:10">
      <c r="A68" s="2" t="s">
        <v>0</v>
      </c>
      <c r="B68" s="2" t="s">
        <v>79</v>
      </c>
      <c r="C68" s="2" t="s">
        <v>33</v>
      </c>
      <c r="D68" s="2" t="s">
        <v>93</v>
      </c>
      <c r="E68" s="2">
        <v>48.5</v>
      </c>
      <c r="F68" s="28" t="s">
        <v>218</v>
      </c>
      <c r="G68" s="2"/>
      <c r="H68" s="21"/>
      <c r="I68" s="10" t="s">
        <v>161</v>
      </c>
      <c r="J68" s="10"/>
    </row>
    <row r="69" spans="1:10">
      <c r="A69" s="3" t="s">
        <v>103</v>
      </c>
      <c r="B69" s="3" t="s">
        <v>26</v>
      </c>
      <c r="C69" s="3" t="s">
        <v>27</v>
      </c>
      <c r="D69" s="3" t="s">
        <v>93</v>
      </c>
      <c r="E69" s="2">
        <v>64.400000000000006</v>
      </c>
      <c r="F69" s="28" t="s">
        <v>218</v>
      </c>
      <c r="G69" s="2"/>
      <c r="H69" s="21"/>
      <c r="I69" s="10" t="s">
        <v>147</v>
      </c>
      <c r="J69" s="10"/>
    </row>
    <row r="70" spans="1:10">
      <c r="A70" s="2" t="s">
        <v>80</v>
      </c>
      <c r="B70" s="3" t="s">
        <v>102</v>
      </c>
      <c r="C70" s="2" t="s">
        <v>37</v>
      </c>
      <c r="D70" s="2" t="s">
        <v>34</v>
      </c>
      <c r="E70" s="2">
        <v>25</v>
      </c>
      <c r="F70" s="2" t="s">
        <v>215</v>
      </c>
      <c r="G70" s="2"/>
      <c r="H70" s="21"/>
      <c r="I70" s="10" t="s">
        <v>136</v>
      </c>
      <c r="J70" s="10"/>
    </row>
    <row r="71" spans="1:10">
      <c r="A71" s="2" t="s">
        <v>81</v>
      </c>
      <c r="B71" s="3" t="s">
        <v>102</v>
      </c>
      <c r="C71" s="2" t="s">
        <v>37</v>
      </c>
      <c r="D71" s="2" t="s">
        <v>34</v>
      </c>
      <c r="E71" s="2">
        <v>160</v>
      </c>
      <c r="F71" s="2" t="s">
        <v>215</v>
      </c>
      <c r="G71" s="2"/>
      <c r="H71" s="21"/>
      <c r="I71" s="10" t="s">
        <v>137</v>
      </c>
      <c r="J71" s="10"/>
    </row>
    <row r="72" spans="1:10">
      <c r="A72" s="2" t="s">
        <v>82</v>
      </c>
      <c r="B72" s="2" t="s">
        <v>102</v>
      </c>
      <c r="C72" s="2" t="s">
        <v>37</v>
      </c>
      <c r="D72" s="2" t="s">
        <v>34</v>
      </c>
      <c r="E72" s="2">
        <v>240</v>
      </c>
      <c r="F72" s="2" t="s">
        <v>215</v>
      </c>
      <c r="G72" s="2"/>
      <c r="H72" s="21"/>
      <c r="I72" s="10" t="s">
        <v>138</v>
      </c>
      <c r="J72" s="10"/>
    </row>
    <row r="73" spans="1:10">
      <c r="A73" s="2" t="s">
        <v>83</v>
      </c>
      <c r="B73" s="2" t="s">
        <v>102</v>
      </c>
      <c r="C73" s="2" t="s">
        <v>37</v>
      </c>
      <c r="D73" s="2" t="s">
        <v>34</v>
      </c>
      <c r="E73" s="2">
        <v>60</v>
      </c>
      <c r="F73" s="2" t="s">
        <v>215</v>
      </c>
      <c r="G73" s="2"/>
      <c r="H73" s="21"/>
      <c r="I73" s="10" t="s">
        <v>140</v>
      </c>
      <c r="J73" s="10"/>
    </row>
    <row r="74" spans="1:10">
      <c r="A74" s="2" t="s">
        <v>84</v>
      </c>
      <c r="B74" s="2" t="s">
        <v>36</v>
      </c>
      <c r="C74" s="2" t="s">
        <v>37</v>
      </c>
      <c r="D74" s="2" t="s">
        <v>34</v>
      </c>
      <c r="E74" s="2">
        <v>51</v>
      </c>
      <c r="F74" s="2" t="s">
        <v>215</v>
      </c>
      <c r="G74" s="2"/>
      <c r="H74" s="21"/>
      <c r="I74" s="10" t="s">
        <v>159</v>
      </c>
      <c r="J74" s="10"/>
    </row>
    <row r="75" spans="1:10">
      <c r="A75" s="2" t="s">
        <v>85</v>
      </c>
      <c r="B75" s="2" t="s">
        <v>29</v>
      </c>
      <c r="C75" s="2" t="s">
        <v>86</v>
      </c>
      <c r="D75" s="2" t="s">
        <v>34</v>
      </c>
      <c r="E75" s="2">
        <v>84</v>
      </c>
      <c r="F75" s="2" t="s">
        <v>215</v>
      </c>
      <c r="G75" s="2"/>
      <c r="H75" s="21"/>
      <c r="I75" s="10" t="s">
        <v>185</v>
      </c>
      <c r="J75" s="10"/>
    </row>
    <row r="76" spans="1:10">
      <c r="A76" s="2" t="s">
        <v>38</v>
      </c>
      <c r="B76" s="2" t="s">
        <v>95</v>
      </c>
      <c r="C76" s="2" t="s">
        <v>37</v>
      </c>
      <c r="D76" s="28" t="s">
        <v>9</v>
      </c>
      <c r="E76" s="2">
        <v>161</v>
      </c>
      <c r="F76" s="2" t="s">
        <v>212</v>
      </c>
      <c r="G76" s="2"/>
      <c r="H76" s="21">
        <f>21/1000</f>
        <v>2.1000000000000001E-2</v>
      </c>
      <c r="I76" s="10" t="s">
        <v>122</v>
      </c>
      <c r="J76" s="25" t="s">
        <v>214</v>
      </c>
    </row>
    <row r="77" spans="1:10">
      <c r="A77" s="2" t="s">
        <v>85</v>
      </c>
      <c r="B77" s="2" t="s">
        <v>29</v>
      </c>
      <c r="C77" s="2" t="s">
        <v>86</v>
      </c>
      <c r="D77" s="2" t="s">
        <v>34</v>
      </c>
      <c r="E77" s="2">
        <v>84</v>
      </c>
      <c r="F77" s="2" t="s">
        <v>215</v>
      </c>
      <c r="G77" s="2"/>
      <c r="H77" s="21"/>
      <c r="I77" s="10" t="s">
        <v>187</v>
      </c>
      <c r="J77" s="10"/>
    </row>
    <row r="78" spans="1:10">
      <c r="A78" s="2" t="s">
        <v>39</v>
      </c>
      <c r="B78" s="2" t="s">
        <v>26</v>
      </c>
      <c r="C78" s="2" t="s">
        <v>37</v>
      </c>
      <c r="D78" s="2" t="s">
        <v>34</v>
      </c>
      <c r="E78" s="2">
        <v>90</v>
      </c>
      <c r="F78" s="2" t="s">
        <v>215</v>
      </c>
      <c r="G78" s="2"/>
      <c r="H78" s="21"/>
      <c r="I78" s="10" t="s">
        <v>149</v>
      </c>
      <c r="J78" s="10"/>
    </row>
    <row r="79" spans="1:10">
      <c r="A79" s="3" t="s">
        <v>87</v>
      </c>
      <c r="B79" s="3" t="s">
        <v>26</v>
      </c>
      <c r="C79" s="2" t="s">
        <v>37</v>
      </c>
      <c r="D79" s="3" t="s">
        <v>93</v>
      </c>
      <c r="E79" s="2">
        <v>143</v>
      </c>
      <c r="F79" s="28" t="s">
        <v>218</v>
      </c>
      <c r="G79" s="2"/>
      <c r="H79" s="21"/>
      <c r="I79" s="10" t="s">
        <v>150</v>
      </c>
      <c r="J79" s="10"/>
    </row>
    <row r="80" spans="1:10">
      <c r="A80" s="2" t="s">
        <v>40</v>
      </c>
      <c r="B80" s="2" t="s">
        <v>36</v>
      </c>
      <c r="C80" s="2" t="s">
        <v>37</v>
      </c>
      <c r="D80" s="2" t="s">
        <v>34</v>
      </c>
      <c r="E80" s="2">
        <v>100</v>
      </c>
      <c r="F80" s="2" t="s">
        <v>215</v>
      </c>
      <c r="G80" s="2"/>
      <c r="H80" s="21"/>
      <c r="I80" s="10" t="s">
        <v>158</v>
      </c>
      <c r="J80" s="10"/>
    </row>
    <row r="81" spans="1:10">
      <c r="A81" s="3" t="s">
        <v>87</v>
      </c>
      <c r="B81" s="3" t="s">
        <v>26</v>
      </c>
      <c r="C81" s="2" t="s">
        <v>37</v>
      </c>
      <c r="D81" s="3" t="s">
        <v>93</v>
      </c>
      <c r="E81" s="2">
        <v>143</v>
      </c>
      <c r="F81" s="28" t="s">
        <v>218</v>
      </c>
      <c r="G81" s="2"/>
      <c r="H81" s="21"/>
      <c r="I81" s="10" t="s">
        <v>176</v>
      </c>
      <c r="J81" s="10"/>
    </row>
    <row r="82" spans="1:10">
      <c r="A82" s="2" t="s">
        <v>41</v>
      </c>
      <c r="B82" s="2" t="s">
        <v>29</v>
      </c>
      <c r="C82" s="2" t="s">
        <v>37</v>
      </c>
      <c r="D82" s="2" t="s">
        <v>34</v>
      </c>
      <c r="E82" s="2">
        <v>24</v>
      </c>
      <c r="F82" s="2" t="s">
        <v>215</v>
      </c>
      <c r="G82" s="2"/>
      <c r="H82" s="21"/>
      <c r="I82" s="10" t="s">
        <v>172</v>
      </c>
      <c r="J82" s="10"/>
    </row>
    <row r="83" spans="1:10">
      <c r="A83" s="2" t="s">
        <v>42</v>
      </c>
      <c r="B83" s="2" t="s">
        <v>95</v>
      </c>
      <c r="C83" s="2" t="s">
        <v>37</v>
      </c>
      <c r="D83" s="2" t="s">
        <v>30</v>
      </c>
      <c r="E83" s="2">
        <v>155</v>
      </c>
      <c r="F83" s="12" t="s">
        <v>207</v>
      </c>
      <c r="G83" s="2">
        <v>10906</v>
      </c>
      <c r="H83" s="21"/>
      <c r="I83" s="10" t="s">
        <v>178</v>
      </c>
      <c r="J83" s="25" t="s">
        <v>202</v>
      </c>
    </row>
    <row r="84" spans="1:10">
      <c r="A84" s="2" t="s">
        <v>43</v>
      </c>
      <c r="B84" s="2" t="s">
        <v>26</v>
      </c>
      <c r="C84" s="2" t="s">
        <v>27</v>
      </c>
      <c r="D84" s="2" t="s">
        <v>93</v>
      </c>
      <c r="E84" s="2">
        <v>58</v>
      </c>
      <c r="F84" s="28" t="s">
        <v>218</v>
      </c>
      <c r="G84" s="2"/>
      <c r="H84" s="21"/>
      <c r="I84" s="10" t="s">
        <v>177</v>
      </c>
      <c r="J84" s="10"/>
    </row>
    <row r="85" spans="1:10">
      <c r="A85" s="13" t="s">
        <v>192</v>
      </c>
      <c r="B85" s="14" t="s">
        <v>190</v>
      </c>
      <c r="C85" s="15" t="s">
        <v>37</v>
      </c>
      <c r="D85" s="13" t="s">
        <v>93</v>
      </c>
      <c r="E85" s="11">
        <v>133</v>
      </c>
      <c r="F85" s="28" t="s">
        <v>218</v>
      </c>
      <c r="G85" s="23"/>
      <c r="H85" s="23"/>
      <c r="I85" s="10" t="s">
        <v>222</v>
      </c>
      <c r="J85" s="10"/>
    </row>
    <row r="86" spans="1:10">
      <c r="A86" s="13" t="s">
        <v>194</v>
      </c>
      <c r="B86" s="13" t="s">
        <v>32</v>
      </c>
      <c r="C86" s="15" t="s">
        <v>37</v>
      </c>
      <c r="D86" s="29" t="s">
        <v>30</v>
      </c>
      <c r="E86" s="17">
        <v>100</v>
      </c>
      <c r="F86" s="16" t="s">
        <v>208</v>
      </c>
      <c r="G86" s="23">
        <f>G57</f>
        <v>8907</v>
      </c>
      <c r="H86" s="23"/>
      <c r="I86" s="25" t="s">
        <v>203</v>
      </c>
      <c r="J86" s="25" t="s">
        <v>197</v>
      </c>
    </row>
    <row r="87" spans="1:10">
      <c r="A87" s="13" t="s">
        <v>220</v>
      </c>
      <c r="B87" s="2" t="s">
        <v>36</v>
      </c>
      <c r="C87" s="15" t="s">
        <v>37</v>
      </c>
      <c r="D87" s="15" t="s">
        <v>221</v>
      </c>
      <c r="E87" s="17">
        <v>1</v>
      </c>
      <c r="F87" s="16" t="s">
        <v>218</v>
      </c>
      <c r="I87" t="s">
        <v>219</v>
      </c>
    </row>
  </sheetData>
  <autoFilter ref="A1:J86" xr:uid="{9418BDBF-9512-7747-866E-C1A7EBFD53C1}"/>
  <phoneticPr fontId="0" type="noConversion"/>
  <pageMargins left="0.17" right="0.22" top="0.66" bottom="0.98425196850393704" header="0.51181102362204722" footer="0.51181102362204722"/>
  <pageSetup paperSize="8" scale="74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workbookViewId="0">
      <selection activeCell="A2" sqref="A2"/>
    </sheetView>
  </sheetViews>
  <sheetFormatPr baseColWidth="10" defaultRowHeight="13"/>
  <cols>
    <col min="1" max="1" width="43.1640625" customWidth="1"/>
    <col min="2" max="2" width="158.1640625" customWidth="1"/>
    <col min="3" max="256" width="8.83203125" customWidth="1"/>
  </cols>
  <sheetData>
    <row r="1" spans="1:2">
      <c r="A1" s="4" t="s">
        <v>71</v>
      </c>
      <c r="B1" s="4" t="s">
        <v>70</v>
      </c>
    </row>
    <row r="2" spans="1:2" ht="14">
      <c r="A2" s="5" t="s">
        <v>27</v>
      </c>
      <c r="B2" s="5" t="s">
        <v>74</v>
      </c>
    </row>
    <row r="3" spans="1:2" ht="14">
      <c r="A3" s="5" t="s">
        <v>33</v>
      </c>
      <c r="B3" s="5" t="s">
        <v>77</v>
      </c>
    </row>
    <row r="4" spans="1:2" ht="14">
      <c r="A4" s="5" t="s">
        <v>37</v>
      </c>
      <c r="B4" s="5" t="s">
        <v>72</v>
      </c>
    </row>
    <row r="5" spans="1:2" ht="14">
      <c r="A5" s="5" t="s">
        <v>86</v>
      </c>
      <c r="B5" s="5" t="s">
        <v>73</v>
      </c>
    </row>
    <row r="6" spans="1:2" ht="14">
      <c r="A6" s="5" t="s">
        <v>101</v>
      </c>
      <c r="B6" s="5" t="s">
        <v>75</v>
      </c>
    </row>
    <row r="7" spans="1:2" ht="14">
      <c r="A7" s="5" t="s">
        <v>28</v>
      </c>
      <c r="B7" s="6" t="s">
        <v>76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Generating Stations</vt:lpstr>
      <vt:lpstr>Connection Type Definitions</vt:lpstr>
      <vt:lpstr>'Generating Stations'!Print_Area</vt:lpstr>
      <vt:lpstr>'Generating Stations'!Print_Titles</vt:lpstr>
    </vt:vector>
  </TitlesOfParts>
  <Company>Electricity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kirtlab</dc:creator>
  <cp:lastModifiedBy>Microsoft Office User</cp:lastModifiedBy>
  <cp:lastPrinted>2008-05-12T21:00:59Z</cp:lastPrinted>
  <dcterms:created xsi:type="dcterms:W3CDTF">2007-03-18T23:06:49Z</dcterms:created>
  <dcterms:modified xsi:type="dcterms:W3CDTF">2021-02-22T17:54:54Z</dcterms:modified>
</cp:coreProperties>
</file>