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ginnotek.sharepoint.com/sites/3946/Shared Documents/Analysis Part/장비 개발 업무/AA 장비 컨셉/투자 process/"/>
    </mc:Choice>
  </mc:AlternateContent>
  <xr:revisionPtr revIDLastSave="0" documentId="8_{D354FCDA-27EA-4433-B41A-704F3C54274F}" xr6:coauthVersionLast="45" xr6:coauthVersionMax="45" xr10:uidLastSave="{00000000-0000-0000-0000-000000000000}"/>
  <bookViews>
    <workbookView xWindow="-38520" yWindow="-120" windowWidth="38640" windowHeight="21240" tabRatio="823" firstSheet="1" activeTab="1" xr2:uid="{02BE2C2E-7E4A-4B96-B8FF-F3890070D881}"/>
  </bookViews>
  <sheets>
    <sheet name="Data 수준정의" sheetId="3" state="hidden" r:id="rId1"/>
    <sheet name="Data 수집 항목 검토 결과서_양식" sheetId="13" r:id="rId2"/>
  </sheets>
  <definedNames>
    <definedName name="_xlnm._FilterDatabase" localSheetId="0" hidden="1">'Data 수준정의'!$B$19:$AS$19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3" l="1"/>
  <c r="I33" i="13"/>
  <c r="I31" i="13"/>
  <c r="I30" i="13"/>
  <c r="I15" i="13"/>
  <c r="I16" i="13"/>
  <c r="I17" i="13"/>
  <c r="I18" i="13"/>
  <c r="I19" i="13"/>
  <c r="I20" i="13"/>
  <c r="I21" i="13"/>
  <c r="I28" i="13"/>
  <c r="I27" i="13"/>
  <c r="I26" i="13"/>
  <c r="I25" i="13"/>
  <c r="I24" i="13"/>
  <c r="I23" i="13"/>
  <c r="I22" i="13"/>
  <c r="I12" i="13"/>
  <c r="I13" i="13"/>
  <c r="I14" i="13"/>
  <c r="I29" i="13"/>
  <c r="I32" i="13"/>
  <c r="G44" i="13" l="1"/>
  <c r="G45" i="13"/>
  <c r="G39" i="13"/>
  <c r="G40" i="13"/>
  <c r="G41" i="13"/>
  <c r="G42" i="13"/>
  <c r="G43" i="13"/>
  <c r="G38" i="13"/>
  <c r="H38" i="13" l="1"/>
  <c r="I38" i="13" s="1"/>
  <c r="H40" i="13"/>
  <c r="I40" i="13" s="1"/>
  <c r="H39" i="13"/>
  <c r="I39" i="13" s="1"/>
  <c r="X121" i="3"/>
  <c r="X122" i="3"/>
  <c r="X123" i="3"/>
  <c r="X124" i="3"/>
  <c r="X125" i="3"/>
  <c r="X126" i="3"/>
  <c r="X127" i="3"/>
  <c r="X128" i="3"/>
  <c r="X129" i="3"/>
  <c r="X120" i="3"/>
  <c r="X111" i="3"/>
  <c r="X112" i="3"/>
  <c r="X113" i="3"/>
  <c r="X114" i="3"/>
  <c r="X115" i="3"/>
  <c r="X116" i="3"/>
  <c r="X117" i="3"/>
  <c r="X118" i="3"/>
  <c r="X119" i="3"/>
  <c r="X110" i="3"/>
  <c r="X101" i="3"/>
  <c r="X102" i="3"/>
  <c r="X103" i="3"/>
  <c r="X104" i="3"/>
  <c r="X105" i="3"/>
  <c r="X106" i="3"/>
  <c r="X107" i="3"/>
  <c r="X108" i="3"/>
  <c r="X109" i="3"/>
  <c r="X100" i="3"/>
  <c r="X91" i="3"/>
  <c r="X92" i="3"/>
  <c r="X93" i="3"/>
  <c r="X94" i="3"/>
  <c r="X95" i="3"/>
  <c r="X96" i="3"/>
  <c r="X97" i="3"/>
  <c r="X98" i="3"/>
  <c r="X99" i="3"/>
  <c r="X90" i="3"/>
  <c r="X81" i="3"/>
  <c r="X82" i="3"/>
  <c r="X83" i="3"/>
  <c r="X84" i="3"/>
  <c r="X85" i="3"/>
  <c r="X86" i="3"/>
  <c r="X87" i="3"/>
  <c r="X88" i="3"/>
  <c r="X89" i="3"/>
  <c r="X80" i="3"/>
  <c r="X71" i="3"/>
  <c r="X72" i="3"/>
  <c r="X73" i="3"/>
  <c r="X74" i="3"/>
  <c r="X75" i="3"/>
  <c r="X76" i="3"/>
  <c r="X77" i="3"/>
  <c r="X78" i="3"/>
  <c r="X79" i="3"/>
  <c r="X70" i="3"/>
  <c r="X61" i="3"/>
  <c r="X62" i="3"/>
  <c r="X63" i="3"/>
  <c r="X64" i="3"/>
  <c r="X65" i="3"/>
  <c r="X66" i="3"/>
  <c r="X67" i="3"/>
  <c r="X68" i="3"/>
  <c r="X69" i="3"/>
  <c r="X60" i="3"/>
  <c r="X51" i="3"/>
  <c r="X52" i="3"/>
  <c r="X53" i="3"/>
  <c r="X54" i="3"/>
  <c r="X55" i="3"/>
  <c r="X56" i="3"/>
  <c r="X57" i="3"/>
  <c r="X58" i="3"/>
  <c r="X59" i="3"/>
  <c r="X50" i="3"/>
  <c r="X41" i="3"/>
  <c r="X42" i="3"/>
  <c r="X43" i="3"/>
  <c r="X44" i="3"/>
  <c r="X45" i="3"/>
  <c r="X46" i="3"/>
  <c r="X47" i="3"/>
  <c r="X48" i="3"/>
  <c r="X49" i="3"/>
  <c r="X40" i="3"/>
  <c r="X31" i="3"/>
  <c r="X32" i="3"/>
  <c r="X33" i="3"/>
  <c r="X34" i="3"/>
  <c r="X35" i="3"/>
  <c r="X36" i="3"/>
  <c r="X37" i="3"/>
  <c r="X38" i="3"/>
  <c r="X39" i="3"/>
  <c r="X30" i="3"/>
  <c r="X21" i="3"/>
  <c r="X22" i="3"/>
  <c r="X23" i="3"/>
  <c r="X24" i="3"/>
  <c r="X25" i="3"/>
  <c r="X26" i="3"/>
  <c r="X27" i="3"/>
  <c r="X28" i="3"/>
  <c r="X29" i="3"/>
  <c r="X20" i="3"/>
  <c r="AE27" i="3" l="1"/>
  <c r="AE28" i="3" s="1"/>
  <c r="AE29" i="3" s="1"/>
  <c r="AE23" i="3"/>
  <c r="AE24" i="3" s="1"/>
  <c r="AE25" i="3" s="1"/>
  <c r="AE20" i="3"/>
  <c r="AE21" i="3" s="1"/>
  <c r="C4" i="13" l="1"/>
  <c r="E36" i="13"/>
  <c r="I36" i="13" s="1"/>
  <c r="E35" i="13"/>
  <c r="I35" i="13" s="1"/>
  <c r="I11" i="13"/>
  <c r="H43" i="13" l="1"/>
  <c r="H44" i="13"/>
  <c r="E45" i="13"/>
  <c r="F45" i="13" s="1"/>
  <c r="H41" i="13"/>
  <c r="H42" i="13"/>
  <c r="K61" i="3"/>
  <c r="J61" i="3"/>
  <c r="I61" i="3"/>
  <c r="H61" i="3"/>
  <c r="I42" i="13" l="1"/>
  <c r="I41" i="13"/>
  <c r="H45" i="13"/>
  <c r="I44" i="13"/>
  <c r="I43" i="13"/>
  <c r="D95" i="3"/>
  <c r="D94" i="3"/>
  <c r="D93" i="3"/>
  <c r="D92" i="3"/>
  <c r="D91" i="3"/>
  <c r="D90" i="3"/>
  <c r="D89" i="3"/>
  <c r="D88" i="3"/>
  <c r="D87" i="3"/>
  <c r="D86" i="3"/>
  <c r="I45" i="13" l="1"/>
  <c r="D96" i="3"/>
  <c r="D21" i="3"/>
  <c r="D22" i="3"/>
  <c r="D23" i="3"/>
  <c r="D24" i="3"/>
  <c r="D25" i="3"/>
  <c r="D26" i="3"/>
  <c r="D27" i="3"/>
  <c r="D28" i="3"/>
  <c r="D29" i="3"/>
  <c r="D20" i="3"/>
  <c r="D30" i="3" l="1"/>
  <c r="P95" i="3"/>
  <c r="P94" i="3"/>
  <c r="P93" i="3"/>
  <c r="P92" i="3"/>
  <c r="P91" i="3"/>
  <c r="P90" i="3"/>
  <c r="P89" i="3"/>
  <c r="P88" i="3"/>
  <c r="P87" i="3"/>
  <c r="P86" i="3"/>
  <c r="P21" i="3"/>
  <c r="P22" i="3"/>
  <c r="P23" i="3"/>
  <c r="P24" i="3"/>
  <c r="P25" i="3"/>
  <c r="P26" i="3"/>
  <c r="P27" i="3"/>
  <c r="P28" i="3"/>
  <c r="P29" i="3"/>
  <c r="P20" i="3"/>
  <c r="O96" i="3" l="1"/>
  <c r="N96" i="3"/>
  <c r="M96" i="3"/>
  <c r="L96" i="3"/>
  <c r="K96" i="3"/>
  <c r="J96" i="3"/>
  <c r="I96" i="3"/>
  <c r="H96" i="3"/>
  <c r="G96" i="3"/>
  <c r="F96" i="3"/>
  <c r="E96" i="3"/>
  <c r="P96" i="3" l="1"/>
  <c r="J76" i="3"/>
  <c r="I76" i="3"/>
  <c r="H76" i="3"/>
  <c r="G76" i="3"/>
  <c r="F76" i="3"/>
  <c r="E76" i="3"/>
  <c r="D76" i="3"/>
  <c r="K76" i="3"/>
  <c r="G61" i="3" l="1"/>
  <c r="F61" i="3"/>
  <c r="E61" i="3"/>
  <c r="D61" i="3"/>
  <c r="I47" i="3" l="1"/>
  <c r="H47" i="3"/>
  <c r="G47" i="3"/>
  <c r="F47" i="3"/>
  <c r="E47" i="3"/>
  <c r="D47" i="3"/>
  <c r="O30" i="3"/>
  <c r="N30" i="3"/>
  <c r="M30" i="3"/>
  <c r="L30" i="3"/>
  <c r="K30" i="3"/>
  <c r="J30" i="3"/>
  <c r="I30" i="3"/>
  <c r="H30" i="3"/>
  <c r="G30" i="3"/>
  <c r="F30" i="3"/>
  <c r="E30" i="3"/>
  <c r="P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박정양</author>
  </authors>
  <commentList>
    <comment ref="F9" authorId="0" shapeId="0" xr:uid="{471A5A5E-3880-430C-A065-F0D605EBA4EF}">
      <text>
        <r>
          <rPr>
            <sz val="11"/>
            <color indexed="81"/>
            <rFont val="LG스마트체 Regular"/>
            <family val="3"/>
            <charset val="129"/>
          </rPr>
          <t>-검토대상 : 
 투자발의 대상설비
 (구매/개조 설비)</t>
        </r>
      </text>
    </comment>
    <comment ref="D10" authorId="0" shapeId="0" xr:uid="{8B28DF83-EAAC-477D-B0A8-4EF71DC90158}">
      <text>
        <r>
          <rPr>
            <sz val="10"/>
            <color indexed="81"/>
            <rFont val="LG스마트체2.0 Regular"/>
            <family val="3"/>
            <charset val="129"/>
          </rPr>
          <t>Event : 착완공, 발생시점에 수집되는 경우
TBD(시간간격) : 수집 주기 시간을 명시
    ex1) 0.1초 수집 1분단위 파일 전송
    ex2) 1초 수집 메시지 전송</t>
        </r>
      </text>
    </comment>
    <comment ref="E10" authorId="0" shapeId="0" xr:uid="{062EA7A1-F4B9-4567-B0F2-678A41F3543C}">
      <text>
        <r>
          <rPr>
            <sz val="10"/>
            <color indexed="81"/>
            <rFont val="LG스마트체2.0 Regular"/>
            <family val="3"/>
            <charset val="129"/>
          </rPr>
          <t>"Data 수준정의" 시트에서 "설비Data 수집 관리 수준" 참조</t>
        </r>
      </text>
    </comment>
    <comment ref="F10" authorId="0" shapeId="0" xr:uid="{5C269495-7B8D-4B44-A49C-15EC098A10CE}">
      <text>
        <r>
          <rPr>
            <sz val="11"/>
            <color indexed="81"/>
            <rFont val="LG스마트체2.0 Regular"/>
            <family val="3"/>
            <charset val="129"/>
          </rPr>
          <t>Data수집 항목 List를 작성
품질, 생산성 향상 관점에서 
설비Data수집 항목을 결정
필요 항목 추가해서 작성</t>
        </r>
      </text>
    </comment>
    <comment ref="H10" authorId="0" shapeId="0" xr:uid="{C6320216-5EB5-49A0-92E6-CDE013818AE5}">
      <text>
        <r>
          <rPr>
            <sz val="10"/>
            <color indexed="81"/>
            <rFont val="LG스마트체2.0 Regular"/>
            <family val="3"/>
            <charset val="129"/>
          </rPr>
          <t>구매/개조 대상 설비의 수준을 명시
"Data 수준정의" 시트에서 "설비Data 수집 관리 수준" 참조</t>
        </r>
      </text>
    </comment>
  </commentList>
</comments>
</file>

<file path=xl/sharedStrings.xml><?xml version="1.0" encoding="utf-8"?>
<sst xmlns="http://schemas.openxmlformats.org/spreadsheetml/2006/main" count="809" uniqueCount="200">
  <si>
    <t>DATA 구분</t>
    <phoneticPr fontId="1" type="noConversion"/>
  </si>
  <si>
    <t>Recipe</t>
    <phoneticPr fontId="1" type="noConversion"/>
  </si>
  <si>
    <t>Level 1</t>
    <phoneticPr fontId="1" type="noConversion"/>
  </si>
  <si>
    <t>Level 2</t>
  </si>
  <si>
    <t>Level 3</t>
  </si>
  <si>
    <t>Level 4</t>
  </si>
  <si>
    <t>Level 5</t>
  </si>
  <si>
    <t xml:space="preserve"> </t>
    <phoneticPr fontId="1" type="noConversion"/>
  </si>
  <si>
    <t>공정진척</t>
    <phoneticPr fontId="1" type="noConversion"/>
  </si>
  <si>
    <t>검사정보</t>
    <phoneticPr fontId="1" type="noConversion"/>
  </si>
  <si>
    <t>Data 유형</t>
    <phoneticPr fontId="1" type="noConversion"/>
  </si>
  <si>
    <t>공정조건</t>
    <phoneticPr fontId="1" type="noConversion"/>
  </si>
  <si>
    <t>실처리정보</t>
    <phoneticPr fontId="1" type="noConversion"/>
  </si>
  <si>
    <t>설비상태</t>
    <phoneticPr fontId="1" type="noConversion"/>
  </si>
  <si>
    <t>상태보고</t>
    <phoneticPr fontId="1" type="noConversion"/>
  </si>
  <si>
    <t>설비동작</t>
    <phoneticPr fontId="1" type="noConversion"/>
  </si>
  <si>
    <t>Data저장</t>
    <phoneticPr fontId="1" type="noConversion"/>
  </si>
  <si>
    <t>관리범위</t>
    <phoneticPr fontId="1" type="noConversion"/>
  </si>
  <si>
    <t>Level</t>
    <phoneticPr fontId="1" type="noConversion"/>
  </si>
  <si>
    <t>Lot단위</t>
    <phoneticPr fontId="1" type="noConversion"/>
  </si>
  <si>
    <t>Data 수집 항목</t>
    <phoneticPr fontId="1" type="noConversion"/>
  </si>
  <si>
    <t>CM</t>
    <phoneticPr fontId="1" type="noConversion"/>
  </si>
  <si>
    <t>LM</t>
    <phoneticPr fontId="1" type="noConversion"/>
  </si>
  <si>
    <t>TM</t>
    <phoneticPr fontId="1" type="noConversion"/>
  </si>
  <si>
    <t>PS</t>
    <phoneticPr fontId="1" type="noConversion"/>
  </si>
  <si>
    <t>TS_1M</t>
    <phoneticPr fontId="1" type="noConversion"/>
  </si>
  <si>
    <t>TS_2M</t>
    <phoneticPr fontId="1" type="noConversion"/>
  </si>
  <si>
    <t>차량모터</t>
    <phoneticPr fontId="1" type="noConversion"/>
  </si>
  <si>
    <t>LS</t>
    <phoneticPr fontId="1" type="noConversion"/>
  </si>
  <si>
    <t>전장생산1</t>
    <phoneticPr fontId="1" type="noConversion"/>
  </si>
  <si>
    <t>전장생산2</t>
    <phoneticPr fontId="1" type="noConversion"/>
  </si>
  <si>
    <t>설비 Data 집계 수준 정의</t>
    <phoneticPr fontId="1" type="noConversion"/>
  </si>
  <si>
    <t>PM</t>
    <phoneticPr fontId="1" type="noConversion"/>
  </si>
  <si>
    <t>[관리 Level]</t>
    <phoneticPr fontId="1" type="noConversion"/>
  </si>
  <si>
    <t>수집 수준(평균)</t>
    <phoneticPr fontId="1" type="noConversion"/>
  </si>
  <si>
    <t>광학사업부</t>
    <phoneticPr fontId="1" type="noConversion"/>
  </si>
  <si>
    <t>기판사업부</t>
    <phoneticPr fontId="1" type="noConversion"/>
  </si>
  <si>
    <t>전장사업부</t>
    <phoneticPr fontId="1" type="noConversion"/>
  </si>
  <si>
    <t>현 수준( Data 수집 Level )</t>
    <phoneticPr fontId="1" type="noConversion"/>
  </si>
  <si>
    <t>신규설비 수준( Data 수집 Level )</t>
    <phoneticPr fontId="1" type="noConversion"/>
  </si>
  <si>
    <t>담당엔지니어가 레벨결정</t>
    <phoneticPr fontId="1" type="noConversion"/>
  </si>
  <si>
    <t>공정별로 결정은 안된다.</t>
    <phoneticPr fontId="1" type="noConversion"/>
  </si>
  <si>
    <t>현수준, 신규설비 수준을 입력</t>
    <phoneticPr fontId="1" type="noConversion"/>
  </si>
  <si>
    <t>레벨평가 시트로 작성</t>
    <phoneticPr fontId="1" type="noConversion"/>
  </si>
  <si>
    <t>M/G, Tray 단위</t>
  </si>
  <si>
    <t>제품 단위</t>
  </si>
  <si>
    <t>착완공보고</t>
  </si>
  <si>
    <t>Lot추적성</t>
  </si>
  <si>
    <t>Lot단위:설비수동</t>
  </si>
  <si>
    <t>수작업 관리</t>
  </si>
  <si>
    <t>설비 PC 저장/불러오기</t>
  </si>
  <si>
    <t>Recipe ID 체크</t>
  </si>
  <si>
    <t>Recipe Body 체크</t>
  </si>
  <si>
    <t>Recipe Download</t>
  </si>
  <si>
    <t>Defect 파일 및 Image 정보</t>
  </si>
  <si>
    <t>Defect 파일 및 Image 정보(위치정보)</t>
  </si>
  <si>
    <t>해당 없음</t>
  </si>
  <si>
    <t>모션 Log 저장</t>
  </si>
  <si>
    <t>분단위 관리</t>
  </si>
  <si>
    <t>초단위 관리</t>
  </si>
  <si>
    <t>1초 미만 관리</t>
  </si>
  <si>
    <t>수기관리</t>
  </si>
  <si>
    <t>동작 개선포인트 탐색</t>
  </si>
  <si>
    <t>공정진척</t>
  </si>
  <si>
    <t>공정조건</t>
  </si>
  <si>
    <t>Recipe</t>
  </si>
  <si>
    <t>검사정보</t>
  </si>
  <si>
    <t>실처리정보</t>
  </si>
  <si>
    <t>APD</t>
  </si>
  <si>
    <t>설비상태</t>
  </si>
  <si>
    <t>상태보고</t>
  </si>
  <si>
    <t>경알람보고</t>
  </si>
  <si>
    <t>설비동작</t>
  </si>
  <si>
    <t>Data저장</t>
  </si>
  <si>
    <t>관리범위</t>
  </si>
  <si>
    <t>알람보고</t>
    <phoneticPr fontId="1" type="noConversion"/>
  </si>
  <si>
    <t>시스템 연계</t>
    <phoneticPr fontId="1" type="noConversion"/>
  </si>
  <si>
    <t>원자재</t>
  </si>
  <si>
    <t>원자재</t>
    <phoneticPr fontId="1" type="noConversion"/>
  </si>
  <si>
    <t>APD(CTP만 수집)</t>
    <phoneticPr fontId="1" type="noConversion"/>
  </si>
  <si>
    <t>알람보고</t>
  </si>
  <si>
    <t>공정 조건</t>
  </si>
  <si>
    <t>검사 정보</t>
    <phoneticPr fontId="1" type="noConversion"/>
  </si>
  <si>
    <t>실처리 정보</t>
  </si>
  <si>
    <t>설비 상태</t>
  </si>
  <si>
    <t>시스템 연계</t>
  </si>
  <si>
    <t>CM</t>
  </si>
  <si>
    <t>차량모터 : 구창모책임 확인 → APD, 검사 Data수집 중</t>
    <phoneticPr fontId="1" type="noConversion"/>
  </si>
  <si>
    <t>무선통신 : 박지수선임</t>
    <phoneticPr fontId="1" type="noConversion"/>
  </si>
  <si>
    <t>BMS : 박중헌선임</t>
    <phoneticPr fontId="1" type="noConversion"/>
  </si>
  <si>
    <t>모터 : 구창모책임</t>
    <phoneticPr fontId="1" type="noConversion"/>
  </si>
  <si>
    <t>수집 주기</t>
    <phoneticPr fontId="1" type="noConversion"/>
  </si>
  <si>
    <t>PS :경알람 보고는 업체에서 오픈을 하지 않음에 따라 5레벨은 어렵다.</t>
    <phoneticPr fontId="1" type="noConversion"/>
  </si>
  <si>
    <t>중요 설비 기준으로 레벨을 준수 해야 한다.</t>
    <phoneticPr fontId="1" type="noConversion"/>
  </si>
  <si>
    <t>※시스템 :  MES, RMS, LAS,RPMS, EDC, EMS, GSPC, GQMS, ERP, FP, RTS, RTD, Inno DW 등 생산, 품질관련 시스템 전체를 뜻함</t>
    <phoneticPr fontId="1" type="noConversion"/>
  </si>
  <si>
    <t xml:space="preserve">  </t>
    <phoneticPr fontId="1" type="noConversion"/>
  </si>
  <si>
    <t>현수준</t>
    <phoneticPr fontId="1" type="noConversion"/>
  </si>
  <si>
    <t>수집단위</t>
    <phoneticPr fontId="1" type="noConversion"/>
  </si>
  <si>
    <t>신규 설비에 대한 제품군별 집계 기준</t>
    <phoneticPr fontId="1" type="noConversion"/>
  </si>
  <si>
    <t>상세 설명(Level 대비 차이 부분 설명)</t>
    <phoneticPr fontId="1" type="noConversion"/>
  </si>
  <si>
    <t>전사</t>
    <phoneticPr fontId="1" type="noConversion"/>
  </si>
  <si>
    <t>생산1</t>
    <phoneticPr fontId="1" type="noConversion"/>
  </si>
  <si>
    <t>생산2</t>
    <phoneticPr fontId="1" type="noConversion"/>
  </si>
  <si>
    <t>투자 설비 수집 Data</t>
    <phoneticPr fontId="1" type="noConversion"/>
  </si>
  <si>
    <t>현재 설비에 대한 제품군별 집계 기준('20/9/1)</t>
    <phoneticPr fontId="1" type="noConversion"/>
  </si>
  <si>
    <t>Data 수집 항목 정의 결과서</t>
    <phoneticPr fontId="1" type="noConversion"/>
  </si>
  <si>
    <t>SV : Set Value, PV : Process Value</t>
    <phoneticPr fontId="1" type="noConversion"/>
  </si>
  <si>
    <t>목표</t>
    <phoneticPr fontId="1" type="noConversion"/>
  </si>
  <si>
    <t>투자</t>
    <phoneticPr fontId="1" type="noConversion"/>
  </si>
  <si>
    <t>집계 단위 구분</t>
    <phoneticPr fontId="1" type="noConversion"/>
  </si>
  <si>
    <t>검토결과</t>
    <phoneticPr fontId="1" type="noConversion"/>
  </si>
  <si>
    <t>광학사업부</t>
  </si>
  <si>
    <t>기판사업부</t>
  </si>
  <si>
    <t>전장사업부</t>
  </si>
  <si>
    <t>PM</t>
  </si>
  <si>
    <t>TS_1M</t>
  </si>
  <si>
    <t>TS_2M</t>
  </si>
  <si>
    <t>차량모터</t>
  </si>
  <si>
    <t>LS</t>
  </si>
  <si>
    <t>※ 작성 대상 : 노란색 부분, 필요시 Row 추가 가능 함.</t>
    <phoneticPr fontId="1" type="noConversion"/>
  </si>
  <si>
    <t>2. 제품군 :</t>
    <phoneticPr fontId="1" type="noConversion"/>
  </si>
  <si>
    <t>1. 사업부 :</t>
    <phoneticPr fontId="1" type="noConversion"/>
  </si>
  <si>
    <t>4. 대상설비 :</t>
    <phoneticPr fontId="1" type="noConversion"/>
  </si>
  <si>
    <t>5. 설비 Data 항목 검토 결과</t>
    <phoneticPr fontId="1" type="noConversion"/>
  </si>
  <si>
    <t>3. 소  속 :</t>
    <phoneticPr fontId="1" type="noConversion"/>
  </si>
  <si>
    <t xml:space="preserve">※ 대상 설비가 2종 이상인 경우는 해당 시트를 복사하고 시트명에 설비명을 표기 함 . </t>
    <phoneticPr fontId="1" type="noConversion"/>
  </si>
  <si>
    <t>Data 수집 항목 정의 결과서_설비명1</t>
    <phoneticPr fontId="1" type="noConversion"/>
  </si>
  <si>
    <t>Data 수집 항목 정의 결과서_설비명2</t>
  </si>
  <si>
    <t xml:space="preserve">    - 시트명예시 : </t>
    <phoneticPr fontId="1" type="noConversion"/>
  </si>
  <si>
    <t>전장생산1</t>
  </si>
  <si>
    <t>전장생산2</t>
  </si>
  <si>
    <t>Lot 단위</t>
  </si>
  <si>
    <t>샘플 관리</t>
  </si>
  <si>
    <t>제품 단위(상세위치정보포함)</t>
    <phoneticPr fontId="1" type="noConversion"/>
  </si>
  <si>
    <t>시스템:수작업입력</t>
    <phoneticPr fontId="1" type="noConversion"/>
  </si>
  <si>
    <t>수작업관리</t>
    <phoneticPr fontId="1" type="noConversion"/>
  </si>
  <si>
    <t>설비자동</t>
    <phoneticPr fontId="1" type="noConversion"/>
  </si>
  <si>
    <t>시스템 자동 운영</t>
    <phoneticPr fontId="1" type="noConversion"/>
  </si>
  <si>
    <t>시프트/일단위(SV)</t>
    <phoneticPr fontId="1" type="noConversion"/>
  </si>
  <si>
    <t>APD,TPD</t>
    <phoneticPr fontId="1" type="noConversion"/>
  </si>
  <si>
    <t>Lot단위(SV)</t>
    <phoneticPr fontId="1" type="noConversion"/>
  </si>
  <si>
    <t>Lot, 모듈단위(APD:PV)</t>
    <phoneticPr fontId="1" type="noConversion"/>
  </si>
  <si>
    <t>분/초 단위(TPD:PV)</t>
    <phoneticPr fontId="1" type="noConversion"/>
  </si>
  <si>
    <t>1초미만 (TPD:PV)</t>
    <phoneticPr fontId="1" type="noConversion"/>
  </si>
  <si>
    <t>설비 PC Log 저장</t>
    <phoneticPr fontId="1" type="noConversion"/>
  </si>
  <si>
    <t>실시간 수집</t>
    <phoneticPr fontId="1" type="noConversion"/>
  </si>
  <si>
    <t>시스템 자동 제어</t>
    <phoneticPr fontId="1" type="noConversion"/>
  </si>
  <si>
    <t>data</t>
    <phoneticPr fontId="1" type="noConversion"/>
  </si>
  <si>
    <t>설비 Data 정보화율</t>
    <phoneticPr fontId="1" type="noConversion"/>
  </si>
  <si>
    <t>1) 목표 수준 : 주요 항목 별 4.0 이상을 목표로 한다 → S/F 구축을 위한 최소 조건</t>
    <phoneticPr fontId="1" type="noConversion"/>
  </si>
  <si>
    <t>2) 주요 항목 : Lot 추적성, 착완공보고, Recipe, APD(또는 검사정보), 상태보고</t>
    <phoneticPr fontId="1" type="noConversion"/>
  </si>
  <si>
    <t xml:space="preserve"> - 생산설비 : APD, 검사설비 : 검사정보</t>
    <phoneticPr fontId="1" type="noConversion"/>
  </si>
  <si>
    <t>3) 산출 방법 : 항목별 수준 값 *100 / 5 [%]</t>
    <phoneticPr fontId="1" type="noConversion"/>
  </si>
  <si>
    <t>4) 추가 요건 : 각 항목별 80% 이상이 안되는 경우는 미달 사유를 작성</t>
    <phoneticPr fontId="1" type="noConversion"/>
  </si>
  <si>
    <t>정보화율</t>
    <phoneticPr fontId="1" type="noConversion"/>
  </si>
  <si>
    <t>설비 PC Log 저장</t>
  </si>
  <si>
    <t>실시간 수집</t>
  </si>
  <si>
    <t>시스템 자동 제어</t>
  </si>
  <si>
    <t>검사설비는 Recipe관리 제외 함</t>
    <phoneticPr fontId="1" type="noConversion"/>
  </si>
  <si>
    <t>생산설비는 검사정보 관리 제외 함</t>
    <phoneticPr fontId="1" type="noConversion"/>
  </si>
  <si>
    <t>검사설비는 APD 수집 제외 함</t>
    <phoneticPr fontId="1" type="noConversion"/>
  </si>
  <si>
    <t>생산설비는 검사정보 관리 제외 함</t>
  </si>
  <si>
    <t>검사설비는 Recipe관리 제외 함</t>
  </si>
  <si>
    <t>검사설비는 APD 수집 제외 함</t>
  </si>
  <si>
    <t>event</t>
    <phoneticPr fontId="1" type="noConversion"/>
  </si>
  <si>
    <t>모듈단위</t>
    <phoneticPr fontId="1" type="noConversion"/>
  </si>
  <si>
    <t>N/A</t>
    <phoneticPr fontId="1" type="noConversion"/>
  </si>
  <si>
    <t>샘플관리</t>
    <phoneticPr fontId="1" type="noConversion"/>
  </si>
  <si>
    <t>해당없음</t>
    <phoneticPr fontId="1" type="noConversion"/>
  </si>
  <si>
    <t>수작업 관리</t>
    <phoneticPr fontId="1" type="noConversion"/>
  </si>
  <si>
    <t>수기관리</t>
    <phoneticPr fontId="1" type="noConversion"/>
  </si>
  <si>
    <t>모션 Log 저장</t>
    <phoneticPr fontId="1" type="noConversion"/>
  </si>
  <si>
    <t>도포검사</t>
    <phoneticPr fontId="1" type="noConversion"/>
  </si>
  <si>
    <t>AA성능검사</t>
    <phoneticPr fontId="1" type="noConversion"/>
  </si>
  <si>
    <t>Parameter3</t>
    <phoneticPr fontId="1" type="noConversion"/>
  </si>
  <si>
    <t>Parameter4</t>
    <phoneticPr fontId="1" type="noConversion"/>
  </si>
  <si>
    <t>Parameter5</t>
    <phoneticPr fontId="1" type="noConversion"/>
  </si>
  <si>
    <t>Dispensing Pressure</t>
  </si>
  <si>
    <t>UV ElectricCurrent</t>
  </si>
  <si>
    <t>TEC Temp.</t>
    <phoneticPr fontId="1" type="noConversion"/>
  </si>
  <si>
    <t>Offset Z값</t>
  </si>
  <si>
    <t>Centering spec.</t>
  </si>
  <si>
    <t>Best max spot size</t>
  </si>
  <si>
    <t>Best min spot size</t>
  </si>
  <si>
    <t>Post max spot size</t>
  </si>
  <si>
    <t>Post min spot size</t>
  </si>
  <si>
    <t>Recipe ID</t>
    <phoneticPr fontId="1" type="noConversion"/>
  </si>
  <si>
    <t>RUN</t>
  </si>
  <si>
    <t>IDLE</t>
  </si>
  <si>
    <t>BM</t>
  </si>
  <si>
    <t>매뉴얼 번호 기입. 해당 번호와 데이터 일치화 필요</t>
    <phoneticPr fontId="1" type="noConversion"/>
  </si>
  <si>
    <t>Lot 단위</t>
    <phoneticPr fontId="1" type="noConversion"/>
  </si>
  <si>
    <t>Spec은 추후 협의</t>
    <phoneticPr fontId="1" type="noConversion"/>
  </si>
  <si>
    <t>AlarmID1</t>
  </si>
  <si>
    <t>AlarmID2</t>
  </si>
  <si>
    <t>AlarmID3</t>
  </si>
  <si>
    <t>수시</t>
    <phoneticPr fontId="1" type="noConversion"/>
  </si>
  <si>
    <t>TM</t>
  </si>
  <si>
    <t>광학솔루션플랫폼개발3팀</t>
    <phoneticPr fontId="1" type="noConversion"/>
  </si>
  <si>
    <t>Tx Active Alignment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</si>
</sst>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_-* #,##0.0_-;\-* #,##0.0_-;_-* &quot;-&quot;_-;_-@_-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LG스마트체2.0 Regular"/>
      <family val="3"/>
      <charset val="129"/>
    </font>
    <font>
      <b/>
      <sz val="11"/>
      <color theme="1"/>
      <name val="LG스마트체2.0 Regular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indexed="81"/>
      <name val="LG스마트체2.0 Regular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indexed="81"/>
      <name val="LG스마트체 Regular"/>
      <family val="3"/>
      <charset val="129"/>
    </font>
    <font>
      <b/>
      <u/>
      <sz val="24"/>
      <color theme="1"/>
      <name val="LG스마트체2.0 Regular"/>
      <family val="3"/>
      <charset val="129"/>
    </font>
    <font>
      <sz val="11"/>
      <color indexed="81"/>
      <name val="LG스마트체2.0 Regular"/>
      <family val="3"/>
      <charset val="129"/>
    </font>
    <font>
      <b/>
      <u/>
      <sz val="11"/>
      <color theme="1"/>
      <name val="LG스마트체2.0 Regular"/>
      <family val="3"/>
      <charset val="129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249977111117893"/>
      <name val="LG스마트체2.0 Regular"/>
      <family val="3"/>
      <charset val="129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6" fontId="4" fillId="0" borderId="3" xfId="0" applyNumberFormat="1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1" fontId="4" fillId="0" borderId="0" xfId="1" applyFo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2" xfId="0" applyFont="1" applyFill="1" applyBorder="1" applyAlignment="1">
      <alignment vertical="center"/>
    </xf>
    <xf numFmtId="0" fontId="4" fillId="5" borderId="0" xfId="0" applyFont="1" applyFill="1">
      <alignment vertical="center"/>
    </xf>
    <xf numFmtId="177" fontId="4" fillId="0" borderId="0" xfId="1" applyNumberFormat="1" applyFont="1">
      <alignment vertical="center"/>
    </xf>
    <xf numFmtId="177" fontId="4" fillId="0" borderId="0" xfId="1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177" fontId="4" fillId="0" borderId="5" xfId="1" applyNumberFormat="1" applyFont="1" applyFill="1" applyBorder="1" applyAlignment="1">
      <alignment vertical="center"/>
    </xf>
    <xf numFmtId="177" fontId="4" fillId="0" borderId="3" xfId="1" applyNumberFormat="1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Protection="1">
      <alignment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3" fillId="6" borderId="3" xfId="0" applyFont="1" applyFill="1" applyBorder="1" applyProtection="1">
      <alignment vertical="center"/>
      <protection locked="0"/>
    </xf>
    <xf numFmtId="0" fontId="7" fillId="6" borderId="3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Protection="1">
      <alignment vertical="center"/>
    </xf>
    <xf numFmtId="0" fontId="14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16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9" fontId="0" fillId="0" borderId="0" xfId="2" applyFont="1" applyProtection="1">
      <alignment vertical="center"/>
      <protection locked="0"/>
    </xf>
    <xf numFmtId="9" fontId="0" fillId="0" borderId="0" xfId="2" applyFont="1" applyBorder="1" applyProtection="1">
      <alignment vertical="center"/>
      <protection locked="0"/>
    </xf>
    <xf numFmtId="0" fontId="17" fillId="0" borderId="0" xfId="0" applyFont="1" applyProtection="1">
      <alignment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3" fillId="6" borderId="3" xfId="0" applyFont="1" applyFill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</cellXfs>
  <cellStyles count="3">
    <cellStyle name="백분율" xfId="2" builtinId="5"/>
    <cellStyle name="쉼표 [0]" xfId="1" builtinId="6"/>
    <cellStyle name="표준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452718</xdr:colOff>
      <xdr:row>33</xdr:row>
      <xdr:rowOff>168088</xdr:rowOff>
    </xdr:from>
    <xdr:to>
      <xdr:col>13</xdr:col>
      <xdr:colOff>105896</xdr:colOff>
      <xdr:row>46</xdr:row>
      <xdr:rowOff>156883</xdr:rowOff>
    </xdr:to>
    <xdr:sp macro="" textlink="">
      <xdr:nvSpPr>
        <xdr:cNvPr id="4" name="오른쪽 중괄호 3">
          <a:extLst>
            <a:ext uri="{FF2B5EF4-FFF2-40B4-BE49-F238E27FC236}">
              <a16:creationId xmlns:a16="http://schemas.microsoft.com/office/drawing/2014/main" id="{5B033E03-BDBA-4B8A-A62D-9F67AC30641F}"/>
            </a:ext>
          </a:extLst>
        </xdr:cNvPr>
        <xdr:cNvSpPr/>
      </xdr:nvSpPr>
      <xdr:spPr>
        <a:xfrm>
          <a:off x="9758643" y="5063938"/>
          <a:ext cx="481853" cy="325587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424143</xdr:colOff>
      <xdr:row>47</xdr:row>
      <xdr:rowOff>168088</xdr:rowOff>
    </xdr:from>
    <xdr:to>
      <xdr:col>13</xdr:col>
      <xdr:colOff>77321</xdr:colOff>
      <xdr:row>61</xdr:row>
      <xdr:rowOff>123265</xdr:rowOff>
    </xdr:to>
    <xdr:sp macro="" textlink="">
      <xdr:nvSpPr>
        <xdr:cNvPr id="6" name="오른쪽 중괄호 5">
          <a:extLst>
            <a:ext uri="{FF2B5EF4-FFF2-40B4-BE49-F238E27FC236}">
              <a16:creationId xmlns:a16="http://schemas.microsoft.com/office/drawing/2014/main" id="{3882C813-A78D-44F1-8BBC-4000206B1D54}"/>
            </a:ext>
          </a:extLst>
        </xdr:cNvPr>
        <xdr:cNvSpPr/>
      </xdr:nvSpPr>
      <xdr:spPr>
        <a:xfrm>
          <a:off x="11015943" y="6187888"/>
          <a:ext cx="481853" cy="252692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424143</xdr:colOff>
      <xdr:row>63</xdr:row>
      <xdr:rowOff>11205</xdr:rowOff>
    </xdr:from>
    <xdr:to>
      <xdr:col>13</xdr:col>
      <xdr:colOff>77321</xdr:colOff>
      <xdr:row>75</xdr:row>
      <xdr:rowOff>156883</xdr:rowOff>
    </xdr:to>
    <xdr:sp macro="" textlink="">
      <xdr:nvSpPr>
        <xdr:cNvPr id="8" name="오른쪽 중괄호 7">
          <a:extLst>
            <a:ext uri="{FF2B5EF4-FFF2-40B4-BE49-F238E27FC236}">
              <a16:creationId xmlns:a16="http://schemas.microsoft.com/office/drawing/2014/main" id="{434610E4-4FBE-4DDF-ABF4-4723F78C1CAB}"/>
            </a:ext>
          </a:extLst>
        </xdr:cNvPr>
        <xdr:cNvSpPr/>
      </xdr:nvSpPr>
      <xdr:spPr>
        <a:xfrm>
          <a:off x="11015943" y="8974230"/>
          <a:ext cx="481853" cy="23459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31377</xdr:colOff>
          <xdr:row>2</xdr:row>
          <xdr:rowOff>76200</xdr:rowOff>
        </xdr:from>
        <xdr:to>
          <xdr:col>31</xdr:col>
          <xdr:colOff>980374</xdr:colOff>
          <xdr:row>116</xdr:row>
          <xdr:rowOff>119062</xdr:rowOff>
        </xdr:to>
        <xdr:pic>
          <xdr:nvPicPr>
            <xdr:cNvPr id="10" name="그림 9">
              <a:extLst>
                <a:ext uri="{FF2B5EF4-FFF2-40B4-BE49-F238E27FC236}">
                  <a16:creationId xmlns:a16="http://schemas.microsoft.com/office/drawing/2014/main" id="{BABF3EDE-F719-4725-BC87-47F11F0956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C$4:$AI$16" spid="_x0000_s39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12352" y="438150"/>
              <a:ext cx="9503148" cy="28003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C3FB-2EE2-457B-80F5-DFE90F3A7757}">
  <dimension ref="A1:AT129"/>
  <sheetViews>
    <sheetView showGridLines="0" topLeftCell="A102" zoomScale="80" zoomScaleNormal="80" workbookViewId="0">
      <selection activeCell="AA148" sqref="AA148"/>
    </sheetView>
  </sheetViews>
  <sheetFormatPr defaultRowHeight="14.25" outlineLevelRow="2" outlineLevelCol="1" x14ac:dyDescent="0.3"/>
  <cols>
    <col min="1" max="1" width="2.375" style="2" bestFit="1" customWidth="1"/>
    <col min="2" max="2" width="18.875" style="1" hidden="1" customWidth="1" outlineLevel="1"/>
    <col min="3" max="3" width="17.875" style="2" hidden="1" customWidth="1" outlineLevel="1"/>
    <col min="4" max="14" width="8.25" style="2" hidden="1" customWidth="1" outlineLevel="1"/>
    <col min="15" max="15" width="8.25" style="2" customWidth="1" collapsed="1"/>
    <col min="16" max="20" width="9" style="2"/>
    <col min="21" max="26" width="9" style="2" hidden="1" customWidth="1"/>
    <col min="27" max="28" width="9" style="2"/>
    <col min="29" max="29" width="11.125" style="2" customWidth="1"/>
    <col min="30" max="30" width="11.625" style="2" bestFit="1" customWidth="1"/>
    <col min="31" max="31" width="17.875" style="2" customWidth="1"/>
    <col min="32" max="32" width="21.25" style="2" bestFit="1" customWidth="1"/>
    <col min="33" max="33" width="22.125" style="2" customWidth="1"/>
    <col min="34" max="34" width="23.125" style="2" customWidth="1"/>
    <col min="35" max="35" width="30.875" style="2" customWidth="1"/>
    <col min="36" max="39" width="9" style="2"/>
    <col min="40" max="40" width="21.125" style="1" customWidth="1" outlineLevel="1"/>
    <col min="41" max="41" width="13.125" style="2" customWidth="1" outlineLevel="1"/>
    <col min="42" max="42" width="16.625" style="2" customWidth="1" outlineLevel="1"/>
    <col min="43" max="43" width="19.5" style="2" customWidth="1" outlineLevel="1"/>
    <col min="44" max="44" width="20.5" style="2" customWidth="1" outlineLevel="1"/>
    <col min="45" max="45" width="23.125" style="2" customWidth="1" outlineLevel="1"/>
    <col min="46" max="46" width="31.375" style="2" customWidth="1" outlineLevel="1"/>
    <col min="47" max="16384" width="9" style="2"/>
  </cols>
  <sheetData>
    <row r="1" spans="1:40" hidden="1" outlineLevel="1" x14ac:dyDescent="0.3">
      <c r="A1" s="2" t="s">
        <v>7</v>
      </c>
    </row>
    <row r="2" spans="1:40" hidden="1" outlineLevel="1" x14ac:dyDescent="0.3">
      <c r="B2" s="19" t="s">
        <v>31</v>
      </c>
      <c r="P2" s="1"/>
      <c r="AN2" s="2"/>
    </row>
    <row r="3" spans="1:40" ht="18.75" hidden="1" customHeight="1" outlineLevel="1" x14ac:dyDescent="0.3">
      <c r="B3" s="2"/>
      <c r="P3" s="1"/>
      <c r="AC3" s="20" t="s">
        <v>31</v>
      </c>
      <c r="AN3" s="2"/>
    </row>
    <row r="4" spans="1:40" ht="18.75" hidden="1" customHeight="1" outlineLevel="1" x14ac:dyDescent="0.3">
      <c r="B4" s="2"/>
      <c r="P4" s="1"/>
      <c r="AC4" s="38" t="s">
        <v>10</v>
      </c>
      <c r="AD4" s="11" t="s">
        <v>0</v>
      </c>
      <c r="AE4" s="13" t="s">
        <v>2</v>
      </c>
      <c r="AF4" s="3" t="s">
        <v>3</v>
      </c>
      <c r="AG4" s="3" t="s">
        <v>4</v>
      </c>
      <c r="AH4" s="3" t="s">
        <v>5</v>
      </c>
      <c r="AI4" s="37" t="s">
        <v>6</v>
      </c>
      <c r="AN4" s="2"/>
    </row>
    <row r="5" spans="1:40" ht="18.75" hidden="1" customHeight="1" outlineLevel="1" x14ac:dyDescent="0.3">
      <c r="B5" s="2"/>
      <c r="P5" s="1"/>
      <c r="V5" s="69" t="s">
        <v>47</v>
      </c>
      <c r="AC5" s="6" t="s">
        <v>8</v>
      </c>
      <c r="AD5" s="14" t="s">
        <v>47</v>
      </c>
      <c r="AE5" s="9" t="s">
        <v>132</v>
      </c>
      <c r="AF5" s="5" t="s">
        <v>131</v>
      </c>
      <c r="AG5" s="5" t="s">
        <v>44</v>
      </c>
      <c r="AH5" s="5" t="s">
        <v>45</v>
      </c>
      <c r="AI5" s="39" t="s">
        <v>133</v>
      </c>
      <c r="AN5" s="2"/>
    </row>
    <row r="6" spans="1:40" ht="18.75" hidden="1" customHeight="1" outlineLevel="1" x14ac:dyDescent="0.3">
      <c r="B6" s="2"/>
      <c r="P6" s="1"/>
      <c r="V6" s="69" t="s">
        <v>46</v>
      </c>
      <c r="AC6" s="4" t="s">
        <v>63</v>
      </c>
      <c r="AD6" s="15" t="s">
        <v>77</v>
      </c>
      <c r="AE6" s="9" t="s">
        <v>56</v>
      </c>
      <c r="AF6" s="5"/>
      <c r="AG6" s="5" t="s">
        <v>19</v>
      </c>
      <c r="AH6" s="5"/>
      <c r="AI6" s="39" t="s">
        <v>45</v>
      </c>
      <c r="AN6" s="2"/>
    </row>
    <row r="7" spans="1:40" ht="18.75" hidden="1" customHeight="1" outlineLevel="1" x14ac:dyDescent="0.3">
      <c r="B7" s="2"/>
      <c r="P7" s="1"/>
      <c r="V7" s="69" t="s">
        <v>65</v>
      </c>
      <c r="AC7" s="8" t="s">
        <v>8</v>
      </c>
      <c r="AD7" s="12" t="s">
        <v>46</v>
      </c>
      <c r="AE7" s="9" t="s">
        <v>135</v>
      </c>
      <c r="AF7" s="5" t="s">
        <v>134</v>
      </c>
      <c r="AG7" s="5" t="s">
        <v>48</v>
      </c>
      <c r="AH7" s="39" t="s">
        <v>136</v>
      </c>
      <c r="AI7" s="39" t="s">
        <v>137</v>
      </c>
      <c r="AN7" s="2"/>
    </row>
    <row r="8" spans="1:40" ht="18.75" hidden="1" customHeight="1" outlineLevel="1" x14ac:dyDescent="0.3">
      <c r="B8" s="2"/>
      <c r="O8" s="2" t="s">
        <v>109</v>
      </c>
      <c r="V8" s="69" t="s">
        <v>66</v>
      </c>
      <c r="AC8" s="8" t="s">
        <v>11</v>
      </c>
      <c r="AD8" s="12" t="s">
        <v>1</v>
      </c>
      <c r="AE8" s="9" t="s">
        <v>49</v>
      </c>
      <c r="AF8" s="9" t="s">
        <v>50</v>
      </c>
      <c r="AG8" s="5" t="s">
        <v>51</v>
      </c>
      <c r="AH8" s="5" t="s">
        <v>52</v>
      </c>
      <c r="AI8" s="39" t="s">
        <v>53</v>
      </c>
      <c r="AN8" s="2"/>
    </row>
    <row r="9" spans="1:40" ht="18.75" hidden="1" customHeight="1" outlineLevel="1" x14ac:dyDescent="0.3">
      <c r="B9" s="2"/>
      <c r="O9" s="2" t="s">
        <v>106</v>
      </c>
      <c r="V9" s="69" t="s">
        <v>68</v>
      </c>
      <c r="AC9" s="8" t="s">
        <v>9</v>
      </c>
      <c r="AD9" s="12" t="s">
        <v>9</v>
      </c>
      <c r="AE9" s="9" t="s">
        <v>56</v>
      </c>
      <c r="AF9" s="9"/>
      <c r="AG9" s="9" t="s">
        <v>54</v>
      </c>
      <c r="AH9" s="5"/>
      <c r="AI9" s="39" t="s">
        <v>55</v>
      </c>
      <c r="AN9" s="2"/>
    </row>
    <row r="10" spans="1:40" ht="18.75" hidden="1" customHeight="1" outlineLevel="1" x14ac:dyDescent="0.3">
      <c r="B10" s="2"/>
      <c r="P10" s="1"/>
      <c r="V10" s="69" t="s">
        <v>70</v>
      </c>
      <c r="AC10" s="8" t="s">
        <v>12</v>
      </c>
      <c r="AD10" s="12" t="s">
        <v>139</v>
      </c>
      <c r="AE10" s="9" t="s">
        <v>138</v>
      </c>
      <c r="AF10" s="9" t="s">
        <v>140</v>
      </c>
      <c r="AG10" s="9" t="s">
        <v>141</v>
      </c>
      <c r="AH10" s="5" t="s">
        <v>142</v>
      </c>
      <c r="AI10" s="39" t="s">
        <v>143</v>
      </c>
      <c r="AN10" s="2"/>
    </row>
    <row r="11" spans="1:40" ht="18.75" hidden="1" customHeight="1" outlineLevel="1" x14ac:dyDescent="0.3">
      <c r="B11" s="2"/>
      <c r="P11" s="1"/>
      <c r="V11" s="69" t="s">
        <v>80</v>
      </c>
      <c r="AC11" s="6" t="s">
        <v>13</v>
      </c>
      <c r="AD11" s="14" t="s">
        <v>14</v>
      </c>
      <c r="AE11" s="9" t="s">
        <v>56</v>
      </c>
      <c r="AF11" s="5" t="s">
        <v>155</v>
      </c>
      <c r="AG11" s="5" t="s">
        <v>85</v>
      </c>
      <c r="AH11" s="5" t="s">
        <v>156</v>
      </c>
      <c r="AI11" s="39" t="s">
        <v>157</v>
      </c>
      <c r="AN11" s="2" t="s">
        <v>95</v>
      </c>
    </row>
    <row r="12" spans="1:40" ht="18.75" hidden="1" customHeight="1" outlineLevel="1" x14ac:dyDescent="0.3">
      <c r="B12" s="2"/>
      <c r="V12" s="69" t="s">
        <v>154</v>
      </c>
      <c r="AC12" s="8" t="s">
        <v>13</v>
      </c>
      <c r="AD12" s="12" t="s">
        <v>75</v>
      </c>
      <c r="AE12" s="9" t="s">
        <v>56</v>
      </c>
      <c r="AF12" s="5" t="s">
        <v>144</v>
      </c>
      <c r="AG12" s="5" t="s">
        <v>85</v>
      </c>
      <c r="AH12" s="5" t="s">
        <v>145</v>
      </c>
      <c r="AI12" s="39" t="s">
        <v>146</v>
      </c>
      <c r="AN12" s="2"/>
    </row>
    <row r="13" spans="1:40" ht="18.75" hidden="1" customHeight="1" outlineLevel="1" x14ac:dyDescent="0.3">
      <c r="B13" s="2"/>
      <c r="AC13" s="4" t="s">
        <v>15</v>
      </c>
      <c r="AD13" s="15" t="s">
        <v>16</v>
      </c>
      <c r="AE13" s="9" t="s">
        <v>56</v>
      </c>
      <c r="AF13" s="5"/>
      <c r="AG13" s="5" t="s">
        <v>57</v>
      </c>
      <c r="AH13" s="5"/>
      <c r="AI13" s="39" t="s">
        <v>76</v>
      </c>
      <c r="AN13" s="2"/>
    </row>
    <row r="14" spans="1:40" hidden="1" outlineLevel="1" x14ac:dyDescent="0.3">
      <c r="AC14" s="8" t="s">
        <v>15</v>
      </c>
      <c r="AD14" s="12" t="s">
        <v>17</v>
      </c>
      <c r="AE14" s="10" t="s">
        <v>61</v>
      </c>
      <c r="AF14" s="7" t="s">
        <v>58</v>
      </c>
      <c r="AG14" s="7" t="s">
        <v>59</v>
      </c>
      <c r="AH14" s="7" t="s">
        <v>60</v>
      </c>
      <c r="AI14" s="40" t="s">
        <v>62</v>
      </c>
      <c r="AN14" s="2"/>
    </row>
    <row r="15" spans="1:40" hidden="1" outlineLevel="1" x14ac:dyDescent="0.3">
      <c r="B15" s="2"/>
      <c r="AC15" s="1"/>
      <c r="AN15" s="2"/>
    </row>
    <row r="16" spans="1:40" hidden="1" outlineLevel="1" x14ac:dyDescent="0.3">
      <c r="B16" s="2"/>
      <c r="AC16" s="2" t="s">
        <v>94</v>
      </c>
      <c r="AI16" s="83" t="s">
        <v>147</v>
      </c>
      <c r="AN16" s="2"/>
    </row>
    <row r="17" spans="2:40" hidden="1" outlineLevel="2" x14ac:dyDescent="0.3">
      <c r="B17" s="20" t="s">
        <v>98</v>
      </c>
      <c r="N17" s="2" t="s">
        <v>33</v>
      </c>
      <c r="AN17" s="2"/>
    </row>
    <row r="18" spans="2:40" ht="16.5" hidden="1" customHeight="1" outlineLevel="2" x14ac:dyDescent="0.3">
      <c r="B18" s="94" t="s">
        <v>10</v>
      </c>
      <c r="C18" s="95" t="s">
        <v>0</v>
      </c>
      <c r="D18" s="98" t="s">
        <v>100</v>
      </c>
      <c r="E18" s="93" t="s">
        <v>35</v>
      </c>
      <c r="F18" s="96"/>
      <c r="G18" s="97"/>
      <c r="H18" s="92" t="s">
        <v>36</v>
      </c>
      <c r="I18" s="92"/>
      <c r="J18" s="92"/>
      <c r="K18" s="92"/>
      <c r="L18" s="92" t="s">
        <v>37</v>
      </c>
      <c r="M18" s="92"/>
      <c r="N18" s="92"/>
      <c r="O18" s="93"/>
    </row>
    <row r="19" spans="2:40" ht="18.75" hidden="1" customHeight="1" outlineLevel="2" x14ac:dyDescent="0.3">
      <c r="B19" s="94"/>
      <c r="C19" s="95"/>
      <c r="D19" s="99"/>
      <c r="E19" s="3" t="s">
        <v>21</v>
      </c>
      <c r="F19" s="3" t="s">
        <v>22</v>
      </c>
      <c r="G19" s="3" t="s">
        <v>23</v>
      </c>
      <c r="H19" s="3" t="s">
        <v>24</v>
      </c>
      <c r="I19" s="3" t="s">
        <v>32</v>
      </c>
      <c r="J19" s="3" t="s">
        <v>25</v>
      </c>
      <c r="K19" s="3" t="s">
        <v>26</v>
      </c>
      <c r="L19" s="3" t="s">
        <v>27</v>
      </c>
      <c r="M19" s="3" t="s">
        <v>28</v>
      </c>
      <c r="N19" s="3" t="s">
        <v>101</v>
      </c>
      <c r="O19" s="37" t="s">
        <v>102</v>
      </c>
      <c r="AC19" s="82" t="s">
        <v>35</v>
      </c>
      <c r="AE19" s="82" t="s">
        <v>35</v>
      </c>
      <c r="AF19" s="81" t="s">
        <v>21</v>
      </c>
    </row>
    <row r="20" spans="2:40" ht="18.75" hidden="1" customHeight="1" outlineLevel="2" x14ac:dyDescent="0.3">
      <c r="B20" s="6" t="s">
        <v>63</v>
      </c>
      <c r="C20" s="46" t="s">
        <v>47</v>
      </c>
      <c r="D20" s="52">
        <f>AVERAGE(E20:O20)</f>
        <v>3.8181818181818183</v>
      </c>
      <c r="E20" s="17">
        <v>4</v>
      </c>
      <c r="F20" s="17">
        <v>4</v>
      </c>
      <c r="G20" s="17">
        <v>4</v>
      </c>
      <c r="H20" s="17">
        <v>4</v>
      </c>
      <c r="I20" s="17">
        <v>4</v>
      </c>
      <c r="J20" s="17">
        <v>3</v>
      </c>
      <c r="K20" s="17">
        <v>3</v>
      </c>
      <c r="L20" s="17">
        <v>4</v>
      </c>
      <c r="M20" s="17">
        <v>4</v>
      </c>
      <c r="N20" s="17">
        <v>4</v>
      </c>
      <c r="O20" s="50">
        <v>4</v>
      </c>
      <c r="P20" s="43">
        <f>AVERAGE(E20:O20)</f>
        <v>3.8181818181818183</v>
      </c>
      <c r="V20" s="2" t="s">
        <v>86</v>
      </c>
      <c r="W20" s="2" t="s">
        <v>47</v>
      </c>
      <c r="X20" s="2">
        <f>E20</f>
        <v>4</v>
      </c>
      <c r="Y20" s="2" t="s">
        <v>111</v>
      </c>
      <c r="AC20" s="82" t="s">
        <v>36</v>
      </c>
      <c r="AE20" s="82" t="str">
        <f>AE19</f>
        <v>광학사업부</v>
      </c>
      <c r="AF20" s="81" t="s">
        <v>22</v>
      </c>
    </row>
    <row r="21" spans="2:40" ht="18.75" hidden="1" customHeight="1" outlineLevel="2" x14ac:dyDescent="0.3">
      <c r="B21" s="4" t="s">
        <v>63</v>
      </c>
      <c r="C21" s="47" t="s">
        <v>77</v>
      </c>
      <c r="D21" s="52">
        <f t="shared" ref="D21:D29" si="0">AVERAGE(E21:O21)</f>
        <v>3.1818181818181817</v>
      </c>
      <c r="E21" s="17">
        <v>3</v>
      </c>
      <c r="F21" s="17">
        <v>3</v>
      </c>
      <c r="G21" s="17">
        <v>3</v>
      </c>
      <c r="H21" s="17">
        <v>3</v>
      </c>
      <c r="I21" s="17">
        <v>5</v>
      </c>
      <c r="J21" s="17">
        <v>3</v>
      </c>
      <c r="K21" s="17">
        <v>3</v>
      </c>
      <c r="L21" s="17">
        <v>3</v>
      </c>
      <c r="M21" s="17">
        <v>3</v>
      </c>
      <c r="N21" s="17">
        <v>3</v>
      </c>
      <c r="O21" s="50">
        <v>3</v>
      </c>
      <c r="P21" s="43">
        <f t="shared" ref="P21:P29" si="1">AVERAGE(E21:O21)</f>
        <v>3.1818181818181817</v>
      </c>
      <c r="V21" s="2" t="s">
        <v>86</v>
      </c>
      <c r="W21" s="2" t="s">
        <v>77</v>
      </c>
      <c r="X21" s="2">
        <f t="shared" ref="X21:X29" si="2">E21</f>
        <v>3</v>
      </c>
      <c r="Y21" s="2" t="s">
        <v>111</v>
      </c>
      <c r="AC21" s="82" t="s">
        <v>37</v>
      </c>
      <c r="AE21" s="82" t="str">
        <f>AE20</f>
        <v>광학사업부</v>
      </c>
      <c r="AF21" s="81" t="s">
        <v>23</v>
      </c>
    </row>
    <row r="22" spans="2:40" ht="18.75" hidden="1" customHeight="1" outlineLevel="2" x14ac:dyDescent="0.3">
      <c r="B22" s="8" t="s">
        <v>63</v>
      </c>
      <c r="C22" s="48" t="s">
        <v>46</v>
      </c>
      <c r="D22" s="52">
        <f t="shared" si="0"/>
        <v>3.8181818181818183</v>
      </c>
      <c r="E22" s="17">
        <v>4</v>
      </c>
      <c r="F22" s="17">
        <v>4</v>
      </c>
      <c r="G22" s="17">
        <v>4</v>
      </c>
      <c r="H22" s="17">
        <v>4</v>
      </c>
      <c r="I22" s="17">
        <v>4</v>
      </c>
      <c r="J22" s="17">
        <v>3</v>
      </c>
      <c r="K22" s="17">
        <v>3</v>
      </c>
      <c r="L22" s="17">
        <v>4</v>
      </c>
      <c r="M22" s="17">
        <v>4</v>
      </c>
      <c r="N22" s="17">
        <v>4</v>
      </c>
      <c r="O22" s="50">
        <v>4</v>
      </c>
      <c r="P22" s="43">
        <f t="shared" si="1"/>
        <v>3.8181818181818183</v>
      </c>
      <c r="V22" s="2" t="s">
        <v>86</v>
      </c>
      <c r="W22" s="2" t="s">
        <v>46</v>
      </c>
      <c r="X22" s="2">
        <f t="shared" si="2"/>
        <v>4</v>
      </c>
      <c r="Y22" s="2" t="s">
        <v>111</v>
      </c>
      <c r="AE22" s="82" t="s">
        <v>36</v>
      </c>
      <c r="AF22" s="81" t="s">
        <v>24</v>
      </c>
    </row>
    <row r="23" spans="2:40" ht="18.75" hidden="1" customHeight="1" outlineLevel="2" x14ac:dyDescent="0.3">
      <c r="B23" s="8" t="s">
        <v>64</v>
      </c>
      <c r="C23" s="48" t="s">
        <v>65</v>
      </c>
      <c r="D23" s="52">
        <f t="shared" si="0"/>
        <v>3.0909090909090908</v>
      </c>
      <c r="E23" s="17">
        <v>5</v>
      </c>
      <c r="F23" s="17">
        <v>5</v>
      </c>
      <c r="G23" s="17">
        <v>5</v>
      </c>
      <c r="H23" s="17">
        <v>5</v>
      </c>
      <c r="I23" s="17">
        <v>2</v>
      </c>
      <c r="J23" s="17">
        <v>2</v>
      </c>
      <c r="K23" s="17">
        <v>2</v>
      </c>
      <c r="L23" s="17">
        <v>2</v>
      </c>
      <c r="M23" s="17">
        <v>2</v>
      </c>
      <c r="N23" s="17">
        <v>2</v>
      </c>
      <c r="O23" s="50">
        <v>2</v>
      </c>
      <c r="P23" s="43">
        <f t="shared" si="1"/>
        <v>3.0909090909090908</v>
      </c>
      <c r="V23" s="2" t="s">
        <v>86</v>
      </c>
      <c r="W23" s="2" t="s">
        <v>65</v>
      </c>
      <c r="X23" s="2">
        <f t="shared" si="2"/>
        <v>5</v>
      </c>
      <c r="Y23" s="2" t="s">
        <v>111</v>
      </c>
      <c r="AE23" s="82" t="str">
        <f t="shared" ref="AE23:AE25" si="3">AE22</f>
        <v>기판사업부</v>
      </c>
      <c r="AF23" s="81" t="s">
        <v>32</v>
      </c>
    </row>
    <row r="24" spans="2:40" ht="18.75" hidden="1" customHeight="1" outlineLevel="2" x14ac:dyDescent="0.3">
      <c r="B24" s="8" t="s">
        <v>66</v>
      </c>
      <c r="C24" s="48" t="s">
        <v>66</v>
      </c>
      <c r="D24" s="52">
        <f t="shared" si="0"/>
        <v>5</v>
      </c>
      <c r="E24" s="17">
        <v>5</v>
      </c>
      <c r="F24" s="17">
        <v>5</v>
      </c>
      <c r="G24" s="17">
        <v>5</v>
      </c>
      <c r="H24" s="17">
        <v>5</v>
      </c>
      <c r="I24" s="17">
        <v>5</v>
      </c>
      <c r="J24" s="17">
        <v>5</v>
      </c>
      <c r="K24" s="17">
        <v>5</v>
      </c>
      <c r="L24" s="17">
        <v>5</v>
      </c>
      <c r="M24" s="17">
        <v>5</v>
      </c>
      <c r="N24" s="17">
        <v>5</v>
      </c>
      <c r="O24" s="50">
        <v>5</v>
      </c>
      <c r="P24" s="43">
        <f t="shared" si="1"/>
        <v>5</v>
      </c>
      <c r="V24" s="2" t="s">
        <v>86</v>
      </c>
      <c r="W24" s="2" t="s">
        <v>66</v>
      </c>
      <c r="X24" s="2">
        <f t="shared" si="2"/>
        <v>5</v>
      </c>
      <c r="Y24" s="2" t="s">
        <v>111</v>
      </c>
      <c r="AE24" s="82" t="str">
        <f t="shared" si="3"/>
        <v>기판사업부</v>
      </c>
      <c r="AF24" s="81" t="s">
        <v>25</v>
      </c>
    </row>
    <row r="25" spans="2:40" ht="18.75" hidden="1" customHeight="1" outlineLevel="2" x14ac:dyDescent="0.3">
      <c r="B25" s="8" t="s">
        <v>67</v>
      </c>
      <c r="C25" s="48" t="s">
        <v>68</v>
      </c>
      <c r="D25" s="52">
        <f t="shared" si="0"/>
        <v>3</v>
      </c>
      <c r="E25" s="17">
        <v>3</v>
      </c>
      <c r="F25" s="17">
        <v>3</v>
      </c>
      <c r="G25" s="17">
        <v>3</v>
      </c>
      <c r="H25" s="17">
        <v>3</v>
      </c>
      <c r="I25" s="17">
        <v>3</v>
      </c>
      <c r="J25" s="17">
        <v>3</v>
      </c>
      <c r="K25" s="17">
        <v>3</v>
      </c>
      <c r="L25" s="17">
        <v>3</v>
      </c>
      <c r="M25" s="17">
        <v>3</v>
      </c>
      <c r="N25" s="17">
        <v>3</v>
      </c>
      <c r="O25" s="50">
        <v>3</v>
      </c>
      <c r="P25" s="43">
        <f t="shared" si="1"/>
        <v>3</v>
      </c>
      <c r="V25" s="2" t="s">
        <v>86</v>
      </c>
      <c r="W25" s="2" t="s">
        <v>68</v>
      </c>
      <c r="X25" s="2">
        <f t="shared" si="2"/>
        <v>3</v>
      </c>
      <c r="Y25" s="2" t="s">
        <v>111</v>
      </c>
      <c r="AE25" s="82" t="str">
        <f t="shared" si="3"/>
        <v>기판사업부</v>
      </c>
      <c r="AF25" s="81" t="s">
        <v>26</v>
      </c>
    </row>
    <row r="26" spans="2:40" ht="18.75" hidden="1" customHeight="1" outlineLevel="2" x14ac:dyDescent="0.3">
      <c r="B26" s="6" t="s">
        <v>69</v>
      </c>
      <c r="C26" s="46" t="s">
        <v>70</v>
      </c>
      <c r="D26" s="52">
        <f t="shared" si="0"/>
        <v>4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17">
        <v>4</v>
      </c>
      <c r="K26" s="17">
        <v>4</v>
      </c>
      <c r="L26" s="17">
        <v>4</v>
      </c>
      <c r="M26" s="17">
        <v>4</v>
      </c>
      <c r="N26" s="17">
        <v>4</v>
      </c>
      <c r="O26" s="50">
        <v>4</v>
      </c>
      <c r="P26" s="43">
        <f t="shared" si="1"/>
        <v>4</v>
      </c>
      <c r="V26" s="2" t="s">
        <v>86</v>
      </c>
      <c r="W26" s="2" t="s">
        <v>70</v>
      </c>
      <c r="X26" s="2">
        <f t="shared" si="2"/>
        <v>4</v>
      </c>
      <c r="Y26" s="2" t="s">
        <v>111</v>
      </c>
      <c r="AE26" s="82" t="s">
        <v>37</v>
      </c>
      <c r="AF26" s="81" t="s">
        <v>27</v>
      </c>
    </row>
    <row r="27" spans="2:40" ht="18.75" hidden="1" customHeight="1" outlineLevel="2" x14ac:dyDescent="0.3">
      <c r="B27" s="8" t="s">
        <v>69</v>
      </c>
      <c r="C27" s="48" t="s">
        <v>80</v>
      </c>
      <c r="D27" s="52">
        <f t="shared" si="0"/>
        <v>4</v>
      </c>
      <c r="E27" s="17">
        <v>4</v>
      </c>
      <c r="F27" s="17">
        <v>4</v>
      </c>
      <c r="G27" s="17">
        <v>4</v>
      </c>
      <c r="H27" s="17">
        <v>4</v>
      </c>
      <c r="I27" s="17">
        <v>4</v>
      </c>
      <c r="J27" s="17">
        <v>4</v>
      </c>
      <c r="K27" s="17">
        <v>4</v>
      </c>
      <c r="L27" s="17">
        <v>4</v>
      </c>
      <c r="M27" s="17">
        <v>4</v>
      </c>
      <c r="N27" s="17">
        <v>4</v>
      </c>
      <c r="O27" s="50">
        <v>4</v>
      </c>
      <c r="P27" s="43">
        <f t="shared" si="1"/>
        <v>4</v>
      </c>
      <c r="V27" s="2" t="s">
        <v>86</v>
      </c>
      <c r="W27" s="2" t="s">
        <v>80</v>
      </c>
      <c r="X27" s="2">
        <f t="shared" si="2"/>
        <v>4</v>
      </c>
      <c r="Y27" s="2" t="s">
        <v>111</v>
      </c>
      <c r="AE27" s="82" t="str">
        <f t="shared" ref="AE27:AE29" si="4">AE26</f>
        <v>전장사업부</v>
      </c>
      <c r="AF27" s="81" t="s">
        <v>28</v>
      </c>
    </row>
    <row r="28" spans="2:40" ht="18.75" hidden="1" customHeight="1" outlineLevel="2" x14ac:dyDescent="0.3">
      <c r="B28" s="4" t="s">
        <v>72</v>
      </c>
      <c r="C28" s="47" t="s">
        <v>73</v>
      </c>
      <c r="D28" s="52">
        <f t="shared" si="0"/>
        <v>2.4545454545454546</v>
      </c>
      <c r="E28" s="17">
        <v>3</v>
      </c>
      <c r="F28" s="17">
        <v>3</v>
      </c>
      <c r="G28" s="17">
        <v>3</v>
      </c>
      <c r="H28" s="17">
        <v>3</v>
      </c>
      <c r="I28" s="17">
        <v>3</v>
      </c>
      <c r="J28" s="17">
        <v>3</v>
      </c>
      <c r="K28" s="17">
        <v>3</v>
      </c>
      <c r="L28" s="17">
        <v>3</v>
      </c>
      <c r="M28" s="17">
        <v>1</v>
      </c>
      <c r="N28" s="17">
        <v>1</v>
      </c>
      <c r="O28" s="50">
        <v>1</v>
      </c>
      <c r="P28" s="43">
        <f t="shared" si="1"/>
        <v>2.4545454545454546</v>
      </c>
      <c r="V28" s="2" t="s">
        <v>86</v>
      </c>
      <c r="W28" s="2" t="s">
        <v>73</v>
      </c>
      <c r="X28" s="2">
        <f t="shared" si="2"/>
        <v>3</v>
      </c>
      <c r="Y28" s="2" t="s">
        <v>111</v>
      </c>
      <c r="AE28" s="82" t="str">
        <f t="shared" si="4"/>
        <v>전장사업부</v>
      </c>
      <c r="AF28" s="81" t="s">
        <v>129</v>
      </c>
    </row>
    <row r="29" spans="2:40" ht="18.75" hidden="1" customHeight="1" outlineLevel="2" x14ac:dyDescent="0.3">
      <c r="B29" s="8" t="s">
        <v>72</v>
      </c>
      <c r="C29" s="48" t="s">
        <v>74</v>
      </c>
      <c r="D29" s="52">
        <f t="shared" si="0"/>
        <v>1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8">
        <v>1</v>
      </c>
      <c r="P29" s="43">
        <f t="shared" si="1"/>
        <v>1</v>
      </c>
      <c r="V29" s="2" t="s">
        <v>86</v>
      </c>
      <c r="W29" s="2" t="s">
        <v>74</v>
      </c>
      <c r="X29" s="2">
        <f t="shared" si="2"/>
        <v>1</v>
      </c>
      <c r="Y29" s="2" t="s">
        <v>111</v>
      </c>
      <c r="AE29" s="82" t="str">
        <f t="shared" si="4"/>
        <v>전장사업부</v>
      </c>
      <c r="AF29" s="81" t="s">
        <v>130</v>
      </c>
      <c r="AN29" s="2"/>
    </row>
    <row r="30" spans="2:40" hidden="1" outlineLevel="2" x14ac:dyDescent="0.3">
      <c r="B30" s="104" t="s">
        <v>34</v>
      </c>
      <c r="C30" s="103"/>
      <c r="D30" s="52">
        <f t="shared" ref="D30" si="5">AVERAGE(D20:D29)</f>
        <v>3.3363636363636369</v>
      </c>
      <c r="E30" s="21">
        <f t="shared" ref="E30:O30" si="6">AVERAGE(E20:E29)</f>
        <v>3.6</v>
      </c>
      <c r="F30" s="21">
        <f t="shared" si="6"/>
        <v>3.6</v>
      </c>
      <c r="G30" s="21">
        <f t="shared" si="6"/>
        <v>3.6</v>
      </c>
      <c r="H30" s="21">
        <f t="shared" si="6"/>
        <v>3.6</v>
      </c>
      <c r="I30" s="21">
        <f t="shared" si="6"/>
        <v>3.5</v>
      </c>
      <c r="J30" s="21">
        <f t="shared" si="6"/>
        <v>3.1</v>
      </c>
      <c r="K30" s="21">
        <f t="shared" si="6"/>
        <v>3.1</v>
      </c>
      <c r="L30" s="21">
        <f t="shared" si="6"/>
        <v>3.3</v>
      </c>
      <c r="M30" s="21">
        <f t="shared" si="6"/>
        <v>3.1</v>
      </c>
      <c r="N30" s="21">
        <f t="shared" si="6"/>
        <v>3.1</v>
      </c>
      <c r="O30" s="51">
        <f t="shared" si="6"/>
        <v>3.1</v>
      </c>
      <c r="P30" s="43">
        <f>AVERAGE(E30:O30)</f>
        <v>3.3363636363636364</v>
      </c>
      <c r="V30" s="62" t="s">
        <v>22</v>
      </c>
      <c r="W30" s="62" t="s">
        <v>47</v>
      </c>
      <c r="X30" s="62">
        <f>F20</f>
        <v>4</v>
      </c>
      <c r="Y30" s="2" t="s">
        <v>111</v>
      </c>
      <c r="AN30" s="2"/>
    </row>
    <row r="31" spans="2:40" hidden="1" outlineLevel="1" x14ac:dyDescent="0.3">
      <c r="B31" s="2"/>
      <c r="V31" s="62" t="s">
        <v>22</v>
      </c>
      <c r="W31" s="62" t="s">
        <v>77</v>
      </c>
      <c r="X31" s="62">
        <f t="shared" ref="X31:X39" si="7">F21</f>
        <v>3</v>
      </c>
      <c r="Y31" s="2" t="s">
        <v>111</v>
      </c>
      <c r="AN31" s="2"/>
    </row>
    <row r="32" spans="2:40" hidden="1" outlineLevel="1" x14ac:dyDescent="0.3">
      <c r="B32" s="2"/>
      <c r="V32" s="62" t="s">
        <v>22</v>
      </c>
      <c r="W32" s="62" t="s">
        <v>46</v>
      </c>
      <c r="X32" s="62">
        <f t="shared" si="7"/>
        <v>4</v>
      </c>
      <c r="Y32" s="2" t="s">
        <v>111</v>
      </c>
      <c r="AN32" s="2"/>
    </row>
    <row r="33" spans="2:40" hidden="1" outlineLevel="1" x14ac:dyDescent="0.3">
      <c r="B33" s="2"/>
      <c r="V33" s="62" t="s">
        <v>22</v>
      </c>
      <c r="W33" s="62" t="s">
        <v>65</v>
      </c>
      <c r="X33" s="62">
        <f t="shared" si="7"/>
        <v>5</v>
      </c>
      <c r="Y33" s="2" t="s">
        <v>111</v>
      </c>
      <c r="AN33" s="2"/>
    </row>
    <row r="34" spans="2:40" ht="15" hidden="1" customHeight="1" outlineLevel="1" thickBot="1" x14ac:dyDescent="0.35">
      <c r="B34" s="2"/>
      <c r="V34" s="62" t="s">
        <v>22</v>
      </c>
      <c r="W34" s="62" t="s">
        <v>66</v>
      </c>
      <c r="X34" s="62">
        <f t="shared" si="7"/>
        <v>5</v>
      </c>
      <c r="Y34" s="2" t="s">
        <v>111</v>
      </c>
      <c r="AN34" s="2"/>
    </row>
    <row r="35" spans="2:40" ht="14.25" hidden="1" customHeight="1" outlineLevel="1" x14ac:dyDescent="0.3">
      <c r="B35" s="100" t="s">
        <v>35</v>
      </c>
      <c r="C35" s="102"/>
      <c r="D35" s="100" t="s">
        <v>38</v>
      </c>
      <c r="E35" s="101"/>
      <c r="F35" s="102"/>
      <c r="G35" s="100" t="s">
        <v>39</v>
      </c>
      <c r="H35" s="101"/>
      <c r="I35" s="102"/>
      <c r="V35" s="62" t="s">
        <v>22</v>
      </c>
      <c r="W35" s="62" t="s">
        <v>68</v>
      </c>
      <c r="X35" s="62">
        <f t="shared" si="7"/>
        <v>3</v>
      </c>
      <c r="Y35" s="2" t="s">
        <v>111</v>
      </c>
      <c r="AN35" s="2"/>
    </row>
    <row r="36" spans="2:40" hidden="1" outlineLevel="1" x14ac:dyDescent="0.3">
      <c r="B36" s="11" t="s">
        <v>10</v>
      </c>
      <c r="C36" s="11" t="s">
        <v>0</v>
      </c>
      <c r="D36" s="22" t="s">
        <v>21</v>
      </c>
      <c r="E36" s="18" t="s">
        <v>22</v>
      </c>
      <c r="F36" s="23" t="s">
        <v>23</v>
      </c>
      <c r="G36" s="22" t="s">
        <v>21</v>
      </c>
      <c r="H36" s="18" t="s">
        <v>22</v>
      </c>
      <c r="I36" s="23" t="s">
        <v>23</v>
      </c>
      <c r="V36" s="62" t="s">
        <v>22</v>
      </c>
      <c r="W36" s="62" t="s">
        <v>70</v>
      </c>
      <c r="X36" s="62">
        <f t="shared" si="7"/>
        <v>4</v>
      </c>
      <c r="Y36" s="2" t="s">
        <v>111</v>
      </c>
      <c r="AC36" s="84" t="s">
        <v>148</v>
      </c>
      <c r="AN36" s="2"/>
    </row>
    <row r="37" spans="2:40" hidden="1" outlineLevel="1" x14ac:dyDescent="0.3">
      <c r="B37" s="34" t="s">
        <v>63</v>
      </c>
      <c r="C37" s="14" t="s">
        <v>47</v>
      </c>
      <c r="D37" s="24">
        <v>2</v>
      </c>
      <c r="E37" s="17">
        <v>5</v>
      </c>
      <c r="F37" s="25">
        <v>5</v>
      </c>
      <c r="G37" s="24">
        <v>5</v>
      </c>
      <c r="H37" s="17">
        <v>5</v>
      </c>
      <c r="I37" s="25">
        <v>5</v>
      </c>
      <c r="V37" s="62" t="s">
        <v>22</v>
      </c>
      <c r="W37" s="62" t="s">
        <v>80</v>
      </c>
      <c r="X37" s="62">
        <f t="shared" si="7"/>
        <v>4</v>
      </c>
      <c r="Y37" s="2" t="s">
        <v>111</v>
      </c>
      <c r="AN37" s="2"/>
    </row>
    <row r="38" spans="2:40" hidden="1" outlineLevel="1" x14ac:dyDescent="0.3">
      <c r="B38" s="36" t="s">
        <v>8</v>
      </c>
      <c r="C38" s="15" t="s">
        <v>78</v>
      </c>
      <c r="D38" s="24">
        <v>3</v>
      </c>
      <c r="E38" s="17">
        <v>3</v>
      </c>
      <c r="F38" s="25">
        <v>3</v>
      </c>
      <c r="G38" s="24">
        <v>3</v>
      </c>
      <c r="H38" s="17">
        <v>3</v>
      </c>
      <c r="I38" s="25">
        <v>3</v>
      </c>
      <c r="V38" s="62" t="s">
        <v>22</v>
      </c>
      <c r="W38" s="62" t="s">
        <v>73</v>
      </c>
      <c r="X38" s="62">
        <f t="shared" si="7"/>
        <v>3</v>
      </c>
      <c r="Y38" s="2" t="s">
        <v>111</v>
      </c>
      <c r="AC38" s="2" t="s">
        <v>149</v>
      </c>
      <c r="AN38" s="2"/>
    </row>
    <row r="39" spans="2:40" hidden="1" outlineLevel="1" x14ac:dyDescent="0.3">
      <c r="B39" s="35" t="s">
        <v>63</v>
      </c>
      <c r="C39" s="12" t="s">
        <v>46</v>
      </c>
      <c r="D39" s="24">
        <v>3</v>
      </c>
      <c r="E39" s="17">
        <v>5</v>
      </c>
      <c r="F39" s="25">
        <v>5</v>
      </c>
      <c r="G39" s="24">
        <v>5</v>
      </c>
      <c r="H39" s="17">
        <v>5</v>
      </c>
      <c r="I39" s="25">
        <v>5</v>
      </c>
      <c r="N39" s="33"/>
      <c r="V39" s="62" t="s">
        <v>22</v>
      </c>
      <c r="W39" s="62" t="s">
        <v>74</v>
      </c>
      <c r="X39" s="62">
        <f t="shared" si="7"/>
        <v>1</v>
      </c>
      <c r="Y39" s="2" t="s">
        <v>111</v>
      </c>
      <c r="AC39" s="2" t="s">
        <v>150</v>
      </c>
      <c r="AN39" s="2"/>
    </row>
    <row r="40" spans="2:40" ht="14.25" hidden="1" customHeight="1" outlineLevel="1" x14ac:dyDescent="0.3">
      <c r="B40" s="35" t="s">
        <v>64</v>
      </c>
      <c r="C40" s="12" t="s">
        <v>65</v>
      </c>
      <c r="D40" s="24">
        <v>4</v>
      </c>
      <c r="E40" s="17">
        <v>4</v>
      </c>
      <c r="F40" s="25">
        <v>4</v>
      </c>
      <c r="G40" s="24">
        <v>5</v>
      </c>
      <c r="H40" s="17">
        <v>5</v>
      </c>
      <c r="I40" s="25">
        <v>5</v>
      </c>
      <c r="N40" s="33"/>
      <c r="V40" s="2" t="s">
        <v>23</v>
      </c>
      <c r="W40" s="2" t="s">
        <v>47</v>
      </c>
      <c r="X40" s="2">
        <f>G20</f>
        <v>4</v>
      </c>
      <c r="Y40" s="2" t="s">
        <v>111</v>
      </c>
      <c r="AD40" s="2" t="s">
        <v>151</v>
      </c>
      <c r="AN40" s="2"/>
    </row>
    <row r="41" spans="2:40" hidden="1" outlineLevel="1" x14ac:dyDescent="0.3">
      <c r="B41" s="35" t="s">
        <v>66</v>
      </c>
      <c r="C41" s="12" t="s">
        <v>66</v>
      </c>
      <c r="D41" s="24">
        <v>5</v>
      </c>
      <c r="E41" s="17">
        <v>5</v>
      </c>
      <c r="F41" s="25">
        <v>5</v>
      </c>
      <c r="G41" s="24">
        <v>5</v>
      </c>
      <c r="H41" s="17">
        <v>5</v>
      </c>
      <c r="I41" s="25">
        <v>5</v>
      </c>
      <c r="N41" s="33"/>
      <c r="V41" s="2" t="s">
        <v>23</v>
      </c>
      <c r="W41" s="2" t="s">
        <v>77</v>
      </c>
      <c r="X41" s="2">
        <f t="shared" ref="X41:X49" si="8">G21</f>
        <v>3</v>
      </c>
      <c r="Y41" s="2" t="s">
        <v>111</v>
      </c>
      <c r="AC41" s="2" t="s">
        <v>152</v>
      </c>
      <c r="AN41" s="2"/>
    </row>
    <row r="42" spans="2:40" hidden="1" outlineLevel="1" x14ac:dyDescent="0.3">
      <c r="B42" s="35" t="s">
        <v>67</v>
      </c>
      <c r="C42" s="12" t="s">
        <v>68</v>
      </c>
      <c r="D42" s="24">
        <v>4</v>
      </c>
      <c r="E42" s="17">
        <v>4</v>
      </c>
      <c r="F42" s="25">
        <v>4</v>
      </c>
      <c r="G42" s="24">
        <v>5</v>
      </c>
      <c r="H42" s="17">
        <v>5</v>
      </c>
      <c r="I42" s="25">
        <v>5</v>
      </c>
      <c r="N42" s="33"/>
      <c r="V42" s="2" t="s">
        <v>23</v>
      </c>
      <c r="W42" s="2" t="s">
        <v>46</v>
      </c>
      <c r="X42" s="2">
        <f t="shared" si="8"/>
        <v>4</v>
      </c>
      <c r="Y42" s="2" t="s">
        <v>111</v>
      </c>
      <c r="AC42" s="2" t="s">
        <v>153</v>
      </c>
      <c r="AN42" s="2"/>
    </row>
    <row r="43" spans="2:40" hidden="1" outlineLevel="1" x14ac:dyDescent="0.3">
      <c r="B43" s="34" t="s">
        <v>69</v>
      </c>
      <c r="C43" s="14" t="s">
        <v>70</v>
      </c>
      <c r="D43" s="24">
        <v>5</v>
      </c>
      <c r="E43" s="17">
        <v>5</v>
      </c>
      <c r="F43" s="25">
        <v>5</v>
      </c>
      <c r="G43" s="24">
        <v>5</v>
      </c>
      <c r="H43" s="17">
        <v>5</v>
      </c>
      <c r="I43" s="25">
        <v>5</v>
      </c>
      <c r="V43" s="2" t="s">
        <v>23</v>
      </c>
      <c r="W43" s="2" t="s">
        <v>65</v>
      </c>
      <c r="X43" s="2">
        <f t="shared" si="8"/>
        <v>5</v>
      </c>
      <c r="Y43" s="2" t="s">
        <v>111</v>
      </c>
      <c r="AN43" s="2"/>
    </row>
    <row r="44" spans="2:40" hidden="1" outlineLevel="1" x14ac:dyDescent="0.3">
      <c r="B44" s="35" t="s">
        <v>69</v>
      </c>
      <c r="C44" s="12" t="s">
        <v>71</v>
      </c>
      <c r="D44" s="24">
        <v>5</v>
      </c>
      <c r="E44" s="17">
        <v>5</v>
      </c>
      <c r="F44" s="25">
        <v>5</v>
      </c>
      <c r="G44" s="24">
        <v>5</v>
      </c>
      <c r="H44" s="17">
        <v>5</v>
      </c>
      <c r="I44" s="25">
        <v>5</v>
      </c>
      <c r="V44" s="2" t="s">
        <v>23</v>
      </c>
      <c r="W44" s="2" t="s">
        <v>66</v>
      </c>
      <c r="X44" s="2">
        <f t="shared" si="8"/>
        <v>5</v>
      </c>
      <c r="Y44" s="2" t="s">
        <v>111</v>
      </c>
      <c r="AN44" s="2"/>
    </row>
    <row r="45" spans="2:40" ht="14.25" hidden="1" customHeight="1" outlineLevel="1" x14ac:dyDescent="0.3">
      <c r="B45" s="36" t="s">
        <v>72</v>
      </c>
      <c r="C45" s="15" t="s">
        <v>73</v>
      </c>
      <c r="D45" s="24">
        <v>3</v>
      </c>
      <c r="E45" s="17">
        <v>3</v>
      </c>
      <c r="F45" s="25">
        <v>3</v>
      </c>
      <c r="G45" s="24">
        <v>3</v>
      </c>
      <c r="H45" s="17">
        <v>3</v>
      </c>
      <c r="I45" s="25">
        <v>3</v>
      </c>
      <c r="V45" s="2" t="s">
        <v>23</v>
      </c>
      <c r="W45" s="2" t="s">
        <v>68</v>
      </c>
      <c r="X45" s="2">
        <f t="shared" si="8"/>
        <v>3</v>
      </c>
      <c r="Y45" s="2" t="s">
        <v>111</v>
      </c>
      <c r="AN45" s="2"/>
    </row>
    <row r="46" spans="2:40" ht="14.25" hidden="1" customHeight="1" outlineLevel="1" x14ac:dyDescent="0.3">
      <c r="B46" s="35" t="s">
        <v>72</v>
      </c>
      <c r="C46" s="12" t="s">
        <v>74</v>
      </c>
      <c r="D46" s="26">
        <v>1</v>
      </c>
      <c r="E46" s="16">
        <v>1</v>
      </c>
      <c r="F46" s="27">
        <v>1</v>
      </c>
      <c r="G46" s="26">
        <v>1</v>
      </c>
      <c r="H46" s="16">
        <v>1</v>
      </c>
      <c r="I46" s="27">
        <v>1</v>
      </c>
      <c r="V46" s="2" t="s">
        <v>23</v>
      </c>
      <c r="W46" s="2" t="s">
        <v>70</v>
      </c>
      <c r="X46" s="2">
        <f t="shared" si="8"/>
        <v>4</v>
      </c>
      <c r="Y46" s="2" t="s">
        <v>111</v>
      </c>
      <c r="AN46" s="2"/>
    </row>
    <row r="47" spans="2:40" ht="15" hidden="1" outlineLevel="1" thickBot="1" x14ac:dyDescent="0.35">
      <c r="B47" s="103" t="s">
        <v>34</v>
      </c>
      <c r="C47" s="103"/>
      <c r="D47" s="28">
        <f t="shared" ref="D47:I47" si="9">AVERAGE(D37:D46)</f>
        <v>3.5</v>
      </c>
      <c r="E47" s="29">
        <f t="shared" si="9"/>
        <v>4</v>
      </c>
      <c r="F47" s="30">
        <f t="shared" si="9"/>
        <v>4</v>
      </c>
      <c r="G47" s="28">
        <f t="shared" si="9"/>
        <v>4.2</v>
      </c>
      <c r="H47" s="29">
        <f t="shared" si="9"/>
        <v>4.2</v>
      </c>
      <c r="I47" s="30">
        <f t="shared" si="9"/>
        <v>4.2</v>
      </c>
      <c r="V47" s="2" t="s">
        <v>23</v>
      </c>
      <c r="W47" s="2" t="s">
        <v>80</v>
      </c>
      <c r="X47" s="2">
        <f t="shared" si="8"/>
        <v>4</v>
      </c>
      <c r="Y47" s="2" t="s">
        <v>111</v>
      </c>
      <c r="AN47" s="2"/>
    </row>
    <row r="48" spans="2:40" ht="15" hidden="1" outlineLevel="1" thickBot="1" x14ac:dyDescent="0.35">
      <c r="B48" s="2"/>
      <c r="V48" s="2" t="s">
        <v>23</v>
      </c>
      <c r="W48" s="2" t="s">
        <v>73</v>
      </c>
      <c r="X48" s="2">
        <f t="shared" si="8"/>
        <v>3</v>
      </c>
      <c r="Y48" s="2" t="s">
        <v>111</v>
      </c>
      <c r="AN48" s="2"/>
    </row>
    <row r="49" spans="2:40" ht="16.5" hidden="1" customHeight="1" outlineLevel="1" x14ac:dyDescent="0.3">
      <c r="B49" s="100" t="s">
        <v>36</v>
      </c>
      <c r="C49" s="102"/>
      <c r="D49" s="100" t="s">
        <v>38</v>
      </c>
      <c r="E49" s="101"/>
      <c r="F49" s="101"/>
      <c r="G49" s="102"/>
      <c r="H49" s="100" t="s">
        <v>39</v>
      </c>
      <c r="I49" s="101"/>
      <c r="J49" s="101"/>
      <c r="K49" s="102"/>
      <c r="V49" s="2" t="s">
        <v>23</v>
      </c>
      <c r="W49" s="2" t="s">
        <v>74</v>
      </c>
      <c r="X49" s="2">
        <f t="shared" si="8"/>
        <v>1</v>
      </c>
      <c r="Y49" s="2" t="s">
        <v>111</v>
      </c>
      <c r="AN49" s="2"/>
    </row>
    <row r="50" spans="2:40" hidden="1" outlineLevel="1" x14ac:dyDescent="0.3">
      <c r="B50" s="11" t="s">
        <v>10</v>
      </c>
      <c r="C50" s="11" t="s">
        <v>0</v>
      </c>
      <c r="D50" s="22" t="s">
        <v>24</v>
      </c>
      <c r="E50" s="18" t="s">
        <v>32</v>
      </c>
      <c r="F50" s="18" t="s">
        <v>25</v>
      </c>
      <c r="G50" s="23" t="s">
        <v>26</v>
      </c>
      <c r="H50" s="22" t="s">
        <v>24</v>
      </c>
      <c r="I50" s="18" t="s">
        <v>32</v>
      </c>
      <c r="J50" s="18" t="s">
        <v>25</v>
      </c>
      <c r="K50" s="23" t="s">
        <v>26</v>
      </c>
      <c r="V50" s="62" t="s">
        <v>24</v>
      </c>
      <c r="W50" s="62" t="s">
        <v>47</v>
      </c>
      <c r="X50" s="62">
        <f>H20</f>
        <v>4</v>
      </c>
      <c r="Y50" s="2" t="s">
        <v>112</v>
      </c>
      <c r="AN50" s="2"/>
    </row>
    <row r="51" spans="2:40" hidden="1" outlineLevel="1" x14ac:dyDescent="0.3">
      <c r="B51" s="34" t="s">
        <v>63</v>
      </c>
      <c r="C51" s="14" t="s">
        <v>47</v>
      </c>
      <c r="D51" s="24">
        <v>3</v>
      </c>
      <c r="E51" s="17">
        <v>5</v>
      </c>
      <c r="F51" s="17">
        <v>3</v>
      </c>
      <c r="G51" s="25">
        <v>3</v>
      </c>
      <c r="H51" s="17">
        <v>5</v>
      </c>
      <c r="I51" s="17">
        <v>5</v>
      </c>
      <c r="J51" s="17">
        <v>4</v>
      </c>
      <c r="K51" s="17">
        <v>4</v>
      </c>
      <c r="V51" s="62" t="s">
        <v>24</v>
      </c>
      <c r="W51" s="62" t="s">
        <v>77</v>
      </c>
      <c r="X51" s="62">
        <f t="shared" ref="X51:X59" si="10">H21</f>
        <v>3</v>
      </c>
      <c r="Y51" s="2" t="s">
        <v>112</v>
      </c>
      <c r="AN51" s="2"/>
    </row>
    <row r="52" spans="2:40" hidden="1" outlineLevel="1" x14ac:dyDescent="0.3">
      <c r="B52" s="36" t="s">
        <v>8</v>
      </c>
      <c r="C52" s="15" t="s">
        <v>78</v>
      </c>
      <c r="D52" s="24">
        <v>3</v>
      </c>
      <c r="E52" s="17">
        <v>5</v>
      </c>
      <c r="F52" s="17">
        <v>3</v>
      </c>
      <c r="G52" s="25">
        <v>3</v>
      </c>
      <c r="H52" s="17">
        <v>3</v>
      </c>
      <c r="I52" s="17">
        <v>5</v>
      </c>
      <c r="J52" s="17">
        <v>3</v>
      </c>
      <c r="K52" s="17">
        <v>3</v>
      </c>
      <c r="V52" s="62" t="s">
        <v>24</v>
      </c>
      <c r="W52" s="62" t="s">
        <v>46</v>
      </c>
      <c r="X52" s="62">
        <f t="shared" si="10"/>
        <v>4</v>
      </c>
      <c r="Y52" s="2" t="s">
        <v>112</v>
      </c>
      <c r="AN52" s="2"/>
    </row>
    <row r="53" spans="2:40" hidden="1" outlineLevel="1" x14ac:dyDescent="0.3">
      <c r="B53" s="35" t="s">
        <v>63</v>
      </c>
      <c r="C53" s="12" t="s">
        <v>46</v>
      </c>
      <c r="D53" s="24">
        <v>3</v>
      </c>
      <c r="E53" s="17">
        <v>3</v>
      </c>
      <c r="F53" s="17">
        <v>3</v>
      </c>
      <c r="G53" s="25">
        <v>3</v>
      </c>
      <c r="H53" s="17">
        <v>5</v>
      </c>
      <c r="I53" s="17">
        <v>5</v>
      </c>
      <c r="J53" s="17">
        <v>4</v>
      </c>
      <c r="K53" s="17">
        <v>4</v>
      </c>
      <c r="V53" s="62" t="s">
        <v>24</v>
      </c>
      <c r="W53" s="62" t="s">
        <v>65</v>
      </c>
      <c r="X53" s="62">
        <f t="shared" si="10"/>
        <v>5</v>
      </c>
      <c r="Y53" s="2" t="s">
        <v>112</v>
      </c>
      <c r="AN53" s="2"/>
    </row>
    <row r="54" spans="2:40" ht="14.25" hidden="1" customHeight="1" outlineLevel="1" x14ac:dyDescent="0.3">
      <c r="B54" s="35" t="s">
        <v>64</v>
      </c>
      <c r="C54" s="12" t="s">
        <v>65</v>
      </c>
      <c r="D54" s="24">
        <v>4</v>
      </c>
      <c r="E54" s="17">
        <v>2</v>
      </c>
      <c r="F54" s="17">
        <v>2</v>
      </c>
      <c r="G54" s="25">
        <v>2</v>
      </c>
      <c r="H54" s="17">
        <v>5</v>
      </c>
      <c r="I54" s="17">
        <v>2</v>
      </c>
      <c r="J54" s="17">
        <v>2</v>
      </c>
      <c r="K54" s="17">
        <v>2</v>
      </c>
      <c r="V54" s="62" t="s">
        <v>24</v>
      </c>
      <c r="W54" s="62" t="s">
        <v>66</v>
      </c>
      <c r="X54" s="62">
        <f t="shared" si="10"/>
        <v>5</v>
      </c>
      <c r="Y54" s="2" t="s">
        <v>112</v>
      </c>
      <c r="AN54" s="2"/>
    </row>
    <row r="55" spans="2:40" hidden="1" outlineLevel="1" x14ac:dyDescent="0.3">
      <c r="B55" s="35" t="s">
        <v>66</v>
      </c>
      <c r="C55" s="12" t="s">
        <v>66</v>
      </c>
      <c r="D55" s="24">
        <v>5</v>
      </c>
      <c r="E55" s="17">
        <v>5</v>
      </c>
      <c r="F55" s="17">
        <v>5</v>
      </c>
      <c r="G55" s="25">
        <v>5</v>
      </c>
      <c r="H55" s="17">
        <v>5</v>
      </c>
      <c r="I55" s="17">
        <v>5</v>
      </c>
      <c r="J55" s="17">
        <v>5</v>
      </c>
      <c r="K55" s="17">
        <v>5</v>
      </c>
      <c r="V55" s="62" t="s">
        <v>24</v>
      </c>
      <c r="W55" s="62" t="s">
        <v>68</v>
      </c>
      <c r="X55" s="62">
        <f t="shared" si="10"/>
        <v>3</v>
      </c>
      <c r="Y55" s="2" t="s">
        <v>112</v>
      </c>
      <c r="AN55" s="2"/>
    </row>
    <row r="56" spans="2:40" hidden="1" outlineLevel="1" x14ac:dyDescent="0.3">
      <c r="B56" s="35" t="s">
        <v>67</v>
      </c>
      <c r="C56" s="12" t="s">
        <v>68</v>
      </c>
      <c r="D56" s="24">
        <v>3</v>
      </c>
      <c r="E56" s="17">
        <v>3</v>
      </c>
      <c r="F56" s="17">
        <v>3</v>
      </c>
      <c r="G56" s="25">
        <v>3</v>
      </c>
      <c r="H56" s="17">
        <v>5</v>
      </c>
      <c r="I56" s="17">
        <v>3</v>
      </c>
      <c r="J56" s="17">
        <v>5</v>
      </c>
      <c r="K56" s="17">
        <v>5</v>
      </c>
      <c r="V56" s="62" t="s">
        <v>24</v>
      </c>
      <c r="W56" s="62" t="s">
        <v>70</v>
      </c>
      <c r="X56" s="62">
        <f t="shared" si="10"/>
        <v>4</v>
      </c>
      <c r="Y56" s="2" t="s">
        <v>112</v>
      </c>
      <c r="AN56" s="2"/>
    </row>
    <row r="57" spans="2:40" hidden="1" outlineLevel="1" x14ac:dyDescent="0.3">
      <c r="B57" s="34" t="s">
        <v>69</v>
      </c>
      <c r="C57" s="14" t="s">
        <v>70</v>
      </c>
      <c r="D57" s="24">
        <v>5</v>
      </c>
      <c r="E57" s="17">
        <v>1</v>
      </c>
      <c r="F57" s="17">
        <v>3</v>
      </c>
      <c r="G57" s="25">
        <v>3</v>
      </c>
      <c r="H57" s="17">
        <v>5</v>
      </c>
      <c r="I57" s="17">
        <v>5</v>
      </c>
      <c r="J57" s="17">
        <v>5</v>
      </c>
      <c r="K57" s="17">
        <v>5</v>
      </c>
      <c r="V57" s="62" t="s">
        <v>24</v>
      </c>
      <c r="W57" s="62" t="s">
        <v>80</v>
      </c>
      <c r="X57" s="62">
        <f t="shared" si="10"/>
        <v>4</v>
      </c>
      <c r="Y57" s="2" t="s">
        <v>112</v>
      </c>
      <c r="AN57" s="2"/>
    </row>
    <row r="58" spans="2:40" hidden="1" outlineLevel="1" x14ac:dyDescent="0.3">
      <c r="B58" s="35" t="s">
        <v>69</v>
      </c>
      <c r="C58" s="12" t="s">
        <v>71</v>
      </c>
      <c r="D58" s="24">
        <v>3</v>
      </c>
      <c r="E58" s="17">
        <v>1</v>
      </c>
      <c r="F58" s="17">
        <v>3</v>
      </c>
      <c r="G58" s="25">
        <v>2</v>
      </c>
      <c r="H58" s="17">
        <v>3</v>
      </c>
      <c r="I58" s="17">
        <v>5</v>
      </c>
      <c r="J58" s="17">
        <v>5</v>
      </c>
      <c r="K58" s="17">
        <v>5</v>
      </c>
      <c r="N58" s="2" t="s">
        <v>40</v>
      </c>
      <c r="V58" s="62" t="s">
        <v>24</v>
      </c>
      <c r="W58" s="62" t="s">
        <v>73</v>
      </c>
      <c r="X58" s="62">
        <f t="shared" si="10"/>
        <v>3</v>
      </c>
      <c r="Y58" s="2" t="s">
        <v>112</v>
      </c>
      <c r="AN58" s="2"/>
    </row>
    <row r="59" spans="2:40" hidden="1" outlineLevel="1" x14ac:dyDescent="0.3">
      <c r="B59" s="36" t="s">
        <v>72</v>
      </c>
      <c r="C59" s="15" t="s">
        <v>73</v>
      </c>
      <c r="D59" s="24">
        <v>3</v>
      </c>
      <c r="E59" s="17">
        <v>3</v>
      </c>
      <c r="F59" s="17">
        <v>3</v>
      </c>
      <c r="G59" s="25">
        <v>3</v>
      </c>
      <c r="H59" s="17">
        <v>3</v>
      </c>
      <c r="I59" s="17">
        <v>3</v>
      </c>
      <c r="J59" s="17">
        <v>3</v>
      </c>
      <c r="K59" s="17">
        <v>3</v>
      </c>
      <c r="N59" s="2" t="s">
        <v>41</v>
      </c>
      <c r="V59" s="62" t="s">
        <v>24</v>
      </c>
      <c r="W59" s="62" t="s">
        <v>74</v>
      </c>
      <c r="X59" s="62">
        <f t="shared" si="10"/>
        <v>1</v>
      </c>
      <c r="Y59" s="2" t="s">
        <v>112</v>
      </c>
      <c r="AN59" s="2"/>
    </row>
    <row r="60" spans="2:40" ht="14.25" hidden="1" customHeight="1" outlineLevel="1" x14ac:dyDescent="0.3">
      <c r="B60" s="35" t="s">
        <v>72</v>
      </c>
      <c r="C60" s="12" t="s">
        <v>74</v>
      </c>
      <c r="D60" s="26">
        <v>1</v>
      </c>
      <c r="E60" s="16">
        <v>1</v>
      </c>
      <c r="F60" s="16">
        <v>1</v>
      </c>
      <c r="G60" s="27">
        <v>1</v>
      </c>
      <c r="H60" s="16">
        <v>1</v>
      </c>
      <c r="I60" s="16">
        <v>1</v>
      </c>
      <c r="J60" s="16">
        <v>1</v>
      </c>
      <c r="K60" s="16">
        <v>1</v>
      </c>
      <c r="N60" s="2" t="s">
        <v>42</v>
      </c>
      <c r="V60" s="2" t="s">
        <v>114</v>
      </c>
      <c r="W60" s="2" t="s">
        <v>47</v>
      </c>
      <c r="X60" s="2">
        <f>I20</f>
        <v>4</v>
      </c>
      <c r="Y60" s="2" t="s">
        <v>112</v>
      </c>
      <c r="AN60" s="2"/>
    </row>
    <row r="61" spans="2:40" ht="14.25" hidden="1" customHeight="1" outlineLevel="1" thickBot="1" x14ac:dyDescent="0.35">
      <c r="B61" s="103" t="s">
        <v>34</v>
      </c>
      <c r="C61" s="103"/>
      <c r="D61" s="28">
        <f t="shared" ref="D61:K61" si="11">AVERAGE(D51:D60)</f>
        <v>3.3</v>
      </c>
      <c r="E61" s="29">
        <f t="shared" si="11"/>
        <v>2.9</v>
      </c>
      <c r="F61" s="29">
        <f t="shared" si="11"/>
        <v>2.9</v>
      </c>
      <c r="G61" s="30">
        <f t="shared" si="11"/>
        <v>2.8</v>
      </c>
      <c r="H61" s="21">
        <f t="shared" si="11"/>
        <v>4</v>
      </c>
      <c r="I61" s="21">
        <f t="shared" si="11"/>
        <v>3.9</v>
      </c>
      <c r="J61" s="21">
        <f t="shared" si="11"/>
        <v>3.7</v>
      </c>
      <c r="K61" s="21">
        <f t="shared" si="11"/>
        <v>3.7</v>
      </c>
      <c r="N61" s="2" t="s">
        <v>43</v>
      </c>
      <c r="V61" s="2" t="s">
        <v>114</v>
      </c>
      <c r="W61" s="2" t="s">
        <v>77</v>
      </c>
      <c r="X61" s="2">
        <f t="shared" ref="X61:X69" si="12">I21</f>
        <v>5</v>
      </c>
      <c r="Y61" s="2" t="s">
        <v>112</v>
      </c>
      <c r="AN61" s="2"/>
    </row>
    <row r="62" spans="2:40" hidden="1" outlineLevel="1" x14ac:dyDescent="0.3">
      <c r="V62" s="2" t="s">
        <v>114</v>
      </c>
      <c r="W62" s="2" t="s">
        <v>46</v>
      </c>
      <c r="X62" s="2">
        <f t="shared" si="12"/>
        <v>4</v>
      </c>
      <c r="Y62" s="2" t="s">
        <v>112</v>
      </c>
      <c r="AN62" s="2"/>
    </row>
    <row r="63" spans="2:40" ht="15" hidden="1" outlineLevel="1" thickBot="1" x14ac:dyDescent="0.35">
      <c r="B63" s="2"/>
      <c r="N63" s="41" t="s">
        <v>92</v>
      </c>
      <c r="V63" s="2" t="s">
        <v>114</v>
      </c>
      <c r="W63" s="2" t="s">
        <v>65</v>
      </c>
      <c r="X63" s="2">
        <f t="shared" si="12"/>
        <v>2</v>
      </c>
      <c r="Y63" s="2" t="s">
        <v>112</v>
      </c>
      <c r="AN63" s="2"/>
    </row>
    <row r="64" spans="2:40" ht="16.5" hidden="1" customHeight="1" outlineLevel="1" x14ac:dyDescent="0.3">
      <c r="B64" s="100" t="s">
        <v>37</v>
      </c>
      <c r="C64" s="102"/>
      <c r="D64" s="100" t="s">
        <v>38</v>
      </c>
      <c r="E64" s="101"/>
      <c r="F64" s="101"/>
      <c r="G64" s="102"/>
      <c r="H64" s="100" t="s">
        <v>39</v>
      </c>
      <c r="I64" s="101"/>
      <c r="J64" s="101"/>
      <c r="K64" s="102"/>
      <c r="V64" s="2" t="s">
        <v>114</v>
      </c>
      <c r="W64" s="2" t="s">
        <v>66</v>
      </c>
      <c r="X64" s="2">
        <f t="shared" si="12"/>
        <v>5</v>
      </c>
      <c r="Y64" s="2" t="s">
        <v>112</v>
      </c>
      <c r="AN64" s="2"/>
    </row>
    <row r="65" spans="2:40" hidden="1" outlineLevel="1" x14ac:dyDescent="0.3">
      <c r="B65" s="31" t="s">
        <v>10</v>
      </c>
      <c r="C65" s="32" t="s">
        <v>0</v>
      </c>
      <c r="D65" s="59" t="s">
        <v>27</v>
      </c>
      <c r="E65" s="60" t="s">
        <v>28</v>
      </c>
      <c r="F65" s="60" t="s">
        <v>29</v>
      </c>
      <c r="G65" s="61" t="s">
        <v>30</v>
      </c>
      <c r="H65" s="59" t="s">
        <v>27</v>
      </c>
      <c r="I65" s="60" t="s">
        <v>28</v>
      </c>
      <c r="J65" s="60" t="s">
        <v>29</v>
      </c>
      <c r="K65" s="61" t="s">
        <v>30</v>
      </c>
      <c r="N65" s="2" t="s">
        <v>93</v>
      </c>
      <c r="V65" s="2" t="s">
        <v>114</v>
      </c>
      <c r="W65" s="2" t="s">
        <v>68</v>
      </c>
      <c r="X65" s="2">
        <f t="shared" si="12"/>
        <v>3</v>
      </c>
      <c r="Y65" s="2" t="s">
        <v>112</v>
      </c>
      <c r="AN65" s="2"/>
    </row>
    <row r="66" spans="2:40" hidden="1" outlineLevel="1" x14ac:dyDescent="0.3">
      <c r="B66" s="34" t="s">
        <v>63</v>
      </c>
      <c r="C66" s="14" t="s">
        <v>47</v>
      </c>
      <c r="D66" s="24">
        <v>5</v>
      </c>
      <c r="E66" s="17">
        <v>5</v>
      </c>
      <c r="F66" s="17">
        <v>5</v>
      </c>
      <c r="G66" s="25">
        <v>5</v>
      </c>
      <c r="H66" s="24">
        <v>5</v>
      </c>
      <c r="I66" s="17">
        <v>5</v>
      </c>
      <c r="J66" s="17">
        <v>5</v>
      </c>
      <c r="K66" s="25">
        <v>5</v>
      </c>
      <c r="V66" s="2" t="s">
        <v>114</v>
      </c>
      <c r="W66" s="2" t="s">
        <v>70</v>
      </c>
      <c r="X66" s="2">
        <f t="shared" si="12"/>
        <v>4</v>
      </c>
      <c r="Y66" s="2" t="s">
        <v>112</v>
      </c>
      <c r="AN66" s="2"/>
    </row>
    <row r="67" spans="2:40" hidden="1" outlineLevel="1" x14ac:dyDescent="0.3">
      <c r="B67" s="36" t="s">
        <v>63</v>
      </c>
      <c r="C67" s="15" t="s">
        <v>77</v>
      </c>
      <c r="D67" s="24">
        <v>3</v>
      </c>
      <c r="E67" s="17">
        <v>3</v>
      </c>
      <c r="F67" s="17">
        <v>3</v>
      </c>
      <c r="G67" s="25">
        <v>3</v>
      </c>
      <c r="H67" s="24">
        <v>3</v>
      </c>
      <c r="I67" s="17">
        <v>3</v>
      </c>
      <c r="J67" s="17">
        <v>3</v>
      </c>
      <c r="K67" s="25">
        <v>3</v>
      </c>
      <c r="V67" s="2" t="s">
        <v>114</v>
      </c>
      <c r="W67" s="2" t="s">
        <v>80</v>
      </c>
      <c r="X67" s="2">
        <f t="shared" si="12"/>
        <v>4</v>
      </c>
      <c r="Y67" s="2" t="s">
        <v>112</v>
      </c>
      <c r="AN67" s="2"/>
    </row>
    <row r="68" spans="2:40" hidden="1" outlineLevel="1" x14ac:dyDescent="0.3">
      <c r="B68" s="35" t="s">
        <v>63</v>
      </c>
      <c r="C68" s="12" t="s">
        <v>46</v>
      </c>
      <c r="D68" s="24">
        <v>5</v>
      </c>
      <c r="E68" s="17">
        <v>5</v>
      </c>
      <c r="F68" s="17">
        <v>5</v>
      </c>
      <c r="G68" s="25">
        <v>5</v>
      </c>
      <c r="H68" s="24">
        <v>5</v>
      </c>
      <c r="I68" s="17">
        <v>5</v>
      </c>
      <c r="J68" s="17">
        <v>5</v>
      </c>
      <c r="K68" s="25">
        <v>5</v>
      </c>
      <c r="V68" s="2" t="s">
        <v>114</v>
      </c>
      <c r="W68" s="2" t="s">
        <v>73</v>
      </c>
      <c r="X68" s="2">
        <f t="shared" si="12"/>
        <v>3</v>
      </c>
      <c r="Y68" s="2" t="s">
        <v>112</v>
      </c>
      <c r="AN68" s="2" t="s">
        <v>88</v>
      </c>
    </row>
    <row r="69" spans="2:40" hidden="1" outlineLevel="1" x14ac:dyDescent="0.3">
      <c r="B69" s="35" t="s">
        <v>64</v>
      </c>
      <c r="C69" s="12" t="s">
        <v>65</v>
      </c>
      <c r="D69" s="24">
        <v>2</v>
      </c>
      <c r="E69" s="17">
        <v>2</v>
      </c>
      <c r="F69" s="17">
        <v>2</v>
      </c>
      <c r="G69" s="25">
        <v>2</v>
      </c>
      <c r="H69" s="24">
        <v>2</v>
      </c>
      <c r="I69" s="17">
        <v>2</v>
      </c>
      <c r="J69" s="17">
        <v>2</v>
      </c>
      <c r="K69" s="25">
        <v>2</v>
      </c>
      <c r="V69" s="2" t="s">
        <v>114</v>
      </c>
      <c r="W69" s="2" t="s">
        <v>74</v>
      </c>
      <c r="X69" s="2">
        <f t="shared" si="12"/>
        <v>1</v>
      </c>
      <c r="Y69" s="2" t="s">
        <v>112</v>
      </c>
      <c r="AN69" s="2" t="s">
        <v>89</v>
      </c>
    </row>
    <row r="70" spans="2:40" hidden="1" outlineLevel="1" x14ac:dyDescent="0.3">
      <c r="B70" s="35" t="s">
        <v>66</v>
      </c>
      <c r="C70" s="12" t="s">
        <v>66</v>
      </c>
      <c r="D70" s="24">
        <v>5</v>
      </c>
      <c r="E70" s="17">
        <v>5</v>
      </c>
      <c r="F70" s="17">
        <v>5</v>
      </c>
      <c r="G70" s="25">
        <v>5</v>
      </c>
      <c r="H70" s="24">
        <v>5</v>
      </c>
      <c r="I70" s="17">
        <v>5</v>
      </c>
      <c r="J70" s="17">
        <v>5</v>
      </c>
      <c r="K70" s="25">
        <v>5</v>
      </c>
      <c r="V70" s="62" t="s">
        <v>115</v>
      </c>
      <c r="W70" s="62" t="s">
        <v>47</v>
      </c>
      <c r="X70" s="62">
        <f>J20</f>
        <v>3</v>
      </c>
      <c r="Y70" s="2" t="s">
        <v>112</v>
      </c>
      <c r="AN70" s="2" t="s">
        <v>90</v>
      </c>
    </row>
    <row r="71" spans="2:40" hidden="1" outlineLevel="1" x14ac:dyDescent="0.3">
      <c r="B71" s="35" t="s">
        <v>67</v>
      </c>
      <c r="C71" s="12" t="s">
        <v>79</v>
      </c>
      <c r="D71" s="24">
        <v>5</v>
      </c>
      <c r="E71" s="17">
        <v>5</v>
      </c>
      <c r="F71" s="17">
        <v>5</v>
      </c>
      <c r="G71" s="25">
        <v>5</v>
      </c>
      <c r="H71" s="24">
        <v>5</v>
      </c>
      <c r="I71" s="17">
        <v>5</v>
      </c>
      <c r="J71" s="17">
        <v>5</v>
      </c>
      <c r="K71" s="25">
        <v>5</v>
      </c>
      <c r="V71" s="62" t="s">
        <v>115</v>
      </c>
      <c r="W71" s="62" t="s">
        <v>77</v>
      </c>
      <c r="X71" s="62">
        <f t="shared" ref="X71:X79" si="13">J21</f>
        <v>3</v>
      </c>
      <c r="Y71" s="2" t="s">
        <v>112</v>
      </c>
      <c r="AN71" s="2"/>
    </row>
    <row r="72" spans="2:40" hidden="1" outlineLevel="1" x14ac:dyDescent="0.3">
      <c r="B72" s="34" t="s">
        <v>69</v>
      </c>
      <c r="C72" s="14" t="s">
        <v>70</v>
      </c>
      <c r="D72" s="24">
        <v>1</v>
      </c>
      <c r="E72" s="17">
        <v>1</v>
      </c>
      <c r="F72" s="17">
        <v>1</v>
      </c>
      <c r="G72" s="25">
        <v>1</v>
      </c>
      <c r="H72" s="56">
        <v>5</v>
      </c>
      <c r="I72" s="57">
        <v>5</v>
      </c>
      <c r="J72" s="57">
        <v>5</v>
      </c>
      <c r="K72" s="58">
        <v>5</v>
      </c>
      <c r="V72" s="62" t="s">
        <v>115</v>
      </c>
      <c r="W72" s="62" t="s">
        <v>46</v>
      </c>
      <c r="X72" s="62">
        <f t="shared" si="13"/>
        <v>3</v>
      </c>
      <c r="Y72" s="2" t="s">
        <v>112</v>
      </c>
      <c r="AN72" s="2"/>
    </row>
    <row r="73" spans="2:40" ht="14.25" hidden="1" customHeight="1" outlineLevel="1" x14ac:dyDescent="0.3">
      <c r="B73" s="35" t="s">
        <v>69</v>
      </c>
      <c r="C73" s="12" t="s">
        <v>75</v>
      </c>
      <c r="D73" s="24">
        <v>1</v>
      </c>
      <c r="E73" s="17">
        <v>1</v>
      </c>
      <c r="F73" s="17">
        <v>1</v>
      </c>
      <c r="G73" s="25">
        <v>1</v>
      </c>
      <c r="H73" s="56">
        <v>5</v>
      </c>
      <c r="I73" s="57">
        <v>5</v>
      </c>
      <c r="J73" s="57">
        <v>5</v>
      </c>
      <c r="K73" s="58">
        <v>5</v>
      </c>
      <c r="V73" s="62" t="s">
        <v>115</v>
      </c>
      <c r="W73" s="62" t="s">
        <v>65</v>
      </c>
      <c r="X73" s="62">
        <f t="shared" si="13"/>
        <v>2</v>
      </c>
      <c r="Y73" s="2" t="s">
        <v>112</v>
      </c>
      <c r="AN73" s="2"/>
    </row>
    <row r="74" spans="2:40" ht="14.25" hidden="1" customHeight="1" outlineLevel="1" x14ac:dyDescent="0.3">
      <c r="B74" s="36" t="s">
        <v>72</v>
      </c>
      <c r="C74" s="15" t="s">
        <v>73</v>
      </c>
      <c r="D74" s="26">
        <v>3</v>
      </c>
      <c r="E74" s="16">
        <v>1</v>
      </c>
      <c r="F74" s="16">
        <v>1</v>
      </c>
      <c r="G74" s="27">
        <v>1</v>
      </c>
      <c r="H74" s="26">
        <v>3</v>
      </c>
      <c r="I74" s="16">
        <v>1</v>
      </c>
      <c r="J74" s="16">
        <v>1</v>
      </c>
      <c r="K74" s="27">
        <v>1</v>
      </c>
      <c r="V74" s="62" t="s">
        <v>115</v>
      </c>
      <c r="W74" s="62" t="s">
        <v>66</v>
      </c>
      <c r="X74" s="62">
        <f t="shared" si="13"/>
        <v>5</v>
      </c>
      <c r="Y74" s="2" t="s">
        <v>112</v>
      </c>
      <c r="AN74" s="2"/>
    </row>
    <row r="75" spans="2:40" ht="14.25" hidden="1" customHeight="1" outlineLevel="1" x14ac:dyDescent="0.3">
      <c r="B75" s="35" t="s">
        <v>72</v>
      </c>
      <c r="C75" s="12" t="s">
        <v>74</v>
      </c>
      <c r="D75" s="26">
        <v>1</v>
      </c>
      <c r="E75" s="16">
        <v>1</v>
      </c>
      <c r="F75" s="16">
        <v>1</v>
      </c>
      <c r="G75" s="27">
        <v>1</v>
      </c>
      <c r="H75" s="26">
        <v>1</v>
      </c>
      <c r="I75" s="16">
        <v>1</v>
      </c>
      <c r="J75" s="16">
        <v>1</v>
      </c>
      <c r="K75" s="27">
        <v>1</v>
      </c>
      <c r="V75" s="62" t="s">
        <v>115</v>
      </c>
      <c r="W75" s="62" t="s">
        <v>68</v>
      </c>
      <c r="X75" s="62">
        <f t="shared" si="13"/>
        <v>3</v>
      </c>
      <c r="Y75" s="2" t="s">
        <v>112</v>
      </c>
      <c r="AN75" s="2"/>
    </row>
    <row r="76" spans="2:40" ht="15" hidden="1" outlineLevel="1" thickBot="1" x14ac:dyDescent="0.35">
      <c r="B76" s="103" t="s">
        <v>34</v>
      </c>
      <c r="C76" s="103"/>
      <c r="D76" s="28">
        <f t="shared" ref="D76:J76" si="14">AVERAGE(D66:D75)</f>
        <v>3.1</v>
      </c>
      <c r="E76" s="29">
        <f t="shared" si="14"/>
        <v>2.9</v>
      </c>
      <c r="F76" s="29">
        <f t="shared" si="14"/>
        <v>2.9</v>
      </c>
      <c r="G76" s="30">
        <f t="shared" si="14"/>
        <v>2.9</v>
      </c>
      <c r="H76" s="28">
        <f t="shared" si="14"/>
        <v>3.9</v>
      </c>
      <c r="I76" s="29">
        <f t="shared" si="14"/>
        <v>3.7</v>
      </c>
      <c r="J76" s="29">
        <f t="shared" si="14"/>
        <v>3.7</v>
      </c>
      <c r="K76" s="30">
        <f t="shared" ref="K76" si="15">AVERAGE(K66:K75)</f>
        <v>3.7</v>
      </c>
      <c r="V76" s="62" t="s">
        <v>115</v>
      </c>
      <c r="W76" s="62" t="s">
        <v>70</v>
      </c>
      <c r="X76" s="62">
        <f t="shared" si="13"/>
        <v>4</v>
      </c>
      <c r="Y76" s="2" t="s">
        <v>112</v>
      </c>
      <c r="AN76" s="2"/>
    </row>
    <row r="77" spans="2:40" hidden="1" outlineLevel="1" x14ac:dyDescent="0.3">
      <c r="B77" s="2"/>
      <c r="V77" s="62" t="s">
        <v>115</v>
      </c>
      <c r="W77" s="62" t="s">
        <v>80</v>
      </c>
      <c r="X77" s="62">
        <f t="shared" si="13"/>
        <v>4</v>
      </c>
      <c r="Y77" s="2" t="s">
        <v>112</v>
      </c>
      <c r="AN77" s="2"/>
    </row>
    <row r="78" spans="2:40" hidden="1" outlineLevel="1" x14ac:dyDescent="0.3">
      <c r="B78" s="2"/>
      <c r="V78" s="62" t="s">
        <v>115</v>
      </c>
      <c r="W78" s="62" t="s">
        <v>73</v>
      </c>
      <c r="X78" s="62">
        <f t="shared" si="13"/>
        <v>3</v>
      </c>
      <c r="Y78" s="2" t="s">
        <v>112</v>
      </c>
      <c r="AN78" s="2"/>
    </row>
    <row r="79" spans="2:40" ht="14.25" hidden="1" customHeight="1" outlineLevel="1" x14ac:dyDescent="0.3">
      <c r="B79" s="2"/>
      <c r="V79" s="62" t="s">
        <v>115</v>
      </c>
      <c r="W79" s="62" t="s">
        <v>74</v>
      </c>
      <c r="X79" s="62">
        <f t="shared" si="13"/>
        <v>1</v>
      </c>
      <c r="Y79" s="2" t="s">
        <v>112</v>
      </c>
      <c r="AN79" s="2"/>
    </row>
    <row r="80" spans="2:40" hidden="1" outlineLevel="1" x14ac:dyDescent="0.3">
      <c r="B80" s="2"/>
      <c r="V80" s="2" t="s">
        <v>116</v>
      </c>
      <c r="W80" s="2" t="s">
        <v>47</v>
      </c>
      <c r="X80" s="2">
        <f>K20</f>
        <v>3</v>
      </c>
      <c r="Y80" s="2" t="s">
        <v>112</v>
      </c>
      <c r="AN80" s="2"/>
    </row>
    <row r="81" spans="2:45" hidden="1" outlineLevel="1" x14ac:dyDescent="0.3">
      <c r="B81" s="2"/>
      <c r="H81" s="2" t="s">
        <v>87</v>
      </c>
      <c r="V81" s="2" t="s">
        <v>116</v>
      </c>
      <c r="W81" s="2" t="s">
        <v>77</v>
      </c>
      <c r="X81" s="2">
        <f t="shared" ref="X81:X89" si="16">K21</f>
        <v>3</v>
      </c>
      <c r="Y81" s="2" t="s">
        <v>112</v>
      </c>
      <c r="AN81" s="2"/>
    </row>
    <row r="82" spans="2:45" hidden="1" outlineLevel="1" x14ac:dyDescent="0.3">
      <c r="B82" s="2" t="s">
        <v>96</v>
      </c>
      <c r="V82" s="2" t="s">
        <v>116</v>
      </c>
      <c r="W82" s="2" t="s">
        <v>46</v>
      </c>
      <c r="X82" s="2">
        <f t="shared" si="16"/>
        <v>3</v>
      </c>
      <c r="Y82" s="2" t="s">
        <v>112</v>
      </c>
      <c r="AN82" s="2"/>
    </row>
    <row r="83" spans="2:45" hidden="1" outlineLevel="2" x14ac:dyDescent="0.3">
      <c r="B83" s="20" t="s">
        <v>104</v>
      </c>
      <c r="N83" s="2" t="s">
        <v>33</v>
      </c>
      <c r="V83" s="2" t="s">
        <v>116</v>
      </c>
      <c r="W83" s="2" t="s">
        <v>65</v>
      </c>
      <c r="X83" s="2">
        <f t="shared" si="16"/>
        <v>2</v>
      </c>
      <c r="Y83" s="2" t="s">
        <v>112</v>
      </c>
      <c r="AL83" s="19" t="s">
        <v>31</v>
      </c>
      <c r="AN83" s="2"/>
    </row>
    <row r="84" spans="2:45" ht="16.5" hidden="1" customHeight="1" outlineLevel="2" x14ac:dyDescent="0.3">
      <c r="B84" s="94" t="s">
        <v>10</v>
      </c>
      <c r="C84" s="95" t="s">
        <v>0</v>
      </c>
      <c r="D84" s="92" t="s">
        <v>100</v>
      </c>
      <c r="E84" s="92" t="s">
        <v>35</v>
      </c>
      <c r="F84" s="92"/>
      <c r="G84" s="92"/>
      <c r="H84" s="92" t="s">
        <v>36</v>
      </c>
      <c r="I84" s="92"/>
      <c r="J84" s="92"/>
      <c r="K84" s="92"/>
      <c r="L84" s="92" t="s">
        <v>37</v>
      </c>
      <c r="M84" s="92"/>
      <c r="N84" s="92"/>
      <c r="O84" s="93"/>
      <c r="V84" s="2" t="s">
        <v>116</v>
      </c>
      <c r="W84" s="2" t="s">
        <v>66</v>
      </c>
      <c r="X84" s="2">
        <f t="shared" si="16"/>
        <v>5</v>
      </c>
      <c r="Y84" s="2" t="s">
        <v>112</v>
      </c>
      <c r="AM84" s="19"/>
      <c r="AN84" s="2"/>
    </row>
    <row r="85" spans="2:45" ht="18.75" hidden="1" customHeight="1" outlineLevel="2" x14ac:dyDescent="0.3">
      <c r="B85" s="94"/>
      <c r="C85" s="95"/>
      <c r="D85" s="92"/>
      <c r="E85" s="45" t="s">
        <v>21</v>
      </c>
      <c r="F85" s="45" t="s">
        <v>22</v>
      </c>
      <c r="G85" s="45" t="s">
        <v>23</v>
      </c>
      <c r="H85" s="45" t="s">
        <v>24</v>
      </c>
      <c r="I85" s="45" t="s">
        <v>32</v>
      </c>
      <c r="J85" s="45" t="s">
        <v>25</v>
      </c>
      <c r="K85" s="45" t="s">
        <v>26</v>
      </c>
      <c r="L85" s="45" t="s">
        <v>27</v>
      </c>
      <c r="M85" s="45" t="s">
        <v>28</v>
      </c>
      <c r="N85" s="45" t="s">
        <v>101</v>
      </c>
      <c r="O85" s="37" t="s">
        <v>102</v>
      </c>
      <c r="V85" s="2" t="s">
        <v>116</v>
      </c>
      <c r="W85" s="2" t="s">
        <v>68</v>
      </c>
      <c r="X85" s="2">
        <f t="shared" si="16"/>
        <v>3</v>
      </c>
      <c r="Y85" s="2" t="s">
        <v>112</v>
      </c>
      <c r="AM85" s="38" t="s">
        <v>10</v>
      </c>
      <c r="AN85" s="11" t="s">
        <v>0</v>
      </c>
      <c r="AO85" s="49" t="s">
        <v>2</v>
      </c>
      <c r="AP85" s="45" t="s">
        <v>3</v>
      </c>
      <c r="AQ85" s="45" t="s">
        <v>4</v>
      </c>
      <c r="AR85" s="45" t="s">
        <v>5</v>
      </c>
      <c r="AS85" s="37" t="s">
        <v>6</v>
      </c>
    </row>
    <row r="86" spans="2:45" hidden="1" outlineLevel="1" x14ac:dyDescent="0.3">
      <c r="B86" s="6" t="s">
        <v>63</v>
      </c>
      <c r="C86" s="46" t="s">
        <v>47</v>
      </c>
      <c r="D86" s="53">
        <f>AVERAGE(E86:O86)</f>
        <v>4.1818181818181817</v>
      </c>
      <c r="E86" s="7">
        <v>2</v>
      </c>
      <c r="F86" s="7">
        <v>5</v>
      </c>
      <c r="G86" s="7">
        <v>5</v>
      </c>
      <c r="H86" s="7">
        <v>3</v>
      </c>
      <c r="I86" s="7">
        <v>5</v>
      </c>
      <c r="J86" s="7">
        <v>3</v>
      </c>
      <c r="K86" s="7">
        <v>3</v>
      </c>
      <c r="L86" s="7">
        <v>5</v>
      </c>
      <c r="M86" s="7">
        <v>5</v>
      </c>
      <c r="N86" s="7">
        <v>5</v>
      </c>
      <c r="O86" s="54">
        <v>5</v>
      </c>
      <c r="P86" s="42">
        <f>AVERAGE(E86:O86)</f>
        <v>4.1818181818181817</v>
      </c>
      <c r="V86" s="2" t="s">
        <v>116</v>
      </c>
      <c r="W86" s="2" t="s">
        <v>70</v>
      </c>
      <c r="X86" s="2">
        <f t="shared" si="16"/>
        <v>4</v>
      </c>
      <c r="Y86" s="2" t="s">
        <v>112</v>
      </c>
      <c r="AN86" s="2"/>
    </row>
    <row r="87" spans="2:45" hidden="1" outlineLevel="1" x14ac:dyDescent="0.3">
      <c r="B87" s="4" t="s">
        <v>63</v>
      </c>
      <c r="C87" s="47" t="s">
        <v>77</v>
      </c>
      <c r="D87" s="53">
        <f t="shared" ref="D87:D95" si="17">AVERAGE(E87:O87)</f>
        <v>3.1818181818181817</v>
      </c>
      <c r="E87" s="7">
        <v>3</v>
      </c>
      <c r="F87" s="7">
        <v>3</v>
      </c>
      <c r="G87" s="7">
        <v>3</v>
      </c>
      <c r="H87" s="7">
        <v>3</v>
      </c>
      <c r="I87" s="7">
        <v>5</v>
      </c>
      <c r="J87" s="7">
        <v>3</v>
      </c>
      <c r="K87" s="7">
        <v>3</v>
      </c>
      <c r="L87" s="7">
        <v>3</v>
      </c>
      <c r="M87" s="7">
        <v>3</v>
      </c>
      <c r="N87" s="7">
        <v>3</v>
      </c>
      <c r="O87" s="54">
        <v>3</v>
      </c>
      <c r="P87" s="42">
        <f t="shared" ref="P87:P95" si="18">AVERAGE(E87:O87)</f>
        <v>3.1818181818181817</v>
      </c>
      <c r="V87" s="2" t="s">
        <v>116</v>
      </c>
      <c r="W87" s="2" t="s">
        <v>80</v>
      </c>
      <c r="X87" s="2">
        <f t="shared" si="16"/>
        <v>4</v>
      </c>
      <c r="Y87" s="2" t="s">
        <v>112</v>
      </c>
    </row>
    <row r="88" spans="2:45" hidden="1" outlineLevel="1" x14ac:dyDescent="0.3">
      <c r="B88" s="8" t="s">
        <v>63</v>
      </c>
      <c r="C88" s="48" t="s">
        <v>46</v>
      </c>
      <c r="D88" s="53">
        <f t="shared" si="17"/>
        <v>4.0909090909090908</v>
      </c>
      <c r="E88" s="7">
        <v>3</v>
      </c>
      <c r="F88" s="7">
        <v>5</v>
      </c>
      <c r="G88" s="7">
        <v>5</v>
      </c>
      <c r="H88" s="7">
        <v>3</v>
      </c>
      <c r="I88" s="7">
        <v>3</v>
      </c>
      <c r="J88" s="7">
        <v>3</v>
      </c>
      <c r="K88" s="7">
        <v>3</v>
      </c>
      <c r="L88" s="7">
        <v>5</v>
      </c>
      <c r="M88" s="7">
        <v>5</v>
      </c>
      <c r="N88" s="7">
        <v>5</v>
      </c>
      <c r="O88" s="54">
        <v>5</v>
      </c>
      <c r="P88" s="42">
        <f t="shared" si="18"/>
        <v>4.0909090909090908</v>
      </c>
      <c r="V88" s="2" t="s">
        <v>116</v>
      </c>
      <c r="W88" s="2" t="s">
        <v>73</v>
      </c>
      <c r="X88" s="2">
        <f t="shared" si="16"/>
        <v>3</v>
      </c>
      <c r="Y88" s="2" t="s">
        <v>112</v>
      </c>
    </row>
    <row r="89" spans="2:45" hidden="1" outlineLevel="1" x14ac:dyDescent="0.3">
      <c r="B89" s="8" t="s">
        <v>64</v>
      </c>
      <c r="C89" s="48" t="s">
        <v>65</v>
      </c>
      <c r="D89" s="53">
        <f t="shared" si="17"/>
        <v>2.6363636363636362</v>
      </c>
      <c r="E89" s="7">
        <v>4</v>
      </c>
      <c r="F89" s="7">
        <v>3</v>
      </c>
      <c r="G89" s="7">
        <v>4</v>
      </c>
      <c r="H89" s="7">
        <v>4</v>
      </c>
      <c r="I89" s="7">
        <v>2</v>
      </c>
      <c r="J89" s="7">
        <v>2</v>
      </c>
      <c r="K89" s="7">
        <v>2</v>
      </c>
      <c r="L89" s="7">
        <v>2</v>
      </c>
      <c r="M89" s="7">
        <v>2</v>
      </c>
      <c r="N89" s="7">
        <v>2</v>
      </c>
      <c r="O89" s="54">
        <v>2</v>
      </c>
      <c r="P89" s="42">
        <f t="shared" si="18"/>
        <v>2.6363636363636362</v>
      </c>
      <c r="V89" s="2" t="s">
        <v>116</v>
      </c>
      <c r="W89" s="2" t="s">
        <v>74</v>
      </c>
      <c r="X89" s="2">
        <f t="shared" si="16"/>
        <v>1</v>
      </c>
      <c r="Y89" s="2" t="s">
        <v>112</v>
      </c>
    </row>
    <row r="90" spans="2:45" hidden="1" outlineLevel="1" x14ac:dyDescent="0.3">
      <c r="B90" s="8" t="s">
        <v>66</v>
      </c>
      <c r="C90" s="48" t="s">
        <v>66</v>
      </c>
      <c r="D90" s="53">
        <f t="shared" si="17"/>
        <v>5</v>
      </c>
      <c r="E90" s="7">
        <v>5</v>
      </c>
      <c r="F90" s="7">
        <v>5</v>
      </c>
      <c r="G90" s="7">
        <v>5</v>
      </c>
      <c r="H90" s="7">
        <v>5</v>
      </c>
      <c r="I90" s="7">
        <v>5</v>
      </c>
      <c r="J90" s="7">
        <v>5</v>
      </c>
      <c r="K90" s="7">
        <v>5</v>
      </c>
      <c r="L90" s="7">
        <v>5</v>
      </c>
      <c r="M90" s="7">
        <v>5</v>
      </c>
      <c r="N90" s="7">
        <v>5</v>
      </c>
      <c r="O90" s="54">
        <v>5</v>
      </c>
      <c r="P90" s="42">
        <f t="shared" si="18"/>
        <v>5</v>
      </c>
      <c r="V90" s="62" t="s">
        <v>117</v>
      </c>
      <c r="W90" s="62" t="s">
        <v>47</v>
      </c>
      <c r="X90" s="62">
        <f>L20</f>
        <v>4</v>
      </c>
      <c r="Y90" s="2" t="s">
        <v>113</v>
      </c>
    </row>
    <row r="91" spans="2:45" hidden="1" outlineLevel="1" x14ac:dyDescent="0.3">
      <c r="B91" s="8" t="s">
        <v>67</v>
      </c>
      <c r="C91" s="48" t="s">
        <v>68</v>
      </c>
      <c r="D91" s="53">
        <f t="shared" si="17"/>
        <v>4</v>
      </c>
      <c r="E91" s="7">
        <v>4</v>
      </c>
      <c r="F91" s="7">
        <v>4</v>
      </c>
      <c r="G91" s="7">
        <v>4</v>
      </c>
      <c r="H91" s="7">
        <v>3</v>
      </c>
      <c r="I91" s="7">
        <v>3</v>
      </c>
      <c r="J91" s="7">
        <v>3</v>
      </c>
      <c r="K91" s="7">
        <v>3</v>
      </c>
      <c r="L91" s="7">
        <v>5</v>
      </c>
      <c r="M91" s="7">
        <v>5</v>
      </c>
      <c r="N91" s="7">
        <v>5</v>
      </c>
      <c r="O91" s="54">
        <v>5</v>
      </c>
      <c r="P91" s="42">
        <f t="shared" si="18"/>
        <v>4</v>
      </c>
      <c r="V91" s="62" t="s">
        <v>117</v>
      </c>
      <c r="W91" s="62" t="s">
        <v>77</v>
      </c>
      <c r="X91" s="62">
        <f t="shared" ref="X91:X99" si="19">L21</f>
        <v>3</v>
      </c>
      <c r="Y91" s="2" t="s">
        <v>113</v>
      </c>
    </row>
    <row r="92" spans="2:45" hidden="1" outlineLevel="1" x14ac:dyDescent="0.3">
      <c r="B92" s="6" t="s">
        <v>69</v>
      </c>
      <c r="C92" s="46" t="s">
        <v>70</v>
      </c>
      <c r="D92" s="53">
        <f t="shared" si="17"/>
        <v>2.8181818181818183</v>
      </c>
      <c r="E92" s="7">
        <v>5</v>
      </c>
      <c r="F92" s="7">
        <v>5</v>
      </c>
      <c r="G92" s="7">
        <v>5</v>
      </c>
      <c r="H92" s="7">
        <v>5</v>
      </c>
      <c r="I92" s="7">
        <v>1</v>
      </c>
      <c r="J92" s="7">
        <v>3</v>
      </c>
      <c r="K92" s="7">
        <v>3</v>
      </c>
      <c r="L92" s="7">
        <v>1</v>
      </c>
      <c r="M92" s="7">
        <v>1</v>
      </c>
      <c r="N92" s="7">
        <v>1</v>
      </c>
      <c r="O92" s="54">
        <v>1</v>
      </c>
      <c r="P92" s="42">
        <f t="shared" si="18"/>
        <v>2.8181818181818183</v>
      </c>
      <c r="V92" s="62" t="s">
        <v>117</v>
      </c>
      <c r="W92" s="62" t="s">
        <v>46</v>
      </c>
      <c r="X92" s="62">
        <f t="shared" si="19"/>
        <v>4</v>
      </c>
      <c r="Y92" s="2" t="s">
        <v>113</v>
      </c>
    </row>
    <row r="93" spans="2:45" hidden="1" outlineLevel="1" x14ac:dyDescent="0.3">
      <c r="B93" s="8" t="s">
        <v>69</v>
      </c>
      <c r="C93" s="48" t="s">
        <v>71</v>
      </c>
      <c r="D93" s="53">
        <f t="shared" si="17"/>
        <v>2.5454545454545454</v>
      </c>
      <c r="E93" s="7">
        <v>5</v>
      </c>
      <c r="F93" s="7">
        <v>5</v>
      </c>
      <c r="G93" s="7">
        <v>5</v>
      </c>
      <c r="H93" s="7">
        <v>3</v>
      </c>
      <c r="I93" s="7">
        <v>1</v>
      </c>
      <c r="J93" s="7">
        <v>3</v>
      </c>
      <c r="K93" s="7">
        <v>2</v>
      </c>
      <c r="L93" s="7">
        <v>1</v>
      </c>
      <c r="M93" s="7">
        <v>1</v>
      </c>
      <c r="N93" s="7">
        <v>1</v>
      </c>
      <c r="O93" s="54">
        <v>1</v>
      </c>
      <c r="P93" s="42">
        <f t="shared" si="18"/>
        <v>2.5454545454545454</v>
      </c>
      <c r="V93" s="62" t="s">
        <v>117</v>
      </c>
      <c r="W93" s="62" t="s">
        <v>65</v>
      </c>
      <c r="X93" s="62">
        <f t="shared" si="19"/>
        <v>2</v>
      </c>
      <c r="Y93" s="2" t="s">
        <v>113</v>
      </c>
    </row>
    <row r="94" spans="2:45" hidden="1" outlineLevel="1" x14ac:dyDescent="0.3">
      <c r="B94" s="4" t="s">
        <v>72</v>
      </c>
      <c r="C94" s="47" t="s">
        <v>73</v>
      </c>
      <c r="D94" s="53">
        <f t="shared" si="17"/>
        <v>2.4545454545454546</v>
      </c>
      <c r="E94" s="7">
        <v>3</v>
      </c>
      <c r="F94" s="7">
        <v>3</v>
      </c>
      <c r="G94" s="7">
        <v>3</v>
      </c>
      <c r="H94" s="7">
        <v>3</v>
      </c>
      <c r="I94" s="7">
        <v>3</v>
      </c>
      <c r="J94" s="7">
        <v>3</v>
      </c>
      <c r="K94" s="7">
        <v>3</v>
      </c>
      <c r="L94" s="44">
        <v>3</v>
      </c>
      <c r="M94" s="44">
        <v>1</v>
      </c>
      <c r="N94" s="44">
        <v>1</v>
      </c>
      <c r="O94" s="55">
        <v>1</v>
      </c>
      <c r="P94" s="42">
        <f t="shared" si="18"/>
        <v>2.4545454545454546</v>
      </c>
      <c r="V94" s="62" t="s">
        <v>117</v>
      </c>
      <c r="W94" s="62" t="s">
        <v>66</v>
      </c>
      <c r="X94" s="62">
        <f t="shared" si="19"/>
        <v>5</v>
      </c>
      <c r="Y94" s="2" t="s">
        <v>113</v>
      </c>
    </row>
    <row r="95" spans="2:45" hidden="1" outlineLevel="1" x14ac:dyDescent="0.3">
      <c r="B95" s="8" t="s">
        <v>72</v>
      </c>
      <c r="C95" s="48" t="s">
        <v>74</v>
      </c>
      <c r="D95" s="53">
        <f t="shared" si="17"/>
        <v>1</v>
      </c>
      <c r="E95" s="44">
        <v>1</v>
      </c>
      <c r="F95" s="44">
        <v>1</v>
      </c>
      <c r="G95" s="44">
        <v>1</v>
      </c>
      <c r="H95" s="44">
        <v>1</v>
      </c>
      <c r="I95" s="44">
        <v>1</v>
      </c>
      <c r="J95" s="44">
        <v>1</v>
      </c>
      <c r="K95" s="44">
        <v>1</v>
      </c>
      <c r="L95" s="44">
        <v>1</v>
      </c>
      <c r="M95" s="44">
        <v>1</v>
      </c>
      <c r="N95" s="44">
        <v>1</v>
      </c>
      <c r="O95" s="55">
        <v>1</v>
      </c>
      <c r="P95" s="42">
        <f t="shared" si="18"/>
        <v>1</v>
      </c>
      <c r="V95" s="62" t="s">
        <v>117</v>
      </c>
      <c r="W95" s="62" t="s">
        <v>68</v>
      </c>
      <c r="X95" s="62">
        <f t="shared" si="19"/>
        <v>3</v>
      </c>
      <c r="Y95" s="2" t="s">
        <v>113</v>
      </c>
    </row>
    <row r="96" spans="2:45" hidden="1" outlineLevel="1" x14ac:dyDescent="0.3">
      <c r="B96" s="104" t="s">
        <v>34</v>
      </c>
      <c r="C96" s="103"/>
      <c r="D96" s="53">
        <f t="shared" ref="D96" si="20">AVERAGE(D86:D95)</f>
        <v>3.1909090909090905</v>
      </c>
      <c r="E96" s="21">
        <f t="shared" ref="E96:O96" si="21">AVERAGE(E86:E95)</f>
        <v>3.5</v>
      </c>
      <c r="F96" s="21">
        <f t="shared" si="21"/>
        <v>3.9</v>
      </c>
      <c r="G96" s="21">
        <f t="shared" si="21"/>
        <v>4</v>
      </c>
      <c r="H96" s="21">
        <f t="shared" si="21"/>
        <v>3.3</v>
      </c>
      <c r="I96" s="21">
        <f t="shared" si="21"/>
        <v>2.9</v>
      </c>
      <c r="J96" s="21">
        <f t="shared" si="21"/>
        <v>2.9</v>
      </c>
      <c r="K96" s="21">
        <f t="shared" si="21"/>
        <v>2.8</v>
      </c>
      <c r="L96" s="21">
        <f t="shared" si="21"/>
        <v>3.1</v>
      </c>
      <c r="M96" s="21">
        <f t="shared" si="21"/>
        <v>2.9</v>
      </c>
      <c r="N96" s="21">
        <f t="shared" si="21"/>
        <v>2.9</v>
      </c>
      <c r="O96" s="51">
        <f t="shared" si="21"/>
        <v>2.9</v>
      </c>
      <c r="P96" s="42">
        <f>AVERAGE(E96:O96)</f>
        <v>3.1909090909090905</v>
      </c>
      <c r="V96" s="62" t="s">
        <v>117</v>
      </c>
      <c r="W96" s="62" t="s">
        <v>70</v>
      </c>
      <c r="X96" s="62">
        <f t="shared" si="19"/>
        <v>4</v>
      </c>
      <c r="Y96" s="2" t="s">
        <v>113</v>
      </c>
    </row>
    <row r="97" spans="22:25" hidden="1" outlineLevel="1" x14ac:dyDescent="0.3">
      <c r="V97" s="62" t="s">
        <v>117</v>
      </c>
      <c r="W97" s="62" t="s">
        <v>80</v>
      </c>
      <c r="X97" s="62">
        <f t="shared" si="19"/>
        <v>4</v>
      </c>
      <c r="Y97" s="2" t="s">
        <v>113</v>
      </c>
    </row>
    <row r="98" spans="22:25" hidden="1" outlineLevel="1" x14ac:dyDescent="0.3">
      <c r="V98" s="62" t="s">
        <v>117</v>
      </c>
      <c r="W98" s="62" t="s">
        <v>73</v>
      </c>
      <c r="X98" s="62">
        <f t="shared" si="19"/>
        <v>3</v>
      </c>
      <c r="Y98" s="2" t="s">
        <v>113</v>
      </c>
    </row>
    <row r="99" spans="22:25" hidden="1" outlineLevel="1" x14ac:dyDescent="0.3">
      <c r="V99" s="62" t="s">
        <v>117</v>
      </c>
      <c r="W99" s="62" t="s">
        <v>74</v>
      </c>
      <c r="X99" s="62">
        <f t="shared" si="19"/>
        <v>1</v>
      </c>
      <c r="Y99" s="2" t="s">
        <v>113</v>
      </c>
    </row>
    <row r="100" spans="22:25" hidden="1" outlineLevel="1" x14ac:dyDescent="0.3">
      <c r="V100" s="2" t="s">
        <v>118</v>
      </c>
      <c r="W100" s="2" t="s">
        <v>47</v>
      </c>
      <c r="X100" s="2">
        <f>M20</f>
        <v>4</v>
      </c>
      <c r="Y100" s="2" t="s">
        <v>113</v>
      </c>
    </row>
    <row r="101" spans="22:25" hidden="1" outlineLevel="1" x14ac:dyDescent="0.3">
      <c r="V101" s="2" t="s">
        <v>118</v>
      </c>
      <c r="W101" s="2" t="s">
        <v>77</v>
      </c>
      <c r="X101" s="2">
        <f t="shared" ref="X101:X109" si="22">M21</f>
        <v>3</v>
      </c>
      <c r="Y101" s="2" t="s">
        <v>113</v>
      </c>
    </row>
    <row r="102" spans="22:25" collapsed="1" x14ac:dyDescent="0.3">
      <c r="V102" s="2" t="s">
        <v>118</v>
      </c>
      <c r="W102" s="2" t="s">
        <v>46</v>
      </c>
      <c r="X102" s="2">
        <f t="shared" si="22"/>
        <v>4</v>
      </c>
      <c r="Y102" s="2" t="s">
        <v>113</v>
      </c>
    </row>
    <row r="103" spans="22:25" x14ac:dyDescent="0.3">
      <c r="V103" s="2" t="s">
        <v>118</v>
      </c>
      <c r="W103" s="2" t="s">
        <v>65</v>
      </c>
      <c r="X103" s="2">
        <f t="shared" si="22"/>
        <v>2</v>
      </c>
      <c r="Y103" s="2" t="s">
        <v>113</v>
      </c>
    </row>
    <row r="104" spans="22:25" x14ac:dyDescent="0.3">
      <c r="V104" s="2" t="s">
        <v>118</v>
      </c>
      <c r="W104" s="2" t="s">
        <v>66</v>
      </c>
      <c r="X104" s="2">
        <f t="shared" si="22"/>
        <v>5</v>
      </c>
      <c r="Y104" s="2" t="s">
        <v>113</v>
      </c>
    </row>
    <row r="105" spans="22:25" x14ac:dyDescent="0.3">
      <c r="V105" s="2" t="s">
        <v>118</v>
      </c>
      <c r="W105" s="2" t="s">
        <v>68</v>
      </c>
      <c r="X105" s="2">
        <f t="shared" si="22"/>
        <v>3</v>
      </c>
      <c r="Y105" s="2" t="s">
        <v>113</v>
      </c>
    </row>
    <row r="106" spans="22:25" x14ac:dyDescent="0.3">
      <c r="V106" s="2" t="s">
        <v>118</v>
      </c>
      <c r="W106" s="2" t="s">
        <v>70</v>
      </c>
      <c r="X106" s="2">
        <f t="shared" si="22"/>
        <v>4</v>
      </c>
      <c r="Y106" s="2" t="s">
        <v>113</v>
      </c>
    </row>
    <row r="107" spans="22:25" x14ac:dyDescent="0.3">
      <c r="V107" s="2" t="s">
        <v>118</v>
      </c>
      <c r="W107" s="2" t="s">
        <v>80</v>
      </c>
      <c r="X107" s="2">
        <f t="shared" si="22"/>
        <v>4</v>
      </c>
      <c r="Y107" s="2" t="s">
        <v>113</v>
      </c>
    </row>
    <row r="108" spans="22:25" x14ac:dyDescent="0.3">
      <c r="V108" s="2" t="s">
        <v>118</v>
      </c>
      <c r="W108" s="2" t="s">
        <v>73</v>
      </c>
      <c r="X108" s="2">
        <f t="shared" si="22"/>
        <v>1</v>
      </c>
      <c r="Y108" s="2" t="s">
        <v>113</v>
      </c>
    </row>
    <row r="109" spans="22:25" x14ac:dyDescent="0.3">
      <c r="V109" s="2" t="s">
        <v>118</v>
      </c>
      <c r="W109" s="2" t="s">
        <v>74</v>
      </c>
      <c r="X109" s="2">
        <f t="shared" si="22"/>
        <v>1</v>
      </c>
      <c r="Y109" s="2" t="s">
        <v>113</v>
      </c>
    </row>
    <row r="110" spans="22:25" x14ac:dyDescent="0.3">
      <c r="V110" s="62" t="s">
        <v>29</v>
      </c>
      <c r="W110" s="62" t="s">
        <v>47</v>
      </c>
      <c r="X110" s="62">
        <f>N20</f>
        <v>4</v>
      </c>
      <c r="Y110" s="2" t="s">
        <v>113</v>
      </c>
    </row>
    <row r="111" spans="22:25" x14ac:dyDescent="0.3">
      <c r="V111" s="62" t="s">
        <v>29</v>
      </c>
      <c r="W111" s="62" t="s">
        <v>77</v>
      </c>
      <c r="X111" s="62">
        <f t="shared" ref="X111:X119" si="23">N21</f>
        <v>3</v>
      </c>
      <c r="Y111" s="2" t="s">
        <v>113</v>
      </c>
    </row>
    <row r="112" spans="22:25" x14ac:dyDescent="0.3">
      <c r="V112" s="62" t="s">
        <v>29</v>
      </c>
      <c r="W112" s="62" t="s">
        <v>46</v>
      </c>
      <c r="X112" s="62">
        <f t="shared" si="23"/>
        <v>4</v>
      </c>
      <c r="Y112" s="2" t="s">
        <v>113</v>
      </c>
    </row>
    <row r="113" spans="22:25" x14ac:dyDescent="0.3">
      <c r="V113" s="62" t="s">
        <v>29</v>
      </c>
      <c r="W113" s="62" t="s">
        <v>65</v>
      </c>
      <c r="X113" s="62">
        <f t="shared" si="23"/>
        <v>2</v>
      </c>
      <c r="Y113" s="2" t="s">
        <v>113</v>
      </c>
    </row>
    <row r="114" spans="22:25" x14ac:dyDescent="0.3">
      <c r="V114" s="62" t="s">
        <v>29</v>
      </c>
      <c r="W114" s="62" t="s">
        <v>66</v>
      </c>
      <c r="X114" s="62">
        <f t="shared" si="23"/>
        <v>5</v>
      </c>
      <c r="Y114" s="2" t="s">
        <v>113</v>
      </c>
    </row>
    <row r="115" spans="22:25" x14ac:dyDescent="0.3">
      <c r="V115" s="62" t="s">
        <v>29</v>
      </c>
      <c r="W115" s="62" t="s">
        <v>68</v>
      </c>
      <c r="X115" s="62">
        <f t="shared" si="23"/>
        <v>3</v>
      </c>
      <c r="Y115" s="2" t="s">
        <v>113</v>
      </c>
    </row>
    <row r="116" spans="22:25" x14ac:dyDescent="0.3">
      <c r="V116" s="62" t="s">
        <v>29</v>
      </c>
      <c r="W116" s="62" t="s">
        <v>70</v>
      </c>
      <c r="X116" s="62">
        <f t="shared" si="23"/>
        <v>4</v>
      </c>
      <c r="Y116" s="2" t="s">
        <v>113</v>
      </c>
    </row>
    <row r="117" spans="22:25" x14ac:dyDescent="0.3">
      <c r="V117" s="62" t="s">
        <v>29</v>
      </c>
      <c r="W117" s="62" t="s">
        <v>80</v>
      </c>
      <c r="X117" s="62">
        <f t="shared" si="23"/>
        <v>4</v>
      </c>
      <c r="Y117" s="2" t="s">
        <v>113</v>
      </c>
    </row>
    <row r="118" spans="22:25" x14ac:dyDescent="0.3">
      <c r="V118" s="62" t="s">
        <v>29</v>
      </c>
      <c r="W118" s="62" t="s">
        <v>73</v>
      </c>
      <c r="X118" s="62">
        <f t="shared" si="23"/>
        <v>1</v>
      </c>
      <c r="Y118" s="2" t="s">
        <v>113</v>
      </c>
    </row>
    <row r="119" spans="22:25" x14ac:dyDescent="0.3">
      <c r="V119" s="62" t="s">
        <v>29</v>
      </c>
      <c r="W119" s="62" t="s">
        <v>74</v>
      </c>
      <c r="X119" s="62">
        <f t="shared" si="23"/>
        <v>1</v>
      </c>
      <c r="Y119" s="2" t="s">
        <v>113</v>
      </c>
    </row>
    <row r="120" spans="22:25" x14ac:dyDescent="0.3">
      <c r="V120" s="2" t="s">
        <v>30</v>
      </c>
      <c r="W120" s="2" t="s">
        <v>47</v>
      </c>
      <c r="X120" s="2">
        <f>O20</f>
        <v>4</v>
      </c>
      <c r="Y120" s="2" t="s">
        <v>113</v>
      </c>
    </row>
    <row r="121" spans="22:25" x14ac:dyDescent="0.3">
      <c r="V121" s="2" t="s">
        <v>30</v>
      </c>
      <c r="W121" s="2" t="s">
        <v>77</v>
      </c>
      <c r="X121" s="2">
        <f t="shared" ref="X121:X129" si="24">O21</f>
        <v>3</v>
      </c>
      <c r="Y121" s="2" t="s">
        <v>113</v>
      </c>
    </row>
    <row r="122" spans="22:25" x14ac:dyDescent="0.3">
      <c r="V122" s="2" t="s">
        <v>30</v>
      </c>
      <c r="W122" s="2" t="s">
        <v>46</v>
      </c>
      <c r="X122" s="2">
        <f t="shared" si="24"/>
        <v>4</v>
      </c>
      <c r="Y122" s="2" t="s">
        <v>113</v>
      </c>
    </row>
    <row r="123" spans="22:25" x14ac:dyDescent="0.3">
      <c r="V123" s="2" t="s">
        <v>30</v>
      </c>
      <c r="W123" s="2" t="s">
        <v>65</v>
      </c>
      <c r="X123" s="2">
        <f t="shared" si="24"/>
        <v>2</v>
      </c>
      <c r="Y123" s="2" t="s">
        <v>113</v>
      </c>
    </row>
    <row r="124" spans="22:25" x14ac:dyDescent="0.3">
      <c r="V124" s="2" t="s">
        <v>30</v>
      </c>
      <c r="W124" s="2" t="s">
        <v>66</v>
      </c>
      <c r="X124" s="2">
        <f t="shared" si="24"/>
        <v>5</v>
      </c>
      <c r="Y124" s="2" t="s">
        <v>113</v>
      </c>
    </row>
    <row r="125" spans="22:25" x14ac:dyDescent="0.3">
      <c r="V125" s="2" t="s">
        <v>30</v>
      </c>
      <c r="W125" s="2" t="s">
        <v>68</v>
      </c>
      <c r="X125" s="2">
        <f t="shared" si="24"/>
        <v>3</v>
      </c>
      <c r="Y125" s="2" t="s">
        <v>113</v>
      </c>
    </row>
    <row r="126" spans="22:25" x14ac:dyDescent="0.3">
      <c r="V126" s="2" t="s">
        <v>30</v>
      </c>
      <c r="W126" s="2" t="s">
        <v>70</v>
      </c>
      <c r="X126" s="2">
        <f t="shared" si="24"/>
        <v>4</v>
      </c>
      <c r="Y126" s="2" t="s">
        <v>113</v>
      </c>
    </row>
    <row r="127" spans="22:25" x14ac:dyDescent="0.3">
      <c r="V127" s="2" t="s">
        <v>30</v>
      </c>
      <c r="W127" s="2" t="s">
        <v>80</v>
      </c>
      <c r="X127" s="2">
        <f t="shared" si="24"/>
        <v>4</v>
      </c>
      <c r="Y127" s="2" t="s">
        <v>113</v>
      </c>
    </row>
    <row r="128" spans="22:25" x14ac:dyDescent="0.3">
      <c r="V128" s="2" t="s">
        <v>30</v>
      </c>
      <c r="W128" s="2" t="s">
        <v>73</v>
      </c>
      <c r="X128" s="2">
        <f t="shared" si="24"/>
        <v>1</v>
      </c>
      <c r="Y128" s="2" t="s">
        <v>113</v>
      </c>
    </row>
    <row r="129" spans="22:25" x14ac:dyDescent="0.3">
      <c r="V129" s="2" t="s">
        <v>30</v>
      </c>
      <c r="W129" s="2" t="s">
        <v>74</v>
      </c>
      <c r="X129" s="2">
        <f t="shared" si="24"/>
        <v>1</v>
      </c>
      <c r="Y129" s="2" t="s">
        <v>113</v>
      </c>
    </row>
  </sheetData>
  <sheetProtection algorithmName="SHA-512" hashValue="YRAh+p7jhh19i8hzRKUssTDSd1LmgEWePKWBZC4BDI/DIGhhjpWb9Buyzu6rCwgpd+5u/n9FNKvIeiHRUc92Qg==" saltValue="5PTvKm60p3UoIMgRjEML2g==" spinCount="100000" sheet="1" objects="1" scenarios="1"/>
  <mergeCells count="26">
    <mergeCell ref="D84:D85"/>
    <mergeCell ref="E84:G84"/>
    <mergeCell ref="H84:K84"/>
    <mergeCell ref="L84:O84"/>
    <mergeCell ref="H64:K64"/>
    <mergeCell ref="D64:G64"/>
    <mergeCell ref="B76:C76"/>
    <mergeCell ref="B30:C30"/>
    <mergeCell ref="B49:C49"/>
    <mergeCell ref="B96:C96"/>
    <mergeCell ref="B64:C64"/>
    <mergeCell ref="B61:C61"/>
    <mergeCell ref="B35:C35"/>
    <mergeCell ref="B84:B85"/>
    <mergeCell ref="C84:C85"/>
    <mergeCell ref="D35:F35"/>
    <mergeCell ref="G35:I35"/>
    <mergeCell ref="B47:C47"/>
    <mergeCell ref="D49:G49"/>
    <mergeCell ref="H49:K49"/>
    <mergeCell ref="L18:O18"/>
    <mergeCell ref="H18:K18"/>
    <mergeCell ref="B18:B19"/>
    <mergeCell ref="C18:C19"/>
    <mergeCell ref="E18:G18"/>
    <mergeCell ref="D18:D19"/>
  </mergeCells>
  <phoneticPr fontId="1" type="noConversion"/>
  <dataValidations count="1">
    <dataValidation imeMode="halfHangul" allowBlank="1" showInputMessage="1" showErrorMessage="1" sqref="AC19:AC21" xr:uid="{E12534E4-80FD-444D-B4D2-12054D8C301A}"/>
  </dataValidations>
  <pageMargins left="0.7" right="0.7" top="0.75" bottom="0.75" header="0.3" footer="0.3"/>
  <pageSetup paperSize="9" orientation="portrait" horizontalDpi="300" verticalDpi="300" r:id="rId1"/>
  <headerFooter>
    <oddHeader>&amp;R&amp;"LG스마트체2.0 Bold"&amp;11&amp;KC0004B[Confidential]&amp;1#</oddHeader>
    <oddFooter>&amp;L&amp;1#&amp;"LG스마트체 SemiBold"&amp;9&amp;K808080LG Innotek Confidential : This document is protected by security policies and laws.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E503-A27E-4100-AB77-5DE33C893DD8}">
  <dimension ref="B1:K49"/>
  <sheetViews>
    <sheetView showGridLines="0" tabSelected="1" zoomScale="85" zoomScaleNormal="85" workbookViewId="0">
      <selection activeCell="Q24" sqref="Q24"/>
    </sheetView>
  </sheetViews>
  <sheetFormatPr defaultRowHeight="16.5" outlineLevelRow="1" x14ac:dyDescent="0.3"/>
  <cols>
    <col min="1" max="1" width="2.375" style="63" bestFit="1" customWidth="1"/>
    <col min="2" max="2" width="15.375" style="63" customWidth="1"/>
    <col min="3" max="3" width="15.625" style="63" customWidth="1"/>
    <col min="4" max="4" width="8.5" style="63" customWidth="1"/>
    <col min="5" max="5" width="7.375" style="63" bestFit="1" customWidth="1"/>
    <col min="6" max="6" width="20.25" style="63" bestFit="1" customWidth="1"/>
    <col min="7" max="7" width="14" style="63" customWidth="1"/>
    <col min="8" max="8" width="6.25" style="63" bestFit="1" customWidth="1"/>
    <col min="9" max="9" width="7" style="63" customWidth="1"/>
    <col min="10" max="10" width="43.375" style="69" bestFit="1" customWidth="1"/>
    <col min="11" max="11" width="9" style="63"/>
    <col min="12" max="12" width="11.5" style="63" customWidth="1"/>
    <col min="13" max="13" width="11" style="63" bestFit="1" customWidth="1"/>
    <col min="14" max="16" width="9" style="63"/>
    <col min="17" max="17" width="16" style="63" bestFit="1" customWidth="1"/>
    <col min="18" max="16384" width="9" style="63"/>
  </cols>
  <sheetData>
    <row r="1" spans="2:11" x14ac:dyDescent="0.3">
      <c r="B1" s="75" t="s">
        <v>119</v>
      </c>
    </row>
    <row r="2" spans="2:11" ht="30" x14ac:dyDescent="0.3">
      <c r="B2" s="105" t="s">
        <v>105</v>
      </c>
      <c r="C2" s="105"/>
      <c r="D2" s="105"/>
      <c r="E2" s="105"/>
      <c r="F2" s="105"/>
      <c r="G2" s="105"/>
      <c r="H2" s="105"/>
      <c r="I2" s="105"/>
      <c r="J2" s="105"/>
    </row>
    <row r="3" spans="2:11" s="66" customFormat="1" x14ac:dyDescent="0.3">
      <c r="B3" s="64"/>
      <c r="C3" s="65"/>
      <c r="D3" s="65"/>
      <c r="E3" s="65"/>
      <c r="F3" s="65"/>
      <c r="G3" s="65"/>
      <c r="H3" s="65"/>
      <c r="I3" s="65"/>
      <c r="J3" s="65"/>
    </row>
    <row r="4" spans="2:11" s="66" customFormat="1" ht="20.25" x14ac:dyDescent="0.3">
      <c r="B4" s="67" t="s">
        <v>121</v>
      </c>
      <c r="C4" s="67" t="str">
        <f>VLOOKUP(C5, 'Data 수준정의'!V:Y,4,0)</f>
        <v>광학사업부</v>
      </c>
      <c r="D4" s="65"/>
      <c r="E4" s="65"/>
      <c r="F4" s="65"/>
      <c r="G4" s="65"/>
      <c r="H4" s="65"/>
      <c r="I4" s="65"/>
      <c r="J4" s="65"/>
    </row>
    <row r="5" spans="2:11" ht="20.25" x14ac:dyDescent="0.3">
      <c r="B5" s="67" t="s">
        <v>120</v>
      </c>
      <c r="C5" s="78" t="s">
        <v>197</v>
      </c>
      <c r="J5" s="63"/>
    </row>
    <row r="6" spans="2:11" ht="20.25" x14ac:dyDescent="0.3">
      <c r="B6" s="67" t="s">
        <v>124</v>
      </c>
      <c r="C6" s="68" t="s">
        <v>198</v>
      </c>
      <c r="D6" s="68"/>
    </row>
    <row r="7" spans="2:11" ht="20.25" x14ac:dyDescent="0.3">
      <c r="B7" s="67" t="s">
        <v>122</v>
      </c>
      <c r="C7" s="68" t="s">
        <v>199</v>
      </c>
      <c r="D7" s="68"/>
    </row>
    <row r="8" spans="2:11" ht="20.25" x14ac:dyDescent="0.3">
      <c r="B8" s="67" t="s">
        <v>123</v>
      </c>
      <c r="C8" s="68"/>
      <c r="D8" s="68"/>
    </row>
    <row r="9" spans="2:11" ht="16.5" customHeight="1" x14ac:dyDescent="0.3">
      <c r="B9" s="107" t="s">
        <v>10</v>
      </c>
      <c r="C9" s="107" t="s">
        <v>0</v>
      </c>
      <c r="D9" s="107" t="s">
        <v>107</v>
      </c>
      <c r="E9" s="107"/>
      <c r="F9" s="107" t="s">
        <v>103</v>
      </c>
      <c r="G9" s="107"/>
      <c r="H9" s="70" t="s">
        <v>108</v>
      </c>
      <c r="I9" s="107" t="s">
        <v>110</v>
      </c>
      <c r="J9" s="106" t="s">
        <v>99</v>
      </c>
    </row>
    <row r="10" spans="2:11" x14ac:dyDescent="0.3">
      <c r="B10" s="107"/>
      <c r="C10" s="107"/>
      <c r="D10" s="70" t="s">
        <v>91</v>
      </c>
      <c r="E10" s="89" t="s">
        <v>18</v>
      </c>
      <c r="F10" s="89" t="s">
        <v>20</v>
      </c>
      <c r="G10" s="89" t="s">
        <v>97</v>
      </c>
      <c r="H10" s="89" t="s">
        <v>18</v>
      </c>
      <c r="I10" s="107"/>
      <c r="J10" s="107"/>
    </row>
    <row r="11" spans="2:11" x14ac:dyDescent="0.3">
      <c r="B11" s="71" t="s">
        <v>8</v>
      </c>
      <c r="C11" s="90" t="s">
        <v>47</v>
      </c>
      <c r="D11" s="91" t="s">
        <v>164</v>
      </c>
      <c r="E11" s="73">
        <v>1</v>
      </c>
      <c r="F11" s="76" t="s">
        <v>167</v>
      </c>
      <c r="G11" s="76" t="s">
        <v>165</v>
      </c>
      <c r="H11" s="77">
        <v>1</v>
      </c>
      <c r="I11" s="74" t="str">
        <f>IF( AND( (E11 - H11) &gt; 0, ISBLANK(  J11 ) ), "NG", "OK" )</f>
        <v>OK</v>
      </c>
      <c r="J11" s="76" t="s">
        <v>190</v>
      </c>
    </row>
    <row r="12" spans="2:11" x14ac:dyDescent="0.3">
      <c r="B12" s="71" t="s">
        <v>8</v>
      </c>
      <c r="C12" s="72" t="s">
        <v>77</v>
      </c>
      <c r="D12" s="76" t="s">
        <v>164</v>
      </c>
      <c r="E12" s="73">
        <v>1</v>
      </c>
      <c r="F12" s="76" t="s">
        <v>168</v>
      </c>
      <c r="G12" s="76" t="s">
        <v>166</v>
      </c>
      <c r="H12" s="77">
        <v>1</v>
      </c>
      <c r="I12" s="74" t="str">
        <f t="shared" ref="I12:I28" si="0">IF( AND( (E12 - H12) &gt; 0, ISBLANK(  J12 ) ), "NG", "OK" )</f>
        <v>OK</v>
      </c>
      <c r="J12" s="76"/>
    </row>
    <row r="13" spans="2:11" x14ac:dyDescent="0.3">
      <c r="B13" s="71" t="s">
        <v>8</v>
      </c>
      <c r="C13" s="72" t="s">
        <v>46</v>
      </c>
      <c r="D13" s="76" t="s">
        <v>164</v>
      </c>
      <c r="E13" s="73">
        <v>1</v>
      </c>
      <c r="F13" s="76" t="s">
        <v>169</v>
      </c>
      <c r="G13" s="76" t="s">
        <v>166</v>
      </c>
      <c r="H13" s="77">
        <v>1</v>
      </c>
      <c r="I13" s="74" t="str">
        <f t="shared" si="0"/>
        <v>OK</v>
      </c>
      <c r="J13" s="76"/>
    </row>
    <row r="14" spans="2:11" x14ac:dyDescent="0.3">
      <c r="B14" s="71" t="s">
        <v>81</v>
      </c>
      <c r="C14" s="72" t="s">
        <v>65</v>
      </c>
      <c r="D14" s="76" t="s">
        <v>164</v>
      </c>
      <c r="E14" s="73">
        <v>2</v>
      </c>
      <c r="F14" s="76" t="s">
        <v>186</v>
      </c>
      <c r="G14" s="76" t="s">
        <v>191</v>
      </c>
      <c r="H14" s="77">
        <v>2</v>
      </c>
      <c r="I14" s="74" t="str">
        <f t="shared" si="0"/>
        <v>OK</v>
      </c>
      <c r="J14" s="76" t="s">
        <v>192</v>
      </c>
      <c r="K14" s="63" t="s">
        <v>162</v>
      </c>
    </row>
    <row r="15" spans="2:11" x14ac:dyDescent="0.3">
      <c r="B15" s="71" t="s">
        <v>81</v>
      </c>
      <c r="C15" s="72" t="s">
        <v>65</v>
      </c>
      <c r="D15" s="76" t="s">
        <v>164</v>
      </c>
      <c r="E15" s="73">
        <v>2</v>
      </c>
      <c r="F15" s="76" t="s">
        <v>180</v>
      </c>
      <c r="G15" s="76" t="s">
        <v>191</v>
      </c>
      <c r="H15" s="77">
        <v>2</v>
      </c>
      <c r="I15" s="74" t="str">
        <f t="shared" si="0"/>
        <v>OK</v>
      </c>
      <c r="J15" s="76" t="s">
        <v>192</v>
      </c>
    </row>
    <row r="16" spans="2:11" x14ac:dyDescent="0.3">
      <c r="B16" s="71" t="s">
        <v>81</v>
      </c>
      <c r="C16" s="72" t="s">
        <v>65</v>
      </c>
      <c r="D16" s="76" t="s">
        <v>164</v>
      </c>
      <c r="E16" s="73">
        <v>2</v>
      </c>
      <c r="F16" s="76" t="s">
        <v>181</v>
      </c>
      <c r="G16" s="76" t="s">
        <v>191</v>
      </c>
      <c r="H16" s="77">
        <v>2</v>
      </c>
      <c r="I16" s="74" t="str">
        <f t="shared" si="0"/>
        <v>OK</v>
      </c>
      <c r="J16" s="76" t="s">
        <v>192</v>
      </c>
    </row>
    <row r="17" spans="2:11" x14ac:dyDescent="0.3">
      <c r="B17" s="71" t="s">
        <v>81</v>
      </c>
      <c r="C17" s="72" t="s">
        <v>65</v>
      </c>
      <c r="D17" s="76" t="s">
        <v>164</v>
      </c>
      <c r="E17" s="73">
        <v>2</v>
      </c>
      <c r="F17" s="76" t="s">
        <v>182</v>
      </c>
      <c r="G17" s="76" t="s">
        <v>191</v>
      </c>
      <c r="H17" s="77">
        <v>2</v>
      </c>
      <c r="I17" s="74" t="str">
        <f t="shared" si="0"/>
        <v>OK</v>
      </c>
      <c r="J17" s="76" t="s">
        <v>192</v>
      </c>
    </row>
    <row r="18" spans="2:11" x14ac:dyDescent="0.3">
      <c r="B18" s="71" t="s">
        <v>81</v>
      </c>
      <c r="C18" s="72" t="s">
        <v>65</v>
      </c>
      <c r="D18" s="76" t="s">
        <v>164</v>
      </c>
      <c r="E18" s="73">
        <v>2</v>
      </c>
      <c r="F18" s="76" t="s">
        <v>183</v>
      </c>
      <c r="G18" s="76" t="s">
        <v>191</v>
      </c>
      <c r="H18" s="77">
        <v>2</v>
      </c>
      <c r="I18" s="74" t="str">
        <f t="shared" si="0"/>
        <v>OK</v>
      </c>
      <c r="J18" s="76" t="s">
        <v>192</v>
      </c>
    </row>
    <row r="19" spans="2:11" x14ac:dyDescent="0.3">
      <c r="B19" s="71" t="s">
        <v>81</v>
      </c>
      <c r="C19" s="72" t="s">
        <v>65</v>
      </c>
      <c r="D19" s="76" t="s">
        <v>164</v>
      </c>
      <c r="E19" s="73">
        <v>2</v>
      </c>
      <c r="F19" s="76" t="s">
        <v>184</v>
      </c>
      <c r="G19" s="76" t="s">
        <v>191</v>
      </c>
      <c r="H19" s="77">
        <v>2</v>
      </c>
      <c r="I19" s="74" t="str">
        <f t="shared" si="0"/>
        <v>OK</v>
      </c>
      <c r="J19" s="76" t="s">
        <v>192</v>
      </c>
    </row>
    <row r="20" spans="2:11" x14ac:dyDescent="0.3">
      <c r="B20" s="71" t="s">
        <v>81</v>
      </c>
      <c r="C20" s="72" t="s">
        <v>65</v>
      </c>
      <c r="D20" s="76" t="s">
        <v>164</v>
      </c>
      <c r="E20" s="73">
        <v>2</v>
      </c>
      <c r="F20" s="76" t="s">
        <v>185</v>
      </c>
      <c r="G20" s="76" t="s">
        <v>191</v>
      </c>
      <c r="H20" s="77">
        <v>2</v>
      </c>
      <c r="I20" s="74" t="str">
        <f t="shared" si="0"/>
        <v>OK</v>
      </c>
      <c r="J20" s="76" t="s">
        <v>192</v>
      </c>
    </row>
    <row r="21" spans="2:11" x14ac:dyDescent="0.3">
      <c r="B21" s="71" t="s">
        <v>82</v>
      </c>
      <c r="C21" s="72" t="s">
        <v>9</v>
      </c>
      <c r="D21" s="76" t="s">
        <v>164</v>
      </c>
      <c r="E21" s="73">
        <v>3</v>
      </c>
      <c r="F21" s="76" t="s">
        <v>172</v>
      </c>
      <c r="G21" s="76" t="s">
        <v>165</v>
      </c>
      <c r="H21" s="77">
        <v>3</v>
      </c>
      <c r="I21" s="74" t="str">
        <f t="shared" si="0"/>
        <v>OK</v>
      </c>
      <c r="J21" s="76"/>
      <c r="K21" s="63" t="s">
        <v>161</v>
      </c>
    </row>
    <row r="22" spans="2:11" x14ac:dyDescent="0.3">
      <c r="B22" s="71" t="s">
        <v>82</v>
      </c>
      <c r="C22" s="72" t="s">
        <v>9</v>
      </c>
      <c r="D22" s="76" t="s">
        <v>164</v>
      </c>
      <c r="E22" s="73">
        <v>3</v>
      </c>
      <c r="F22" s="76" t="s">
        <v>173</v>
      </c>
      <c r="G22" s="76" t="s">
        <v>165</v>
      </c>
      <c r="H22" s="77">
        <v>3</v>
      </c>
      <c r="I22" s="74" t="str">
        <f t="shared" si="0"/>
        <v>OK</v>
      </c>
      <c r="J22" s="76"/>
    </row>
    <row r="23" spans="2:11" x14ac:dyDescent="0.3">
      <c r="B23" s="71" t="s">
        <v>82</v>
      </c>
      <c r="C23" s="72" t="s">
        <v>9</v>
      </c>
      <c r="D23" s="76" t="s">
        <v>164</v>
      </c>
      <c r="E23" s="73">
        <v>3</v>
      </c>
      <c r="F23" s="76" t="s">
        <v>174</v>
      </c>
      <c r="G23" s="76" t="s">
        <v>165</v>
      </c>
      <c r="H23" s="77">
        <v>3</v>
      </c>
      <c r="I23" s="74" t="str">
        <f t="shared" si="0"/>
        <v>OK</v>
      </c>
      <c r="J23" s="76"/>
    </row>
    <row r="24" spans="2:11" x14ac:dyDescent="0.3">
      <c r="B24" s="71" t="s">
        <v>82</v>
      </c>
      <c r="C24" s="72" t="s">
        <v>9</v>
      </c>
      <c r="D24" s="76" t="s">
        <v>164</v>
      </c>
      <c r="E24" s="73">
        <v>3</v>
      </c>
      <c r="F24" s="76" t="s">
        <v>175</v>
      </c>
      <c r="G24" s="76" t="s">
        <v>165</v>
      </c>
      <c r="H24" s="77">
        <v>3</v>
      </c>
      <c r="I24" s="74" t="str">
        <f t="shared" si="0"/>
        <v>OK</v>
      </c>
      <c r="J24" s="76"/>
    </row>
    <row r="25" spans="2:11" x14ac:dyDescent="0.3">
      <c r="B25" s="71" t="s">
        <v>82</v>
      </c>
      <c r="C25" s="72" t="s">
        <v>9</v>
      </c>
      <c r="D25" s="76" t="s">
        <v>164</v>
      </c>
      <c r="E25" s="73">
        <v>3</v>
      </c>
      <c r="F25" s="76" t="s">
        <v>176</v>
      </c>
      <c r="G25" s="76" t="s">
        <v>165</v>
      </c>
      <c r="H25" s="77">
        <v>3</v>
      </c>
      <c r="I25" s="74" t="str">
        <f t="shared" si="0"/>
        <v>OK</v>
      </c>
      <c r="J25" s="76"/>
    </row>
    <row r="26" spans="2:11" x14ac:dyDescent="0.3">
      <c r="B26" s="71" t="s">
        <v>83</v>
      </c>
      <c r="C26" s="72" t="s">
        <v>68</v>
      </c>
      <c r="D26" s="76" t="s">
        <v>164</v>
      </c>
      <c r="E26" s="73">
        <v>3</v>
      </c>
      <c r="F26" s="76" t="s">
        <v>177</v>
      </c>
      <c r="G26" s="76" t="s">
        <v>165</v>
      </c>
      <c r="H26" s="77">
        <v>3</v>
      </c>
      <c r="I26" s="74" t="str">
        <f t="shared" si="0"/>
        <v>OK</v>
      </c>
      <c r="J26" s="76"/>
      <c r="K26" s="63" t="s">
        <v>163</v>
      </c>
    </row>
    <row r="27" spans="2:11" x14ac:dyDescent="0.3">
      <c r="B27" s="71" t="s">
        <v>83</v>
      </c>
      <c r="C27" s="72" t="s">
        <v>68</v>
      </c>
      <c r="D27" s="76" t="s">
        <v>164</v>
      </c>
      <c r="E27" s="73">
        <v>3</v>
      </c>
      <c r="F27" s="76" t="s">
        <v>179</v>
      </c>
      <c r="G27" s="76" t="s">
        <v>165</v>
      </c>
      <c r="H27" s="77">
        <v>3</v>
      </c>
      <c r="I27" s="74" t="str">
        <f t="shared" si="0"/>
        <v>OK</v>
      </c>
      <c r="J27" s="76"/>
    </row>
    <row r="28" spans="2:11" x14ac:dyDescent="0.3">
      <c r="B28" s="71" t="s">
        <v>83</v>
      </c>
      <c r="C28" s="72" t="s">
        <v>68</v>
      </c>
      <c r="D28" s="76" t="s">
        <v>164</v>
      </c>
      <c r="E28" s="73">
        <v>3</v>
      </c>
      <c r="F28" s="76" t="s">
        <v>178</v>
      </c>
      <c r="G28" s="76" t="s">
        <v>165</v>
      </c>
      <c r="H28" s="77">
        <v>3</v>
      </c>
      <c r="I28" s="74" t="str">
        <f t="shared" si="0"/>
        <v>OK</v>
      </c>
      <c r="J28" s="76"/>
    </row>
    <row r="29" spans="2:11" x14ac:dyDescent="0.3">
      <c r="B29" s="71" t="s">
        <v>84</v>
      </c>
      <c r="C29" s="72" t="s">
        <v>70</v>
      </c>
      <c r="D29" s="76" t="s">
        <v>164</v>
      </c>
      <c r="E29" s="73">
        <v>2</v>
      </c>
      <c r="F29" s="76" t="s">
        <v>187</v>
      </c>
      <c r="G29" s="76" t="s">
        <v>191</v>
      </c>
      <c r="H29" s="77">
        <v>2</v>
      </c>
      <c r="I29" s="74" t="str">
        <f t="shared" ref="I29:I31" si="1">IF( AND( (E29 - H29) &gt; 0, ISBLANK(  J29 ) ), "NG", "OK" )</f>
        <v>OK</v>
      </c>
      <c r="J29" s="76"/>
    </row>
    <row r="30" spans="2:11" x14ac:dyDescent="0.3">
      <c r="B30" s="71" t="s">
        <v>84</v>
      </c>
      <c r="C30" s="72" t="s">
        <v>70</v>
      </c>
      <c r="D30" s="76" t="s">
        <v>164</v>
      </c>
      <c r="E30" s="73">
        <v>2</v>
      </c>
      <c r="F30" s="76" t="s">
        <v>188</v>
      </c>
      <c r="G30" s="76" t="s">
        <v>191</v>
      </c>
      <c r="H30" s="77">
        <v>2</v>
      </c>
      <c r="I30" s="74" t="str">
        <f t="shared" si="1"/>
        <v>OK</v>
      </c>
      <c r="J30" s="76"/>
    </row>
    <row r="31" spans="2:11" x14ac:dyDescent="0.3">
      <c r="B31" s="71" t="s">
        <v>84</v>
      </c>
      <c r="C31" s="72" t="s">
        <v>70</v>
      </c>
      <c r="D31" s="76" t="s">
        <v>164</v>
      </c>
      <c r="E31" s="73">
        <v>2</v>
      </c>
      <c r="F31" s="76" t="s">
        <v>189</v>
      </c>
      <c r="G31" s="76" t="s">
        <v>191</v>
      </c>
      <c r="H31" s="77">
        <v>2</v>
      </c>
      <c r="I31" s="74" t="str">
        <f t="shared" si="1"/>
        <v>OK</v>
      </c>
      <c r="J31" s="76"/>
    </row>
    <row r="32" spans="2:11" x14ac:dyDescent="0.3">
      <c r="B32" s="71" t="s">
        <v>84</v>
      </c>
      <c r="C32" s="72" t="s">
        <v>80</v>
      </c>
      <c r="D32" s="76" t="s">
        <v>164</v>
      </c>
      <c r="E32" s="73">
        <v>2</v>
      </c>
      <c r="F32" s="76" t="s">
        <v>193</v>
      </c>
      <c r="G32" s="76" t="s">
        <v>196</v>
      </c>
      <c r="H32" s="77">
        <v>2</v>
      </c>
      <c r="I32" s="74" t="str">
        <f t="shared" ref="I32:I34" si="2">IF( AND( (E32 - H32) &gt; 0, ISBLANK(  J32 ) ), "NG", "OK" )</f>
        <v>OK</v>
      </c>
      <c r="J32" s="76"/>
    </row>
    <row r="33" spans="2:10" x14ac:dyDescent="0.3">
      <c r="B33" s="71" t="s">
        <v>84</v>
      </c>
      <c r="C33" s="72" t="s">
        <v>80</v>
      </c>
      <c r="D33" s="76" t="s">
        <v>164</v>
      </c>
      <c r="E33" s="73">
        <v>2</v>
      </c>
      <c r="F33" s="76" t="s">
        <v>194</v>
      </c>
      <c r="G33" s="76" t="s">
        <v>196</v>
      </c>
      <c r="H33" s="77">
        <v>2</v>
      </c>
      <c r="I33" s="74" t="str">
        <f t="shared" si="2"/>
        <v>OK</v>
      </c>
      <c r="J33" s="76"/>
    </row>
    <row r="34" spans="2:10" x14ac:dyDescent="0.3">
      <c r="B34" s="71" t="s">
        <v>84</v>
      </c>
      <c r="C34" s="72" t="s">
        <v>80</v>
      </c>
      <c r="D34" s="76" t="s">
        <v>164</v>
      </c>
      <c r="E34" s="73">
        <v>2</v>
      </c>
      <c r="F34" s="76" t="s">
        <v>195</v>
      </c>
      <c r="G34" s="76" t="s">
        <v>196</v>
      </c>
      <c r="H34" s="77">
        <v>2</v>
      </c>
      <c r="I34" s="74" t="str">
        <f t="shared" si="2"/>
        <v>OK</v>
      </c>
      <c r="J34" s="76"/>
    </row>
    <row r="35" spans="2:10" x14ac:dyDescent="0.3">
      <c r="B35" s="71" t="s">
        <v>72</v>
      </c>
      <c r="C35" s="72" t="s">
        <v>16</v>
      </c>
      <c r="D35" s="76" t="s">
        <v>164</v>
      </c>
      <c r="E35" s="73">
        <f>SUMIFS('Data 수준정의'!X:X,'Data 수준정의'!V:V,'Data 수집 항목 검토 결과서_양식'!$C$5,'Data 수준정의'!W:W,'Data 수집 항목 검토 결과서_양식'!C35)</f>
        <v>3</v>
      </c>
      <c r="F35" s="76" t="s">
        <v>171</v>
      </c>
      <c r="G35" s="76" t="s">
        <v>165</v>
      </c>
      <c r="H35" s="77">
        <v>3</v>
      </c>
      <c r="I35" s="74" t="str">
        <f t="shared" ref="I35:I36" si="3">IF( AND( (E35 - H35) &gt; 0, ISBLANK(  J35 ) ), "NG", "OK" )</f>
        <v>OK</v>
      </c>
      <c r="J35" s="76"/>
    </row>
    <row r="36" spans="2:10" x14ac:dyDescent="0.3">
      <c r="B36" s="71" t="s">
        <v>72</v>
      </c>
      <c r="C36" s="72" t="s">
        <v>17</v>
      </c>
      <c r="D36" s="76" t="s">
        <v>164</v>
      </c>
      <c r="E36" s="73">
        <f>SUMIFS('Data 수준정의'!X:X,'Data 수준정의'!V:V,'Data 수집 항목 검토 결과서_양식'!$C$5,'Data 수준정의'!W:W,'Data 수집 항목 검토 결과서_양식'!C36)</f>
        <v>1</v>
      </c>
      <c r="F36" s="76" t="s">
        <v>170</v>
      </c>
      <c r="G36" s="76" t="s">
        <v>166</v>
      </c>
      <c r="H36" s="77">
        <v>1</v>
      </c>
      <c r="I36" s="74" t="str">
        <f t="shared" si="3"/>
        <v>OK</v>
      </c>
      <c r="J36" s="76"/>
    </row>
    <row r="37" spans="2:10" x14ac:dyDescent="0.3">
      <c r="B37" s="69"/>
      <c r="J37" s="63"/>
    </row>
    <row r="38" spans="2:10" outlineLevel="1" x14ac:dyDescent="0.3">
      <c r="G38" s="63" t="str">
        <f>'Data 수준정의'!V5</f>
        <v>Lot추적성</v>
      </c>
      <c r="H38" s="86">
        <f>MIN(1, ( _xlfn.MAXIFS($H$11:$H$36,$C$11:$C$36,G38)/5 ) / (_xlfn.MAXIFS($E$11:$E$36,$C$11:$C$36,G38)/5) )</f>
        <v>1</v>
      </c>
      <c r="I38" s="69">
        <f>IF(H38&gt;=0.8,1,0)</f>
        <v>1</v>
      </c>
      <c r="J38" s="63"/>
    </row>
    <row r="39" spans="2:10" outlineLevel="1" x14ac:dyDescent="0.3">
      <c r="G39" s="63" t="str">
        <f>'Data 수준정의'!V6</f>
        <v>착완공보고</v>
      </c>
      <c r="H39" s="86">
        <f>MIN(1, ( _xlfn.MAXIFS($H$11:$H$36,$C$11:$C$36,G39)/5 ) / ( _xlfn.MAXIFS($E$11:$E$36,$C$11:$C$36,G39)/5) )</f>
        <v>1</v>
      </c>
      <c r="I39" s="69">
        <f t="shared" ref="I39:I40" si="4">IF(H39&gt;=0.8,1,0)</f>
        <v>1</v>
      </c>
      <c r="J39" s="63"/>
    </row>
    <row r="40" spans="2:10" ht="16.5" customHeight="1" outlineLevel="1" x14ac:dyDescent="0.3">
      <c r="G40" s="63" t="str">
        <f>'Data 수준정의'!V7</f>
        <v>Recipe</v>
      </c>
      <c r="H40" s="86">
        <f>MIN( 1, IF( H21 &gt; 1, 1, ( ( _xlfn.MAXIFS($H$11:$H$36,$C$11:$C$36,G40)/5 ) / ( _xlfn.MAXIFS($E$11:$E$36,$C$11:$C$36,G40)/5) ) ) )</f>
        <v>1</v>
      </c>
      <c r="I40" s="69">
        <f t="shared" si="4"/>
        <v>1</v>
      </c>
      <c r="J40" s="63" t="s">
        <v>158</v>
      </c>
    </row>
    <row r="41" spans="2:10" outlineLevel="1" x14ac:dyDescent="0.3">
      <c r="G41" s="63" t="str">
        <f>'Data 수준정의'!V8</f>
        <v>검사정보</v>
      </c>
      <c r="H41" s="86">
        <f>MIN( 1, ( _xlfn.MAXIFS($H$11:$H$36,$C$11:$C$36,G41)/5 ) / ( _xlfn.MAXIFS($E$11:$E$36,$C$11:$C$36,G41)/5) )</f>
        <v>1</v>
      </c>
      <c r="I41" s="69">
        <f>IF(MAX(H41:H42)&gt;=0.8,1,0)</f>
        <v>1</v>
      </c>
      <c r="J41" s="63" t="s">
        <v>159</v>
      </c>
    </row>
    <row r="42" spans="2:10" outlineLevel="1" x14ac:dyDescent="0.3">
      <c r="G42" s="63" t="str">
        <f>'Data 수준정의'!V9</f>
        <v>APD</v>
      </c>
      <c r="H42" s="86">
        <f>MIN(1,  IF( H21 &gt; 1, 1,  ( _xlfn.MAXIFS($H$11:$H$36,$C$11:$C$36,G42)/5 ) / ( _xlfn.MAXIFS($E$11:$E$36,$C$11:$C$36,G42)/5) ) )</f>
        <v>1</v>
      </c>
      <c r="I42" s="69">
        <f>IF(MAX(H41:H42)&gt;=0.8,1,0)</f>
        <v>1</v>
      </c>
      <c r="J42" s="63" t="s">
        <v>160</v>
      </c>
    </row>
    <row r="43" spans="2:10" outlineLevel="1" x14ac:dyDescent="0.3">
      <c r="G43" s="63" t="str">
        <f>'Data 수준정의'!V10</f>
        <v>상태보고</v>
      </c>
      <c r="H43" s="86">
        <f>MIN( 1, ( _xlfn.MAXIFS($H$11:$H$36,$C$11:$C$36,G43)/5 ) / ( _xlfn.MAXIFS($E$11:$E$36,$C$11:$C$36,G43)/5) )</f>
        <v>1</v>
      </c>
      <c r="I43" s="69">
        <f>IF(MIN(H43:H44)&gt;=0.8,1,0)</f>
        <v>1</v>
      </c>
    </row>
    <row r="44" spans="2:10" outlineLevel="1" x14ac:dyDescent="0.3">
      <c r="G44" s="63" t="str">
        <f>'Data 수준정의'!V11</f>
        <v>알람보고</v>
      </c>
      <c r="H44" s="86">
        <f>MIN( 1, ( _xlfn.MAXIFS($H$11:$H$36,$C$11:$C$36,G44)/5 ) / ( _xlfn.MAXIFS($E$11:$E$36,$C$11:$C$36,G44)/5) )</f>
        <v>1</v>
      </c>
      <c r="I44" s="69">
        <f>IF(MIN(H43:H44)&gt;=0.8,1,0)</f>
        <v>1</v>
      </c>
    </row>
    <row r="45" spans="2:10" x14ac:dyDescent="0.3">
      <c r="E45" s="88">
        <f>AVERAGE(E11:E36)</f>
        <v>2.1923076923076925</v>
      </c>
      <c r="F45" s="85" t="str">
        <f>"관리레벨 : "&amp;E45</f>
        <v>관리레벨 : 2.19230769230769</v>
      </c>
      <c r="G45" s="85" t="str">
        <f>'Data 수준정의'!V12</f>
        <v>정보화율</v>
      </c>
      <c r="H45" s="87">
        <f>(SUM(H38:H40) + MAX(H41:H42)+MIN(H43:H44))/5</f>
        <v>1</v>
      </c>
      <c r="I45" s="74" t="str">
        <f>IF(AND(MIN(I38:I43)=0,ISBLANK(J45)),"NG","OK")</f>
        <v>OK</v>
      </c>
      <c r="J45" s="76"/>
    </row>
    <row r="47" spans="2:10" x14ac:dyDescent="0.3">
      <c r="B47" s="75" t="s">
        <v>125</v>
      </c>
    </row>
    <row r="48" spans="2:10" x14ac:dyDescent="0.3">
      <c r="B48" s="79" t="s">
        <v>128</v>
      </c>
      <c r="C48" s="80" t="s">
        <v>126</v>
      </c>
    </row>
    <row r="49" spans="2:3" x14ac:dyDescent="0.3">
      <c r="B49" s="80"/>
      <c r="C49" s="80" t="s">
        <v>127</v>
      </c>
    </row>
  </sheetData>
  <mergeCells count="7">
    <mergeCell ref="B2:J2"/>
    <mergeCell ref="J9:J10"/>
    <mergeCell ref="C9:C10"/>
    <mergeCell ref="B9:B10"/>
    <mergeCell ref="D9:E9"/>
    <mergeCell ref="F9:G9"/>
    <mergeCell ref="I9:I10"/>
  </mergeCells>
  <phoneticPr fontId="1" type="noConversion"/>
  <conditionalFormatting sqref="I11:I36">
    <cfRule type="containsText" dxfId="1" priority="5" operator="containsText" text="NG">
      <formula>NOT(ISERROR(SEARCH("NG",I11)))</formula>
    </cfRule>
  </conditionalFormatting>
  <conditionalFormatting sqref="I45">
    <cfRule type="containsText" dxfId="0" priority="3" operator="containsText" text="NG">
      <formula>NOT(ISERROR(SEARCH("NG",I45)))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&amp;R&amp;"LG스마트체2.0 Bold"&amp;11&amp;KC0004B[Confidential]&amp;1#</oddHeader>
    <oddFooter>&amp;L&amp;1#&amp;"LG스마트체 SemiBold"&amp;9&amp;K808080LG Innotek Confidential : This document is protected by security policies and laws.</oddFooter>
  </headerFooter>
  <ignoredErrors>
    <ignoredError sqref="I38:I41 G38:H44 E45:I45 E35:E36 I35:I36 I32 I29 I11:I14" unlockedFormula="1"/>
    <ignoredError sqref="I42" formula="1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33FA90-3221-4230-8C1A-86C5792F8459}">
          <x14:formula1>
            <xm:f>'Data 수준정의'!$AF$19:$AF$29</xm:f>
          </x14:formula1>
          <xm:sqref>C5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54823e-c960-4fe1-8874-8fa7879b6efb" xsi:nil="true"/>
    <lcf76f155ced4ddcb4097134ff3c332f xmlns="345c0310-5f6a-4163-af51-f88ea6aa846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571DCC-E4F8-4A75-9106-EEAB5F70F387}">
  <ds:schemaRefs>
    <ds:schemaRef ds:uri="345c0310-5f6a-4163-af51-f88ea6aa846a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4354823e-c960-4fe1-8874-8fa7879b6ef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C139F4-3701-4259-9ADA-21A7E7208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2BA29B-6618-4648-8CE9-02754B2EA2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5c0310-5f6a-4163-af51-f88ea6aa846a"/>
    <ds:schemaRef ds:uri="4354823e-c960-4fe1-8874-8fa7879b6e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 수준정의</vt:lpstr>
      <vt:lpstr>Data 수집 항목 검토 결과서_양식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김선호</dc:creator>
  <cp:lastModifiedBy>Kyle Kim(김성기)</cp:lastModifiedBy>
  <dcterms:created xsi:type="dcterms:W3CDTF">2020-06-28T23:46:04Z</dcterms:created>
  <dcterms:modified xsi:type="dcterms:W3CDTF">2022-08-12T00:02:04Z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0x010100622C3F94F261814F970C94DD4C165FB8</vt:lpwstr>
  </property>
  <property fmtid="{D5CDD505-2E9C-101B-9397-08002B2CF9AE}" pid="3" name="MSIP_Label_99b8a968-831d-4cfc-b1f9-4367a1331151_Enabled">
    <vt:lpwstr>true</vt:lpwstr>
  </property>
  <property fmtid="{D5CDD505-2E9C-101B-9397-08002B2CF9AE}" pid="4" name="MSIP_Label_99b8a968-831d-4cfc-b1f9-4367a1331151_SetDate">
    <vt:lpwstr>2022-07-29T07:19:08Z</vt:lpwstr>
  </property>
  <property fmtid="{D5CDD505-2E9C-101B-9397-08002B2CF9AE}" pid="5" name="MSIP_Label_99b8a968-831d-4cfc-b1f9-4367a1331151_Method">
    <vt:lpwstr>Privileged</vt:lpwstr>
  </property>
  <property fmtid="{D5CDD505-2E9C-101B-9397-08002B2CF9AE}" pid="6" name="MSIP_Label_99b8a968-831d-4cfc-b1f9-4367a1331151_Name">
    <vt:lpwstr>Confidential</vt:lpwstr>
  </property>
  <property fmtid="{D5CDD505-2E9C-101B-9397-08002B2CF9AE}" pid="7" name="MSIP_Label_99b8a968-831d-4cfc-b1f9-4367a1331151_SiteId">
    <vt:lpwstr>e6c7989d-a5fe-4b7b-a335-3288406db2fd</vt:lpwstr>
  </property>
  <property fmtid="{D5CDD505-2E9C-101B-9397-08002B2CF9AE}" pid="8" name="MSIP_Label_99b8a968-831d-4cfc-b1f9-4367a1331151_ActionId">
    <vt:lpwstr>f366f4b7-278c-48d7-8dbc-aaaecb2ea814</vt:lpwstr>
  </property>
  <property fmtid="{D5CDD505-2E9C-101B-9397-08002B2CF9AE}" pid="9" name="MSIP_Label_99b8a968-831d-4cfc-b1f9-4367a1331151_ContentBits">
    <vt:lpwstr>3</vt:lpwstr>
  </property>
  <property fmtid="{D5CDD505-2E9C-101B-9397-08002B2CF9AE}" pid="10" name="MediaServiceImageTags">
    <vt:lpwstr/>
  </property>
</Properties>
</file>