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\Desktop\"/>
    </mc:Choice>
  </mc:AlternateContent>
  <xr:revisionPtr revIDLastSave="0" documentId="13_ncr:1_{76143086-A794-485F-8AFB-E152951A50CC}" xr6:coauthVersionLast="47" xr6:coauthVersionMax="47" xr10:uidLastSave="{00000000-0000-0000-0000-000000000000}"/>
  <bookViews>
    <workbookView xWindow="28680" yWindow="-120" windowWidth="21840" windowHeight="13140" activeTab="1" xr2:uid="{00000000-000D-0000-FFFF-FFFF00000000}"/>
  </bookViews>
  <sheets>
    <sheet name="1.설비견적서(표지)" sheetId="14" r:id="rId1"/>
    <sheet name="2.설비견적양식(Sub)" sheetId="15" r:id="rId2"/>
    <sheet name="3.상세 견적(Detail)" sheetId="12" r:id="rId3"/>
    <sheet name="4.외주계획서" sheetId="17" state="hidden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" i="15" l="1"/>
  <c r="G64" i="15"/>
  <c r="I130" i="12"/>
  <c r="I88" i="12"/>
  <c r="I119" i="12"/>
  <c r="I131" i="12"/>
  <c r="I129" i="12"/>
  <c r="I128" i="12"/>
  <c r="I127" i="12"/>
  <c r="I126" i="12"/>
  <c r="I125" i="12"/>
  <c r="I124" i="12"/>
  <c r="I123" i="12"/>
  <c r="I120" i="12"/>
  <c r="I135" i="12"/>
  <c r="I136" i="12"/>
  <c r="I105" i="12"/>
  <c r="I104" i="12"/>
  <c r="I103" i="12"/>
  <c r="I102" i="12"/>
  <c r="I101" i="12"/>
  <c r="I100" i="12"/>
  <c r="I99" i="12"/>
  <c r="I98" i="12"/>
  <c r="I97" i="12"/>
  <c r="I94" i="12"/>
  <c r="I121" i="12" l="1"/>
  <c r="I132" i="12"/>
  <c r="I107" i="12"/>
  <c r="H134" i="12"/>
  <c r="I134" i="12" s="1"/>
  <c r="H122" i="12" l="1"/>
  <c r="I122" i="12" s="1"/>
  <c r="F23" i="15"/>
  <c r="H118" i="12"/>
  <c r="I118" i="12" s="1"/>
  <c r="I133" i="12" s="1"/>
  <c r="F24" i="15"/>
  <c r="I87" i="12" l="1"/>
  <c r="I83" i="12"/>
  <c r="I60" i="12"/>
  <c r="I37" i="12"/>
  <c r="I51" i="12"/>
  <c r="I52" i="12"/>
  <c r="I53" i="12"/>
  <c r="I54" i="12"/>
  <c r="I55" i="12"/>
  <c r="I56" i="12"/>
  <c r="I57" i="12"/>
  <c r="I58" i="12"/>
  <c r="I59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36" i="12"/>
  <c r="I35" i="12"/>
  <c r="I34" i="12"/>
  <c r="I33" i="12"/>
  <c r="I32" i="12"/>
  <c r="I31" i="12"/>
  <c r="I30" i="12"/>
  <c r="I29" i="12"/>
  <c r="I28" i="12"/>
  <c r="I50" i="12"/>
  <c r="I27" i="12"/>
  <c r="I18" i="12"/>
  <c r="I19" i="12"/>
  <c r="I20" i="12"/>
  <c r="I21" i="12"/>
  <c r="I22" i="12"/>
  <c r="I23" i="12"/>
  <c r="I24" i="12"/>
  <c r="I25" i="12"/>
  <c r="I26" i="12"/>
  <c r="I9" i="12"/>
  <c r="I157" i="12"/>
  <c r="I156" i="12"/>
  <c r="H155" i="12" l="1"/>
  <c r="I155" i="12" s="1"/>
  <c r="F33" i="15" s="1"/>
  <c r="G33" i="15" s="1"/>
  <c r="I89" i="12"/>
  <c r="I92" i="12"/>
  <c r="H86" i="12" l="1"/>
  <c r="I86" i="12" s="1"/>
  <c r="I49" i="12"/>
  <c r="I48" i="12"/>
  <c r="I47" i="12"/>
  <c r="I46" i="12"/>
  <c r="I45" i="12"/>
  <c r="I44" i="12"/>
  <c r="I43" i="12"/>
  <c r="G21" i="15"/>
  <c r="I42" i="12" l="1"/>
  <c r="H178" i="12"/>
  <c r="I17" i="12" l="1"/>
  <c r="I116" i="12" l="1"/>
  <c r="H113" i="12" s="1"/>
  <c r="I111" i="12"/>
  <c r="I112" i="12" s="1"/>
  <c r="F18" i="15" s="1"/>
  <c r="G18" i="15" s="1"/>
  <c r="I109" i="12"/>
  <c r="F15" i="15" l="1"/>
  <c r="G15" i="15" s="1"/>
  <c r="I96" i="12"/>
  <c r="F14" i="15" s="1"/>
  <c r="F20" i="15"/>
  <c r="I110" i="12"/>
  <c r="H108" i="12" l="1"/>
  <c r="I108" i="12" s="1"/>
  <c r="F17" i="15"/>
  <c r="G20" i="15"/>
  <c r="F19" i="15"/>
  <c r="G19" i="15" s="1"/>
  <c r="G14" i="15"/>
  <c r="F13" i="15"/>
  <c r="H93" i="12"/>
  <c r="I93" i="12" s="1"/>
  <c r="G17" i="15" l="1"/>
  <c r="F16" i="15"/>
  <c r="G16" i="15" s="1"/>
  <c r="I11" i="12"/>
  <c r="I12" i="12"/>
  <c r="I13" i="12"/>
  <c r="I10" i="12"/>
  <c r="I186" i="12" l="1"/>
  <c r="I185" i="12"/>
  <c r="I184" i="12"/>
  <c r="I183" i="12"/>
  <c r="I181" i="12"/>
  <c r="H180" i="12" s="1"/>
  <c r="I180" i="12" s="1"/>
  <c r="I179" i="12"/>
  <c r="I177" i="12"/>
  <c r="H176" i="12" s="1"/>
  <c r="I175" i="12"/>
  <c r="H174" i="12" s="1"/>
  <c r="I172" i="12"/>
  <c r="I171" i="12"/>
  <c r="I169" i="12"/>
  <c r="I168" i="12"/>
  <c r="I166" i="12"/>
  <c r="I165" i="12"/>
  <c r="I163" i="12"/>
  <c r="I162" i="12"/>
  <c r="I160" i="12"/>
  <c r="I159" i="12"/>
  <c r="I154" i="12"/>
  <c r="I153" i="12"/>
  <c r="I151" i="12"/>
  <c r="I150" i="12"/>
  <c r="I148" i="12"/>
  <c r="I147" i="12"/>
  <c r="I145" i="12"/>
  <c r="I144" i="12"/>
  <c r="I142" i="12"/>
  <c r="I141" i="12"/>
  <c r="I139" i="12"/>
  <c r="I138" i="12"/>
  <c r="I41" i="12"/>
  <c r="I40" i="12"/>
  <c r="I39" i="12"/>
  <c r="I38" i="12"/>
  <c r="I16" i="12"/>
  <c r="I15" i="12"/>
  <c r="I8" i="12"/>
  <c r="I7" i="12"/>
  <c r="I6" i="12"/>
  <c r="I5" i="12"/>
  <c r="G60" i="15"/>
  <c r="G59" i="15"/>
  <c r="G57" i="15"/>
  <c r="G56" i="15"/>
  <c r="G55" i="15"/>
  <c r="G54" i="15"/>
  <c r="G52" i="15"/>
  <c r="G51" i="15" s="1"/>
  <c r="G50" i="15"/>
  <c r="G48" i="15"/>
  <c r="G46" i="15"/>
  <c r="G43" i="15"/>
  <c r="G42" i="15"/>
  <c r="G38" i="15"/>
  <c r="G37" i="15"/>
  <c r="G36" i="15"/>
  <c r="G35" i="15"/>
  <c r="G29" i="15"/>
  <c r="G24" i="15"/>
  <c r="G13" i="15"/>
  <c r="G26" i="14"/>
  <c r="G25" i="14"/>
  <c r="G24" i="14"/>
  <c r="G22" i="14"/>
  <c r="G21" i="14"/>
  <c r="G9" i="15" l="1"/>
  <c r="I14" i="12"/>
  <c r="F5" i="15" s="1"/>
  <c r="H182" i="12"/>
  <c r="I182" i="12" s="1"/>
  <c r="I176" i="12"/>
  <c r="F45" i="15" s="1"/>
  <c r="G45" i="15" s="1"/>
  <c r="G44" i="15" s="1"/>
  <c r="I178" i="12"/>
  <c r="F49" i="15" s="1"/>
  <c r="G49" i="15" s="1"/>
  <c r="G47" i="15" s="1"/>
  <c r="G53" i="15"/>
  <c r="I85" i="12"/>
  <c r="F6" i="15" s="1"/>
  <c r="G6" i="15" s="1"/>
  <c r="F11" i="15"/>
  <c r="F12" i="15"/>
  <c r="G12" i="15" s="1"/>
  <c r="I174" i="12"/>
  <c r="F41" i="15" s="1"/>
  <c r="G41" i="15" s="1"/>
  <c r="G40" i="15" s="1"/>
  <c r="H137" i="12"/>
  <c r="I137" i="12" s="1"/>
  <c r="F27" i="15" s="1"/>
  <c r="G27" i="15" s="1"/>
  <c r="H143" i="12"/>
  <c r="I143" i="12" s="1"/>
  <c r="H149" i="12"/>
  <c r="I149" i="12" s="1"/>
  <c r="F31" i="15" s="1"/>
  <c r="G31" i="15" s="1"/>
  <c r="H158" i="12"/>
  <c r="I158" i="12" s="1"/>
  <c r="F34" i="15" s="1"/>
  <c r="G34" i="15" s="1"/>
  <c r="H164" i="12"/>
  <c r="I164" i="12" s="1"/>
  <c r="H170" i="12"/>
  <c r="I170" i="12" s="1"/>
  <c r="G58" i="15"/>
  <c r="H140" i="12"/>
  <c r="I140" i="12" s="1"/>
  <c r="F28" i="15" s="1"/>
  <c r="G28" i="15" s="1"/>
  <c r="H146" i="12"/>
  <c r="I146" i="12" s="1"/>
  <c r="F30" i="15" s="1"/>
  <c r="G30" i="15" s="1"/>
  <c r="H152" i="12"/>
  <c r="I152" i="12" s="1"/>
  <c r="F32" i="15" s="1"/>
  <c r="G32" i="15" s="1"/>
  <c r="H161" i="12"/>
  <c r="I161" i="12" s="1"/>
  <c r="H167" i="12"/>
  <c r="I167" i="12" s="1"/>
  <c r="I173" i="12" l="1"/>
  <c r="G8" i="15"/>
  <c r="F7" i="15"/>
  <c r="G7" i="15" s="1"/>
  <c r="G11" i="15"/>
  <c r="F10" i="15"/>
  <c r="G10" i="15" s="1"/>
  <c r="F26" i="15"/>
  <c r="G26" i="15" s="1"/>
  <c r="G39" i="15" s="1"/>
  <c r="G5" i="15"/>
  <c r="F4" i="15"/>
  <c r="G4" i="15" s="1"/>
  <c r="G61" i="15"/>
  <c r="G23" i="15"/>
  <c r="G25" i="15" s="1"/>
  <c r="I187" i="12"/>
  <c r="H4" i="12"/>
  <c r="I4" i="12" s="1"/>
  <c r="G22" i="15" l="1"/>
  <c r="G16" i="14" s="1"/>
  <c r="G17" i="14"/>
  <c r="H17" i="14" s="1"/>
  <c r="G18" i="14"/>
  <c r="H18" i="14" s="1"/>
  <c r="I113" i="12"/>
  <c r="I117" i="12" s="1"/>
  <c r="G62" i="15" l="1"/>
  <c r="I188" i="12"/>
  <c r="H16" i="14"/>
  <c r="G19" i="14" l="1"/>
  <c r="H19" i="14" s="1"/>
  <c r="H27" i="14" s="1"/>
  <c r="H28" i="14" s="1"/>
  <c r="I190" i="12"/>
  <c r="I192" i="12" s="1"/>
  <c r="G65" i="15" l="1"/>
</calcChain>
</file>

<file path=xl/sharedStrings.xml><?xml version="1.0" encoding="utf-8"?>
<sst xmlns="http://schemas.openxmlformats.org/spreadsheetml/2006/main" count="971" uniqueCount="456">
  <si>
    <t>구분</t>
    <phoneticPr fontId="11" type="noConversion"/>
  </si>
  <si>
    <t>수량</t>
    <phoneticPr fontId="11" type="noConversion"/>
  </si>
  <si>
    <t>비고</t>
    <phoneticPr fontId="11" type="noConversion"/>
  </si>
  <si>
    <t>1)</t>
    <phoneticPr fontId="11" type="noConversion"/>
  </si>
  <si>
    <t>2)</t>
  </si>
  <si>
    <t>3)</t>
  </si>
  <si>
    <t>4)</t>
  </si>
  <si>
    <t>5)</t>
  </si>
  <si>
    <r>
      <t>●</t>
    </r>
    <r>
      <rPr>
        <b/>
        <sz val="12"/>
        <color indexed="12"/>
        <rFont val="Arial"/>
        <family val="2"/>
      </rPr>
      <t xml:space="preserve"> </t>
    </r>
    <r>
      <rPr>
        <b/>
        <sz val="12"/>
        <color indexed="12"/>
        <rFont val="돋움"/>
        <family val="3"/>
        <charset val="129"/>
      </rPr>
      <t>견적명</t>
    </r>
    <r>
      <rPr>
        <b/>
        <sz val="12"/>
        <color indexed="12"/>
        <rFont val="Arial"/>
        <family val="2"/>
      </rPr>
      <t xml:space="preserve"> :</t>
    </r>
    <phoneticPr fontId="11" type="noConversion"/>
  </si>
  <si>
    <t xml:space="preserve">  </t>
    <phoneticPr fontId="21" type="noConversion"/>
  </si>
  <si>
    <t xml:space="preserve">MASTER QUOTATION </t>
  </si>
  <si>
    <t>견적내역</t>
  </si>
  <si>
    <t>NO</t>
  </si>
  <si>
    <t>구              분</t>
  </si>
  <si>
    <t>규    격</t>
  </si>
  <si>
    <t>수량</t>
    <phoneticPr fontId="21" type="noConversion"/>
  </si>
  <si>
    <t>단위</t>
    <phoneticPr fontId="21" type="noConversion"/>
  </si>
  <si>
    <t>단       가</t>
  </si>
  <si>
    <t>금        액</t>
  </si>
  <si>
    <t>비   고</t>
    <phoneticPr fontId="21" type="noConversion"/>
  </si>
  <si>
    <t>표준 사양</t>
  </si>
  <si>
    <t>식</t>
  </si>
  <si>
    <t>☞ 견적조건</t>
  </si>
  <si>
    <t>1.대금지불조건 : 귀사 지불 규정에 준함.</t>
    <phoneticPr fontId="21" type="noConversion"/>
  </si>
  <si>
    <t>2. 제품보증 : 완료후  1년</t>
    <phoneticPr fontId="1" type="noConversion"/>
  </si>
  <si>
    <t>3. 견적유효기간 : 발행후 90일</t>
    <phoneticPr fontId="1" type="noConversion"/>
  </si>
  <si>
    <t>4. 특기사항</t>
    <phoneticPr fontId="1" type="noConversion"/>
  </si>
  <si>
    <t xml:space="preserve">견적담당자: </t>
    <phoneticPr fontId="11" type="noConversion"/>
  </si>
  <si>
    <r>
      <t xml:space="preserve">연락처 </t>
    </r>
    <r>
      <rPr>
        <sz val="11"/>
        <rFont val="돋움"/>
        <family val="3"/>
        <charset val="129"/>
      </rPr>
      <t>:</t>
    </r>
    <phoneticPr fontId="11" type="noConversion"/>
  </si>
  <si>
    <t>%</t>
    <phoneticPr fontId="11" type="noConversion"/>
  </si>
  <si>
    <t>재료비</t>
    <phoneticPr fontId="11" type="noConversion"/>
  </si>
  <si>
    <t>표준 사양</t>
    <phoneticPr fontId="23" type="noConversion"/>
  </si>
  <si>
    <t>식</t>
    <phoneticPr fontId="21" type="noConversion"/>
  </si>
  <si>
    <t>인건비</t>
    <phoneticPr fontId="11" type="noConversion"/>
  </si>
  <si>
    <t>경비</t>
    <phoneticPr fontId="11" type="noConversion"/>
  </si>
  <si>
    <t xml:space="preserve">일반관리 및 기업이윤 </t>
    <phoneticPr fontId="11" type="noConversion"/>
  </si>
  <si>
    <t>부가세별도</t>
    <phoneticPr fontId="11" type="noConversion"/>
  </si>
  <si>
    <t xml:space="preserve">                   (금액단위 : 원)</t>
    <phoneticPr fontId="21" type="noConversion"/>
  </si>
  <si>
    <t xml:space="preserve">              上 記 와 같이 見積 합니다</t>
    <phoneticPr fontId="21" type="noConversion"/>
  </si>
  <si>
    <t>kg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</si>
  <si>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</si>
  <si>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</si>
  <si>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</si>
  <si>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</si>
  <si>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</si>
  <si>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</si>
  <si>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</si>
  <si>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</si>
  <si>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</si>
  <si>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</si>
  <si>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</si>
  <si>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</si>
  <si>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</si>
  <si>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</si>
  <si>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</si>
  <si>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21)</t>
  </si>
  <si>
    <t>22)</t>
  </si>
  <si>
    <t>23)</t>
  </si>
  <si>
    <t>24)</t>
  </si>
  <si>
    <t>25)</t>
  </si>
  <si>
    <t>26)</t>
  </si>
  <si>
    <t>-</t>
    <phoneticPr fontId="11" type="noConversion"/>
  </si>
  <si>
    <t>구분</t>
    <phoneticPr fontId="11" type="noConversion"/>
  </si>
  <si>
    <t>No</t>
    <phoneticPr fontId="11" type="noConversion"/>
  </si>
  <si>
    <t>품 명</t>
    <phoneticPr fontId="11" type="noConversion"/>
  </si>
  <si>
    <t>Maker</t>
    <phoneticPr fontId="11" type="noConversion"/>
  </si>
  <si>
    <t>수량</t>
    <phoneticPr fontId="11" type="noConversion"/>
  </si>
  <si>
    <t>단위</t>
    <phoneticPr fontId="11" type="noConversion"/>
  </si>
  <si>
    <t>2)</t>
    <phoneticPr fontId="11" type="noConversion"/>
  </si>
  <si>
    <t>(1)기구설계</t>
    <phoneticPr fontId="11" type="noConversion"/>
  </si>
  <si>
    <t>(2)전장설계</t>
    <phoneticPr fontId="11" type="noConversion"/>
  </si>
  <si>
    <t>포장(Main)</t>
    <phoneticPr fontId="11" type="noConversion"/>
  </si>
  <si>
    <t>차량(1)</t>
    <phoneticPr fontId="11" type="noConversion"/>
  </si>
  <si>
    <t>크레인</t>
    <phoneticPr fontId="11" type="noConversion"/>
  </si>
  <si>
    <t>00 Ton</t>
    <phoneticPr fontId="11" type="noConversion"/>
  </si>
  <si>
    <t>지게차(1)</t>
    <phoneticPr fontId="11" type="noConversion"/>
  </si>
  <si>
    <t>Air Caster</t>
    <phoneticPr fontId="11" type="noConversion"/>
  </si>
  <si>
    <t>도비공</t>
    <phoneticPr fontId="11" type="noConversion"/>
  </si>
  <si>
    <t>세척비</t>
    <phoneticPr fontId="11" type="noConversion"/>
  </si>
  <si>
    <t>교통비</t>
  </si>
  <si>
    <t>숙박비</t>
  </si>
  <si>
    <t>식비</t>
  </si>
  <si>
    <t>깔끄미</t>
    <phoneticPr fontId="11" type="noConversion"/>
  </si>
  <si>
    <t>M</t>
  </si>
  <si>
    <t>人</t>
  </si>
  <si>
    <t>回</t>
  </si>
  <si>
    <t>NO</t>
    <phoneticPr fontId="11" type="noConversion"/>
  </si>
  <si>
    <t>규 격</t>
    <phoneticPr fontId="11" type="noConversion"/>
  </si>
  <si>
    <t>단가</t>
    <phoneticPr fontId="11" type="noConversion"/>
  </si>
  <si>
    <t>금액</t>
    <phoneticPr fontId="11" type="noConversion"/>
  </si>
  <si>
    <t>[1] 기구</t>
    <phoneticPr fontId="11" type="noConversion"/>
  </si>
  <si>
    <t>Sub Total</t>
    <phoneticPr fontId="11" type="noConversion"/>
  </si>
  <si>
    <t>[2] 전장
    /제어</t>
    <phoneticPr fontId="11" type="noConversion"/>
  </si>
  <si>
    <t>[3] 인건비</t>
    <phoneticPr fontId="11" type="noConversion"/>
  </si>
  <si>
    <t>[4] 경비</t>
    <phoneticPr fontId="11" type="noConversion"/>
  </si>
  <si>
    <t>차량(2)</t>
    <phoneticPr fontId="11" type="noConversion"/>
  </si>
  <si>
    <t>교통비</t>
    <phoneticPr fontId="11" type="noConversion"/>
  </si>
  <si>
    <t>숙박비</t>
    <phoneticPr fontId="11" type="noConversion"/>
  </si>
  <si>
    <t>식비</t>
    <phoneticPr fontId="11" type="noConversion"/>
  </si>
  <si>
    <t>기타</t>
    <phoneticPr fontId="11" type="noConversion"/>
  </si>
  <si>
    <t>[6] 일반관리 및 기업이윤 ([5] x %)</t>
    <phoneticPr fontId="11" type="noConversion"/>
  </si>
  <si>
    <t>[5] 제조원가  (1+2+3+4)</t>
    <phoneticPr fontId="11" type="noConversion"/>
  </si>
  <si>
    <t>1) 구매품</t>
  </si>
  <si>
    <t>2) 가공품</t>
  </si>
  <si>
    <t>(3)제어설계(PGM)</t>
    <phoneticPr fontId="11" type="noConversion"/>
  </si>
  <si>
    <t>(4)비젼설계(PGM)</t>
    <phoneticPr fontId="11" type="noConversion"/>
  </si>
  <si>
    <t>(5)기구조립</t>
    <phoneticPr fontId="11" type="noConversion"/>
  </si>
  <si>
    <t>(6)전장조립(배선)</t>
    <phoneticPr fontId="11" type="noConversion"/>
  </si>
  <si>
    <t>(7)기구셋업/시운전</t>
    <phoneticPr fontId="11" type="noConversion"/>
  </si>
  <si>
    <t>(1) 전장부</t>
    <phoneticPr fontId="11" type="noConversion"/>
  </si>
  <si>
    <t>(2) 제어부</t>
    <phoneticPr fontId="11" type="noConversion"/>
  </si>
  <si>
    <t>(1) 포장</t>
    <phoneticPr fontId="11" type="noConversion"/>
  </si>
  <si>
    <t>(2) 운송</t>
    <phoneticPr fontId="11" type="noConversion"/>
  </si>
  <si>
    <t>(3) 반입</t>
    <phoneticPr fontId="11" type="noConversion"/>
  </si>
  <si>
    <t>(4) 도비</t>
    <phoneticPr fontId="11" type="noConversion"/>
  </si>
  <si>
    <t>(5) 출장비</t>
    <phoneticPr fontId="11" type="noConversion"/>
  </si>
  <si>
    <r>
      <t>(6) 기타경비</t>
    </r>
    <r>
      <rPr>
        <b/>
        <sz val="8"/>
        <rFont val="Arial"/>
        <family val="2"/>
      </rPr>
      <t/>
    </r>
    <phoneticPr fontId="11" type="noConversion"/>
  </si>
  <si>
    <t xml:space="preserve">● 견적명 : </t>
    <phoneticPr fontId="11" type="noConversion"/>
  </si>
  <si>
    <t>단가</t>
    <phoneticPr fontId="11" type="noConversion"/>
  </si>
  <si>
    <t>금액</t>
    <phoneticPr fontId="11" type="noConversion"/>
  </si>
  <si>
    <t>비고</t>
    <phoneticPr fontId="11" type="noConversion"/>
  </si>
  <si>
    <t>식</t>
    <phoneticPr fontId="11" type="noConversion"/>
  </si>
  <si>
    <t>1)</t>
    <phoneticPr fontId="11" type="noConversion"/>
  </si>
  <si>
    <t>EA</t>
    <phoneticPr fontId="11" type="noConversion"/>
  </si>
  <si>
    <t>구매품 소계</t>
    <phoneticPr fontId="11" type="noConversion"/>
  </si>
  <si>
    <t>-</t>
    <phoneticPr fontId="11" type="noConversion"/>
  </si>
  <si>
    <t>가공품 소계</t>
    <phoneticPr fontId="11" type="noConversion"/>
  </si>
  <si>
    <t>식</t>
    <phoneticPr fontId="11" type="noConversion"/>
  </si>
  <si>
    <t>1)</t>
    <phoneticPr fontId="11" type="noConversion"/>
  </si>
  <si>
    <t>구매품 소계</t>
    <phoneticPr fontId="11" type="noConversion"/>
  </si>
  <si>
    <t>set</t>
    <phoneticPr fontId="11" type="noConversion"/>
  </si>
  <si>
    <t>M</t>
    <phoneticPr fontId="11" type="noConversion"/>
  </si>
  <si>
    <t>[2] 전장/제어부 합계</t>
    <phoneticPr fontId="11" type="noConversion"/>
  </si>
  <si>
    <t>(1)기구설계</t>
    <phoneticPr fontId="11" type="noConversion"/>
  </si>
  <si>
    <t>전문경력(年)</t>
    <phoneticPr fontId="11" type="noConversion"/>
  </si>
  <si>
    <t>MD</t>
    <phoneticPr fontId="11" type="noConversion"/>
  </si>
  <si>
    <t>설계자(a)</t>
    <phoneticPr fontId="11" type="noConversion"/>
  </si>
  <si>
    <t>설계자(b)</t>
    <phoneticPr fontId="11" type="noConversion"/>
  </si>
  <si>
    <t>(2)전장설계</t>
    <phoneticPr fontId="11" type="noConversion"/>
  </si>
  <si>
    <t>(3)제어설계(PGM)</t>
    <phoneticPr fontId="11" type="noConversion"/>
  </si>
  <si>
    <t>(5)기구조립</t>
    <phoneticPr fontId="11" type="noConversion"/>
  </si>
  <si>
    <t>(6)전장조립(배선)</t>
    <phoneticPr fontId="11" type="noConversion"/>
  </si>
  <si>
    <t>(7)기구셋업/시운전</t>
    <phoneticPr fontId="11" type="noConversion"/>
  </si>
  <si>
    <t>(1) 포장</t>
    <phoneticPr fontId="11" type="noConversion"/>
  </si>
  <si>
    <t>CBM</t>
    <phoneticPr fontId="11" type="noConversion"/>
  </si>
  <si>
    <t>포장(Main)</t>
    <phoneticPr fontId="11" type="noConversion"/>
  </si>
  <si>
    <t>(2) 운송</t>
    <phoneticPr fontId="11" type="noConversion"/>
  </si>
  <si>
    <t>차량(1)</t>
    <phoneticPr fontId="11" type="noConversion"/>
  </si>
  <si>
    <t>대</t>
    <phoneticPr fontId="11" type="noConversion"/>
  </si>
  <si>
    <t>(3) 반입</t>
    <phoneticPr fontId="11" type="noConversion"/>
  </si>
  <si>
    <t>00 Ton</t>
    <phoneticPr fontId="11" type="noConversion"/>
  </si>
  <si>
    <t>지게차(1)</t>
    <phoneticPr fontId="11" type="noConversion"/>
  </si>
  <si>
    <t>(4) 도비</t>
    <phoneticPr fontId="11" type="noConversion"/>
  </si>
  <si>
    <t>도비공</t>
    <phoneticPr fontId="11" type="noConversion"/>
  </si>
  <si>
    <t>(5) 경비</t>
    <phoneticPr fontId="11" type="noConversion"/>
  </si>
  <si>
    <t>세척비</t>
    <phoneticPr fontId="11" type="noConversion"/>
  </si>
  <si>
    <t>-</t>
    <phoneticPr fontId="11" type="noConversion"/>
  </si>
  <si>
    <t>3)</t>
    <phoneticPr fontId="11" type="noConversion"/>
  </si>
  <si>
    <t>泊</t>
    <phoneticPr fontId="11" type="noConversion"/>
  </si>
  <si>
    <t>4)</t>
    <phoneticPr fontId="11" type="noConversion"/>
  </si>
  <si>
    <t>[4] 경비 합계</t>
    <phoneticPr fontId="11" type="noConversion"/>
  </si>
  <si>
    <t>Sub 합계</t>
    <phoneticPr fontId="11" type="noConversion"/>
  </si>
  <si>
    <t>[5]일반관리 및 기업이윤 (안전관리비 포함)</t>
    <phoneticPr fontId="11" type="noConversion"/>
  </si>
  <si>
    <t>업체 임의 이윤 적용</t>
    <phoneticPr fontId="11" type="noConversion"/>
  </si>
  <si>
    <t>TOTAL 합계</t>
    <phoneticPr fontId="11" type="noConversion"/>
  </si>
  <si>
    <t>[1]
기
구
부</t>
    <phoneticPr fontId="11" type="noConversion"/>
  </si>
  <si>
    <t>[4]
경
비</t>
    <phoneticPr fontId="11" type="noConversion"/>
  </si>
  <si>
    <t xml:space="preserve"> [1] 기구부 합계</t>
    <phoneticPr fontId="11" type="noConversion"/>
  </si>
  <si>
    <t>최종 합계 [ N 대 기준]</t>
    <phoneticPr fontId="11" type="noConversion"/>
  </si>
  <si>
    <t>1대 기준 총 금액</t>
    <phoneticPr fontId="11" type="noConversion"/>
  </si>
  <si>
    <t>T O T A L [ 1 대 기준]</t>
    <phoneticPr fontId="11" type="noConversion"/>
  </si>
  <si>
    <t>합계 금액( 1 대)</t>
    <phoneticPr fontId="11" type="noConversion"/>
  </si>
  <si>
    <t>최종 합계 금액( N 대)</t>
    <phoneticPr fontId="11" type="noConversion"/>
  </si>
  <si>
    <r>
      <t>협력사명</t>
    </r>
    <r>
      <rPr>
        <b/>
        <sz val="12"/>
        <color indexed="12"/>
        <rFont val="Arial"/>
        <family val="2"/>
      </rPr>
      <t xml:space="preserve"> : </t>
    </r>
    <phoneticPr fontId="11" type="noConversion"/>
  </si>
  <si>
    <t xml:space="preserve">협력사명 : </t>
    <phoneticPr fontId="11" type="noConversion"/>
  </si>
  <si>
    <t>(4)비젼설계(PGM)</t>
    <phoneticPr fontId="11" type="noConversion"/>
  </si>
  <si>
    <t>1)</t>
    <phoneticPr fontId="11" type="noConversion"/>
  </si>
  <si>
    <t>규격</t>
    <phoneticPr fontId="11" type="noConversion"/>
  </si>
  <si>
    <t xml:space="preserve">1. 협력사명 : </t>
    <phoneticPr fontId="89" type="noConversion"/>
  </si>
  <si>
    <t xml:space="preserve">2. 노무사(자사인원 or 외부계약) : ex) 자사 노무사 직원 보유 or 노무 전문 OOO과 외부계약 </t>
    <phoneticPr fontId="89" type="noConversion"/>
  </si>
  <si>
    <t>3. 안전관리담당자</t>
    <phoneticPr fontId="89" type="noConversion"/>
  </si>
  <si>
    <t xml:space="preserve">  - 담당자(정) : 과장 홍길동 / 010-0000-0000 / OOO@OOO.com</t>
    <phoneticPr fontId="89" type="noConversion"/>
  </si>
  <si>
    <t xml:space="preserve">  - 담당자(부) : 과장 임꺽정 / 010-0000-0000 / OOO@OOO.com</t>
    <phoneticPr fontId="89" type="noConversion"/>
  </si>
  <si>
    <t>★용역 : 인력만 제공받는 경우</t>
    <phoneticPr fontId="89" type="noConversion"/>
  </si>
  <si>
    <t>국내
/해외</t>
    <phoneticPr fontId="89" type="noConversion"/>
  </si>
  <si>
    <t>투입 현장 정보</t>
    <phoneticPr fontId="89" type="noConversion"/>
  </si>
  <si>
    <r>
      <t xml:space="preserve">PJT명
</t>
    </r>
    <r>
      <rPr>
        <sz val="10"/>
        <color rgb="FFC00000"/>
        <rFont val="맑은 고딕"/>
        <family val="3"/>
        <charset val="129"/>
        <scheme val="minor"/>
      </rPr>
      <t>(LG-PRI)</t>
    </r>
    <phoneticPr fontId="89" type="noConversion"/>
  </si>
  <si>
    <t>장비명</t>
    <phoneticPr fontId="89" type="noConversion"/>
  </si>
  <si>
    <t>지역명</t>
    <phoneticPr fontId="89" type="noConversion"/>
  </si>
  <si>
    <t>회사명</t>
    <phoneticPr fontId="89" type="noConversion"/>
  </si>
  <si>
    <r>
      <t xml:space="preserve">회사명 (외주경로)
</t>
    </r>
    <r>
      <rPr>
        <sz val="10"/>
        <color rgb="FFC00000"/>
        <rFont val="맑은 고딕"/>
        <family val="3"/>
        <charset val="129"/>
        <scheme val="minor"/>
      </rPr>
      <t>※ 구매품 / 가공품 공급업체는 제외함</t>
    </r>
    <phoneticPr fontId="89" type="noConversion"/>
  </si>
  <si>
    <r>
      <t xml:space="preserve">외주형태 구분
</t>
    </r>
    <r>
      <rPr>
        <sz val="10"/>
        <color rgb="FFC00000"/>
        <rFont val="맑은 고딕"/>
        <family val="3"/>
        <charset val="129"/>
        <scheme val="minor"/>
      </rPr>
      <t>(제조/용역)</t>
    </r>
    <phoneticPr fontId="89" type="noConversion"/>
  </si>
  <si>
    <r>
      <t xml:space="preserve">외주업무 범위
</t>
    </r>
    <r>
      <rPr>
        <sz val="10"/>
        <color rgb="FFC00000"/>
        <rFont val="맑은 고딕"/>
        <family val="3"/>
        <charset val="129"/>
        <scheme val="minor"/>
      </rPr>
      <t>(구체적)</t>
    </r>
    <phoneticPr fontId="89" type="noConversion"/>
  </si>
  <si>
    <r>
      <t xml:space="preserve">설치/셋업 장소
</t>
    </r>
    <r>
      <rPr>
        <sz val="10"/>
        <color rgb="FFC00000"/>
        <rFont val="맑은 고딕"/>
        <family val="3"/>
        <charset val="129"/>
        <scheme val="minor"/>
      </rPr>
      <t>(제작후)</t>
    </r>
    <phoneticPr fontId="89" type="noConversion"/>
  </si>
  <si>
    <t>해외</t>
    <phoneticPr fontId="89" type="noConversion"/>
  </si>
  <si>
    <t>중국 쿤산</t>
    <phoneticPr fontId="89" type="noConversion"/>
  </si>
  <si>
    <t>JDI</t>
    <phoneticPr fontId="89" type="noConversion"/>
  </si>
  <si>
    <t>C-PJT</t>
    <phoneticPr fontId="89" type="noConversion"/>
  </si>
  <si>
    <t>잉크젯</t>
    <phoneticPr fontId="89" type="noConversion"/>
  </si>
  <si>
    <t>㈜장비회사</t>
    <phoneticPr fontId="89" type="noConversion"/>
  </si>
  <si>
    <t>제조</t>
    <phoneticPr fontId="89" type="noConversion"/>
  </si>
  <si>
    <t>-</t>
    <phoneticPr fontId="89" type="noConversion"/>
  </si>
  <si>
    <t>LG</t>
    <phoneticPr fontId="89" type="noConversion"/>
  </si>
  <si>
    <r>
      <t xml:space="preserve">㈜장비회사 &gt; </t>
    </r>
    <r>
      <rPr>
        <b/>
        <sz val="10"/>
        <color theme="1"/>
        <rFont val="맑은 고딕"/>
        <family val="3"/>
        <charset val="129"/>
        <scheme val="minor"/>
      </rPr>
      <t>대성FA</t>
    </r>
    <phoneticPr fontId="89" type="noConversion"/>
  </si>
  <si>
    <t>Unit 제작+설치/셋업</t>
    <phoneticPr fontId="89" type="noConversion"/>
  </si>
  <si>
    <r>
      <t xml:space="preserve">㈜장비회사 &gt; 중성FA &gt; </t>
    </r>
    <r>
      <rPr>
        <b/>
        <sz val="10"/>
        <color theme="1"/>
        <rFont val="맑은 고딕"/>
        <family val="3"/>
        <charset val="129"/>
        <scheme val="minor"/>
      </rPr>
      <t>일진 ENG</t>
    </r>
    <phoneticPr fontId="89" type="noConversion"/>
  </si>
  <si>
    <t>부품가공+납품</t>
    <phoneticPr fontId="89" type="noConversion"/>
  </si>
  <si>
    <t>중성FA</t>
    <phoneticPr fontId="89" type="noConversion"/>
  </si>
  <si>
    <r>
      <t xml:space="preserve">㈜장비회사 &gt; 중성FA &gt; 이진 ENG &gt; </t>
    </r>
    <r>
      <rPr>
        <b/>
        <sz val="10"/>
        <color theme="1"/>
        <rFont val="맑은 고딕"/>
        <family val="3"/>
        <charset val="129"/>
        <scheme val="minor"/>
      </rPr>
      <t>조립전공</t>
    </r>
    <phoneticPr fontId="89" type="noConversion"/>
  </si>
  <si>
    <t>용역</t>
    <phoneticPr fontId="89" type="noConversion"/>
  </si>
  <si>
    <t>조립/셋업</t>
    <phoneticPr fontId="89" type="noConversion"/>
  </si>
  <si>
    <t>㈜장비회사, LG</t>
    <phoneticPr fontId="89" type="noConversion"/>
  </si>
  <si>
    <r>
      <t xml:space="preserve">㈜장비회사 &gt; 소성FA &gt; 삼진 ENG &gt; </t>
    </r>
    <r>
      <rPr>
        <b/>
        <sz val="10"/>
        <color theme="1"/>
        <rFont val="맑은 고딕"/>
        <family val="3"/>
        <charset val="129"/>
        <scheme val="minor"/>
      </rPr>
      <t>매일인력</t>
    </r>
    <phoneticPr fontId="89" type="noConversion"/>
  </si>
  <si>
    <t>셋업</t>
    <phoneticPr fontId="89" type="noConversion"/>
  </si>
  <si>
    <t>국내</t>
    <phoneticPr fontId="89" type="noConversion"/>
  </si>
  <si>
    <t>파주</t>
    <phoneticPr fontId="89" type="noConversion"/>
  </si>
  <si>
    <t>LGD</t>
    <phoneticPr fontId="89" type="noConversion"/>
  </si>
  <si>
    <t>E42</t>
    <phoneticPr fontId="89" type="noConversion"/>
  </si>
  <si>
    <t>진공라인</t>
    <phoneticPr fontId="89" type="noConversion"/>
  </si>
  <si>
    <r>
      <t xml:space="preserve">㈜장비회사 &gt; </t>
    </r>
    <r>
      <rPr>
        <b/>
        <sz val="10"/>
        <color theme="1"/>
        <rFont val="맑은 고딕"/>
        <family val="3"/>
        <charset val="129"/>
        <scheme val="minor"/>
      </rPr>
      <t>소성FA</t>
    </r>
    <phoneticPr fontId="89" type="noConversion"/>
  </si>
  <si>
    <t>전장 제작+설치/셋업</t>
    <phoneticPr fontId="89" type="noConversion"/>
  </si>
  <si>
    <r>
      <t xml:space="preserve">㈜장비회사 &gt; 세명 &gt; </t>
    </r>
    <r>
      <rPr>
        <b/>
        <sz val="10"/>
        <color theme="1"/>
        <rFont val="맑은 고딕"/>
        <family val="3"/>
        <charset val="129"/>
        <scheme val="minor"/>
      </rPr>
      <t>형제인력</t>
    </r>
    <phoneticPr fontId="89" type="noConversion"/>
  </si>
  <si>
    <t>비고</t>
    <phoneticPr fontId="11" type="noConversion"/>
  </si>
  <si>
    <t>외주계획내용</t>
    <phoneticPr fontId="11" type="noConversion"/>
  </si>
  <si>
    <t>▣ 외주계획서</t>
    <phoneticPr fontId="89" type="noConversion"/>
  </si>
  <si>
    <t>장비 대수</t>
    <phoneticPr fontId="11" type="noConversion"/>
  </si>
  <si>
    <t>N대</t>
    <phoneticPr fontId="11" type="noConversion"/>
  </si>
  <si>
    <t>최종 합계</t>
    <phoneticPr fontId="11" type="noConversion"/>
  </si>
  <si>
    <t>N대 기준 총 금액</t>
    <phoneticPr fontId="11" type="noConversion"/>
  </si>
  <si>
    <t>4. 기 타   : 상기 견적은 00월 00일 LG이노텍 담당자 요청사양에 의거 작성함.</t>
    <phoneticPr fontId="11" type="noConversion"/>
  </si>
  <si>
    <t>업체명</t>
    <phoneticPr fontId="11" type="noConversion"/>
  </si>
  <si>
    <t>LGIT</t>
    <phoneticPr fontId="23" type="noConversion"/>
  </si>
  <si>
    <t>견 적 처 : ㈜킴스옵텍</t>
    <phoneticPr fontId="11" type="noConversion"/>
  </si>
  <si>
    <t>사업장번호:  129-81-83543</t>
    <phoneticPr fontId="21" type="noConversion"/>
  </si>
  <si>
    <t>대        표:    김  진  성  (인)</t>
    <phoneticPr fontId="21" type="noConversion"/>
  </si>
  <si>
    <r>
      <t xml:space="preserve">주        소: </t>
    </r>
    <r>
      <rPr>
        <b/>
        <sz val="10"/>
        <rFont val="돋움"/>
        <family val="3"/>
        <charset val="129"/>
      </rPr>
      <t>경기도 성남시 중원구</t>
    </r>
    <phoneticPr fontId="21" type="noConversion"/>
  </si>
  <si>
    <t xml:space="preserve">TEL : 031-776-0933 </t>
    <phoneticPr fontId="21" type="noConversion"/>
  </si>
  <si>
    <t xml:space="preserve">FAX : 031-776-0936 </t>
    <phoneticPr fontId="21" type="noConversion"/>
  </si>
  <si>
    <t>흑색 아노다이징</t>
    <phoneticPr fontId="11" type="noConversion"/>
  </si>
  <si>
    <t>익산비철</t>
    <phoneticPr fontId="11" type="noConversion"/>
  </si>
  <si>
    <t>엠티케이솔루션</t>
    <phoneticPr fontId="11" type="noConversion"/>
  </si>
  <si>
    <t>포엠테크</t>
    <phoneticPr fontId="11" type="noConversion"/>
  </si>
  <si>
    <t>27)</t>
  </si>
  <si>
    <t>28)</t>
  </si>
  <si>
    <t>29)</t>
  </si>
  <si>
    <t>30)</t>
  </si>
  <si>
    <t>31)</t>
  </si>
  <si>
    <t>32)</t>
  </si>
  <si>
    <t>33)</t>
  </si>
  <si>
    <t>34)</t>
  </si>
  <si>
    <t>35)</t>
  </si>
  <si>
    <t>36)</t>
  </si>
  <si>
    <t>37)</t>
  </si>
  <si>
    <t>38)</t>
  </si>
  <si>
    <t>39)</t>
  </si>
  <si>
    <t>40)</t>
  </si>
  <si>
    <t>41)</t>
  </si>
  <si>
    <t>42)</t>
  </si>
  <si>
    <t>송산메카</t>
    <phoneticPr fontId="11" type="noConversion"/>
  </si>
  <si>
    <t>EA</t>
    <phoneticPr fontId="11" type="noConversion"/>
  </si>
  <si>
    <t>Brkt, Pannel 후가공</t>
    <phoneticPr fontId="11" type="noConversion"/>
  </si>
  <si>
    <t>킴스옵텍</t>
    <phoneticPr fontId="11" type="noConversion"/>
  </si>
  <si>
    <t>MCT,드릴,탭핑</t>
    <phoneticPr fontId="11" type="noConversion"/>
  </si>
  <si>
    <t>set</t>
    <phoneticPr fontId="11" type="noConversion"/>
  </si>
  <si>
    <t>Motion controller parts : SMPS외</t>
    <phoneticPr fontId="11" type="noConversion"/>
  </si>
  <si>
    <t>MEAMWELL 외</t>
    <phoneticPr fontId="11" type="noConversion"/>
  </si>
  <si>
    <t>1)</t>
    <phoneticPr fontId="11" type="noConversion"/>
  </si>
  <si>
    <t>[4]
인
건
비</t>
    <phoneticPr fontId="11" type="noConversion"/>
  </si>
  <si>
    <t>[4] 인건비 합계</t>
    <phoneticPr fontId="11" type="noConversion"/>
  </si>
  <si>
    <t>Wrapping Packing</t>
    <phoneticPr fontId="11" type="noConversion"/>
  </si>
  <si>
    <t>(4) DARKBOX assy</t>
    <phoneticPr fontId="11" type="noConversion"/>
  </si>
  <si>
    <t xml:space="preserve"> 사기막골 124 SKn테크노파크 메가동 608호</t>
    <phoneticPr fontId="11" type="noConversion"/>
  </si>
  <si>
    <t>e-mail : stkim@kimsoptec.com</t>
    <phoneticPr fontId="11" type="noConversion"/>
  </si>
  <si>
    <t>Subject : Collimation Lens 평가 및 측정 System 제작</t>
    <phoneticPr fontId="11" type="noConversion"/>
  </si>
  <si>
    <t>43)</t>
  </si>
  <si>
    <t>44)</t>
  </si>
  <si>
    <t>45)</t>
  </si>
  <si>
    <t>46)</t>
  </si>
  <si>
    <t>47)</t>
  </si>
  <si>
    <t>48)</t>
  </si>
  <si>
    <t>49)</t>
  </si>
  <si>
    <t>50)</t>
  </si>
  <si>
    <t>51)</t>
  </si>
  <si>
    <t>52)</t>
  </si>
  <si>
    <t>53)</t>
  </si>
  <si>
    <t>54)</t>
  </si>
  <si>
    <t>55)</t>
  </si>
  <si>
    <t>56)</t>
  </si>
  <si>
    <t>57)</t>
  </si>
  <si>
    <t>MOTOR</t>
    <phoneticPr fontId="11" type="noConversion"/>
  </si>
  <si>
    <t>58)</t>
  </si>
  <si>
    <t>59)</t>
  </si>
  <si>
    <t>60)</t>
  </si>
  <si>
    <t>61)</t>
  </si>
  <si>
    <t>62)</t>
  </si>
  <si>
    <t>63)</t>
  </si>
  <si>
    <t>64)</t>
  </si>
  <si>
    <t>65)</t>
  </si>
  <si>
    <t>66)</t>
  </si>
  <si>
    <t>67)</t>
  </si>
  <si>
    <t>68)</t>
  </si>
  <si>
    <t>69)</t>
  </si>
  <si>
    <t xml:space="preserve">산업용 PC </t>
    <phoneticPr fontId="11" type="noConversion"/>
  </si>
  <si>
    <t>1.4톤 카고(성남=&gt;안산)</t>
    <phoneticPr fontId="11" type="noConversion"/>
  </si>
  <si>
    <t>etc</t>
    <phoneticPr fontId="11" type="noConversion"/>
  </si>
  <si>
    <t>(1) Sample &amp; L/S Assy</t>
    <phoneticPr fontId="11" type="noConversion"/>
  </si>
  <si>
    <t>(2) GONIO STAGE ASSY</t>
    <phoneticPr fontId="11" type="noConversion"/>
  </si>
  <si>
    <t>(3) GONIO-Z STAGE ASSY</t>
    <phoneticPr fontId="11" type="noConversion"/>
  </si>
  <si>
    <t xml:space="preserve">(5) 5축 Motion Controller </t>
    <phoneticPr fontId="11" type="noConversion"/>
  </si>
  <si>
    <t>(6) PC System</t>
    <phoneticPr fontId="11" type="noConversion"/>
  </si>
  <si>
    <t>납 기 : 발주일로부터 90일</t>
    <phoneticPr fontId="24" type="noConversion"/>
  </si>
  <si>
    <t>(9)제어셋업/시운전</t>
    <phoneticPr fontId="11" type="noConversion"/>
  </si>
  <si>
    <t>(10)비젼셋업/시운전</t>
    <phoneticPr fontId="11" type="noConversion"/>
  </si>
  <si>
    <t>(11)기구 양산대기</t>
    <phoneticPr fontId="11" type="noConversion"/>
  </si>
  <si>
    <t>(12)제어 양산대기</t>
    <phoneticPr fontId="11" type="noConversion"/>
  </si>
  <si>
    <t>(13)비젼 양산대기</t>
    <phoneticPr fontId="11" type="noConversion"/>
  </si>
  <si>
    <t>(8)전장셋업/시운전</t>
    <phoneticPr fontId="11" type="noConversion"/>
  </si>
  <si>
    <t>SAN-12005H-450-3SL-RAY-674A</t>
    <phoneticPr fontId="11" type="noConversion"/>
  </si>
  <si>
    <t>X-Y-Z Stage</t>
    <phoneticPr fontId="11" type="noConversion"/>
  </si>
  <si>
    <t>감속기</t>
    <phoneticPr fontId="11" type="noConversion"/>
  </si>
  <si>
    <t>KGT60-B-18</t>
    <phoneticPr fontId="11" type="noConversion"/>
  </si>
  <si>
    <t>EZI-SERVO-PR-60L-A</t>
    <phoneticPr fontId="11" type="noConversion"/>
  </si>
  <si>
    <t>EZI-SERVO-PR-60L-A-BK</t>
    <phoneticPr fontId="11" type="noConversion"/>
  </si>
  <si>
    <t>CONVERTER</t>
    <phoneticPr fontId="11" type="noConversion"/>
  </si>
  <si>
    <t>FAS-RCR</t>
    <phoneticPr fontId="11" type="noConversion"/>
  </si>
  <si>
    <t>MOTOR CABLE</t>
    <phoneticPr fontId="11" type="noConversion"/>
  </si>
  <si>
    <t>CSVO</t>
    <phoneticPr fontId="11" type="noConversion"/>
  </si>
  <si>
    <t>Limit Sensor</t>
    <phoneticPr fontId="11" type="noConversion"/>
  </si>
  <si>
    <t>EE-SX674A</t>
    <phoneticPr fontId="11" type="noConversion"/>
  </si>
  <si>
    <t>LM Guide</t>
    <phoneticPr fontId="11" type="noConversion"/>
  </si>
  <si>
    <t>AR15</t>
    <phoneticPr fontId="11" type="noConversion"/>
  </si>
  <si>
    <t>EZI-SERVO-PR-42L-A</t>
    <phoneticPr fontId="11" type="noConversion"/>
  </si>
  <si>
    <t>원재료 : X-Y-Z Main Base</t>
    <phoneticPr fontId="11" type="noConversion"/>
  </si>
  <si>
    <t>AL6061</t>
    <phoneticPr fontId="11" type="noConversion"/>
  </si>
  <si>
    <t>원재료 : X-Silde Base</t>
    <phoneticPr fontId="11" type="noConversion"/>
  </si>
  <si>
    <t>원재료 : Z-Base</t>
    <phoneticPr fontId="11" type="noConversion"/>
  </si>
  <si>
    <t>원재료 : Y-Silde Base</t>
    <phoneticPr fontId="11" type="noConversion"/>
  </si>
  <si>
    <t>원재료 :  Z-Silde Base</t>
    <phoneticPr fontId="11" type="noConversion"/>
  </si>
  <si>
    <t>원재료 :  Z-Silde Base-1</t>
    <phoneticPr fontId="11" type="noConversion"/>
  </si>
  <si>
    <t>원재료 : X-Cable BK</t>
    <phoneticPr fontId="11" type="noConversion"/>
  </si>
  <si>
    <t>원재료 : Y-Cable BK</t>
    <phoneticPr fontId="11" type="noConversion"/>
  </si>
  <si>
    <t>가공비 : X-Y-Z Main Base</t>
    <phoneticPr fontId="11" type="noConversion"/>
  </si>
  <si>
    <t>가공비 : X-Silde Base</t>
    <phoneticPr fontId="11" type="noConversion"/>
  </si>
  <si>
    <t>가공비 : Z-Base</t>
    <phoneticPr fontId="11" type="noConversion"/>
  </si>
  <si>
    <t>가공비 : Y-Silde Base</t>
    <phoneticPr fontId="11" type="noConversion"/>
  </si>
  <si>
    <t>가공비 :  Z-Silde Base</t>
    <phoneticPr fontId="11" type="noConversion"/>
  </si>
  <si>
    <t>가공비 :  Z-Silde Base-1</t>
    <phoneticPr fontId="11" type="noConversion"/>
  </si>
  <si>
    <t>가공비 : X-Cable BK</t>
    <phoneticPr fontId="11" type="noConversion"/>
  </si>
  <si>
    <t>가공비 : Y-Cable BK</t>
    <phoneticPr fontId="11" type="noConversion"/>
  </si>
  <si>
    <t>후처리비 : X-Y-Z Main Base</t>
    <phoneticPr fontId="11" type="noConversion"/>
  </si>
  <si>
    <t>후처리비 : X-Silde Base</t>
    <phoneticPr fontId="11" type="noConversion"/>
  </si>
  <si>
    <t>후처리비 : Z-Base</t>
    <phoneticPr fontId="11" type="noConversion"/>
  </si>
  <si>
    <t>후처리비 : Y-Silde Base</t>
    <phoneticPr fontId="11" type="noConversion"/>
  </si>
  <si>
    <t>후처리비 :  Z-Silde Base</t>
    <phoneticPr fontId="11" type="noConversion"/>
  </si>
  <si>
    <t>후처리비 :  Z-Silde Base-1</t>
    <phoneticPr fontId="11" type="noConversion"/>
  </si>
  <si>
    <t>후처리비 : X-Cable BK</t>
    <phoneticPr fontId="11" type="noConversion"/>
  </si>
  <si>
    <t>후처리비 : Y-Cable BK</t>
    <phoneticPr fontId="11" type="noConversion"/>
  </si>
  <si>
    <t>원재료 : Z-Cable BK</t>
    <phoneticPr fontId="11" type="noConversion"/>
  </si>
  <si>
    <t>후처리비 : Z-Cable BK</t>
    <phoneticPr fontId="11" type="noConversion"/>
  </si>
  <si>
    <t>가공비 : Z-Cable BK</t>
    <phoneticPr fontId="11" type="noConversion"/>
  </si>
  <si>
    <t>(1) Unit명 : X-Y-Z-Tx-Ty-R Stage Assy</t>
    <phoneticPr fontId="11" type="noConversion"/>
  </si>
  <si>
    <t>원재료 : Tilt Main Base</t>
    <phoneticPr fontId="11" type="noConversion"/>
  </si>
  <si>
    <t>원재료 : Tx-Base</t>
    <phoneticPr fontId="11" type="noConversion"/>
  </si>
  <si>
    <t>원재료 : Tx-Support BK</t>
    <phoneticPr fontId="11" type="noConversion"/>
  </si>
  <si>
    <t>원재료 : Z-Silde Suppor-1</t>
    <phoneticPr fontId="11" type="noConversion"/>
  </si>
  <si>
    <t>원재료 : Z-Silde Suppor</t>
    <phoneticPr fontId="11" type="noConversion"/>
  </si>
  <si>
    <t>원재료 : Z-Base Suppor</t>
    <phoneticPr fontId="11" type="noConversion"/>
  </si>
  <si>
    <t>원재료 : Y-Guide  Suppor</t>
    <phoneticPr fontId="11" type="noConversion"/>
  </si>
  <si>
    <t>가공비 : Z-Base Suppor</t>
    <phoneticPr fontId="11" type="noConversion"/>
  </si>
  <si>
    <t>가공비 : Z-Silde Suppor</t>
    <phoneticPr fontId="11" type="noConversion"/>
  </si>
  <si>
    <t>가공비 : Z-Silde Suppor-1</t>
    <phoneticPr fontId="11" type="noConversion"/>
  </si>
  <si>
    <t>후처리비 : Z-Base Suppor</t>
    <phoneticPr fontId="11" type="noConversion"/>
  </si>
  <si>
    <t>후처리비 : Z-Silde Suppor</t>
    <phoneticPr fontId="11" type="noConversion"/>
  </si>
  <si>
    <t>후처리비 : Z-Silde Suppor-1</t>
    <phoneticPr fontId="11" type="noConversion"/>
  </si>
  <si>
    <t>원재료 : Tx-Support BK-1</t>
    <phoneticPr fontId="11" type="noConversion"/>
  </si>
  <si>
    <t>원재료 : Tx-Support BK-2</t>
    <phoneticPr fontId="11" type="noConversion"/>
  </si>
  <si>
    <t>원재료 : Tx-Bearing Holder</t>
    <phoneticPr fontId="11" type="noConversion"/>
  </si>
  <si>
    <t>원재료 : Ty-Support</t>
    <phoneticPr fontId="11" type="noConversion"/>
  </si>
  <si>
    <t>원재료 : Ty-Support-1</t>
    <phoneticPr fontId="11" type="noConversion"/>
  </si>
  <si>
    <t>원재료 : Ty-Support-2</t>
    <phoneticPr fontId="11" type="noConversion"/>
  </si>
  <si>
    <t>후처리비 : Y-Guide  Suppor</t>
    <phoneticPr fontId="11" type="noConversion"/>
  </si>
  <si>
    <t>후처리비 : Tilt Main Base</t>
    <phoneticPr fontId="11" type="noConversion"/>
  </si>
  <si>
    <t>후처리비 : Tx-Base</t>
    <phoneticPr fontId="11" type="noConversion"/>
  </si>
  <si>
    <t>후처리비 : Tx-Support BK</t>
    <phoneticPr fontId="11" type="noConversion"/>
  </si>
  <si>
    <t>후처리비 : Tx-Support BK-1</t>
    <phoneticPr fontId="11" type="noConversion"/>
  </si>
  <si>
    <t>후처리비 : Tx-Support BK-2</t>
    <phoneticPr fontId="11" type="noConversion"/>
  </si>
  <si>
    <t>후처리비 : Tx-Bearing Holder</t>
    <phoneticPr fontId="11" type="noConversion"/>
  </si>
  <si>
    <t>후처리비 : Ty-Support</t>
    <phoneticPr fontId="11" type="noConversion"/>
  </si>
  <si>
    <t>후처리비 : Ty-Support-1</t>
    <phoneticPr fontId="11" type="noConversion"/>
  </si>
  <si>
    <t>후처리비 : Ty-Support-2</t>
    <phoneticPr fontId="11" type="noConversion"/>
  </si>
  <si>
    <t>가공비 : Y-Guide  Suppor</t>
    <phoneticPr fontId="11" type="noConversion"/>
  </si>
  <si>
    <t>가공비 : Tilt Main Base</t>
    <phoneticPr fontId="11" type="noConversion"/>
  </si>
  <si>
    <t>가공비 : Tx-Base</t>
    <phoneticPr fontId="11" type="noConversion"/>
  </si>
  <si>
    <t>가공비 : Tx-Support BK</t>
    <phoneticPr fontId="11" type="noConversion"/>
  </si>
  <si>
    <t>가공비 : Tx-Support BK-1</t>
    <phoneticPr fontId="11" type="noConversion"/>
  </si>
  <si>
    <t>가공비 : Tx-Support BK-2</t>
    <phoneticPr fontId="11" type="noConversion"/>
  </si>
  <si>
    <t>가공비 : Tx-Bearing Holder</t>
    <phoneticPr fontId="11" type="noConversion"/>
  </si>
  <si>
    <t>가공비 : Ty-Support</t>
    <phoneticPr fontId="11" type="noConversion"/>
  </si>
  <si>
    <t>가공비 : Ty-Support-1</t>
    <phoneticPr fontId="11" type="noConversion"/>
  </si>
  <si>
    <t>가공비 : Ty-Support-2</t>
    <phoneticPr fontId="11" type="noConversion"/>
  </si>
  <si>
    <t>대성금속</t>
    <phoneticPr fontId="11" type="noConversion"/>
  </si>
  <si>
    <t>원재료 : Ty-Base</t>
    <phoneticPr fontId="11" type="noConversion"/>
  </si>
  <si>
    <t>후처리비 : Ty-Base</t>
    <phoneticPr fontId="11" type="noConversion"/>
  </si>
  <si>
    <t>(2) Unit명 : DARKBOX assy</t>
    <phoneticPr fontId="11" type="noConversion"/>
  </si>
  <si>
    <t>(3) Unit명 : LED Charts assy</t>
    <phoneticPr fontId="11" type="noConversion"/>
  </si>
  <si>
    <t>가공비 : Ty-Base</t>
    <phoneticPr fontId="11" type="noConversion"/>
  </si>
  <si>
    <t>원재료 : AL Profile</t>
    <phoneticPr fontId="11" type="noConversion"/>
  </si>
  <si>
    <t>원재료 : Frame Lower Plate</t>
    <phoneticPr fontId="11" type="noConversion"/>
  </si>
  <si>
    <t>SPCC</t>
    <phoneticPr fontId="11" type="noConversion"/>
  </si>
  <si>
    <t>레이저 커팅</t>
    <phoneticPr fontId="11" type="noConversion"/>
  </si>
  <si>
    <t>승민테크</t>
    <phoneticPr fontId="11" type="noConversion"/>
  </si>
  <si>
    <t>가공비 : Frame Lower Plate</t>
    <phoneticPr fontId="11" type="noConversion"/>
  </si>
  <si>
    <t>후처리비 : Frame Lower Plate</t>
    <phoneticPr fontId="11" type="noConversion"/>
  </si>
  <si>
    <t xml:space="preserve">(4) Unit명 : 6축 Motion Controller </t>
    <phoneticPr fontId="11" type="noConversion"/>
  </si>
  <si>
    <t>(5) Unit명 : PC System</t>
    <phoneticPr fontId="11" type="noConversion"/>
  </si>
  <si>
    <t>원재료 : LED Main Base</t>
    <phoneticPr fontId="11" type="noConversion"/>
  </si>
  <si>
    <t>AL6061</t>
    <phoneticPr fontId="11" type="noConversion"/>
  </si>
  <si>
    <t>원재료 : Chart Case</t>
    <phoneticPr fontId="11" type="noConversion"/>
  </si>
  <si>
    <t>가공비 : LED Main Base</t>
    <phoneticPr fontId="11" type="noConversion"/>
  </si>
  <si>
    <t>후처리비 : LED Main Base</t>
    <phoneticPr fontId="11" type="noConversion"/>
  </si>
  <si>
    <t>가공비 : Chart Case</t>
    <phoneticPr fontId="11" type="noConversion"/>
  </si>
  <si>
    <t>후처리비 : Chart Case</t>
    <phoneticPr fontId="11" type="noConversion"/>
  </si>
  <si>
    <t>EA</t>
  </si>
  <si>
    <t>EA</t>
    <phoneticPr fontId="11" type="noConversion"/>
  </si>
  <si>
    <t>Dark Box AL Profile 1set</t>
    <phoneticPr fontId="11" type="noConversion"/>
  </si>
  <si>
    <t>Chart AL Profile 1set</t>
    <phoneticPr fontId="11" type="noConversion"/>
  </si>
  <si>
    <t>(1) Unit명 : IR LED Light</t>
    <phoneticPr fontId="11" type="noConversion"/>
  </si>
  <si>
    <t>LED Controller</t>
    <phoneticPr fontId="11" type="noConversion"/>
  </si>
  <si>
    <t>400CH Constant Current</t>
    <phoneticPr fontId="11" type="noConversion"/>
  </si>
  <si>
    <t>LED Panel (LED 40ea) * 10set</t>
    <phoneticPr fontId="11" type="noConversion"/>
  </si>
  <si>
    <t>Metal PCB</t>
    <phoneticPr fontId="11" type="noConversion"/>
  </si>
  <si>
    <t>제작품 소계</t>
    <phoneticPr fontId="11" type="noConversion"/>
  </si>
  <si>
    <t>(2) 전장부</t>
    <phoneticPr fontId="11" type="noConversion"/>
  </si>
  <si>
    <t>D4SL-N2NFA-D (Doorlock)</t>
    <phoneticPr fontId="11" type="noConversion"/>
  </si>
  <si>
    <t>OMRON</t>
    <phoneticPr fontId="11" type="noConversion"/>
  </si>
  <si>
    <t>D4SL-NSK10-LKH-K (Doorlock)</t>
    <phoneticPr fontId="11" type="noConversion"/>
  </si>
  <si>
    <t>G7SA-2A2B / P7SA-10F-ND</t>
    <phoneticPr fontId="11" type="noConversion"/>
  </si>
  <si>
    <t>K22-91R-EMS</t>
    <phoneticPr fontId="11" type="noConversion"/>
  </si>
  <si>
    <t>KACON</t>
    <phoneticPr fontId="11" type="noConversion"/>
  </si>
  <si>
    <t>HR-KEG-72</t>
    <phoneticPr fontId="11" type="noConversion"/>
  </si>
  <si>
    <t>KACON</t>
  </si>
  <si>
    <t>Motion controller Cable 외주제작</t>
    <phoneticPr fontId="11" type="noConversion"/>
  </si>
  <si>
    <t>신진케이블</t>
    <phoneticPr fontId="11" type="noConversion"/>
  </si>
  <si>
    <t>[2]
전
장
/
회
로</t>
    <phoneticPr fontId="11" type="noConversion"/>
  </si>
  <si>
    <t>AL6061(고베판)</t>
    <phoneticPr fontId="11" type="noConversion"/>
  </si>
  <si>
    <t>일본 주문 생산품.</t>
    <phoneticPr fontId="11" type="noConversion"/>
  </si>
  <si>
    <t>3인*1회</t>
    <phoneticPr fontId="11" type="noConversion"/>
  </si>
  <si>
    <t>Quotation no : KOGQ-22617A</t>
    <phoneticPr fontId="11" type="noConversion"/>
  </si>
  <si>
    <t>Dark Box 내부 코팅</t>
    <phoneticPr fontId="11" type="noConversion"/>
  </si>
  <si>
    <t>송산메카</t>
    <phoneticPr fontId="11" type="noConversion"/>
  </si>
  <si>
    <t>9)</t>
    <phoneticPr fontId="11" type="noConversion"/>
  </si>
  <si>
    <t>B&amp;K Precision</t>
    <phoneticPr fontId="11" type="noConversion"/>
  </si>
  <si>
    <t>42V / 20A (320Watt)</t>
    <phoneticPr fontId="11" type="noConversion"/>
  </si>
  <si>
    <t>date     : 2021-10-20</t>
    <phoneticPr fontId="21" type="noConversion"/>
  </si>
  <si>
    <t>합계금액: \62,920,000원(부가세포함)</t>
    <phoneticPr fontId="11" type="noConversion"/>
  </si>
  <si>
    <r>
      <t>(</t>
    </r>
    <r>
      <rPr>
        <b/>
        <sz val="10"/>
        <rFont val="돋움"/>
        <family val="3"/>
        <charset val="129"/>
      </rPr>
      <t>견적일자</t>
    </r>
    <r>
      <rPr>
        <b/>
        <sz val="10"/>
        <rFont val="Arial"/>
        <family val="2"/>
      </rPr>
      <t xml:space="preserve"> : 2022.  10 . 20 . )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</si>
</sst>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_ &quot;₩&quot;* #,##0_ ;_ &quot;₩&quot;* \-#,##0_ ;_ &quot;₩&quot;* &quot;-&quot;_ ;_ @_ "/>
    <numFmt numFmtId="179" formatCode="_ * #,##0_ ;_ * \-#,##0_ ;_ * &quot;-&quot;_ ;_ @_ "/>
    <numFmt numFmtId="180" formatCode="_ &quot;₩&quot;* #,##0.00_ ;_ &quot;₩&quot;* \-#,##0.00_ ;_ &quot;₩&quot;* &quot;-&quot;??_ ;_ @_ "/>
    <numFmt numFmtId="181" formatCode="_ * #,##0.00_ ;_ * \-#,##0.00_ ;_ * &quot;-&quot;??_ ;_ @_ "/>
    <numFmt numFmtId="182" formatCode="0.00_)"/>
    <numFmt numFmtId="183" formatCode="_ * #,##0_ ;_ * &quot;₩&quot;\!\-#,##0_ ;_ * &quot;-&quot;_ ;_ @_ "/>
    <numFmt numFmtId="184" formatCode="_ * #,##0.00_ ;_ * &quot;₩&quot;\!\-#,##0.00_ ;_ * &quot;-&quot;??_ ;_ @_ "/>
    <numFmt numFmtId="185" formatCode="&quot;₩&quot;#,##0;&quot;₩&quot;&quot;₩&quot;&quot;₩&quot;&quot;₩&quot;&quot;₩&quot;&quot;₩&quot;&quot;₩&quot;&quot;₩&quot;&quot;₩&quot;\!\-#,##0"/>
    <numFmt numFmtId="186" formatCode="&quot;₩&quot;#,##0.00;&quot;₩&quot;&quot;₩&quot;&quot;₩&quot;&quot;₩&quot;&quot;₩&quot;&quot;₩&quot;&quot;₩&quot;&quot;₩&quot;&quot;₩&quot;\!\-#,##0.00"/>
    <numFmt numFmtId="187" formatCode="0.0%"/>
    <numFmt numFmtId="188" formatCode="_-* #,##0.00000000_-;\-* #,##0.00000000_-;_-* &quot;-&quot;??_-;_-@_-"/>
  </numFmts>
  <fonts count="102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b/>
      <sz val="10"/>
      <name val="Helv"/>
      <family val="2"/>
    </font>
    <font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0"/>
      <name val="Arial"/>
      <family val="2"/>
    </font>
    <font>
      <sz val="8"/>
      <name val="돋움"/>
      <family val="3"/>
      <charset val="129"/>
    </font>
    <font>
      <b/>
      <sz val="10"/>
      <name val="Arial"/>
      <family val="2"/>
    </font>
    <font>
      <b/>
      <sz val="10"/>
      <name val="돋움"/>
      <family val="3"/>
      <charset val="129"/>
    </font>
    <font>
      <b/>
      <sz val="8"/>
      <name val="Arial"/>
      <family val="2"/>
    </font>
    <font>
      <sz val="11"/>
      <name val="Arial"/>
      <family val="2"/>
    </font>
    <font>
      <b/>
      <sz val="11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2"/>
      <color indexed="12"/>
      <name val="Arial"/>
      <family val="2"/>
    </font>
    <font>
      <sz val="10"/>
      <name val="돋움"/>
      <family val="3"/>
      <charset val="129"/>
    </font>
    <font>
      <b/>
      <sz val="24"/>
      <name val="바탕체"/>
      <family val="1"/>
      <charset val="129"/>
    </font>
    <font>
      <sz val="9"/>
      <name val="굴림체"/>
      <family val="3"/>
      <charset val="129"/>
    </font>
    <font>
      <u/>
      <sz val="24"/>
      <name val="돋움"/>
      <family val="3"/>
      <charset val="129"/>
    </font>
    <font>
      <sz val="8"/>
      <name val="굴림체"/>
      <family val="3"/>
      <charset val="129"/>
    </font>
    <font>
      <sz val="12"/>
      <name val="굴림체"/>
      <family val="3"/>
      <charset val="129"/>
    </font>
    <font>
      <sz val="10"/>
      <name val="굴림체"/>
      <family val="3"/>
      <charset val="129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11"/>
      <name val="돋움"/>
      <family val="3"/>
      <charset val="129"/>
    </font>
    <font>
      <b/>
      <sz val="11"/>
      <color indexed="12"/>
      <name val="돋움"/>
      <family val="3"/>
      <charset val="129"/>
    </font>
    <font>
      <b/>
      <sz val="10"/>
      <color indexed="9"/>
      <name val="돋움"/>
      <family val="3"/>
      <charset val="129"/>
    </font>
    <font>
      <sz val="10"/>
      <color indexed="9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rgb="FFFF000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1"/>
      <name val="바탕체"/>
      <family val="1"/>
      <charset val="129"/>
    </font>
    <font>
      <b/>
      <sz val="12"/>
      <name val="Arial"/>
      <family val="2"/>
    </font>
    <font>
      <b/>
      <sz val="11"/>
      <color rgb="FF000000"/>
      <name val="돋움"/>
      <family val="3"/>
      <charset val="129"/>
    </font>
    <font>
      <sz val="12"/>
      <name val="???"/>
      <family val="3"/>
    </font>
    <font>
      <sz val="9"/>
      <color indexed="8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name val="±¼¸²A¼"/>
      <family val="3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UAAA¼"/>
      <family val="1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2"/>
      <name val="¹ÙÅÁÃ¼"/>
      <family val="1"/>
      <charset val="129"/>
    </font>
    <font>
      <sz val="10"/>
      <name val="±¼¸²A¼"/>
      <family val="3"/>
      <charset val="129"/>
    </font>
    <font>
      <sz val="12"/>
      <name val="돋움체"/>
      <family val="3"/>
      <charset val="129"/>
    </font>
    <font>
      <sz val="9"/>
      <color indexed="10"/>
      <name val="맑은 고딕"/>
      <family val="3"/>
      <charset val="129"/>
    </font>
    <font>
      <b/>
      <sz val="9"/>
      <color indexed="52"/>
      <name val="맑은 고딕"/>
      <family val="3"/>
      <charset val="129"/>
    </font>
    <font>
      <sz val="9"/>
      <color indexed="20"/>
      <name val="맑은 고딕"/>
      <family val="3"/>
      <charset val="129"/>
    </font>
    <font>
      <sz val="14"/>
      <name val="뼻뮝"/>
      <family val="1"/>
      <charset val="129"/>
    </font>
    <font>
      <sz val="11"/>
      <name val="돋움체"/>
      <family val="3"/>
      <charset val="129"/>
    </font>
    <font>
      <sz val="9"/>
      <color indexed="60"/>
      <name val="맑은 고딕"/>
      <family val="3"/>
      <charset val="129"/>
    </font>
    <font>
      <sz val="11"/>
      <name val="뼻뮝"/>
      <family val="3"/>
      <charset val="129"/>
    </font>
    <font>
      <i/>
      <sz val="9"/>
      <color indexed="23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indexed="52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62"/>
      <name val="맑은 고딕"/>
      <family val="3"/>
      <charset val="129"/>
    </font>
    <font>
      <sz val="9"/>
      <color indexed="17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ＭＳ Ｐゴシック"/>
      <family val="2"/>
      <charset val="129"/>
    </font>
    <font>
      <sz val="12"/>
      <name val="ＭＳ 明朝"/>
      <family val="3"/>
      <charset val="128"/>
    </font>
    <font>
      <u/>
      <sz val="10"/>
      <color indexed="12"/>
      <name val="굴림체"/>
      <family val="3"/>
      <charset val="129"/>
    </font>
    <font>
      <u/>
      <sz val="10"/>
      <color theme="10"/>
      <name val="Arial"/>
      <family val="2"/>
    </font>
    <font>
      <b/>
      <sz val="15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C000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8">
    <xf numFmtId="0" fontId="0" fillId="0" borderId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3" fillId="0" borderId="0"/>
    <xf numFmtId="0" fontId="4" fillId="0" borderId="0"/>
    <xf numFmtId="38" fontId="6" fillId="16" borderId="0" applyNumberFormat="0" applyBorder="0" applyAlignment="0" applyProtection="0"/>
    <xf numFmtId="0" fontId="7" fillId="0" borderId="0">
      <alignment horizontal="left"/>
    </xf>
    <xf numFmtId="10" fontId="6" fillId="16" borderId="1" applyNumberFormat="0" applyBorder="0" applyAlignment="0" applyProtection="0"/>
    <xf numFmtId="0" fontId="8" fillId="0" borderId="2"/>
    <xf numFmtId="182" fontId="9" fillId="0" borderId="0"/>
    <xf numFmtId="10" fontId="10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5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52" fillId="0" borderId="0"/>
    <xf numFmtId="0" fontId="53" fillId="0" borderId="0"/>
    <xf numFmtId="0" fontId="32" fillId="0" borderId="0">
      <alignment vertical="center"/>
    </xf>
    <xf numFmtId="0" fontId="1" fillId="0" borderId="0"/>
    <xf numFmtId="41" fontId="51" fillId="0" borderId="0" applyFont="0" applyFill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5" fillId="21" borderId="3" applyNumberForma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9" fillId="0" borderId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2" borderId="4" applyNumberFormat="0" applyFont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4" borderId="5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7" borderId="3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21" borderId="11" applyNumberForma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1" fillId="0" borderId="0"/>
    <xf numFmtId="0" fontId="52" fillId="0" borderId="0"/>
    <xf numFmtId="0" fontId="52" fillId="0" borderId="0"/>
    <xf numFmtId="10" fontId="56" fillId="0" borderId="0" applyFont="0" applyFill="0" applyBorder="0" applyAlignment="0" applyProtection="0"/>
    <xf numFmtId="0" fontId="5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57" fillId="2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42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8" fillId="0" borderId="0" applyFont="0" applyFill="0" applyBorder="0" applyAlignment="0" applyProtection="0"/>
    <xf numFmtId="44" fontId="61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41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8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4" fillId="0" borderId="44" applyNumberFormat="0" applyAlignment="0" applyProtection="0">
      <alignment horizontal="left" vertical="center"/>
    </xf>
    <xf numFmtId="0" fontId="54" fillId="0" borderId="39">
      <alignment horizontal="left" vertical="center"/>
    </xf>
    <xf numFmtId="0" fontId="10" fillId="0" borderId="0"/>
    <xf numFmtId="0" fontId="10" fillId="33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8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1" borderId="3" applyNumberFormat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1" fillId="0" borderId="0" applyFont="0" applyFill="0" applyBorder="0" applyAlignment="0" applyProtection="0"/>
    <xf numFmtId="40" fontId="72" fillId="0" borderId="0" applyFont="0" applyFill="0" applyBorder="0" applyAlignment="0" applyProtection="0"/>
    <xf numFmtId="38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74" fillId="23" borderId="0" applyNumberFormat="0" applyBorder="0" applyAlignment="0" applyProtection="0">
      <alignment vertical="center"/>
    </xf>
    <xf numFmtId="0" fontId="75" fillId="0" borderId="0"/>
    <xf numFmtId="0" fontId="10" fillId="0" borderId="0"/>
    <xf numFmtId="0" fontId="76" fillId="0" borderId="0" applyNumberFormat="0" applyFill="0" applyBorder="0" applyAlignment="0" applyProtection="0">
      <alignment vertical="center"/>
    </xf>
    <xf numFmtId="0" fontId="77" fillId="24" borderId="5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4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4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78" fillId="0" borderId="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80" fillId="7" borderId="3" applyNumberFormat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2" fillId="21" borderId="11" applyNumberFormat="0" applyAlignment="0" applyProtection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32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/>
    <xf numFmtId="0" fontId="4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49" fillId="0" borderId="0">
      <alignment vertical="center"/>
    </xf>
    <xf numFmtId="0" fontId="1" fillId="0" borderId="0">
      <alignment vertical="center"/>
    </xf>
    <xf numFmtId="0" fontId="1" fillId="0" borderId="0"/>
    <xf numFmtId="0" fontId="49" fillId="0" borderId="0">
      <alignment vertical="center"/>
    </xf>
    <xf numFmtId="0" fontId="1" fillId="0" borderId="0"/>
    <xf numFmtId="0" fontId="49" fillId="0" borderId="0">
      <alignment vertical="center"/>
    </xf>
    <xf numFmtId="0" fontId="1" fillId="0" borderId="0"/>
    <xf numFmtId="0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49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/>
    <xf numFmtId="0" fontId="73" fillId="0" borderId="0"/>
    <xf numFmtId="0" fontId="1" fillId="0" borderId="0"/>
    <xf numFmtId="0" fontId="84" fillId="0" borderId="0"/>
    <xf numFmtId="0" fontId="85" fillId="0" borderId="0"/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</cellStyleXfs>
  <cellXfs count="260">
    <xf numFmtId="0" fontId="0" fillId="0" borderId="0" xfId="0" applyAlignment="1">
      <alignment vertical="center"/>
    </xf>
    <xf numFmtId="0" fontId="10" fillId="0" borderId="0" xfId="20" applyFont="1" applyAlignment="1">
      <alignment horizontal="center" vertical="center"/>
    </xf>
    <xf numFmtId="0" fontId="11" fillId="0" borderId="1" xfId="20" applyFont="1" applyBorder="1" applyAlignment="1">
      <alignment vertical="center"/>
    </xf>
    <xf numFmtId="0" fontId="10" fillId="0" borderId="0" xfId="20" applyFont="1" applyAlignment="1">
      <alignment vertical="center"/>
    </xf>
    <xf numFmtId="177" fontId="10" fillId="0" borderId="0" xfId="20" applyNumberFormat="1" applyFont="1" applyAlignment="1">
      <alignment horizontal="center" vertical="center"/>
    </xf>
    <xf numFmtId="176" fontId="15" fillId="0" borderId="0" xfId="0" applyNumberFormat="1" applyFont="1" applyAlignment="1">
      <alignment vertical="center"/>
    </xf>
    <xf numFmtId="0" fontId="11" fillId="0" borderId="1" xfId="20" applyFont="1" applyBorder="1" applyAlignment="1">
      <alignment horizontal="center" vertical="center"/>
    </xf>
    <xf numFmtId="176" fontId="13" fillId="0" borderId="1" xfId="20" applyNumberFormat="1" applyFont="1" applyBorder="1" applyAlignment="1">
      <alignment horizontal="right" vertical="center"/>
    </xf>
    <xf numFmtId="0" fontId="19" fillId="0" borderId="0" xfId="20" applyFont="1" applyAlignment="1">
      <alignment vertical="center"/>
    </xf>
    <xf numFmtId="176" fontId="19" fillId="0" borderId="1" xfId="20" applyNumberFormat="1" applyFont="1" applyBorder="1" applyAlignment="1">
      <alignment horizontal="right" vertical="center"/>
    </xf>
    <xf numFmtId="0" fontId="17" fillId="0" borderId="0" xfId="20" applyFont="1" applyAlignment="1">
      <alignment vertical="center"/>
    </xf>
    <xf numFmtId="0" fontId="17" fillId="26" borderId="0" xfId="20" applyFont="1" applyFill="1" applyAlignment="1">
      <alignment vertical="center"/>
    </xf>
    <xf numFmtId="0" fontId="10" fillId="26" borderId="0" xfId="20" applyFont="1" applyFill="1" applyAlignment="1">
      <alignment horizontal="center" vertical="center"/>
    </xf>
    <xf numFmtId="177" fontId="12" fillId="0" borderId="0" xfId="20" applyNumberFormat="1" applyFont="1" applyAlignment="1">
      <alignment horizontal="right" vertical="center"/>
    </xf>
    <xf numFmtId="0" fontId="1" fillId="16" borderId="0" xfId="22" applyFill="1"/>
    <xf numFmtId="0" fontId="1" fillId="16" borderId="17" xfId="22" applyFill="1" applyBorder="1"/>
    <xf numFmtId="0" fontId="1" fillId="16" borderId="18" xfId="22" applyFill="1" applyBorder="1"/>
    <xf numFmtId="0" fontId="1" fillId="16" borderId="19" xfId="22" applyFill="1" applyBorder="1"/>
    <xf numFmtId="0" fontId="1" fillId="16" borderId="20" xfId="22" applyFill="1" applyBorder="1"/>
    <xf numFmtId="0" fontId="20" fillId="16" borderId="0" xfId="22" applyFont="1" applyFill="1" applyAlignment="1">
      <alignment vertical="center"/>
    </xf>
    <xf numFmtId="0" fontId="1" fillId="16" borderId="21" xfId="22" applyFill="1" applyBorder="1"/>
    <xf numFmtId="0" fontId="22" fillId="16" borderId="0" xfId="22" applyFont="1" applyFill="1" applyAlignment="1">
      <alignment horizontal="center" vertical="center"/>
    </xf>
    <xf numFmtId="0" fontId="22" fillId="16" borderId="22" xfId="22" applyFont="1" applyFill="1" applyBorder="1" applyAlignment="1">
      <alignment horizontal="center" vertical="center"/>
    </xf>
    <xf numFmtId="0" fontId="16" fillId="16" borderId="20" xfId="22" applyFont="1" applyFill="1" applyBorder="1"/>
    <xf numFmtId="0" fontId="16" fillId="16" borderId="0" xfId="22" applyFont="1" applyFill="1"/>
    <xf numFmtId="0" fontId="16" fillId="27" borderId="12" xfId="22" applyFont="1" applyFill="1" applyBorder="1" applyAlignment="1">
      <alignment horizontal="center" vertical="center"/>
    </xf>
    <xf numFmtId="0" fontId="16" fillId="27" borderId="13" xfId="22" applyFont="1" applyFill="1" applyBorder="1" applyAlignment="1">
      <alignment horizontal="center" vertical="center"/>
    </xf>
    <xf numFmtId="0" fontId="16" fillId="27" borderId="14" xfId="22" applyFont="1" applyFill="1" applyBorder="1" applyAlignment="1">
      <alignment horizontal="center" vertical="center"/>
    </xf>
    <xf numFmtId="0" fontId="19" fillId="16" borderId="23" xfId="17" applyFont="1" applyFill="1" applyBorder="1" applyAlignment="1">
      <alignment horizontal="center" vertical="center"/>
    </xf>
    <xf numFmtId="0" fontId="19" fillId="16" borderId="24" xfId="17" applyFont="1" applyFill="1" applyBorder="1" applyAlignment="1">
      <alignment horizontal="left" vertical="center" wrapText="1"/>
    </xf>
    <xf numFmtId="0" fontId="19" fillId="16" borderId="25" xfId="17" applyFont="1" applyFill="1" applyBorder="1" applyAlignment="1">
      <alignment horizontal="center" vertical="center"/>
    </xf>
    <xf numFmtId="41" fontId="19" fillId="16" borderId="24" xfId="17" applyNumberFormat="1" applyFont="1" applyFill="1" applyBorder="1" applyAlignment="1">
      <alignment horizontal="left" vertical="center" wrapText="1"/>
    </xf>
    <xf numFmtId="177" fontId="19" fillId="16" borderId="24" xfId="22" applyNumberFormat="1" applyFont="1" applyFill="1" applyBorder="1" applyAlignment="1">
      <alignment horizontal="right" vertical="center" shrinkToFit="1"/>
    </xf>
    <xf numFmtId="0" fontId="19" fillId="16" borderId="26" xfId="22" applyFont="1" applyFill="1" applyBorder="1" applyAlignment="1">
      <alignment horizontal="center" vertical="center"/>
    </xf>
    <xf numFmtId="0" fontId="19" fillId="16" borderId="27" xfId="17" applyFont="1" applyFill="1" applyBorder="1" applyAlignment="1">
      <alignment horizontal="center" vertical="center"/>
    </xf>
    <xf numFmtId="0" fontId="19" fillId="16" borderId="28" xfId="17" applyFont="1" applyFill="1" applyBorder="1" applyAlignment="1">
      <alignment horizontal="left" vertical="center" wrapText="1"/>
    </xf>
    <xf numFmtId="0" fontId="19" fillId="16" borderId="29" xfId="17" applyFont="1" applyFill="1" applyBorder="1" applyAlignment="1">
      <alignment horizontal="center" vertical="center"/>
    </xf>
    <xf numFmtId="41" fontId="19" fillId="16" borderId="28" xfId="17" applyNumberFormat="1" applyFont="1" applyFill="1" applyBorder="1" applyAlignment="1">
      <alignment horizontal="left" vertical="center" wrapText="1"/>
    </xf>
    <xf numFmtId="177" fontId="19" fillId="16" borderId="28" xfId="22" applyNumberFormat="1" applyFont="1" applyFill="1" applyBorder="1" applyAlignment="1">
      <alignment horizontal="right" vertical="center" shrinkToFit="1"/>
    </xf>
    <xf numFmtId="0" fontId="19" fillId="16" borderId="30" xfId="22" applyFont="1" applyFill="1" applyBorder="1" applyAlignment="1">
      <alignment horizontal="center" vertical="center"/>
    </xf>
    <xf numFmtId="0" fontId="13" fillId="16" borderId="28" xfId="17" applyFont="1" applyFill="1" applyBorder="1" applyAlignment="1">
      <alignment horizontal="left" vertical="center" wrapText="1"/>
    </xf>
    <xf numFmtId="0" fontId="26" fillId="16" borderId="0" xfId="22" applyFont="1" applyFill="1"/>
    <xf numFmtId="0" fontId="26" fillId="0" borderId="0" xfId="0" applyFont="1" applyAlignment="1">
      <alignment vertical="center"/>
    </xf>
    <xf numFmtId="0" fontId="26" fillId="16" borderId="20" xfId="22" applyFont="1" applyFill="1" applyBorder="1"/>
    <xf numFmtId="0" fontId="1" fillId="0" borderId="0" xfId="0" applyFont="1" applyAlignment="1">
      <alignment vertical="center"/>
    </xf>
    <xf numFmtId="0" fontId="1" fillId="16" borderId="0" xfId="22" applyFill="1" applyAlignment="1">
      <alignment horizontal="left" vertical="center"/>
    </xf>
    <xf numFmtId="0" fontId="1" fillId="16" borderId="0" xfId="22" applyFill="1" applyAlignment="1">
      <alignment vertical="center"/>
    </xf>
    <xf numFmtId="0" fontId="1" fillId="16" borderId="21" xfId="22" applyFill="1" applyBorder="1" applyAlignment="1">
      <alignment vertical="center"/>
    </xf>
    <xf numFmtId="0" fontId="26" fillId="16" borderId="0" xfId="22" applyFont="1" applyFill="1" applyAlignment="1">
      <alignment vertical="center"/>
    </xf>
    <xf numFmtId="0" fontId="26" fillId="16" borderId="21" xfId="22" applyFont="1" applyFill="1" applyBorder="1" applyAlignment="1">
      <alignment vertical="center"/>
    </xf>
    <xf numFmtId="0" fontId="27" fillId="16" borderId="0" xfId="19" applyFont="1" applyFill="1"/>
    <xf numFmtId="0" fontId="27" fillId="16" borderId="0" xfId="19" applyFont="1" applyFill="1" applyAlignment="1">
      <alignment horizontal="left"/>
    </xf>
    <xf numFmtId="0" fontId="28" fillId="16" borderId="0" xfId="22" applyFont="1" applyFill="1"/>
    <xf numFmtId="0" fontId="28" fillId="0" borderId="0" xfId="0" applyFont="1" applyAlignment="1">
      <alignment vertical="center"/>
    </xf>
    <xf numFmtId="0" fontId="28" fillId="16" borderId="20" xfId="22" applyFont="1" applyFill="1" applyBorder="1"/>
    <xf numFmtId="0" fontId="28" fillId="16" borderId="0" xfId="22" applyFont="1" applyFill="1" applyAlignment="1">
      <alignment vertical="center"/>
    </xf>
    <xf numFmtId="0" fontId="28" fillId="16" borderId="31" xfId="22" applyFont="1" applyFill="1" applyBorder="1"/>
    <xf numFmtId="0" fontId="27" fillId="16" borderId="2" xfId="19" applyFont="1" applyFill="1" applyBorder="1" applyAlignment="1">
      <alignment horizontal="left"/>
    </xf>
    <xf numFmtId="0" fontId="28" fillId="16" borderId="2" xfId="22" applyFont="1" applyFill="1" applyBorder="1"/>
    <xf numFmtId="0" fontId="28" fillId="16" borderId="32" xfId="22" applyFont="1" applyFill="1" applyBorder="1"/>
    <xf numFmtId="176" fontId="13" fillId="28" borderId="1" xfId="20" applyNumberFormat="1" applyFont="1" applyFill="1" applyBorder="1" applyAlignment="1">
      <alignment horizontal="right" vertical="center"/>
    </xf>
    <xf numFmtId="0" fontId="19" fillId="16" borderId="0" xfId="22" applyFont="1" applyFill="1"/>
    <xf numFmtId="0" fontId="19" fillId="0" borderId="0" xfId="0" applyFont="1" applyAlignment="1">
      <alignment vertical="center"/>
    </xf>
    <xf numFmtId="0" fontId="13" fillId="16" borderId="1" xfId="22" applyFont="1" applyFill="1" applyBorder="1" applyAlignment="1">
      <alignment horizontal="center" vertical="center"/>
    </xf>
    <xf numFmtId="176" fontId="13" fillId="16" borderId="1" xfId="22" applyNumberFormat="1" applyFont="1" applyFill="1" applyBorder="1" applyAlignment="1">
      <alignment vertical="center"/>
    </xf>
    <xf numFmtId="0" fontId="19" fillId="16" borderId="16" xfId="22" applyFont="1" applyFill="1" applyBorder="1" applyAlignment="1">
      <alignment horizontal="center" vertical="center"/>
    </xf>
    <xf numFmtId="41" fontId="13" fillId="26" borderId="1" xfId="15" applyFont="1" applyFill="1" applyBorder="1" applyAlignment="1">
      <alignment horizontal="center" vertical="center"/>
    </xf>
    <xf numFmtId="0" fontId="11" fillId="0" borderId="1" xfId="18" applyFont="1" applyBorder="1" applyAlignment="1">
      <alignment horizontal="right" vertical="center" wrapText="1"/>
    </xf>
    <xf numFmtId="176" fontId="19" fillId="0" borderId="0" xfId="20" applyNumberFormat="1" applyFont="1" applyAlignment="1">
      <alignment horizontal="center" vertical="center"/>
    </xf>
    <xf numFmtId="0" fontId="19" fillId="0" borderId="0" xfId="20" applyFont="1" applyAlignment="1">
      <alignment horizontal="center" vertical="center"/>
    </xf>
    <xf numFmtId="0" fontId="13" fillId="0" borderId="0" xfId="20" applyFont="1" applyAlignment="1">
      <alignment vertical="center"/>
    </xf>
    <xf numFmtId="177" fontId="19" fillId="0" borderId="0" xfId="20" applyNumberFormat="1" applyFont="1" applyAlignment="1">
      <alignment horizontal="center" vertical="center"/>
    </xf>
    <xf numFmtId="0" fontId="19" fillId="0" borderId="1" xfId="20" applyFont="1" applyBorder="1" applyAlignment="1">
      <alignment vertical="center"/>
    </xf>
    <xf numFmtId="177" fontId="19" fillId="0" borderId="1" xfId="20" applyNumberFormat="1" applyFont="1" applyBorder="1" applyAlignment="1">
      <alignment horizontal="center" vertical="center"/>
    </xf>
    <xf numFmtId="176" fontId="19" fillId="0" borderId="0" xfId="20" applyNumberFormat="1" applyFont="1" applyAlignment="1">
      <alignment vertical="center"/>
    </xf>
    <xf numFmtId="176" fontId="19" fillId="0" borderId="0" xfId="0" applyNumberFormat="1" applyFont="1" applyAlignment="1">
      <alignment vertical="center"/>
    </xf>
    <xf numFmtId="177" fontId="13" fillId="0" borderId="1" xfId="20" applyNumberFormat="1" applyFont="1" applyBorder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0" fontId="19" fillId="0" borderId="1" xfId="18" applyFont="1" applyBorder="1" applyAlignment="1">
      <alignment horizontal="right" vertical="center" wrapText="1"/>
    </xf>
    <xf numFmtId="0" fontId="19" fillId="16" borderId="1" xfId="20" applyFont="1" applyFill="1" applyBorder="1" applyAlignment="1">
      <alignment vertical="center"/>
    </xf>
    <xf numFmtId="0" fontId="29" fillId="16" borderId="20" xfId="22" applyFont="1" applyFill="1" applyBorder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41" fontId="13" fillId="0" borderId="1" xfId="15" applyFont="1" applyFill="1" applyBorder="1" applyAlignment="1">
      <alignment horizontal="right" vertical="center"/>
    </xf>
    <xf numFmtId="0" fontId="19" fillId="0" borderId="1" xfId="21" applyFont="1" applyBorder="1" applyAlignment="1">
      <alignment horizontal="right" vertical="top"/>
    </xf>
    <xf numFmtId="41" fontId="19" fillId="0" borderId="1" xfId="15" applyFont="1" applyFill="1" applyBorder="1" applyAlignment="1">
      <alignment horizontal="right" vertical="center"/>
    </xf>
    <xf numFmtId="41" fontId="13" fillId="25" borderId="1" xfId="15" applyFont="1" applyFill="1" applyBorder="1" applyAlignment="1">
      <alignment horizontal="right" vertical="center"/>
    </xf>
    <xf numFmtId="0" fontId="31" fillId="30" borderId="1" xfId="21" applyFont="1" applyFill="1" applyBorder="1" applyAlignment="1">
      <alignment horizontal="center" vertical="center"/>
    </xf>
    <xf numFmtId="41" fontId="31" fillId="30" borderId="1" xfId="15" applyFont="1" applyFill="1" applyBorder="1" applyAlignment="1">
      <alignment horizontal="center" vertical="center"/>
    </xf>
    <xf numFmtId="0" fontId="13" fillId="0" borderId="1" xfId="21" applyFont="1" applyBorder="1" applyAlignment="1">
      <alignment horizontal="left" vertical="center"/>
    </xf>
    <xf numFmtId="0" fontId="13" fillId="0" borderId="1" xfId="21" applyFont="1" applyBorder="1" applyAlignment="1">
      <alignment horizontal="center" vertical="center"/>
    </xf>
    <xf numFmtId="0" fontId="13" fillId="25" borderId="1" xfId="20" applyFont="1" applyFill="1" applyBorder="1" applyAlignment="1">
      <alignment vertical="center"/>
    </xf>
    <xf numFmtId="176" fontId="13" fillId="25" borderId="1" xfId="15" applyNumberFormat="1" applyFont="1" applyFill="1" applyBorder="1" applyAlignment="1">
      <alignment horizontal="center" vertical="center"/>
    </xf>
    <xf numFmtId="0" fontId="19" fillId="0" borderId="1" xfId="21" applyFont="1" applyBorder="1" applyAlignment="1">
      <alignment horizontal="left" vertical="center"/>
    </xf>
    <xf numFmtId="176" fontId="13" fillId="31" borderId="1" xfId="15" applyNumberFormat="1" applyFont="1" applyFill="1" applyBorder="1" applyAlignment="1">
      <alignment horizontal="center" vertical="center"/>
    </xf>
    <xf numFmtId="0" fontId="19" fillId="0" borderId="1" xfId="21" applyFont="1" applyBorder="1" applyAlignment="1">
      <alignment horizontal="center" vertical="center"/>
    </xf>
    <xf numFmtId="0" fontId="11" fillId="0" borderId="1" xfId="20" applyFont="1" applyBorder="1" applyAlignment="1">
      <alignment horizontal="left" vertical="center"/>
    </xf>
    <xf numFmtId="176" fontId="19" fillId="31" borderId="1" xfId="15" applyNumberFormat="1" applyFont="1" applyFill="1" applyBorder="1" applyAlignment="1">
      <alignment horizontal="center" vertical="center"/>
    </xf>
    <xf numFmtId="176" fontId="50" fillId="31" borderId="1" xfId="15" applyNumberFormat="1" applyFont="1" applyFill="1" applyBorder="1" applyAlignment="1">
      <alignment vertical="center"/>
    </xf>
    <xf numFmtId="0" fontId="30" fillId="30" borderId="1" xfId="21" applyFont="1" applyFill="1" applyBorder="1" applyAlignment="1">
      <alignment horizontal="center" vertical="center"/>
    </xf>
    <xf numFmtId="0" fontId="19" fillId="28" borderId="1" xfId="21" applyFont="1" applyFill="1" applyBorder="1" applyAlignment="1">
      <alignment horizontal="center" vertical="center"/>
    </xf>
    <xf numFmtId="41" fontId="19" fillId="28" borderId="1" xfId="15" applyFont="1" applyFill="1" applyBorder="1" applyAlignment="1">
      <alignment horizontal="right" vertical="center"/>
    </xf>
    <xf numFmtId="41" fontId="13" fillId="28" borderId="1" xfId="15" applyFont="1" applyFill="1" applyBorder="1" applyAlignment="1">
      <alignment horizontal="right" vertical="center"/>
    </xf>
    <xf numFmtId="41" fontId="13" fillId="28" borderId="1" xfId="15" applyFont="1" applyFill="1" applyBorder="1" applyAlignment="1">
      <alignment horizontal="center" vertical="center"/>
    </xf>
    <xf numFmtId="41" fontId="13" fillId="0" borderId="1" xfId="15" applyFont="1" applyFill="1" applyBorder="1" applyAlignment="1">
      <alignment vertical="center"/>
    </xf>
    <xf numFmtId="9" fontId="13" fillId="31" borderId="1" xfId="15" applyNumberFormat="1" applyFont="1" applyFill="1" applyBorder="1" applyAlignment="1">
      <alignment horizontal="center" vertical="center"/>
    </xf>
    <xf numFmtId="0" fontId="0" fillId="16" borderId="0" xfId="22" applyFont="1" applyFill="1"/>
    <xf numFmtId="0" fontId="19" fillId="16" borderId="1" xfId="20" applyFont="1" applyFill="1" applyBorder="1" applyAlignment="1">
      <alignment horizontal="center" vertical="center"/>
    </xf>
    <xf numFmtId="0" fontId="50" fillId="0" borderId="1" xfId="20" applyFont="1" applyBorder="1" applyAlignment="1">
      <alignment horizontal="left" vertical="center"/>
    </xf>
    <xf numFmtId="0" fontId="50" fillId="0" borderId="37" xfId="20" applyFont="1" applyBorder="1" applyAlignment="1">
      <alignment horizontal="left" vertical="center"/>
    </xf>
    <xf numFmtId="0" fontId="19" fillId="0" borderId="1" xfId="20" applyFont="1" applyBorder="1" applyAlignment="1">
      <alignment horizontal="right" vertical="center"/>
    </xf>
    <xf numFmtId="0" fontId="19" fillId="32" borderId="1" xfId="20" applyFont="1" applyFill="1" applyBorder="1" applyAlignment="1">
      <alignment horizontal="center" vertical="center"/>
    </xf>
    <xf numFmtId="0" fontId="19" fillId="0" borderId="16" xfId="20" applyFont="1" applyBorder="1" applyAlignment="1">
      <alignment vertical="center"/>
    </xf>
    <xf numFmtId="0" fontId="19" fillId="0" borderId="16" xfId="14" applyNumberFormat="1" applyFont="1" applyFill="1" applyBorder="1" applyAlignment="1">
      <alignment horizontal="left" vertical="center"/>
    </xf>
    <xf numFmtId="0" fontId="19" fillId="28" borderId="16" xfId="14" applyNumberFormat="1" applyFont="1" applyFill="1" applyBorder="1" applyAlignment="1">
      <alignment horizontal="left" vertical="center"/>
    </xf>
    <xf numFmtId="176" fontId="13" fillId="0" borderId="1" xfId="20" applyNumberFormat="1" applyFont="1" applyBorder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13" fillId="0" borderId="1" xfId="20" applyFont="1" applyBorder="1" applyAlignment="1">
      <alignment horizontal="center" vertical="center"/>
    </xf>
    <xf numFmtId="176" fontId="13" fillId="29" borderId="1" xfId="20" applyNumberFormat="1" applyFont="1" applyFill="1" applyBorder="1" applyAlignment="1">
      <alignment vertical="center"/>
    </xf>
    <xf numFmtId="0" fontId="13" fillId="25" borderId="41" xfId="20" applyFont="1" applyFill="1" applyBorder="1" applyAlignment="1">
      <alignment horizontal="center" vertical="center"/>
    </xf>
    <xf numFmtId="0" fontId="13" fillId="25" borderId="33" xfId="20" applyFont="1" applyFill="1" applyBorder="1" applyAlignment="1">
      <alignment horizontal="center" vertical="center"/>
    </xf>
    <xf numFmtId="177" fontId="13" fillId="25" borderId="33" xfId="20" applyNumberFormat="1" applyFont="1" applyFill="1" applyBorder="1" applyAlignment="1">
      <alignment horizontal="center" vertical="center"/>
    </xf>
    <xf numFmtId="0" fontId="13" fillId="25" borderId="15" xfId="20" applyFont="1" applyFill="1" applyBorder="1" applyAlignment="1">
      <alignment horizontal="center" vertical="center"/>
    </xf>
    <xf numFmtId="0" fontId="19" fillId="0" borderId="16" xfId="20" applyFont="1" applyBorder="1" applyAlignment="1">
      <alignment horizontal="center" vertical="center"/>
    </xf>
    <xf numFmtId="0" fontId="19" fillId="29" borderId="16" xfId="20" applyFont="1" applyFill="1" applyBorder="1" applyAlignment="1">
      <alignment horizontal="center" vertical="center"/>
    </xf>
    <xf numFmtId="0" fontId="13" fillId="0" borderId="16" xfId="20" applyFont="1" applyBorder="1" applyAlignment="1">
      <alignment horizontal="center" vertical="center"/>
    </xf>
    <xf numFmtId="176" fontId="13" fillId="0" borderId="0" xfId="20" applyNumberFormat="1" applyFont="1" applyAlignment="1">
      <alignment horizontal="center" vertical="center"/>
    </xf>
    <xf numFmtId="0" fontId="13" fillId="0" borderId="0" xfId="20" applyFont="1" applyAlignment="1">
      <alignment horizontal="center" vertical="center"/>
    </xf>
    <xf numFmtId="0" fontId="13" fillId="32" borderId="1" xfId="20" applyFont="1" applyFill="1" applyBorder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0" fontId="19" fillId="26" borderId="0" xfId="20" applyFont="1" applyFill="1" applyAlignment="1">
      <alignment horizontal="center" vertical="center"/>
    </xf>
    <xf numFmtId="177" fontId="11" fillId="0" borderId="1" xfId="20" applyNumberFormat="1" applyFont="1" applyBorder="1" applyAlignment="1">
      <alignment horizontal="center" vertical="center"/>
    </xf>
    <xf numFmtId="176" fontId="11" fillId="0" borderId="1" xfId="20" applyNumberFormat="1" applyFont="1" applyBorder="1" applyAlignment="1">
      <alignment horizontal="right" vertical="center"/>
    </xf>
    <xf numFmtId="176" fontId="13" fillId="34" borderId="35" xfId="20" applyNumberFormat="1" applyFont="1" applyFill="1" applyBorder="1" applyAlignment="1">
      <alignment vertical="center"/>
    </xf>
    <xf numFmtId="0" fontId="19" fillId="34" borderId="36" xfId="20" applyFont="1" applyFill="1" applyBorder="1" applyAlignment="1">
      <alignment horizontal="center" vertical="center"/>
    </xf>
    <xf numFmtId="0" fontId="13" fillId="35" borderId="1" xfId="21" applyFont="1" applyFill="1" applyBorder="1" applyAlignment="1">
      <alignment horizontal="center" vertical="center"/>
    </xf>
    <xf numFmtId="41" fontId="13" fillId="35" borderId="1" xfId="15" applyFont="1" applyFill="1" applyBorder="1" applyAlignment="1">
      <alignment horizontal="center" vertical="center"/>
    </xf>
    <xf numFmtId="41" fontId="13" fillId="35" borderId="1" xfId="15" applyFont="1" applyFill="1" applyBorder="1" applyAlignment="1">
      <alignment vertical="center"/>
    </xf>
    <xf numFmtId="176" fontId="13" fillId="35" borderId="1" xfId="15" applyNumberFormat="1" applyFont="1" applyFill="1" applyBorder="1" applyAlignment="1">
      <alignment horizontal="center" vertical="center"/>
    </xf>
    <xf numFmtId="0" fontId="13" fillId="32" borderId="1" xfId="22" applyFont="1" applyFill="1" applyBorder="1" applyAlignment="1">
      <alignment horizontal="center" vertical="center"/>
    </xf>
    <xf numFmtId="176" fontId="13" fillId="32" borderId="1" xfId="22" applyNumberFormat="1" applyFont="1" applyFill="1" applyBorder="1" applyAlignment="1">
      <alignment vertical="center"/>
    </xf>
    <xf numFmtId="0" fontId="19" fillId="32" borderId="16" xfId="22" applyFont="1" applyFill="1" applyBorder="1" applyAlignment="1">
      <alignment horizontal="center" vertical="center"/>
    </xf>
    <xf numFmtId="177" fontId="19" fillId="32" borderId="1" xfId="20" applyNumberFormat="1" applyFont="1" applyFill="1" applyBorder="1" applyAlignment="1">
      <alignment horizontal="center" vertical="center"/>
    </xf>
    <xf numFmtId="176" fontId="13" fillId="32" borderId="1" xfId="20" applyNumberFormat="1" applyFont="1" applyFill="1" applyBorder="1" applyAlignment="1">
      <alignment horizontal="right" vertical="center"/>
    </xf>
    <xf numFmtId="0" fontId="19" fillId="32" borderId="16" xfId="20" applyFont="1" applyFill="1" applyBorder="1" applyAlignment="1">
      <alignment vertical="center"/>
    </xf>
    <xf numFmtId="0" fontId="19" fillId="32" borderId="1" xfId="18" applyFont="1" applyFill="1" applyBorder="1" applyAlignment="1">
      <alignment horizontal="right" vertical="center" wrapText="1"/>
    </xf>
    <xf numFmtId="176" fontId="19" fillId="32" borderId="1" xfId="20" applyNumberFormat="1" applyFont="1" applyFill="1" applyBorder="1" applyAlignment="1">
      <alignment horizontal="right" vertical="center"/>
    </xf>
    <xf numFmtId="177" fontId="13" fillId="32" borderId="1" xfId="20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1" fillId="0" borderId="0" xfId="0" applyFont="1" applyAlignment="1">
      <alignment vertical="center"/>
    </xf>
    <xf numFmtId="0" fontId="91" fillId="0" borderId="0" xfId="0" applyFont="1" applyAlignment="1">
      <alignment horizontal="left" vertical="center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vertical="center"/>
    </xf>
    <xf numFmtId="0" fontId="93" fillId="0" borderId="0" xfId="0" applyFont="1" applyAlignment="1">
      <alignment horizontal="left" vertical="center"/>
    </xf>
    <xf numFmtId="0" fontId="94" fillId="0" borderId="0" xfId="0" applyFont="1" applyAlignment="1">
      <alignment vertical="center"/>
    </xf>
    <xf numFmtId="0" fontId="95" fillId="0" borderId="0" xfId="0" applyFont="1" applyAlignment="1">
      <alignment horizontal="left" vertical="center"/>
    </xf>
    <xf numFmtId="0" fontId="90" fillId="0" borderId="0" xfId="0" applyFont="1" applyAlignment="1">
      <alignment horizontal="left" vertical="center"/>
    </xf>
    <xf numFmtId="0" fontId="99" fillId="0" borderId="0" xfId="0" applyFont="1" applyAlignment="1">
      <alignment horizontal="center" vertical="center"/>
    </xf>
    <xf numFmtId="0" fontId="90" fillId="0" borderId="45" xfId="0" applyFont="1" applyBorder="1" applyAlignment="1">
      <alignment horizontal="center" vertical="center"/>
    </xf>
    <xf numFmtId="0" fontId="90" fillId="0" borderId="45" xfId="0" applyFont="1" applyBorder="1" applyAlignment="1">
      <alignment vertical="center"/>
    </xf>
    <xf numFmtId="0" fontId="96" fillId="0" borderId="1" xfId="0" applyFont="1" applyBorder="1" applyAlignment="1">
      <alignment vertical="center"/>
    </xf>
    <xf numFmtId="0" fontId="90" fillId="0" borderId="1" xfId="0" applyFont="1" applyBorder="1" applyAlignment="1">
      <alignment horizontal="center" vertical="center"/>
    </xf>
    <xf numFmtId="0" fontId="90" fillId="0" borderId="47" xfId="0" applyFont="1" applyBorder="1" applyAlignment="1">
      <alignment horizontal="center" vertical="center"/>
    </xf>
    <xf numFmtId="0" fontId="90" fillId="0" borderId="47" xfId="0" applyFont="1" applyBorder="1" applyAlignment="1">
      <alignment vertical="center"/>
    </xf>
    <xf numFmtId="0" fontId="99" fillId="0" borderId="1" xfId="0" applyFont="1" applyBorder="1" applyAlignment="1">
      <alignment vertical="center"/>
    </xf>
    <xf numFmtId="0" fontId="90" fillId="0" borderId="46" xfId="0" applyFont="1" applyBorder="1" applyAlignment="1">
      <alignment horizontal="center" vertical="center"/>
    </xf>
    <xf numFmtId="0" fontId="90" fillId="0" borderId="46" xfId="0" applyFont="1" applyBorder="1" applyAlignment="1">
      <alignment vertical="center"/>
    </xf>
    <xf numFmtId="0" fontId="90" fillId="0" borderId="1" xfId="0" applyFont="1" applyBorder="1" applyAlignment="1">
      <alignment vertical="center"/>
    </xf>
    <xf numFmtId="0" fontId="98" fillId="0" borderId="0" xfId="0" applyFont="1" applyAlignment="1">
      <alignment horizontal="left" vertical="center"/>
    </xf>
    <xf numFmtId="0" fontId="19" fillId="0" borderId="1" xfId="20" applyFont="1" applyBorder="1" applyAlignment="1">
      <alignment horizontal="center" vertical="center"/>
    </xf>
    <xf numFmtId="176" fontId="13" fillId="34" borderId="1" xfId="20" applyNumberFormat="1" applyFont="1" applyFill="1" applyBorder="1" applyAlignment="1">
      <alignment vertical="center"/>
    </xf>
    <xf numFmtId="0" fontId="19" fillId="34" borderId="16" xfId="20" applyFont="1" applyFill="1" applyBorder="1" applyAlignment="1">
      <alignment horizontal="center" vertical="center"/>
    </xf>
    <xf numFmtId="0" fontId="26" fillId="16" borderId="0" xfId="22" applyFont="1" applyFill="1" applyAlignment="1">
      <alignment horizontal="left"/>
    </xf>
    <xf numFmtId="0" fontId="16" fillId="0" borderId="0" xfId="22" applyFont="1" applyAlignment="1">
      <alignment horizontal="left"/>
    </xf>
    <xf numFmtId="0" fontId="16" fillId="0" borderId="21" xfId="22" applyFont="1" applyBorder="1" applyAlignment="1">
      <alignment horizontal="left"/>
    </xf>
    <xf numFmtId="0" fontId="13" fillId="0" borderId="0" xfId="22" applyFont="1" applyAlignment="1">
      <alignment horizontal="left"/>
    </xf>
    <xf numFmtId="0" fontId="101" fillId="0" borderId="1" xfId="20" applyFont="1" applyBorder="1" applyAlignment="1">
      <alignment horizontal="center" vertical="center"/>
    </xf>
    <xf numFmtId="0" fontId="101" fillId="0" borderId="1" xfId="20" applyFont="1" applyBorder="1" applyAlignment="1">
      <alignment horizontal="left" vertical="center"/>
    </xf>
    <xf numFmtId="0" fontId="101" fillId="0" borderId="1" xfId="20" applyFont="1" applyBorder="1" applyAlignment="1">
      <alignment vertical="center"/>
    </xf>
    <xf numFmtId="177" fontId="101" fillId="0" borderId="1" xfId="20" applyNumberFormat="1" applyFont="1" applyBorder="1" applyAlignment="1">
      <alignment horizontal="center" vertical="center"/>
    </xf>
    <xf numFmtId="176" fontId="101" fillId="0" borderId="1" xfId="20" applyNumberFormat="1" applyFont="1" applyBorder="1" applyAlignment="1">
      <alignment horizontal="right" vertical="center"/>
    </xf>
    <xf numFmtId="0" fontId="19" fillId="0" borderId="1" xfId="20" applyFont="1" applyBorder="1" applyAlignment="1">
      <alignment horizontal="left" vertical="center"/>
    </xf>
    <xf numFmtId="177" fontId="19" fillId="0" borderId="1" xfId="20" applyNumberFormat="1" applyFont="1" applyBorder="1" applyAlignment="1">
      <alignment horizontal="left" vertical="center"/>
    </xf>
    <xf numFmtId="187" fontId="13" fillId="0" borderId="1" xfId="21" applyNumberFormat="1" applyFont="1" applyBorder="1" applyAlignment="1">
      <alignment horizontal="center" vertical="center"/>
    </xf>
    <xf numFmtId="0" fontId="101" fillId="0" borderId="1" xfId="20" applyFont="1" applyBorder="1" applyAlignment="1">
      <alignment horizontal="center" vertical="center" shrinkToFit="1"/>
    </xf>
    <xf numFmtId="0" fontId="19" fillId="0" borderId="47" xfId="0" quotePrefix="1" applyFont="1" applyBorder="1" applyAlignment="1">
      <alignment horizontal="left" vertical="center" shrinkToFit="1"/>
    </xf>
    <xf numFmtId="0" fontId="19" fillId="0" borderId="1" xfId="0" quotePrefix="1" applyFont="1" applyBorder="1" applyAlignment="1">
      <alignment horizontal="left" vertical="center" shrinkToFit="1"/>
    </xf>
    <xf numFmtId="41" fontId="19" fillId="0" borderId="0" xfId="0" applyNumberFormat="1" applyFont="1" applyAlignment="1">
      <alignment vertical="center"/>
    </xf>
    <xf numFmtId="188" fontId="19" fillId="0" borderId="0" xfId="0" applyNumberFormat="1" applyFont="1" applyAlignment="1">
      <alignment vertical="center"/>
    </xf>
    <xf numFmtId="0" fontId="20" fillId="16" borderId="40" xfId="22" applyFont="1" applyFill="1" applyBorder="1" applyAlignment="1">
      <alignment horizontal="center" vertical="center"/>
    </xf>
    <xf numFmtId="0" fontId="16" fillId="16" borderId="20" xfId="22" applyFont="1" applyFill="1" applyBorder="1" applyAlignment="1">
      <alignment horizontal="left" vertical="center"/>
    </xf>
    <xf numFmtId="0" fontId="16" fillId="16" borderId="0" xfId="22" applyFont="1" applyFill="1" applyAlignment="1">
      <alignment horizontal="left" vertical="center"/>
    </xf>
    <xf numFmtId="0" fontId="16" fillId="16" borderId="0" xfId="22" applyFont="1" applyFill="1" applyAlignment="1">
      <alignment horizontal="left"/>
    </xf>
    <xf numFmtId="0" fontId="16" fillId="16" borderId="21" xfId="22" applyFont="1" applyFill="1" applyBorder="1" applyAlignment="1">
      <alignment horizontal="left"/>
    </xf>
    <xf numFmtId="0" fontId="1" fillId="16" borderId="0" xfId="22" applyFill="1" applyAlignment="1">
      <alignment horizontal="left" vertical="center"/>
    </xf>
    <xf numFmtId="0" fontId="26" fillId="16" borderId="0" xfId="22" applyFont="1" applyFill="1" applyAlignment="1">
      <alignment horizontal="left"/>
    </xf>
    <xf numFmtId="0" fontId="16" fillId="16" borderId="2" xfId="22" applyFont="1" applyFill="1" applyBorder="1" applyAlignment="1">
      <alignment horizontal="right"/>
    </xf>
    <xf numFmtId="0" fontId="16" fillId="16" borderId="32" xfId="22" applyFont="1" applyFill="1" applyBorder="1" applyAlignment="1">
      <alignment horizontal="right"/>
    </xf>
    <xf numFmtId="0" fontId="27" fillId="16" borderId="0" xfId="19" applyFont="1" applyFill="1" applyAlignment="1">
      <alignment horizontal="left"/>
    </xf>
    <xf numFmtId="0" fontId="27" fillId="16" borderId="21" xfId="19" applyFont="1" applyFill="1" applyBorder="1" applyAlignment="1">
      <alignment horizontal="left"/>
    </xf>
    <xf numFmtId="0" fontId="28" fillId="16" borderId="0" xfId="22" applyFont="1" applyFill="1" applyAlignment="1">
      <alignment horizontal="left"/>
    </xf>
    <xf numFmtId="0" fontId="28" fillId="16" borderId="21" xfId="22" applyFont="1" applyFill="1" applyBorder="1" applyAlignment="1">
      <alignment horizontal="left"/>
    </xf>
    <xf numFmtId="0" fontId="16" fillId="0" borderId="0" xfId="22" applyFont="1" applyAlignment="1">
      <alignment horizontal="left"/>
    </xf>
    <xf numFmtId="0" fontId="16" fillId="0" borderId="21" xfId="22" applyFont="1" applyBorder="1" applyAlignment="1">
      <alignment horizontal="left"/>
    </xf>
    <xf numFmtId="0" fontId="19" fillId="32" borderId="38" xfId="22" applyFont="1" applyFill="1" applyBorder="1" applyAlignment="1">
      <alignment horizontal="center" vertical="center"/>
    </xf>
    <xf numFmtId="0" fontId="19" fillId="32" borderId="39" xfId="22" applyFont="1" applyFill="1" applyBorder="1" applyAlignment="1">
      <alignment horizontal="center" vertical="center"/>
    </xf>
    <xf numFmtId="0" fontId="19" fillId="32" borderId="34" xfId="22" applyFont="1" applyFill="1" applyBorder="1" applyAlignment="1">
      <alignment horizontal="center" vertical="center"/>
    </xf>
    <xf numFmtId="0" fontId="19" fillId="16" borderId="38" xfId="22" applyFont="1" applyFill="1" applyBorder="1" applyAlignment="1">
      <alignment horizontal="center" vertical="center"/>
    </xf>
    <xf numFmtId="0" fontId="19" fillId="16" borderId="39" xfId="22" applyFont="1" applyFill="1" applyBorder="1" applyAlignment="1">
      <alignment horizontal="center" vertical="center"/>
    </xf>
    <xf numFmtId="0" fontId="19" fillId="16" borderId="34" xfId="22" applyFont="1" applyFill="1" applyBorder="1" applyAlignment="1">
      <alignment horizontal="center" vertical="center"/>
    </xf>
    <xf numFmtId="0" fontId="13" fillId="28" borderId="1" xfId="21" applyFont="1" applyFill="1" applyBorder="1" applyAlignment="1">
      <alignment horizontal="left" vertical="center" wrapText="1"/>
    </xf>
    <xf numFmtId="0" fontId="13" fillId="0" borderId="1" xfId="21" applyFont="1" applyBorder="1" applyAlignment="1">
      <alignment horizontal="left" vertical="center" wrapText="1"/>
    </xf>
    <xf numFmtId="0" fontId="13" fillId="35" borderId="37" xfId="21" applyFont="1" applyFill="1" applyBorder="1" applyAlignment="1">
      <alignment horizontal="center" vertical="center"/>
    </xf>
    <xf numFmtId="0" fontId="13" fillId="35" borderId="39" xfId="21" applyFont="1" applyFill="1" applyBorder="1" applyAlignment="1">
      <alignment horizontal="center" vertical="center"/>
    </xf>
    <xf numFmtId="0" fontId="13" fillId="35" borderId="34" xfId="2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25" borderId="1" xfId="2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 wrapText="1"/>
    </xf>
    <xf numFmtId="49" fontId="13" fillId="32" borderId="1" xfId="0" applyNumberFormat="1" applyFont="1" applyFill="1" applyBorder="1" applyAlignment="1">
      <alignment horizontal="left" vertical="center" wrapText="1"/>
    </xf>
    <xf numFmtId="0" fontId="13" fillId="25" borderId="1" xfId="21" applyFont="1" applyFill="1" applyBorder="1" applyAlignment="1">
      <alignment horizontal="left" vertical="top"/>
    </xf>
    <xf numFmtId="0" fontId="0" fillId="25" borderId="1" xfId="0" applyFill="1" applyBorder="1" applyAlignment="1">
      <alignment horizontal="left" vertical="center"/>
    </xf>
    <xf numFmtId="0" fontId="13" fillId="25" borderId="1" xfId="21" applyFont="1" applyFill="1" applyBorder="1" applyAlignment="1">
      <alignment horizontal="left" vertical="top" wrapText="1"/>
    </xf>
    <xf numFmtId="0" fontId="13" fillId="0" borderId="37" xfId="20" applyFont="1" applyBorder="1" applyAlignment="1">
      <alignment horizontal="left" vertical="center"/>
    </xf>
    <xf numFmtId="0" fontId="13" fillId="0" borderId="34" xfId="20" applyFont="1" applyBorder="1" applyAlignment="1">
      <alignment horizontal="left" vertical="center"/>
    </xf>
    <xf numFmtId="0" fontId="13" fillId="0" borderId="1" xfId="20" applyFont="1" applyBorder="1" applyAlignment="1">
      <alignment horizontal="left" vertical="center"/>
    </xf>
    <xf numFmtId="0" fontId="13" fillId="0" borderId="1" xfId="20" applyFont="1" applyBorder="1" applyAlignment="1">
      <alignment horizontal="left" vertical="center" shrinkToFit="1"/>
    </xf>
    <xf numFmtId="0" fontId="13" fillId="34" borderId="42" xfId="20" applyFont="1" applyFill="1" applyBorder="1" applyAlignment="1">
      <alignment horizontal="center" vertical="center"/>
    </xf>
    <xf numFmtId="0" fontId="13" fillId="34" borderId="1" xfId="20" applyFont="1" applyFill="1" applyBorder="1" applyAlignment="1">
      <alignment horizontal="center" vertical="center"/>
    </xf>
    <xf numFmtId="0" fontId="13" fillId="0" borderId="42" xfId="20" applyFont="1" applyBorder="1" applyAlignment="1">
      <alignment horizontal="center" vertical="center"/>
    </xf>
    <xf numFmtId="0" fontId="13" fillId="0" borderId="1" xfId="20" applyFont="1" applyBorder="1" applyAlignment="1">
      <alignment horizontal="center" vertical="center"/>
    </xf>
    <xf numFmtId="0" fontId="13" fillId="29" borderId="1" xfId="2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42" xfId="20" applyFont="1" applyBorder="1" applyAlignment="1">
      <alignment horizontal="center" vertical="center" wrapText="1"/>
    </xf>
    <xf numFmtId="0" fontId="13" fillId="0" borderId="39" xfId="20" applyFont="1" applyBorder="1" applyAlignment="1">
      <alignment horizontal="left" vertical="center"/>
    </xf>
    <xf numFmtId="0" fontId="13" fillId="28" borderId="37" xfId="20" applyFont="1" applyFill="1" applyBorder="1" applyAlignment="1">
      <alignment horizontal="center" vertical="center"/>
    </xf>
    <xf numFmtId="0" fontId="13" fillId="28" borderId="39" xfId="20" applyFont="1" applyFill="1" applyBorder="1" applyAlignment="1">
      <alignment horizontal="center" vertical="center"/>
    </xf>
    <xf numFmtId="0" fontId="13" fillId="28" borderId="34" xfId="20" applyFont="1" applyFill="1" applyBorder="1" applyAlignment="1">
      <alignment horizontal="center" vertical="center"/>
    </xf>
    <xf numFmtId="0" fontId="13" fillId="28" borderId="1" xfId="20" applyFont="1" applyFill="1" applyBorder="1" applyAlignment="1">
      <alignment horizontal="center" vertical="center"/>
    </xf>
    <xf numFmtId="0" fontId="13" fillId="34" borderId="43" xfId="20" applyFont="1" applyFill="1" applyBorder="1" applyAlignment="1">
      <alignment horizontal="center" vertical="center"/>
    </xf>
    <xf numFmtId="0" fontId="13" fillId="34" borderId="35" xfId="20" applyFont="1" applyFill="1" applyBorder="1" applyAlignment="1">
      <alignment horizontal="center" vertical="center"/>
    </xf>
    <xf numFmtId="0" fontId="13" fillId="29" borderId="37" xfId="20" applyFont="1" applyFill="1" applyBorder="1" applyAlignment="1">
      <alignment horizontal="center" vertical="center"/>
    </xf>
    <xf numFmtId="0" fontId="13" fillId="29" borderId="39" xfId="20" applyFont="1" applyFill="1" applyBorder="1" applyAlignment="1">
      <alignment horizontal="center" vertical="center"/>
    </xf>
    <xf numFmtId="0" fontId="13" fillId="29" borderId="34" xfId="20" applyFont="1" applyFill="1" applyBorder="1" applyAlignment="1">
      <alignment horizontal="center" vertical="center"/>
    </xf>
    <xf numFmtId="49" fontId="13" fillId="0" borderId="37" xfId="0" applyNumberFormat="1" applyFont="1" applyBorder="1" applyAlignment="1">
      <alignment horizontal="left" vertical="center" wrapText="1"/>
    </xf>
    <xf numFmtId="49" fontId="13" fillId="0" borderId="34" xfId="0" applyNumberFormat="1" applyFont="1" applyBorder="1" applyAlignment="1">
      <alignment horizontal="left" vertical="center" wrapText="1"/>
    </xf>
    <xf numFmtId="0" fontId="100" fillId="36" borderId="1" xfId="0" applyFont="1" applyFill="1" applyBorder="1" applyAlignment="1">
      <alignment horizontal="center" vertical="center" wrapText="1"/>
    </xf>
    <xf numFmtId="0" fontId="100" fillId="36" borderId="1" xfId="0" applyFont="1" applyFill="1" applyBorder="1" applyAlignment="1">
      <alignment horizontal="center" vertical="center"/>
    </xf>
    <xf numFmtId="0" fontId="96" fillId="36" borderId="1" xfId="0" applyFont="1" applyFill="1" applyBorder="1" applyAlignment="1">
      <alignment horizontal="center" vertical="center" wrapText="1"/>
    </xf>
    <xf numFmtId="0" fontId="96" fillId="36" borderId="1" xfId="0" applyFont="1" applyFill="1" applyBorder="1" applyAlignment="1">
      <alignment horizontal="center" vertical="center"/>
    </xf>
    <xf numFmtId="0" fontId="96" fillId="36" borderId="45" xfId="0" applyFont="1" applyFill="1" applyBorder="1" applyAlignment="1">
      <alignment horizontal="center" vertical="center"/>
    </xf>
    <xf numFmtId="0" fontId="96" fillId="36" borderId="46" xfId="0" applyFont="1" applyFill="1" applyBorder="1" applyAlignment="1">
      <alignment horizontal="center" vertical="center"/>
    </xf>
    <xf numFmtId="0" fontId="96" fillId="36" borderId="45" xfId="0" applyFont="1" applyFill="1" applyBorder="1" applyAlignment="1">
      <alignment horizontal="center" vertical="center" wrapText="1"/>
    </xf>
    <xf numFmtId="0" fontId="96" fillId="36" borderId="46" xfId="0" applyFont="1" applyFill="1" applyBorder="1" applyAlignment="1">
      <alignment horizontal="center" vertical="center" wrapText="1"/>
    </xf>
    <xf numFmtId="0" fontId="98" fillId="36" borderId="1" xfId="0" applyFont="1" applyFill="1" applyBorder="1" applyAlignment="1">
      <alignment horizontal="center" vertical="center" wrapText="1"/>
    </xf>
    <xf numFmtId="0" fontId="98" fillId="36" borderId="1" xfId="0" applyFont="1" applyFill="1" applyBorder="1" applyAlignment="1">
      <alignment horizontal="center" vertical="center"/>
    </xf>
    <xf numFmtId="0" fontId="55" fillId="37" borderId="37" xfId="0" applyFont="1" applyFill="1" applyBorder="1" applyAlignment="1">
      <alignment horizontal="center" vertical="center" wrapText="1"/>
    </xf>
    <xf numFmtId="0" fontId="55" fillId="37" borderId="39" xfId="0" applyFont="1" applyFill="1" applyBorder="1" applyAlignment="1">
      <alignment horizontal="center" vertical="center" wrapText="1"/>
    </xf>
    <xf numFmtId="0" fontId="55" fillId="37" borderId="34" xfId="0" applyFont="1" applyFill="1" applyBorder="1" applyAlignment="1">
      <alignment horizontal="center" vertical="center" wrapText="1"/>
    </xf>
  </cellXfs>
  <cellStyles count="418">
    <cellStyle name="??&amp;O?&amp;H?_x0008__x000f__x0007_?_x0007__x0001__x0001_" xfId="77" xr:uid="{00000000-0005-0000-0000-000000000000}"/>
    <cellStyle name="??&amp;O?&amp;H?_x0008_??_x0007__x0001__x0001_" xfId="78" xr:uid="{00000000-0005-0000-0000-000001000000}"/>
    <cellStyle name="???_?????? " xfId="79" xr:uid="{00000000-0005-0000-0000-000002000000}"/>
    <cellStyle name="??_  ?  ?  " xfId="80" xr:uid="{00000000-0005-0000-0000-000003000000}"/>
    <cellStyle name="_(양식)가격협의 내용 Sheet_090421" xfId="81" xr:uid="{00000000-0005-0000-0000-000004000000}"/>
    <cellStyle name="_※PJT 공유회 준비Sheet_P8 TFT Auto Macro" xfId="82" xr:uid="{00000000-0005-0000-0000-000005000000}"/>
    <cellStyle name="_※PJT정보수집 Check List" xfId="83" xr:uid="{00000000-0005-0000-0000-000006000000}"/>
    <cellStyle name="_※PJT정보수집 Check List_P8E노광기" xfId="84" xr:uid="{00000000-0005-0000-0000-000007000000}"/>
    <cellStyle name="_1)P7,P8 Rev &amp; Rep군 목표원가 _081114" xfId="85" xr:uid="{00000000-0005-0000-0000-000008000000}"/>
    <cellStyle name="_1)P7,P8 Rev &amp; Rep군 목표원가 보고_081126" xfId="86" xr:uid="{00000000-0005-0000-0000-000009000000}"/>
    <cellStyle name="_1)가격검토_및_실적내역_P8,P8(e)_Rev&amp;Rep_기구전장_제작_件(2)" xfId="87" xr:uid="{00000000-0005-0000-0000-00000A000000}"/>
    <cellStyle name="_1)가격검토_및_실적내역_P8,P8(e)_Rev&amp;Rep_기구전장_제작_件(3)(1)" xfId="88" xr:uid="{00000000-0005-0000-0000-00000B000000}"/>
    <cellStyle name="_1)가격검토내용_P8(e)_CVD_Repair_기구전장_제작(1)" xfId="89" xr:uid="{00000000-0005-0000-0000-00000C000000}"/>
    <cellStyle name="_100727_PJT정보수집 Check List_B1 Repair" xfId="90" xr:uid="{00000000-0005-0000-0000-00000D000000}"/>
    <cellStyle name="_2)P8용 주요부품 Lsit 종합" xfId="91" xr:uid="{00000000-0005-0000-0000-00000E000000}"/>
    <cellStyle name="_Nego Card(양식)rev1" xfId="92" xr:uid="{00000000-0005-0000-0000-00000F000000}"/>
    <cellStyle name="_P8 E-노광기 재료비" xfId="93" xr:uid="{00000000-0005-0000-0000-000010000000}"/>
    <cellStyle name="_PJT정보수집 Check List_정택선" xfId="94" xr:uid="{00000000-0005-0000-0000-000011000000}"/>
    <cellStyle name="_TS검사기 2차분 목표재료비" xfId="95" xr:uid="{00000000-0005-0000-0000-000012000000}"/>
    <cellStyle name="_복사본 P8 E-노광기 재료비(2)" xfId="96" xr:uid="{00000000-0005-0000-0000-000013000000}"/>
    <cellStyle name="_유성균_가격협의내용" xfId="97" xr:uid="{00000000-0005-0000-0000-000014000000}"/>
    <cellStyle name="_패턴검사기 광학계BOM" xfId="98" xr:uid="{00000000-0005-0000-0000-000015000000}"/>
    <cellStyle name="_표준항목 정의 및 관리Sheet 개발_0821" xfId="99" xr:uid="{00000000-0005-0000-0000-000016000000}"/>
    <cellStyle name="_협의내용" xfId="100" xr:uid="{00000000-0005-0000-0000-000017000000}"/>
    <cellStyle name="0뾍R_x0005_?뾍b_x0005_" xfId="101" xr:uid="{00000000-0005-0000-0000-000018000000}"/>
    <cellStyle name="20% - 강조색1 2" xfId="59" xr:uid="{00000000-0005-0000-0000-000019000000}"/>
    <cellStyle name="20% - 강조색1 3" xfId="102" xr:uid="{00000000-0005-0000-0000-00001A000000}"/>
    <cellStyle name="20% - 강조색2 2" xfId="40" xr:uid="{00000000-0005-0000-0000-00001B000000}"/>
    <cellStyle name="20% - 강조색2 3" xfId="103" xr:uid="{00000000-0005-0000-0000-00001C000000}"/>
    <cellStyle name="20% - 강조색3 2" xfId="41" xr:uid="{00000000-0005-0000-0000-00001D000000}"/>
    <cellStyle name="20% - 강조색3 3" xfId="104" xr:uid="{00000000-0005-0000-0000-00001E000000}"/>
    <cellStyle name="20% - 강조색4 2" xfId="32" xr:uid="{00000000-0005-0000-0000-00001F000000}"/>
    <cellStyle name="20% - 강조색4 3" xfId="105" xr:uid="{00000000-0005-0000-0000-000020000000}"/>
    <cellStyle name="20% - 강조색5 2" xfId="55" xr:uid="{00000000-0005-0000-0000-000021000000}"/>
    <cellStyle name="20% - 강조색5 3" xfId="106" xr:uid="{00000000-0005-0000-0000-000022000000}"/>
    <cellStyle name="20% - 강조색6 2" xfId="56" xr:uid="{00000000-0005-0000-0000-000023000000}"/>
    <cellStyle name="20% - 강조색6 3" xfId="107" xr:uid="{00000000-0005-0000-0000-000024000000}"/>
    <cellStyle name="40% - 강조색1 2" xfId="36" xr:uid="{00000000-0005-0000-0000-000025000000}"/>
    <cellStyle name="40% - 강조색1 3" xfId="108" xr:uid="{00000000-0005-0000-0000-000026000000}"/>
    <cellStyle name="40% - 강조색2 2" xfId="54" xr:uid="{00000000-0005-0000-0000-000027000000}"/>
    <cellStyle name="40% - 강조색2 3" xfId="109" xr:uid="{00000000-0005-0000-0000-000028000000}"/>
    <cellStyle name="40% - 강조색3 2" xfId="57" xr:uid="{00000000-0005-0000-0000-000029000000}"/>
    <cellStyle name="40% - 강조색3 3" xfId="110" xr:uid="{00000000-0005-0000-0000-00002A000000}"/>
    <cellStyle name="40% - 강조색4 2" xfId="42" xr:uid="{00000000-0005-0000-0000-00002B000000}"/>
    <cellStyle name="40% - 강조색4 3" xfId="111" xr:uid="{00000000-0005-0000-0000-00002C000000}"/>
    <cellStyle name="40% - 강조색5 2" xfId="43" xr:uid="{00000000-0005-0000-0000-00002D000000}"/>
    <cellStyle name="40% - 강조색5 3" xfId="112" xr:uid="{00000000-0005-0000-0000-00002E000000}"/>
    <cellStyle name="40% - 강조색6 2" xfId="44" xr:uid="{00000000-0005-0000-0000-00002F000000}"/>
    <cellStyle name="40% - 강조색6 3" xfId="113" xr:uid="{00000000-0005-0000-0000-000030000000}"/>
    <cellStyle name="60% - 강조색1 2" xfId="45" xr:uid="{00000000-0005-0000-0000-000031000000}"/>
    <cellStyle name="60% - 강조색1 3" xfId="114" xr:uid="{00000000-0005-0000-0000-000032000000}"/>
    <cellStyle name="60% - 강조색2 2" xfId="46" xr:uid="{00000000-0005-0000-0000-000033000000}"/>
    <cellStyle name="60% - 강조색2 3" xfId="115" xr:uid="{00000000-0005-0000-0000-000034000000}"/>
    <cellStyle name="60% - 강조색3 2" xfId="47" xr:uid="{00000000-0005-0000-0000-000035000000}"/>
    <cellStyle name="60% - 강조색3 3" xfId="116" xr:uid="{00000000-0005-0000-0000-000036000000}"/>
    <cellStyle name="60% - 강조색4 2" xfId="48" xr:uid="{00000000-0005-0000-0000-000037000000}"/>
    <cellStyle name="60% - 강조색4 3" xfId="117" xr:uid="{00000000-0005-0000-0000-000038000000}"/>
    <cellStyle name="60% - 강조색5 2" xfId="49" xr:uid="{00000000-0005-0000-0000-000039000000}"/>
    <cellStyle name="60% - 강조색5 3" xfId="118" xr:uid="{00000000-0005-0000-0000-00003A000000}"/>
    <cellStyle name="60% - 강조색6 2" xfId="50" xr:uid="{00000000-0005-0000-0000-00003B000000}"/>
    <cellStyle name="60% - 강조색6 3" xfId="119" xr:uid="{00000000-0005-0000-0000-00003C000000}"/>
    <cellStyle name="A¨­￠￢￠O [0]_6-3¡Æⓒ¡Ai¡¤A " xfId="120" xr:uid="{00000000-0005-0000-0000-00003D000000}"/>
    <cellStyle name="A¨­￠￢￠O_6-3¡Æⓒ¡Ai¡¤A " xfId="121" xr:uid="{00000000-0005-0000-0000-00003E000000}"/>
    <cellStyle name="AeE­ [0]_¡U¾EU￢ A¾COºn±³ " xfId="122" xr:uid="{00000000-0005-0000-0000-00003F000000}"/>
    <cellStyle name="ÅëÈ­ [0]_¡Ú¾ÈÜ¬ Á¾ÇÕºñ±³ " xfId="123" xr:uid="{00000000-0005-0000-0000-000040000000}"/>
    <cellStyle name="AeE­ [0]_¿i¿μ¾E " xfId="124" xr:uid="{00000000-0005-0000-0000-000041000000}"/>
    <cellStyle name="ÅëÈ­ [0]_±â¾È " xfId="125" xr:uid="{00000000-0005-0000-0000-000042000000}"/>
    <cellStyle name="AeE­ [0]_±aA¾CoE²" xfId="1" xr:uid="{00000000-0005-0000-0000-000043000000}"/>
    <cellStyle name="ÅëÈ­ [0]_¼­½ÄÃ¼01_ÅõÀÔ°èÈ¹ " xfId="126" xr:uid="{00000000-0005-0000-0000-000044000000}"/>
    <cellStyle name="AeE­ [0]_¼­½AAI¶÷_AoAO°eE¹ " xfId="127" xr:uid="{00000000-0005-0000-0000-000045000000}"/>
    <cellStyle name="ÅëÈ­ [0]_¼­½ÄÀÏ¶÷_ÅõÀÔ°èÈ¹ " xfId="128" xr:uid="{00000000-0005-0000-0000-000046000000}"/>
    <cellStyle name="AeE­ [0]_½CAuCoE² " xfId="129" xr:uid="{00000000-0005-0000-0000-000047000000}"/>
    <cellStyle name="ÅëÈ­ [0]_1.ÆÇ¸Å½ÇÀû " xfId="130" xr:uid="{00000000-0005-0000-0000-000048000000}"/>
    <cellStyle name="AeE­ [0]_1.SUMMARY " xfId="131" xr:uid="{00000000-0005-0000-0000-000049000000}"/>
    <cellStyle name="ÅëÈ­ [0]_1.SUMMARY " xfId="132" xr:uid="{00000000-0005-0000-0000-00004A000000}"/>
    <cellStyle name="AeE­ [0]_2.CONCEPT " xfId="133" xr:uid="{00000000-0005-0000-0000-00004B000000}"/>
    <cellStyle name="ÅëÈ­ [0]_2.CONCEPT " xfId="134" xr:uid="{00000000-0005-0000-0000-00004C000000}"/>
    <cellStyle name="AeE­ [0]_3.MSCHEDULE¿μ¹R " xfId="135" xr:uid="{00000000-0005-0000-0000-00004D000000}"/>
    <cellStyle name="ÅëÈ­ [0]_3PJTR°èÈ¹ " xfId="136" xr:uid="{00000000-0005-0000-0000-00004E000000}"/>
    <cellStyle name="AeE­ [0]_4 " xfId="137" xr:uid="{00000000-0005-0000-0000-00004F000000}"/>
    <cellStyle name="ÅëÈ­ [0]_4 " xfId="138" xr:uid="{00000000-0005-0000-0000-000050000000}"/>
    <cellStyle name="AeE­ [0]_5-3-3-1-1.≫y≫e±¸A¶ºÐ¼R-MAT'L¡­ " xfId="139" xr:uid="{00000000-0005-0000-0000-000051000000}"/>
    <cellStyle name="ÅëÈ­ [0]_6-3°æÀï·Â " xfId="140" xr:uid="{00000000-0005-0000-0000-000052000000}"/>
    <cellStyle name="AeE­ [0]_7.MASTER SCHEDULE " xfId="141" xr:uid="{00000000-0005-0000-0000-000053000000}"/>
    <cellStyle name="ÅëÈ­ [0]_7.MASTER SCHEDULE " xfId="142" xr:uid="{00000000-0005-0000-0000-000054000000}"/>
    <cellStyle name="AeE­ [0]_AI¿ø°eE¹ " xfId="143" xr:uid="{00000000-0005-0000-0000-000055000000}"/>
    <cellStyle name="ÅëÈ­ [0]_ÀÎ¿ø°èÈ¹ " xfId="144" xr:uid="{00000000-0005-0000-0000-000056000000}"/>
    <cellStyle name="AeE­ [0]_AOA¾AIA¤ " xfId="145" xr:uid="{00000000-0005-0000-0000-000057000000}"/>
    <cellStyle name="ÅëÈ­ [0]_ÃÖÁ¾ÀÏÁ¤ " xfId="146" xr:uid="{00000000-0005-0000-0000-000058000000}"/>
    <cellStyle name="AeE­ [0]_AOA¾AIA¤  2" xfId="147" xr:uid="{00000000-0005-0000-0000-000059000000}"/>
    <cellStyle name="ÅëÈ­ [0]_lx-taxi " xfId="148" xr:uid="{00000000-0005-0000-0000-00005A000000}"/>
    <cellStyle name="AeE­ [0]_M105CDT " xfId="149" xr:uid="{00000000-0005-0000-0000-00005B000000}"/>
    <cellStyle name="ÅëÈ­ [0]_MKN-M1.1 " xfId="150" xr:uid="{00000000-0005-0000-0000-00005C000000}"/>
    <cellStyle name="AeE­ [0]_ºÐ·u±a01_AoAO°eE¹ " xfId="151" xr:uid="{00000000-0005-0000-0000-00005D000000}"/>
    <cellStyle name="ÅëÈ­ [0]_ºÐ·ù±â01_ÅõÀÔ°èÈ¹ " xfId="152" xr:uid="{00000000-0005-0000-0000-00005E000000}"/>
    <cellStyle name="AeE­ [0]_ºÐ·u±a02_AoAO°eE¹ " xfId="153" xr:uid="{00000000-0005-0000-0000-00005F000000}"/>
    <cellStyle name="ÅëÈ­ [0]_ºÐ·ù±â02_ÅõÀÔ°èÈ¹ " xfId="154" xr:uid="{00000000-0005-0000-0000-000060000000}"/>
    <cellStyle name="AeE­ [0]_ºÐ·u±a03_AoAO°eE¹ " xfId="155" xr:uid="{00000000-0005-0000-0000-000061000000}"/>
    <cellStyle name="ÅëÈ­ [0]_ºÐ·ù±â03_ÅõÀÔ°èÈ¹ " xfId="156" xr:uid="{00000000-0005-0000-0000-000062000000}"/>
    <cellStyle name="AeE­ [0]_ºÐ·u±aAØ_AoAO°eE¹ " xfId="157" xr:uid="{00000000-0005-0000-0000-000063000000}"/>
    <cellStyle name="ÅëÈ­ [0]_ºÐ·ù±âÁØ_ÅõÀÔ°èÈ¹ " xfId="158" xr:uid="{00000000-0005-0000-0000-000064000000}"/>
    <cellStyle name="AeE­ [0]_ºÐ·u±aE￡_AoAO°eE¹ " xfId="159" xr:uid="{00000000-0005-0000-0000-000065000000}"/>
    <cellStyle name="ÅëÈ­ [0]_ºÐ·ù±âÈ£_ÅõÀÔ°èÈ¹ " xfId="160" xr:uid="{00000000-0005-0000-0000-000066000000}"/>
    <cellStyle name="AeE­ [0]_ºÐ·u±aE￡_AoAO°eE¹  2" xfId="161" xr:uid="{00000000-0005-0000-0000-000067000000}"/>
    <cellStyle name="ÅëÈ­ [0]_SAMPLE " xfId="162" xr:uid="{00000000-0005-0000-0000-000068000000}"/>
    <cellStyle name="AeE­ [0]_SAMPLE  2" xfId="163" xr:uid="{00000000-0005-0000-0000-000069000000}"/>
    <cellStyle name="ÅëÈ­ [0]_Sheet1 (2)_1.SUMMARY " xfId="164" xr:uid="{00000000-0005-0000-0000-00006A000000}"/>
    <cellStyle name="AeE­ [0]_Sheet1 (2)_3.MSCHEDULE¿μ¹R " xfId="165" xr:uid="{00000000-0005-0000-0000-00006B000000}"/>
    <cellStyle name="ÅëÈ­ [0]_Sheet1_1.SUMMARY " xfId="166" xr:uid="{00000000-0005-0000-0000-00006C000000}"/>
    <cellStyle name="AeE­ [0]_Sheet1_3.MSCHEDULE¿μ¹R " xfId="167" xr:uid="{00000000-0005-0000-0000-00006D000000}"/>
    <cellStyle name="ÅëÈ­ [0]_Sheet1_ÃÖÁ¾ÀÏÁ¤ " xfId="168" xr:uid="{00000000-0005-0000-0000-00006E000000}"/>
    <cellStyle name="AeE­ [0]_Sheet1_XD AOA¾AIA¤ " xfId="169" xr:uid="{00000000-0005-0000-0000-00006F000000}"/>
    <cellStyle name="ÅëÈ­ [0]_Sheet1_XD ÃÖÁ¾ÀÏÁ¤ " xfId="170" xr:uid="{00000000-0005-0000-0000-000070000000}"/>
    <cellStyle name="AeE­ [0]_Sheet1_XD AOA¾AIA¤  2" xfId="171" xr:uid="{00000000-0005-0000-0000-000071000000}"/>
    <cellStyle name="AeE­_¡U¾EU￢ A¾COºn±³ " xfId="172" xr:uid="{00000000-0005-0000-0000-000072000000}"/>
    <cellStyle name="ÅëÈ­_¡Ú¾ÈÜ¬ Á¾ÇÕºñ±³ " xfId="173" xr:uid="{00000000-0005-0000-0000-000073000000}"/>
    <cellStyle name="AeE­_¿i¿μ¾E " xfId="174" xr:uid="{00000000-0005-0000-0000-000074000000}"/>
    <cellStyle name="ÅëÈ­_±â¾È " xfId="175" xr:uid="{00000000-0005-0000-0000-000075000000}"/>
    <cellStyle name="AeE­_±aA¾CoE²" xfId="2" xr:uid="{00000000-0005-0000-0000-000076000000}"/>
    <cellStyle name="ÅëÈ­_¼­½ÄÃ¼01_ÅõÀÔ°èÈ¹ " xfId="176" xr:uid="{00000000-0005-0000-0000-000077000000}"/>
    <cellStyle name="AeE­_¼­½AAI¶÷_AoAO°eE¹ " xfId="177" xr:uid="{00000000-0005-0000-0000-000078000000}"/>
    <cellStyle name="ÅëÈ­_¼­½ÄÀÏ¶÷_ÅõÀÔ°èÈ¹ " xfId="178" xr:uid="{00000000-0005-0000-0000-000079000000}"/>
    <cellStyle name="AeE­_½CAuCoE² " xfId="179" xr:uid="{00000000-0005-0000-0000-00007A000000}"/>
    <cellStyle name="ÅëÈ­_1.ÆÇ¸Å½ÇÀû " xfId="180" xr:uid="{00000000-0005-0000-0000-00007B000000}"/>
    <cellStyle name="AeE­_1.SUMMARY " xfId="181" xr:uid="{00000000-0005-0000-0000-00007C000000}"/>
    <cellStyle name="ÅëÈ­_1.SUMMARY " xfId="182" xr:uid="{00000000-0005-0000-0000-00007D000000}"/>
    <cellStyle name="AeE­_2.CONCEPT " xfId="183" xr:uid="{00000000-0005-0000-0000-00007E000000}"/>
    <cellStyle name="ÅëÈ­_2.CONCEPT " xfId="184" xr:uid="{00000000-0005-0000-0000-00007F000000}"/>
    <cellStyle name="AeE­_3.MSCHEDULE¿μ¹R " xfId="185" xr:uid="{00000000-0005-0000-0000-000080000000}"/>
    <cellStyle name="ÅëÈ­_3PJTR°èÈ¹ " xfId="186" xr:uid="{00000000-0005-0000-0000-000081000000}"/>
    <cellStyle name="AeE­_4 " xfId="187" xr:uid="{00000000-0005-0000-0000-000082000000}"/>
    <cellStyle name="ÅëÈ­_4 " xfId="188" xr:uid="{00000000-0005-0000-0000-000083000000}"/>
    <cellStyle name="AeE­_5-3-3-1-1.≫y≫e±¸A¶ºÐ¼R-MAT'L¡­ " xfId="189" xr:uid="{00000000-0005-0000-0000-000084000000}"/>
    <cellStyle name="ÅëÈ­_6-3°æÀï·Â " xfId="190" xr:uid="{00000000-0005-0000-0000-000085000000}"/>
    <cellStyle name="AeE­_7.MASTER SCHEDULE " xfId="191" xr:uid="{00000000-0005-0000-0000-000086000000}"/>
    <cellStyle name="ÅëÈ­_7.MASTER SCHEDULE " xfId="192" xr:uid="{00000000-0005-0000-0000-000087000000}"/>
    <cellStyle name="AeE­_AI¿ø°eE¹ " xfId="193" xr:uid="{00000000-0005-0000-0000-000088000000}"/>
    <cellStyle name="ÅëÈ­_ÀÎ¿ø°èÈ¹ " xfId="194" xr:uid="{00000000-0005-0000-0000-000089000000}"/>
    <cellStyle name="AeE­_AOA¾AIA¤ " xfId="195" xr:uid="{00000000-0005-0000-0000-00008A000000}"/>
    <cellStyle name="ÅëÈ­_ÃÖÁ¾ÀÏÁ¤ " xfId="196" xr:uid="{00000000-0005-0000-0000-00008B000000}"/>
    <cellStyle name="AeE­_AOA¾AIA¤  2" xfId="197" xr:uid="{00000000-0005-0000-0000-00008C000000}"/>
    <cellStyle name="ÅëÈ­_lx-taxi " xfId="198" xr:uid="{00000000-0005-0000-0000-00008D000000}"/>
    <cellStyle name="AeE­_M105CDT " xfId="199" xr:uid="{00000000-0005-0000-0000-00008E000000}"/>
    <cellStyle name="ÅëÈ­_MKN-M1.1 " xfId="200" xr:uid="{00000000-0005-0000-0000-00008F000000}"/>
    <cellStyle name="AeE­_ºÐ·u±a01_AoAO°eE¹ " xfId="201" xr:uid="{00000000-0005-0000-0000-000090000000}"/>
    <cellStyle name="ÅëÈ­_ºÐ·ù±â01_ÅõÀÔ°èÈ¹ " xfId="202" xr:uid="{00000000-0005-0000-0000-000091000000}"/>
    <cellStyle name="AeE­_ºÐ·u±a02_AoAO°eE¹ " xfId="203" xr:uid="{00000000-0005-0000-0000-000092000000}"/>
    <cellStyle name="ÅëÈ­_ºÐ·ù±â02_ÅõÀÔ°èÈ¹ " xfId="204" xr:uid="{00000000-0005-0000-0000-000093000000}"/>
    <cellStyle name="AeE­_ºÐ·u±a03_AoAO°eE¹ " xfId="205" xr:uid="{00000000-0005-0000-0000-000094000000}"/>
    <cellStyle name="ÅëÈ­_ºÐ·ù±â03_ÅõÀÔ°èÈ¹ " xfId="206" xr:uid="{00000000-0005-0000-0000-000095000000}"/>
    <cellStyle name="AeE­_ºÐ·u±aAØ_AoAO°eE¹ " xfId="207" xr:uid="{00000000-0005-0000-0000-000096000000}"/>
    <cellStyle name="ÅëÈ­_ºÐ·ù±âÁØ_ÅõÀÔ°èÈ¹ " xfId="208" xr:uid="{00000000-0005-0000-0000-000097000000}"/>
    <cellStyle name="AeE­_ºÐ·u±aE￡_AoAO°eE¹ " xfId="209" xr:uid="{00000000-0005-0000-0000-000098000000}"/>
    <cellStyle name="ÅëÈ­_ºÐ·ù±âÈ£_ÅõÀÔ°èÈ¹ " xfId="210" xr:uid="{00000000-0005-0000-0000-000099000000}"/>
    <cellStyle name="AeE­_SAMPLE " xfId="211" xr:uid="{00000000-0005-0000-0000-00009A000000}"/>
    <cellStyle name="ÅëÈ­_SAMPLE " xfId="212" xr:uid="{00000000-0005-0000-0000-00009B000000}"/>
    <cellStyle name="AeE­_SAMPLE  2" xfId="213" xr:uid="{00000000-0005-0000-0000-00009C000000}"/>
    <cellStyle name="ÅëÈ­_Sheet1 (2)_1.SUMMARY " xfId="214" xr:uid="{00000000-0005-0000-0000-00009D000000}"/>
    <cellStyle name="AeE­_Sheet1 (2)_3.MSCHEDULE¿μ¹R " xfId="215" xr:uid="{00000000-0005-0000-0000-00009E000000}"/>
    <cellStyle name="ÅëÈ­_Sheet1_1.SUMMARY " xfId="216" xr:uid="{00000000-0005-0000-0000-00009F000000}"/>
    <cellStyle name="AeE­_Sheet1_3.MSCHEDULE¿μ¹R " xfId="217" xr:uid="{00000000-0005-0000-0000-0000A0000000}"/>
    <cellStyle name="ÅëÈ­_Sheet1_ÃÖÁ¾ÀÏÁ¤ " xfId="218" xr:uid="{00000000-0005-0000-0000-0000A1000000}"/>
    <cellStyle name="AeE­_Sheet1_XD AOA¾AIA¤ " xfId="219" xr:uid="{00000000-0005-0000-0000-0000A2000000}"/>
    <cellStyle name="ÅëÈ­_Sheet1_XD ÃÖÁ¾ÀÏÁ¤ " xfId="220" xr:uid="{00000000-0005-0000-0000-0000A3000000}"/>
    <cellStyle name="AeE­_Sheet1_XD AOA¾AIA¤  2" xfId="221" xr:uid="{00000000-0005-0000-0000-0000A4000000}"/>
    <cellStyle name="AeE¡ⓒ [0]_6-3¡Æⓒ¡Ai¡¤A " xfId="222" xr:uid="{00000000-0005-0000-0000-0000A5000000}"/>
    <cellStyle name="AeE¡ⓒ_6-3¡Æⓒ¡Ai¡¤A " xfId="223" xr:uid="{00000000-0005-0000-0000-0000A6000000}"/>
    <cellStyle name="AÞ¸¶ [0]_¡U¾EU￢ A¾COºn±³ " xfId="224" xr:uid="{00000000-0005-0000-0000-0000A7000000}"/>
    <cellStyle name="ÄÞ¸¶ [0]_¡Ú¾ÈÜ¬ Á¾ÇÕºñ±³ " xfId="225" xr:uid="{00000000-0005-0000-0000-0000A8000000}"/>
    <cellStyle name="AÞ¸¶ [0]_¿i¿μ¾E " xfId="226" xr:uid="{00000000-0005-0000-0000-0000A9000000}"/>
    <cellStyle name="ÄÞ¸¶ [0]_±â¾È " xfId="227" xr:uid="{00000000-0005-0000-0000-0000AA000000}"/>
    <cellStyle name="AÞ¸¶ [0]_±aA¾CoE²" xfId="3" xr:uid="{00000000-0005-0000-0000-0000AB000000}"/>
    <cellStyle name="ÄÞ¸¶ [0]_1.SUMMARY " xfId="228" xr:uid="{00000000-0005-0000-0000-0000AC000000}"/>
    <cellStyle name="AÞ¸¶ [0]_2.CONCEPT " xfId="229" xr:uid="{00000000-0005-0000-0000-0000AD000000}"/>
    <cellStyle name="ÄÞ¸¶ [0]_2.CONCEPT " xfId="230" xr:uid="{00000000-0005-0000-0000-0000AE000000}"/>
    <cellStyle name="AÞ¸¶ [0]_3.MSCHEDULE¿μ¹R " xfId="231" xr:uid="{00000000-0005-0000-0000-0000AF000000}"/>
    <cellStyle name="ÄÞ¸¶ [0]_3PJTR°èÈ¹ " xfId="232" xr:uid="{00000000-0005-0000-0000-0000B0000000}"/>
    <cellStyle name="AÞ¸¶ [0]_4 " xfId="233" xr:uid="{00000000-0005-0000-0000-0000B1000000}"/>
    <cellStyle name="ÄÞ¸¶ [0]_4 " xfId="234" xr:uid="{00000000-0005-0000-0000-0000B2000000}"/>
    <cellStyle name="AÞ¸¶ [0]_6-3°æAi·A " xfId="235" xr:uid="{00000000-0005-0000-0000-0000B3000000}"/>
    <cellStyle name="ÄÞ¸¶ [0]_6-3°æÀï·Â " xfId="236" xr:uid="{00000000-0005-0000-0000-0000B4000000}"/>
    <cellStyle name="AÞ¸¶ [0]_7.MASTER SCHEDULE " xfId="237" xr:uid="{00000000-0005-0000-0000-0000B5000000}"/>
    <cellStyle name="ÄÞ¸¶ [0]_7.MASTER SCHEDULE " xfId="238" xr:uid="{00000000-0005-0000-0000-0000B6000000}"/>
    <cellStyle name="AÞ¸¶ [0]_AI¿ø°eE¹ " xfId="239" xr:uid="{00000000-0005-0000-0000-0000B7000000}"/>
    <cellStyle name="ÄÞ¸¶ [0]_ÀÎ¿ø°èÈ¹ " xfId="240" xr:uid="{00000000-0005-0000-0000-0000B8000000}"/>
    <cellStyle name="AÞ¸¶ [0]_AOA¾AIA¤ " xfId="241" xr:uid="{00000000-0005-0000-0000-0000B9000000}"/>
    <cellStyle name="ÄÞ¸¶ [0]_ÃÖÁ¾ÀÏÁ¤ " xfId="242" xr:uid="{00000000-0005-0000-0000-0000BA000000}"/>
    <cellStyle name="AÞ¸¶ [0]_AOA¾AIA¤  2" xfId="243" xr:uid="{00000000-0005-0000-0000-0000BB000000}"/>
    <cellStyle name="ÄÞ¸¶ [0]_lx-taxi " xfId="244" xr:uid="{00000000-0005-0000-0000-0000BC000000}"/>
    <cellStyle name="AÞ¸¶ [0]_M105CDT " xfId="245" xr:uid="{00000000-0005-0000-0000-0000BD000000}"/>
    <cellStyle name="ÄÞ¸¶ [0]_MKN-M1.1 " xfId="246" xr:uid="{00000000-0005-0000-0000-0000BE000000}"/>
    <cellStyle name="AÞ¸¶ [0]_SAMPLE " xfId="247" xr:uid="{00000000-0005-0000-0000-0000BF000000}"/>
    <cellStyle name="ÄÞ¸¶ [0]_SAMPLE " xfId="248" xr:uid="{00000000-0005-0000-0000-0000C0000000}"/>
    <cellStyle name="AÞ¸¶ [0]_SAMPLE  2" xfId="249" xr:uid="{00000000-0005-0000-0000-0000C1000000}"/>
    <cellStyle name="ÄÞ¸¶ [0]_Sheet1 (2)_1.SUMMARY " xfId="250" xr:uid="{00000000-0005-0000-0000-0000C2000000}"/>
    <cellStyle name="AÞ¸¶ [0]_Sheet1 (2)_3.MSCHEDULE¿μ¹R " xfId="251" xr:uid="{00000000-0005-0000-0000-0000C3000000}"/>
    <cellStyle name="ÄÞ¸¶ [0]_Sheet1_1.SUMMARY " xfId="252" xr:uid="{00000000-0005-0000-0000-0000C4000000}"/>
    <cellStyle name="AÞ¸¶ [0]_Sheet1_3.MSCHEDULE¿μ¹R " xfId="253" xr:uid="{00000000-0005-0000-0000-0000C5000000}"/>
    <cellStyle name="ÄÞ¸¶ [0]_Sheet1_ÃÖÁ¾ÀÏÁ¤ " xfId="254" xr:uid="{00000000-0005-0000-0000-0000C6000000}"/>
    <cellStyle name="AÞ¸¶ [0]_Sheet1_XD AOA¾AIA¤ " xfId="255" xr:uid="{00000000-0005-0000-0000-0000C7000000}"/>
    <cellStyle name="ÄÞ¸¶ [0]_Sheet1_XD ÃÖÁ¾ÀÏÁ¤ " xfId="256" xr:uid="{00000000-0005-0000-0000-0000C8000000}"/>
    <cellStyle name="AÞ¸¶_¡U¾EU￢ A¾COºn±³ " xfId="257" xr:uid="{00000000-0005-0000-0000-0000C9000000}"/>
    <cellStyle name="ÄÞ¸¶_¡Ú¾ÈÜ¬ Á¾ÇÕºñ±³ " xfId="258" xr:uid="{00000000-0005-0000-0000-0000CA000000}"/>
    <cellStyle name="AÞ¸¶_¿i¿μ¾E " xfId="259" xr:uid="{00000000-0005-0000-0000-0000CB000000}"/>
    <cellStyle name="ÄÞ¸¶_±â¾È " xfId="260" xr:uid="{00000000-0005-0000-0000-0000CC000000}"/>
    <cellStyle name="AÞ¸¶_±aA¾CoE²" xfId="4" xr:uid="{00000000-0005-0000-0000-0000CD000000}"/>
    <cellStyle name="ÄÞ¸¶_1.SUMMARY " xfId="261" xr:uid="{00000000-0005-0000-0000-0000CE000000}"/>
    <cellStyle name="AÞ¸¶_2.CONCEPT " xfId="262" xr:uid="{00000000-0005-0000-0000-0000CF000000}"/>
    <cellStyle name="C￥AØ_#2(M17)_1" xfId="5" xr:uid="{00000000-0005-0000-0000-0000D0000000}"/>
    <cellStyle name="category" xfId="6" xr:uid="{00000000-0005-0000-0000-0000D1000000}"/>
    <cellStyle name="Comma [0]_ SG&amp;A Bridge " xfId="263" xr:uid="{00000000-0005-0000-0000-0000D2000000}"/>
    <cellStyle name="Comma_ SG&amp;A Bridge " xfId="264" xr:uid="{00000000-0005-0000-0000-0000D3000000}"/>
    <cellStyle name="Currency [0]_ SG&amp;A Bridge " xfId="265" xr:uid="{00000000-0005-0000-0000-0000D4000000}"/>
    <cellStyle name="Currency_ SG&amp;A Bridge " xfId="266" xr:uid="{00000000-0005-0000-0000-0000D5000000}"/>
    <cellStyle name="Dezimal [0]_Compiling Utility Macros" xfId="267" xr:uid="{00000000-0005-0000-0000-0000D6000000}"/>
    <cellStyle name="Dezimal_Compiling Utility Macros" xfId="268" xr:uid="{00000000-0005-0000-0000-0000D7000000}"/>
    <cellStyle name="Grey" xfId="7" xr:uid="{00000000-0005-0000-0000-0000D8000000}"/>
    <cellStyle name="HEADER" xfId="8" xr:uid="{00000000-0005-0000-0000-0000D9000000}"/>
    <cellStyle name="Header1" xfId="269" xr:uid="{00000000-0005-0000-0000-0000DA000000}"/>
    <cellStyle name="Header2" xfId="270" xr:uid="{00000000-0005-0000-0000-0000DB000000}"/>
    <cellStyle name="Input [yellow]" xfId="9" xr:uid="{00000000-0005-0000-0000-0000DC000000}"/>
    <cellStyle name="Model" xfId="10" xr:uid="{00000000-0005-0000-0000-0000DD000000}"/>
    <cellStyle name="Normal - Style1" xfId="11" xr:uid="{00000000-0005-0000-0000-0000DE000000}"/>
    <cellStyle name="Normal_ SG&amp;A Bridge " xfId="271" xr:uid="{00000000-0005-0000-0000-0000DF000000}"/>
    <cellStyle name="Percent [2]" xfId="12" xr:uid="{00000000-0005-0000-0000-0000E0000000}"/>
    <cellStyle name="Standard_Anpassen der Amortisation" xfId="272" xr:uid="{00000000-0005-0000-0000-0000E1000000}"/>
    <cellStyle name="subhead" xfId="13" xr:uid="{00000000-0005-0000-0000-0000E2000000}"/>
    <cellStyle name="W?rung [0]_Compiling Utility Macros" xfId="273" xr:uid="{00000000-0005-0000-0000-0000E3000000}"/>
    <cellStyle name="W?rung_Compiling Utility Macros" xfId="274" xr:uid="{00000000-0005-0000-0000-0000E4000000}"/>
    <cellStyle name="강조색1 2" xfId="51" xr:uid="{00000000-0005-0000-0000-0000E5000000}"/>
    <cellStyle name="강조색1 3" xfId="275" xr:uid="{00000000-0005-0000-0000-0000E6000000}"/>
    <cellStyle name="강조색2 2" xfId="52" xr:uid="{00000000-0005-0000-0000-0000E7000000}"/>
    <cellStyle name="강조색2 3" xfId="276" xr:uid="{00000000-0005-0000-0000-0000E8000000}"/>
    <cellStyle name="강조색3 2" xfId="33" xr:uid="{00000000-0005-0000-0000-0000E9000000}"/>
    <cellStyle name="강조색3 3" xfId="277" xr:uid="{00000000-0005-0000-0000-0000EA000000}"/>
    <cellStyle name="강조색4 2" xfId="38" xr:uid="{00000000-0005-0000-0000-0000EB000000}"/>
    <cellStyle name="강조색4 3" xfId="278" xr:uid="{00000000-0005-0000-0000-0000EC000000}"/>
    <cellStyle name="강조색5 2" xfId="58" xr:uid="{00000000-0005-0000-0000-0000ED000000}"/>
    <cellStyle name="강조색5 3" xfId="279" xr:uid="{00000000-0005-0000-0000-0000EE000000}"/>
    <cellStyle name="강조색6 2" xfId="34" xr:uid="{00000000-0005-0000-0000-0000EF000000}"/>
    <cellStyle name="강조색6 3" xfId="280" xr:uid="{00000000-0005-0000-0000-0000F0000000}"/>
    <cellStyle name="경고문 2" xfId="35" xr:uid="{00000000-0005-0000-0000-0000F1000000}"/>
    <cellStyle name="경고문 3" xfId="281" xr:uid="{00000000-0005-0000-0000-0000F2000000}"/>
    <cellStyle name="계산 2" xfId="37" xr:uid="{00000000-0005-0000-0000-0000F3000000}"/>
    <cellStyle name="계산 3" xfId="282" xr:uid="{00000000-0005-0000-0000-0000F4000000}"/>
    <cellStyle name="나쁨 2" xfId="53" xr:uid="{00000000-0005-0000-0000-0000F5000000}"/>
    <cellStyle name="나쁨 3" xfId="283" xr:uid="{00000000-0005-0000-0000-0000F6000000}"/>
    <cellStyle name="똿떓죶Ø괻_PRODUCT DETAIL Q3 (2)_ßæß§ºÐ´aaÐ " xfId="284" xr:uid="{00000000-0005-0000-0000-0000F7000000}"/>
    <cellStyle name="똿뗦먛귟 [0.00]_PRODUCT DETAIL Q1" xfId="285" xr:uid="{00000000-0005-0000-0000-0000F8000000}"/>
    <cellStyle name="똿뗦먛귟_PRODUCT DETAIL Q1" xfId="286" xr:uid="{00000000-0005-0000-0000-0000F9000000}"/>
    <cellStyle name="메모 2" xfId="60" xr:uid="{00000000-0005-0000-0000-0000FA000000}"/>
    <cellStyle name="믅됞 [0.00]_PRODUCT DETAIL Q1" xfId="287" xr:uid="{00000000-0005-0000-0000-0000FB000000}"/>
    <cellStyle name="믅됞_PRODUCT DETAIL Q1" xfId="288" xr:uid="{00000000-0005-0000-0000-0000FC000000}"/>
    <cellStyle name="백분율" xfId="14" builtinId="5"/>
    <cellStyle name="백분율 2" xfId="75" xr:uid="{00000000-0005-0000-0000-0000FE000000}"/>
    <cellStyle name="백분율 3" xfId="289" xr:uid="{00000000-0005-0000-0000-0000FF000000}"/>
    <cellStyle name="보통 2" xfId="61" xr:uid="{00000000-0005-0000-0000-000000010000}"/>
    <cellStyle name="보통 3" xfId="290" xr:uid="{00000000-0005-0000-0000-000001010000}"/>
    <cellStyle name="뷭?_빟랹둴봃섟 " xfId="291" xr:uid="{00000000-0005-0000-0000-000002010000}"/>
    <cellStyle name="常规_Oracle Items" xfId="292" xr:uid="{00000000-0005-0000-0000-000003010000}"/>
    <cellStyle name="설명 텍스트 2" xfId="62" xr:uid="{00000000-0005-0000-0000-000004010000}"/>
    <cellStyle name="설명 텍스트 3" xfId="293" xr:uid="{00000000-0005-0000-0000-000005010000}"/>
    <cellStyle name="셀 확인 2" xfId="63" xr:uid="{00000000-0005-0000-0000-000006010000}"/>
    <cellStyle name="셀 확인 3" xfId="294" xr:uid="{00000000-0005-0000-0000-000007010000}"/>
    <cellStyle name="쉼표 [0]" xfId="15" builtinId="6"/>
    <cellStyle name="쉼표 [0] 10" xfId="295" xr:uid="{00000000-0005-0000-0000-000009010000}"/>
    <cellStyle name="쉼표 [0] 10 2" xfId="296" xr:uid="{00000000-0005-0000-0000-00000A010000}"/>
    <cellStyle name="쉼표 [0] 11" xfId="297" xr:uid="{00000000-0005-0000-0000-00000B010000}"/>
    <cellStyle name="쉼표 [0] 11 2" xfId="298" xr:uid="{00000000-0005-0000-0000-00000C010000}"/>
    <cellStyle name="쉼표 [0] 12" xfId="299" xr:uid="{00000000-0005-0000-0000-00000D010000}"/>
    <cellStyle name="쉼표 [0] 12 2" xfId="300" xr:uid="{00000000-0005-0000-0000-00000E010000}"/>
    <cellStyle name="쉼표 [0] 13" xfId="301" xr:uid="{00000000-0005-0000-0000-00000F010000}"/>
    <cellStyle name="쉼표 [0] 13 2" xfId="302" xr:uid="{00000000-0005-0000-0000-000010010000}"/>
    <cellStyle name="쉼표 [0] 14" xfId="303" xr:uid="{00000000-0005-0000-0000-000011010000}"/>
    <cellStyle name="쉼표 [0] 15" xfId="304" xr:uid="{00000000-0005-0000-0000-000012010000}"/>
    <cellStyle name="쉼표 [0] 16" xfId="305" xr:uid="{00000000-0005-0000-0000-000013010000}"/>
    <cellStyle name="쉼표 [0] 17" xfId="306" xr:uid="{00000000-0005-0000-0000-000014010000}"/>
    <cellStyle name="쉼표 [0] 18" xfId="307" xr:uid="{00000000-0005-0000-0000-000015010000}"/>
    <cellStyle name="쉼표 [0] 19" xfId="308" xr:uid="{00000000-0005-0000-0000-000016010000}"/>
    <cellStyle name="쉼표 [0] 2" xfId="25" xr:uid="{00000000-0005-0000-0000-000017010000}"/>
    <cellStyle name="쉼표 [0] 2 2" xfId="64" xr:uid="{00000000-0005-0000-0000-000018010000}"/>
    <cellStyle name="쉼표 [0] 2 3" xfId="309" xr:uid="{00000000-0005-0000-0000-000019010000}"/>
    <cellStyle name="쉼표 [0] 2 4" xfId="310" xr:uid="{00000000-0005-0000-0000-00001A010000}"/>
    <cellStyle name="쉼표 [0] 2 5" xfId="311" xr:uid="{00000000-0005-0000-0000-00001B010000}"/>
    <cellStyle name="쉼표 [0] 20" xfId="312" xr:uid="{00000000-0005-0000-0000-00001C010000}"/>
    <cellStyle name="쉼표 [0] 21" xfId="313" xr:uid="{00000000-0005-0000-0000-00001D010000}"/>
    <cellStyle name="쉼표 [0] 22" xfId="314" xr:uid="{00000000-0005-0000-0000-00001E010000}"/>
    <cellStyle name="쉼표 [0] 23" xfId="315" xr:uid="{00000000-0005-0000-0000-00001F010000}"/>
    <cellStyle name="쉼표 [0] 24" xfId="316" xr:uid="{00000000-0005-0000-0000-000020010000}"/>
    <cellStyle name="쉼표 [0] 25" xfId="317" xr:uid="{00000000-0005-0000-0000-000021010000}"/>
    <cellStyle name="쉼표 [0] 26" xfId="318" xr:uid="{00000000-0005-0000-0000-000022010000}"/>
    <cellStyle name="쉼표 [0] 27" xfId="319" xr:uid="{00000000-0005-0000-0000-000023010000}"/>
    <cellStyle name="쉼표 [0] 28" xfId="320" xr:uid="{00000000-0005-0000-0000-000024010000}"/>
    <cellStyle name="쉼표 [0] 29" xfId="321" xr:uid="{00000000-0005-0000-0000-000025010000}"/>
    <cellStyle name="쉼표 [0] 3" xfId="26" xr:uid="{00000000-0005-0000-0000-000026010000}"/>
    <cellStyle name="쉼표 [0] 3 2" xfId="322" xr:uid="{00000000-0005-0000-0000-000027010000}"/>
    <cellStyle name="쉼표 [0] 3 3" xfId="323" xr:uid="{00000000-0005-0000-0000-000028010000}"/>
    <cellStyle name="쉼표 [0] 30" xfId="324" xr:uid="{00000000-0005-0000-0000-000029010000}"/>
    <cellStyle name="쉼표 [0] 31" xfId="325" xr:uid="{00000000-0005-0000-0000-00002A010000}"/>
    <cellStyle name="쉼표 [0] 32" xfId="326" xr:uid="{00000000-0005-0000-0000-00002B010000}"/>
    <cellStyle name="쉼표 [0] 33" xfId="327" xr:uid="{00000000-0005-0000-0000-00002C010000}"/>
    <cellStyle name="쉼표 [0] 34" xfId="328" xr:uid="{00000000-0005-0000-0000-00002D010000}"/>
    <cellStyle name="쉼표 [0] 35" xfId="329" xr:uid="{00000000-0005-0000-0000-00002E010000}"/>
    <cellStyle name="쉼표 [0] 36" xfId="330" xr:uid="{00000000-0005-0000-0000-00002F010000}"/>
    <cellStyle name="쉼표 [0] 37" xfId="331" xr:uid="{00000000-0005-0000-0000-000030010000}"/>
    <cellStyle name="쉼표 [0] 38" xfId="332" xr:uid="{00000000-0005-0000-0000-000031010000}"/>
    <cellStyle name="쉼표 [0] 4" xfId="31" xr:uid="{00000000-0005-0000-0000-000032010000}"/>
    <cellStyle name="쉼표 [0] 4 2" xfId="333" xr:uid="{00000000-0005-0000-0000-000033010000}"/>
    <cellStyle name="쉼표 [0] 4 3" xfId="334" xr:uid="{00000000-0005-0000-0000-000034010000}"/>
    <cellStyle name="쉼표 [0] 5" xfId="335" xr:uid="{00000000-0005-0000-0000-000035010000}"/>
    <cellStyle name="쉼표 [0] 5 2" xfId="336" xr:uid="{00000000-0005-0000-0000-000036010000}"/>
    <cellStyle name="쉼표 [0] 6" xfId="337" xr:uid="{00000000-0005-0000-0000-000037010000}"/>
    <cellStyle name="쉼표 [0] 7" xfId="338" xr:uid="{00000000-0005-0000-0000-000038010000}"/>
    <cellStyle name="쉼표 [0] 7 2" xfId="339" xr:uid="{00000000-0005-0000-0000-000039010000}"/>
    <cellStyle name="쉼표 [0] 8" xfId="340" xr:uid="{00000000-0005-0000-0000-00003A010000}"/>
    <cellStyle name="쉼표 [0] 8 2" xfId="341" xr:uid="{00000000-0005-0000-0000-00003B010000}"/>
    <cellStyle name="쉼표 [0] 9" xfId="342" xr:uid="{00000000-0005-0000-0000-00003C010000}"/>
    <cellStyle name="쉼표 [0] 9 2" xfId="343" xr:uid="{00000000-0005-0000-0000-00003D010000}"/>
    <cellStyle name="스타일 1" xfId="27" xr:uid="{00000000-0005-0000-0000-00003E010000}"/>
    <cellStyle name="연결된 셀 2" xfId="65" xr:uid="{00000000-0005-0000-0000-00003F010000}"/>
    <cellStyle name="연결된 셀 3" xfId="344" xr:uid="{00000000-0005-0000-0000-000040010000}"/>
    <cellStyle name="요약 2" xfId="66" xr:uid="{00000000-0005-0000-0000-000041010000}"/>
    <cellStyle name="요약 3" xfId="345" xr:uid="{00000000-0005-0000-0000-000042010000}"/>
    <cellStyle name="입력 2" xfId="67" xr:uid="{00000000-0005-0000-0000-000043010000}"/>
    <cellStyle name="입력 3" xfId="346" xr:uid="{00000000-0005-0000-0000-000044010000}"/>
    <cellStyle name="제목 1 2" xfId="69" xr:uid="{00000000-0005-0000-0000-000045010000}"/>
    <cellStyle name="제목 2 2" xfId="70" xr:uid="{00000000-0005-0000-0000-000046010000}"/>
    <cellStyle name="제목 3 2" xfId="71" xr:uid="{00000000-0005-0000-0000-000047010000}"/>
    <cellStyle name="제목 4 2" xfId="72" xr:uid="{00000000-0005-0000-0000-000048010000}"/>
    <cellStyle name="제목 5" xfId="68" xr:uid="{00000000-0005-0000-0000-000049010000}"/>
    <cellStyle name="좋음 2" xfId="73" xr:uid="{00000000-0005-0000-0000-00004A010000}"/>
    <cellStyle name="좋음 3" xfId="347" xr:uid="{00000000-0005-0000-0000-00004B010000}"/>
    <cellStyle name="출력 2" xfId="74" xr:uid="{00000000-0005-0000-0000-00004C010000}"/>
    <cellStyle name="출력 3" xfId="348" xr:uid="{00000000-0005-0000-0000-00004D010000}"/>
    <cellStyle name="콤마 [0]_ " xfId="349" xr:uid="{00000000-0005-0000-0000-00004E010000}"/>
    <cellStyle name="콤마_ " xfId="350" xr:uid="{00000000-0005-0000-0000-00004F010000}"/>
    <cellStyle name="통화 [0] 2" xfId="351" xr:uid="{00000000-0005-0000-0000-000050010000}"/>
    <cellStyle name="통화 [0] 2 2" xfId="352" xr:uid="{00000000-0005-0000-0000-000051010000}"/>
    <cellStyle name="통화 [0] 2 3" xfId="353" xr:uid="{00000000-0005-0000-0000-000052010000}"/>
    <cellStyle name="통화 [0] 3" xfId="354" xr:uid="{00000000-0005-0000-0000-000053010000}"/>
    <cellStyle name="통화 [0] 4" xfId="355" xr:uid="{00000000-0005-0000-0000-000054010000}"/>
    <cellStyle name="통화 [0] 5" xfId="356" xr:uid="{00000000-0005-0000-0000-000055010000}"/>
    <cellStyle name="통화 [0] 6" xfId="357" xr:uid="{00000000-0005-0000-0000-000056010000}"/>
    <cellStyle name="통화 [0] 7" xfId="358" xr:uid="{00000000-0005-0000-0000-000057010000}"/>
    <cellStyle name="팒" xfId="359" xr:uid="{00000000-0005-0000-0000-000058010000}"/>
    <cellStyle name="표준" xfId="0" builtinId="0"/>
    <cellStyle name="표준 10" xfId="360" xr:uid="{00000000-0005-0000-0000-00005A010000}"/>
    <cellStyle name="표준 10 16" xfId="16" xr:uid="{00000000-0005-0000-0000-00005B010000}"/>
    <cellStyle name="표준 10 2" xfId="361" xr:uid="{00000000-0005-0000-0000-00005C010000}"/>
    <cellStyle name="표준 11" xfId="362" xr:uid="{00000000-0005-0000-0000-00005D010000}"/>
    <cellStyle name="표준 11 2" xfId="363" xr:uid="{00000000-0005-0000-0000-00005E010000}"/>
    <cellStyle name="표준 12" xfId="364" xr:uid="{00000000-0005-0000-0000-00005F010000}"/>
    <cellStyle name="표준 12 2" xfId="365" xr:uid="{00000000-0005-0000-0000-000060010000}"/>
    <cellStyle name="표준 13" xfId="366" xr:uid="{00000000-0005-0000-0000-000061010000}"/>
    <cellStyle name="표준 14" xfId="367" xr:uid="{00000000-0005-0000-0000-000062010000}"/>
    <cellStyle name="표준 14 2" xfId="368" xr:uid="{00000000-0005-0000-0000-000063010000}"/>
    <cellStyle name="표준 15" xfId="369" xr:uid="{00000000-0005-0000-0000-000064010000}"/>
    <cellStyle name="표준 15 2" xfId="370" xr:uid="{00000000-0005-0000-0000-000065010000}"/>
    <cellStyle name="표준 16" xfId="371" xr:uid="{00000000-0005-0000-0000-000066010000}"/>
    <cellStyle name="표준 16 2" xfId="372" xr:uid="{00000000-0005-0000-0000-000067010000}"/>
    <cellStyle name="표준 17" xfId="373" xr:uid="{00000000-0005-0000-0000-000068010000}"/>
    <cellStyle name="표준 17 2" xfId="374" xr:uid="{00000000-0005-0000-0000-000069010000}"/>
    <cellStyle name="표준 18" xfId="375" xr:uid="{00000000-0005-0000-0000-00006A010000}"/>
    <cellStyle name="표준 18 2" xfId="376" xr:uid="{00000000-0005-0000-0000-00006B010000}"/>
    <cellStyle name="표준 19" xfId="377" xr:uid="{00000000-0005-0000-0000-00006C010000}"/>
    <cellStyle name="표준 19 2" xfId="378" xr:uid="{00000000-0005-0000-0000-00006D010000}"/>
    <cellStyle name="표준 2" xfId="24" xr:uid="{00000000-0005-0000-0000-00006E010000}"/>
    <cellStyle name="표준 2 2" xfId="76" xr:uid="{00000000-0005-0000-0000-00006F010000}"/>
    <cellStyle name="표준 2 3" xfId="379" xr:uid="{00000000-0005-0000-0000-000070010000}"/>
    <cellStyle name="표준 20" xfId="380" xr:uid="{00000000-0005-0000-0000-000071010000}"/>
    <cellStyle name="표준 20 2" xfId="381" xr:uid="{00000000-0005-0000-0000-000072010000}"/>
    <cellStyle name="표준 21" xfId="382" xr:uid="{00000000-0005-0000-0000-000073010000}"/>
    <cellStyle name="표준 21 2" xfId="383" xr:uid="{00000000-0005-0000-0000-000074010000}"/>
    <cellStyle name="표준 22" xfId="384" xr:uid="{00000000-0005-0000-0000-000075010000}"/>
    <cellStyle name="표준 22 2" xfId="385" xr:uid="{00000000-0005-0000-0000-000076010000}"/>
    <cellStyle name="표준 23" xfId="386" xr:uid="{00000000-0005-0000-0000-000077010000}"/>
    <cellStyle name="표준 23 2" xfId="387" xr:uid="{00000000-0005-0000-0000-000078010000}"/>
    <cellStyle name="표준 24" xfId="388" xr:uid="{00000000-0005-0000-0000-000079010000}"/>
    <cellStyle name="표준 25" xfId="389" xr:uid="{00000000-0005-0000-0000-00007A010000}"/>
    <cellStyle name="표준 26" xfId="390" xr:uid="{00000000-0005-0000-0000-00007B010000}"/>
    <cellStyle name="표준 27" xfId="391" xr:uid="{00000000-0005-0000-0000-00007C010000}"/>
    <cellStyle name="표준 28" xfId="392" xr:uid="{00000000-0005-0000-0000-00007D010000}"/>
    <cellStyle name="표준 29" xfId="393" xr:uid="{00000000-0005-0000-0000-00007E010000}"/>
    <cellStyle name="표준 3" xfId="28" xr:uid="{00000000-0005-0000-0000-00007F010000}"/>
    <cellStyle name="표준 3 2" xfId="394" xr:uid="{00000000-0005-0000-0000-000080010000}"/>
    <cellStyle name="표준 3 3" xfId="395" xr:uid="{00000000-0005-0000-0000-000081010000}"/>
    <cellStyle name="표준 30" xfId="396" xr:uid="{00000000-0005-0000-0000-000082010000}"/>
    <cellStyle name="표준 31" xfId="397" xr:uid="{00000000-0005-0000-0000-000083010000}"/>
    <cellStyle name="표준 32" xfId="398" xr:uid="{00000000-0005-0000-0000-000084010000}"/>
    <cellStyle name="표준 33" xfId="399" xr:uid="{00000000-0005-0000-0000-000085010000}"/>
    <cellStyle name="표준 34" xfId="400" xr:uid="{00000000-0005-0000-0000-000086010000}"/>
    <cellStyle name="표준 35" xfId="401" xr:uid="{00000000-0005-0000-0000-000087010000}"/>
    <cellStyle name="표준 36" xfId="402" xr:uid="{00000000-0005-0000-0000-000088010000}"/>
    <cellStyle name="표준 37" xfId="403" xr:uid="{00000000-0005-0000-0000-000089010000}"/>
    <cellStyle name="표준 38" xfId="404" xr:uid="{00000000-0005-0000-0000-00008A010000}"/>
    <cellStyle name="표준 39" xfId="405" xr:uid="{00000000-0005-0000-0000-00008B010000}"/>
    <cellStyle name="표준 4" xfId="29" xr:uid="{00000000-0005-0000-0000-00008C010000}"/>
    <cellStyle name="표준 4 2" xfId="406" xr:uid="{00000000-0005-0000-0000-00008D010000}"/>
    <cellStyle name="표준 5" xfId="30" xr:uid="{00000000-0005-0000-0000-00008E010000}"/>
    <cellStyle name="표준 5 2" xfId="407" xr:uid="{00000000-0005-0000-0000-00008F010000}"/>
    <cellStyle name="표준 6" xfId="39" xr:uid="{00000000-0005-0000-0000-000090010000}"/>
    <cellStyle name="표준 6 2" xfId="408" xr:uid="{00000000-0005-0000-0000-000091010000}"/>
    <cellStyle name="표준 7" xfId="23" xr:uid="{00000000-0005-0000-0000-000092010000}"/>
    <cellStyle name="표준 7 2" xfId="409" xr:uid="{00000000-0005-0000-0000-000093010000}"/>
    <cellStyle name="표준 8" xfId="410" xr:uid="{00000000-0005-0000-0000-000094010000}"/>
    <cellStyle name="표준 8 2" xfId="411" xr:uid="{00000000-0005-0000-0000-000095010000}"/>
    <cellStyle name="표준 9" xfId="412" xr:uid="{00000000-0005-0000-0000-000096010000}"/>
    <cellStyle name="표준 9 2" xfId="413" xr:uid="{00000000-0005-0000-0000-000097010000}"/>
    <cellStyle name="표준_FTM-BM" xfId="17" xr:uid="{00000000-0005-0000-0000-000098010000}"/>
    <cellStyle name="표준_Laser Sealing Stage 견적양식" xfId="18" xr:uid="{00000000-0005-0000-0000-000099010000}"/>
    <cellStyle name="표준_P7 176K 증설 매엽 견적_FAT_071106_V1" xfId="19" xr:uid="{00000000-0005-0000-0000-00009A010000}"/>
    <cellStyle name="표준_Rep eng Gantry-원가" xfId="20" xr:uid="{00000000-0005-0000-0000-00009B010000}"/>
    <cellStyle name="표준_Rep eng Gantry-원가_강영민 견적비교가격분석 TOOL(마스터)_가격비교 분석내역_TW 검사기" xfId="21" xr:uid="{00000000-0005-0000-0000-00009C010000}"/>
    <cellStyle name="標準_Sheet1" xfId="414" xr:uid="{00000000-0005-0000-0000-00009D010000}"/>
    <cellStyle name="표준_견적갑" xfId="22" xr:uid="{00000000-0005-0000-0000-00009E010000}"/>
    <cellStyle name="標準_六面機（日立エーアｲシー向）部品表" xfId="415" xr:uid="{00000000-0005-0000-0000-00009F010000}"/>
    <cellStyle name="하이퍼링크 2" xfId="416" xr:uid="{00000000-0005-0000-0000-0000A0010000}"/>
    <cellStyle name="하이퍼링크 2 2" xfId="417" xr:uid="{00000000-0005-0000-0000-0000A1010000}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0</xdr:row>
      <xdr:rowOff>0</xdr:rowOff>
    </xdr:from>
    <xdr:to>
      <xdr:col>7</xdr:col>
      <xdr:colOff>142875</xdr:colOff>
      <xdr:row>0</xdr:row>
      <xdr:rowOff>0</xdr:rowOff>
    </xdr:to>
    <xdr:sp macro="" textlink="">
      <xdr:nvSpPr>
        <xdr:cNvPr id="3050" name="Line 2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>
          <a:spLocks noChangeShapeType="1"/>
        </xdr:cNvSpPr>
      </xdr:nvSpPr>
      <xdr:spPr bwMode="auto">
        <a:xfrm>
          <a:off x="52959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0</xdr:row>
      <xdr:rowOff>0</xdr:rowOff>
    </xdr:from>
    <xdr:to>
      <xdr:col>7</xdr:col>
      <xdr:colOff>200025</xdr:colOff>
      <xdr:row>0</xdr:row>
      <xdr:rowOff>0</xdr:rowOff>
    </xdr:to>
    <xdr:sp macro="" textlink="">
      <xdr:nvSpPr>
        <xdr:cNvPr id="3051" name="Line 3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>
          <a:spLocks noChangeShapeType="1"/>
        </xdr:cNvSpPr>
      </xdr:nvSpPr>
      <xdr:spPr bwMode="auto">
        <a:xfrm>
          <a:off x="5353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142875</xdr:colOff>
      <xdr:row>0</xdr:row>
      <xdr:rowOff>0</xdr:rowOff>
    </xdr:from>
    <xdr:to>
      <xdr:col>7</xdr:col>
      <xdr:colOff>142875</xdr:colOff>
      <xdr:row>0</xdr:row>
      <xdr:rowOff>0</xdr:rowOff>
    </xdr:to>
    <xdr:sp macro="" textlink="">
      <xdr:nvSpPr>
        <xdr:cNvPr id="3052" name="Line 4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>
          <a:spLocks noChangeShapeType="1"/>
        </xdr:cNvSpPr>
      </xdr:nvSpPr>
      <xdr:spPr bwMode="auto">
        <a:xfrm>
          <a:off x="52959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0</xdr:row>
      <xdr:rowOff>0</xdr:rowOff>
    </xdr:from>
    <xdr:to>
      <xdr:col>7</xdr:col>
      <xdr:colOff>200025</xdr:colOff>
      <xdr:row>0</xdr:row>
      <xdr:rowOff>0</xdr:rowOff>
    </xdr:to>
    <xdr:sp macro="" textlink="">
      <xdr:nvSpPr>
        <xdr:cNvPr id="3053" name="Line 5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>
          <a:spLocks noChangeShapeType="1"/>
        </xdr:cNvSpPr>
      </xdr:nvSpPr>
      <xdr:spPr bwMode="auto">
        <a:xfrm>
          <a:off x="5353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142875</xdr:colOff>
      <xdr:row>0</xdr:row>
      <xdr:rowOff>0</xdr:rowOff>
    </xdr:from>
    <xdr:to>
      <xdr:col>7</xdr:col>
      <xdr:colOff>142875</xdr:colOff>
      <xdr:row>0</xdr:row>
      <xdr:rowOff>0</xdr:rowOff>
    </xdr:to>
    <xdr:sp macro="" textlink="">
      <xdr:nvSpPr>
        <xdr:cNvPr id="3054" name="Line 6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>
          <a:spLocks noChangeShapeType="1"/>
        </xdr:cNvSpPr>
      </xdr:nvSpPr>
      <xdr:spPr bwMode="auto">
        <a:xfrm>
          <a:off x="52959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0</xdr:row>
      <xdr:rowOff>0</xdr:rowOff>
    </xdr:from>
    <xdr:to>
      <xdr:col>7</xdr:col>
      <xdr:colOff>200025</xdr:colOff>
      <xdr:row>0</xdr:row>
      <xdr:rowOff>0</xdr:rowOff>
    </xdr:to>
    <xdr:sp macro="" textlink="">
      <xdr:nvSpPr>
        <xdr:cNvPr id="3055" name="Line 7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>
          <a:spLocks noChangeShapeType="1"/>
        </xdr:cNvSpPr>
      </xdr:nvSpPr>
      <xdr:spPr bwMode="auto">
        <a:xfrm>
          <a:off x="5353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123825</xdr:colOff>
      <xdr:row>0</xdr:row>
      <xdr:rowOff>0</xdr:rowOff>
    </xdr:from>
    <xdr:to>
      <xdr:col>7</xdr:col>
      <xdr:colOff>123825</xdr:colOff>
      <xdr:row>0</xdr:row>
      <xdr:rowOff>0</xdr:rowOff>
    </xdr:to>
    <xdr:sp macro="" textlink="">
      <xdr:nvSpPr>
        <xdr:cNvPr id="3056" name="Line 8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>
          <a:spLocks noChangeShapeType="1"/>
        </xdr:cNvSpPr>
      </xdr:nvSpPr>
      <xdr:spPr bwMode="auto">
        <a:xfrm>
          <a:off x="5276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0</xdr:row>
      <xdr:rowOff>0</xdr:rowOff>
    </xdr:from>
    <xdr:to>
      <xdr:col>7</xdr:col>
      <xdr:colOff>200025</xdr:colOff>
      <xdr:row>0</xdr:row>
      <xdr:rowOff>0</xdr:rowOff>
    </xdr:to>
    <xdr:sp macro="" textlink="">
      <xdr:nvSpPr>
        <xdr:cNvPr id="3057" name="Line 9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>
          <a:spLocks noChangeShapeType="1"/>
        </xdr:cNvSpPr>
      </xdr:nvSpPr>
      <xdr:spPr bwMode="auto">
        <a:xfrm>
          <a:off x="5353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0</xdr:row>
      <xdr:rowOff>0</xdr:rowOff>
    </xdr:from>
    <xdr:to>
      <xdr:col>7</xdr:col>
      <xdr:colOff>133350</xdr:colOff>
      <xdr:row>0</xdr:row>
      <xdr:rowOff>0</xdr:rowOff>
    </xdr:to>
    <xdr:sp macro="" textlink="">
      <xdr:nvSpPr>
        <xdr:cNvPr id="3058" name="Line 10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>
          <a:spLocks noChangeShapeType="1"/>
        </xdr:cNvSpPr>
      </xdr:nvSpPr>
      <xdr:spPr bwMode="auto">
        <a:xfrm>
          <a:off x="52863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0</xdr:row>
      <xdr:rowOff>0</xdr:rowOff>
    </xdr:from>
    <xdr:to>
      <xdr:col>7</xdr:col>
      <xdr:colOff>200025</xdr:colOff>
      <xdr:row>0</xdr:row>
      <xdr:rowOff>0</xdr:rowOff>
    </xdr:to>
    <xdr:sp macro="" textlink="">
      <xdr:nvSpPr>
        <xdr:cNvPr id="3059" name="Line 11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>
          <a:spLocks noChangeShapeType="1"/>
        </xdr:cNvSpPr>
      </xdr:nvSpPr>
      <xdr:spPr bwMode="auto">
        <a:xfrm>
          <a:off x="5353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0</xdr:row>
      <xdr:rowOff>0</xdr:rowOff>
    </xdr:from>
    <xdr:to>
      <xdr:col>7</xdr:col>
      <xdr:colOff>133350</xdr:colOff>
      <xdr:row>0</xdr:row>
      <xdr:rowOff>0</xdr:rowOff>
    </xdr:to>
    <xdr:sp macro="" textlink="">
      <xdr:nvSpPr>
        <xdr:cNvPr id="3060" name="Line 12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>
          <a:spLocks noChangeShapeType="1"/>
        </xdr:cNvSpPr>
      </xdr:nvSpPr>
      <xdr:spPr bwMode="auto">
        <a:xfrm>
          <a:off x="52863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37</xdr:row>
      <xdr:rowOff>0</xdr:rowOff>
    </xdr:from>
    <xdr:to>
      <xdr:col>7</xdr:col>
      <xdr:colOff>200025</xdr:colOff>
      <xdr:row>37</xdr:row>
      <xdr:rowOff>0</xdr:rowOff>
    </xdr:to>
    <xdr:sp macro="" textlink="">
      <xdr:nvSpPr>
        <xdr:cNvPr id="3061" name="Line 13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>
          <a:spLocks noChangeShapeType="1"/>
        </xdr:cNvSpPr>
      </xdr:nvSpPr>
      <xdr:spPr bwMode="auto">
        <a:xfrm>
          <a:off x="5353050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37</xdr:row>
      <xdr:rowOff>0</xdr:rowOff>
    </xdr:from>
    <xdr:to>
      <xdr:col>7</xdr:col>
      <xdr:colOff>133350</xdr:colOff>
      <xdr:row>37</xdr:row>
      <xdr:rowOff>0</xdr:rowOff>
    </xdr:to>
    <xdr:sp macro="" textlink="">
      <xdr:nvSpPr>
        <xdr:cNvPr id="3062" name="Line 14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>
          <a:spLocks noChangeShapeType="1"/>
        </xdr:cNvSpPr>
      </xdr:nvSpPr>
      <xdr:spPr bwMode="auto">
        <a:xfrm>
          <a:off x="5286375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37</xdr:row>
      <xdr:rowOff>0</xdr:rowOff>
    </xdr:from>
    <xdr:to>
      <xdr:col>7</xdr:col>
      <xdr:colOff>200025</xdr:colOff>
      <xdr:row>37</xdr:row>
      <xdr:rowOff>0</xdr:rowOff>
    </xdr:to>
    <xdr:sp macro="" textlink="">
      <xdr:nvSpPr>
        <xdr:cNvPr id="3063" name="Line 15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>
          <a:spLocks noChangeShapeType="1"/>
        </xdr:cNvSpPr>
      </xdr:nvSpPr>
      <xdr:spPr bwMode="auto">
        <a:xfrm>
          <a:off x="5353050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37</xdr:row>
      <xdr:rowOff>0</xdr:rowOff>
    </xdr:from>
    <xdr:to>
      <xdr:col>7</xdr:col>
      <xdr:colOff>133350</xdr:colOff>
      <xdr:row>37</xdr:row>
      <xdr:rowOff>0</xdr:rowOff>
    </xdr:to>
    <xdr:sp macro="" textlink="">
      <xdr:nvSpPr>
        <xdr:cNvPr id="3064" name="Line 16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>
          <a:spLocks noChangeShapeType="1"/>
        </xdr:cNvSpPr>
      </xdr:nvSpPr>
      <xdr:spPr bwMode="auto">
        <a:xfrm>
          <a:off x="5286375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38</xdr:row>
      <xdr:rowOff>0</xdr:rowOff>
    </xdr:from>
    <xdr:to>
      <xdr:col>7</xdr:col>
      <xdr:colOff>200025</xdr:colOff>
      <xdr:row>38</xdr:row>
      <xdr:rowOff>0</xdr:rowOff>
    </xdr:to>
    <xdr:sp macro="" textlink="">
      <xdr:nvSpPr>
        <xdr:cNvPr id="3065" name="Line 17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>
          <a:spLocks noChangeShapeType="1"/>
        </xdr:cNvSpPr>
      </xdr:nvSpPr>
      <xdr:spPr bwMode="auto">
        <a:xfrm>
          <a:off x="5353050" y="923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38</xdr:row>
      <xdr:rowOff>0</xdr:rowOff>
    </xdr:from>
    <xdr:to>
      <xdr:col>7</xdr:col>
      <xdr:colOff>133350</xdr:colOff>
      <xdr:row>38</xdr:row>
      <xdr:rowOff>0</xdr:rowOff>
    </xdr:to>
    <xdr:sp macro="" textlink="">
      <xdr:nvSpPr>
        <xdr:cNvPr id="3066" name="Line 18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>
          <a:spLocks noChangeShapeType="1"/>
        </xdr:cNvSpPr>
      </xdr:nvSpPr>
      <xdr:spPr bwMode="auto">
        <a:xfrm>
          <a:off x="5286375" y="923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38</xdr:row>
      <xdr:rowOff>0</xdr:rowOff>
    </xdr:from>
    <xdr:to>
      <xdr:col>7</xdr:col>
      <xdr:colOff>200025</xdr:colOff>
      <xdr:row>38</xdr:row>
      <xdr:rowOff>0</xdr:rowOff>
    </xdr:to>
    <xdr:sp macro="" textlink="">
      <xdr:nvSpPr>
        <xdr:cNvPr id="3067" name="Line 19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>
          <a:spLocks noChangeShapeType="1"/>
        </xdr:cNvSpPr>
      </xdr:nvSpPr>
      <xdr:spPr bwMode="auto">
        <a:xfrm>
          <a:off x="5353050" y="923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38</xdr:row>
      <xdr:rowOff>0</xdr:rowOff>
    </xdr:from>
    <xdr:to>
      <xdr:col>7</xdr:col>
      <xdr:colOff>133350</xdr:colOff>
      <xdr:row>38</xdr:row>
      <xdr:rowOff>0</xdr:rowOff>
    </xdr:to>
    <xdr:sp macro="" textlink="">
      <xdr:nvSpPr>
        <xdr:cNvPr id="3068" name="Line 20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>
          <a:spLocks noChangeShapeType="1"/>
        </xdr:cNvSpPr>
      </xdr:nvSpPr>
      <xdr:spPr bwMode="auto">
        <a:xfrm>
          <a:off x="5286375" y="923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37</xdr:row>
      <xdr:rowOff>0</xdr:rowOff>
    </xdr:from>
    <xdr:to>
      <xdr:col>7</xdr:col>
      <xdr:colOff>200025</xdr:colOff>
      <xdr:row>37</xdr:row>
      <xdr:rowOff>0</xdr:rowOff>
    </xdr:to>
    <xdr:sp macro="" textlink="">
      <xdr:nvSpPr>
        <xdr:cNvPr id="3069" name="Line 21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>
          <a:spLocks noChangeShapeType="1"/>
        </xdr:cNvSpPr>
      </xdr:nvSpPr>
      <xdr:spPr bwMode="auto">
        <a:xfrm>
          <a:off x="5353050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37</xdr:row>
      <xdr:rowOff>0</xdr:rowOff>
    </xdr:from>
    <xdr:to>
      <xdr:col>7</xdr:col>
      <xdr:colOff>133350</xdr:colOff>
      <xdr:row>37</xdr:row>
      <xdr:rowOff>0</xdr:rowOff>
    </xdr:to>
    <xdr:sp macro="" textlink="">
      <xdr:nvSpPr>
        <xdr:cNvPr id="3070" name="Line 22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>
          <a:spLocks noChangeShapeType="1"/>
        </xdr:cNvSpPr>
      </xdr:nvSpPr>
      <xdr:spPr bwMode="auto">
        <a:xfrm>
          <a:off x="5286375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200025</xdr:colOff>
      <xdr:row>37</xdr:row>
      <xdr:rowOff>0</xdr:rowOff>
    </xdr:from>
    <xdr:to>
      <xdr:col>7</xdr:col>
      <xdr:colOff>200025</xdr:colOff>
      <xdr:row>37</xdr:row>
      <xdr:rowOff>0</xdr:rowOff>
    </xdr:to>
    <xdr:sp macro="" textlink="">
      <xdr:nvSpPr>
        <xdr:cNvPr id="3071" name="Line 23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>
          <a:spLocks noChangeShapeType="1"/>
        </xdr:cNvSpPr>
      </xdr:nvSpPr>
      <xdr:spPr bwMode="auto">
        <a:xfrm>
          <a:off x="5353050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37</xdr:row>
      <xdr:rowOff>0</xdr:rowOff>
    </xdr:from>
    <xdr:to>
      <xdr:col>7</xdr:col>
      <xdr:colOff>133350</xdr:colOff>
      <xdr:row>37</xdr:row>
      <xdr:rowOff>0</xdr:rowOff>
    </xdr:to>
    <xdr:sp macro="" textlink="">
      <xdr:nvSpPr>
        <xdr:cNvPr id="6144" name="Line 24">
          <a:extLst>
            <a:ext uri="{FF2B5EF4-FFF2-40B4-BE49-F238E27FC236}">
              <a16:creationId xmlns:a16="http://schemas.microsoft.com/office/drawing/2014/main" id="{00000000-0008-0000-0000-000000180000}"/>
            </a:ext>
          </a:extLst>
        </xdr:cNvPr>
        <xdr:cNvSpPr>
          <a:spLocks noChangeShapeType="1"/>
        </xdr:cNvSpPr>
      </xdr:nvSpPr>
      <xdr:spPr bwMode="auto">
        <a:xfrm>
          <a:off x="5286375" y="8972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161925</xdr:colOff>
      <xdr:row>4</xdr:row>
      <xdr:rowOff>171450</xdr:rowOff>
    </xdr:from>
    <xdr:to>
      <xdr:col>15</xdr:col>
      <xdr:colOff>495300</xdr:colOff>
      <xdr:row>16</xdr:row>
      <xdr:rowOff>95250</xdr:rowOff>
    </xdr:to>
    <xdr:sp macro="" textlink="">
      <xdr:nvSpPr>
        <xdr:cNvPr id="2073" name="Rectangle 25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Arrowheads="1"/>
        </xdr:cNvSpPr>
      </xdr:nvSpPr>
      <xdr:spPr bwMode="auto">
        <a:xfrm>
          <a:off x="7505700" y="1171575"/>
          <a:ext cx="4314825" cy="2495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※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작성시 주의사항</a:t>
          </a:r>
        </a:p>
        <a:p>
          <a:pPr algn="l" rtl="0">
            <a:defRPr sz="1000"/>
          </a:pPr>
          <a:endParaRPr lang="ko-KR" altLang="en-US" sz="1100" b="1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1)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수식이나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SUM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을 반드시 확인하시기 바랍니다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.</a:t>
          </a:r>
        </a:p>
        <a:p>
          <a:pPr algn="l" rtl="0">
            <a:defRPr sz="1000"/>
          </a:pPr>
          <a:endParaRPr lang="en-US" altLang="ko-KR" sz="1100" b="1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2)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구매품은 모델명 및 수량 상세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List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필수 작성이며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.</a:t>
          </a:r>
        </a:p>
        <a:p>
          <a:pPr algn="l" rtl="0">
            <a:defRPr sz="1000"/>
          </a:pPr>
          <a:endParaRPr lang="en-US" altLang="ko-KR" sz="1100" b="1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3)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인건비는 경력 구분하여 정확한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MD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산정해 주십시오</a:t>
          </a:r>
        </a:p>
        <a:p>
          <a:pPr algn="l" rtl="0">
            <a:defRPr sz="1000"/>
          </a:pPr>
          <a:endParaRPr lang="ko-KR" altLang="en-US" sz="1100" b="1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4)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일반 관리비 및 이윤은 업체에서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%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산정하시면 됩니다</a:t>
          </a:r>
        </a:p>
        <a:p>
          <a:pPr algn="l" rtl="0">
            <a:defRPr sz="1000"/>
          </a:pP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   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(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안전 관리비 및 필요시 산재 보험료 비용 포함한 </a:t>
          </a: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Total)</a:t>
          </a:r>
        </a:p>
        <a:p>
          <a:pPr algn="l" rtl="0">
            <a:defRPr sz="1000"/>
          </a:pPr>
          <a:endParaRPr lang="en-US" altLang="ko-KR" sz="1100" b="1" i="0" u="none" strike="noStrike" baseline="0">
            <a:solidFill>
              <a:srgbClr val="FF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 5) </a:t>
          </a:r>
          <a:r>
            <a:rPr lang="ko-KR" altLang="en-US" sz="1100" b="1" i="0" u="none" strike="noStrike" baseline="0">
              <a:solidFill>
                <a:srgbClr val="FF0000"/>
              </a:solidFill>
              <a:latin typeface="돋움"/>
              <a:ea typeface="돋움"/>
            </a:rPr>
            <a:t>대표자 인장 날인 바랍니다</a:t>
          </a:r>
          <a:endParaRPr lang="ko-KR" altLang="en-US" sz="1100" b="1" i="0" u="none" strike="noStrike" baseline="0">
            <a:solidFill>
              <a:srgbClr val="0000FF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ko-KR" altLang="en-US" sz="1100" b="1" i="0" u="none" strike="noStrike" baseline="0">
            <a:solidFill>
              <a:srgbClr val="0000FF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161925</xdr:colOff>
      <xdr:row>1</xdr:row>
      <xdr:rowOff>0</xdr:rowOff>
    </xdr:from>
    <xdr:to>
      <xdr:col>14</xdr:col>
      <xdr:colOff>19050</xdr:colOff>
      <xdr:row>4</xdr:row>
      <xdr:rowOff>38100</xdr:rowOff>
    </xdr:to>
    <xdr:sp macro="" textlink="">
      <xdr:nvSpPr>
        <xdr:cNvPr id="2074" name="Rectangle 26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Arrowheads="1"/>
        </xdr:cNvSpPr>
      </xdr:nvSpPr>
      <xdr:spPr bwMode="auto">
        <a:xfrm>
          <a:off x="7505700" y="171450"/>
          <a:ext cx="3076575" cy="866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귀사의 직인이 찍힌 견적서 표지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(</a:t>
          </a: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갑지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)</a:t>
          </a: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를</a:t>
          </a:r>
        </a:p>
        <a:p>
          <a:pPr algn="ctr" rtl="0">
            <a:defRPr sz="1000"/>
          </a:pP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 </a:t>
          </a:r>
          <a:r>
            <a:rPr lang="en-US" altLang="ko-KR" sz="1200" b="1" i="0" u="none" strike="noStrike" baseline="0">
              <a:solidFill>
                <a:srgbClr val="FF0000"/>
              </a:solidFill>
              <a:latin typeface="돋움"/>
              <a:ea typeface="돋움"/>
            </a:rPr>
            <a:t>"</a:t>
          </a:r>
          <a:r>
            <a:rPr lang="ko-KR" altLang="en-US" sz="1200" b="1" i="0" u="none" strike="noStrike" baseline="0">
              <a:solidFill>
                <a:srgbClr val="FF0000"/>
              </a:solidFill>
              <a:latin typeface="돋움"/>
              <a:ea typeface="돋움"/>
            </a:rPr>
            <a:t>그림파일이나 </a:t>
          </a:r>
          <a:r>
            <a:rPr lang="en-US" altLang="ko-KR" sz="1200" b="1" i="0" u="none" strike="noStrike" baseline="0">
              <a:solidFill>
                <a:srgbClr val="FF0000"/>
              </a:solidFill>
              <a:latin typeface="돋움"/>
              <a:ea typeface="돋움"/>
            </a:rPr>
            <a:t>.pdf </a:t>
          </a:r>
          <a:r>
            <a:rPr lang="ko-KR" altLang="en-US" sz="1200" b="1" i="0" u="none" strike="noStrike" baseline="0">
              <a:solidFill>
                <a:srgbClr val="FF0000"/>
              </a:solidFill>
              <a:latin typeface="돋움"/>
              <a:ea typeface="돋움"/>
            </a:rPr>
            <a:t>파일</a:t>
          </a:r>
          <a:r>
            <a:rPr lang="en-US" altLang="ko-KR" sz="1200" b="1" i="0" u="none" strike="noStrike" baseline="0">
              <a:solidFill>
                <a:srgbClr val="FF0000"/>
              </a:solidFill>
              <a:latin typeface="돋움"/>
              <a:ea typeface="돋움"/>
            </a:rPr>
            <a:t>"</a:t>
          </a: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로 </a:t>
          </a:r>
        </a:p>
        <a:p>
          <a:pPr algn="ctr" rtl="0">
            <a:defRPr sz="1000"/>
          </a:pP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변환 후 부착하시기 바랍니다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66674</xdr:colOff>
      <xdr:row>83</xdr:row>
      <xdr:rowOff>0</xdr:rowOff>
    </xdr:from>
    <xdr:ext cx="3952875" cy="1238250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ChangeArrowheads="1"/>
        </xdr:cNvSpPr>
      </xdr:nvSpPr>
      <xdr:spPr bwMode="auto">
        <a:xfrm>
          <a:off x="6934199" y="3657601"/>
          <a:ext cx="3952875" cy="1238250"/>
        </a:xfrm>
        <a:prstGeom prst="rect">
          <a:avLst/>
        </a:prstGeom>
        <a:ln w="12700">
          <a:solidFill>
            <a:srgbClr val="FF0000"/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18288" tIns="18288" rIns="0" bIns="0" anchor="t" upright="1">
          <a:noAutofit/>
        </a:bodyPr>
        <a:lstStyle/>
        <a:p>
          <a:pPr algn="l" rtl="0">
            <a:defRPr sz="1000"/>
          </a:pP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▶구매품  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: Supplier(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공급사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)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가 아닌 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Maker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입력 → 규격 명확히 작성</a:t>
          </a:r>
        </a:p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 ※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구매품의 정의</a:t>
          </a:r>
        </a:p>
        <a:p>
          <a:pPr algn="l" rtl="0">
            <a:defRPr sz="1000"/>
          </a:pP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   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: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표준 규격이 있어 부품 시장에서 구매가 가능한 품목</a:t>
          </a:r>
          <a:endParaRPr lang="en-US" altLang="ko-KR" sz="1000" b="1" i="0" u="none" strike="noStrike" baseline="0">
            <a:solidFill>
              <a:srgbClr val="00B05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1000" b="1" i="0" u="none" strike="noStrike" baseline="0">
            <a:solidFill>
              <a:srgbClr val="00B05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▶가공품 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: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소재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,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가공비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,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후처리 비용 분류</a:t>
          </a:r>
        </a:p>
        <a:p>
          <a:pPr algn="l" rtl="0">
            <a:defRPr sz="1000"/>
          </a:pP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  </a:t>
          </a:r>
          <a:r>
            <a:rPr lang="en-US" altLang="ko-KR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※ </a:t>
          </a: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현재 기입되지 않은 소재나 가공 방법에 대해서는 </a:t>
          </a:r>
        </a:p>
        <a:p>
          <a:pPr algn="l" rtl="0">
            <a:defRPr sz="1000"/>
          </a:pPr>
          <a:r>
            <a:rPr lang="ko-KR" altLang="en-US" sz="1000" b="1" i="0" u="none" strike="noStrike" baseline="0">
              <a:solidFill>
                <a:srgbClr val="00B050"/>
              </a:solidFill>
              <a:latin typeface="돋움"/>
              <a:ea typeface="돋움"/>
            </a:rPr>
            <a:t>      기타로 입력하거나 또는 행을 추가하여 기입</a:t>
          </a:r>
        </a:p>
      </xdr:txBody>
    </xdr:sp>
    <xdr:clientData/>
  </xdr:oneCellAnchor>
  <xdr:oneCellAnchor>
    <xdr:from>
      <xdr:col>10</xdr:col>
      <xdr:colOff>66674</xdr:colOff>
      <xdr:row>2</xdr:row>
      <xdr:rowOff>9526</xdr:rowOff>
    </xdr:from>
    <xdr:ext cx="4610101" cy="2933699"/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934199" y="581026"/>
          <a:ext cx="4610101" cy="2933699"/>
        </a:xfrm>
        <a:prstGeom prst="rect">
          <a:avLst/>
        </a:prstGeom>
        <a:ln w="76200">
          <a:solidFill>
            <a:srgbClr val="FF0000"/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18288" tIns="18288" rIns="0" bIns="0" anchor="t" upright="1">
          <a:noAutofit/>
        </a:bodyPr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en-US" sz="1200" b="1" i="0" u="none" strike="noStrike" baseline="0">
              <a:solidFill>
                <a:srgbClr val="FF33CC"/>
              </a:solidFill>
              <a:latin typeface="돋움"/>
              <a:ea typeface="돋움"/>
            </a:rPr>
            <a:t> ☞견적서 양식 작성 </a:t>
          </a:r>
          <a:r>
            <a:rPr lang="en-US" altLang="ko-KR" sz="1200" b="1" i="0" u="none" strike="noStrike" baseline="0">
              <a:solidFill>
                <a:srgbClr val="FF33CC"/>
              </a:solidFill>
              <a:latin typeface="돋움"/>
              <a:ea typeface="돋움"/>
            </a:rPr>
            <a:t>GUide</a:t>
          </a:r>
          <a:br>
            <a:rPr lang="en-US" altLang="ko-KR" sz="1000" b="1" i="0" u="none" strike="noStrike" baseline="0">
              <a:solidFill>
                <a:srgbClr val="FF33CC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   1.</a:t>
          </a:r>
          <a:r>
            <a:rPr lang="ko-KR" altLang="en-US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견적서 양식에 표기되어 있는 문구</a:t>
          </a:r>
          <a:r>
            <a:rPr lang="en-US" altLang="ko-KR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기호는 순서 및 명칭등 변경 금지</a:t>
          </a:r>
          <a:br>
            <a:rPr lang="en-US" altLang="ko-KR" sz="1000" b="1" i="0" u="none" strike="noStrike" baseline="0">
              <a:solidFill>
                <a:srgbClr val="FF0000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  <a:cs typeface="+mn-cs"/>
            </a:rPr>
            <a:t>  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  <a:cs typeface="+mn-cs"/>
            </a:rPr>
            <a:t>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  <a:cs typeface="+mn-cs"/>
            </a:rPr>
            <a:t>1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) "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● 견적명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: " , "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업체명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: "</a:t>
          </a:r>
          <a:b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</a:br>
          <a:r>
            <a:rPr lang="en-US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ko-KR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2)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구분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/No/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품명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규격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/Maker/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수량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단위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단가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금액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비고 </a:t>
          </a:r>
          <a:b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</a:br>
          <a:r>
            <a:rPr lang="en-US" altLang="ko-KR"/>
            <a:t>     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3) [1]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기구부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: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(1) ~,(2)~ , (N)~  , 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        [2]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전장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제어부 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: (1)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전장부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, (2)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제어부</a:t>
          </a:r>
          <a:b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        [3] 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인건비 </a:t>
          </a:r>
          <a:b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          (1)</a:t>
          </a:r>
          <a:r>
            <a:rPr lang="ko-KR" altLang="en-US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기구설계</a:t>
          </a:r>
          <a:r>
            <a:rPr lang="en-US" altLang="ko-KR" sz="1000" b="1" i="0" u="none" strike="noStrike" baseline="0">
              <a:solidFill>
                <a:sysClr val="windowText" lastClr="000000"/>
              </a:solidFill>
              <a:latin typeface="돋움"/>
              <a:ea typeface="돋움"/>
            </a:rPr>
            <a:t>,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(2)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전장설계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,(3)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제어설계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(PGM),(4)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기구조립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          (5)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전장조립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(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배선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),(6)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기구셋업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시운전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,(7)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제어셋업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/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시운전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          (8)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기구 양산대기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,(9)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제어 양산대기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         [4]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경비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        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(1)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포장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 (2)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운송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 (3)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반입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 (4)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도비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, (5)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경비</a:t>
          </a:r>
          <a:endParaRPr lang="en-US" altLang="ko-KR" sz="1000" b="1" i="0" u="none" strike="noStrike" baseline="0">
            <a:solidFill>
              <a:schemeClr val="tx1"/>
            </a:solidFill>
            <a:latin typeface="돋움"/>
            <a:ea typeface="돋움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ko-KR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4).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구매품 소계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/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가공품 소계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/ [1]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기구부 합계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</a:rPr>
            <a:t>/ [2]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전장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/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제어부 합계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         [3]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인건비 합계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/ [4]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경비 합계</a:t>
          </a:r>
          <a:b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</a:b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         [5]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일반관리 및 기업이윤 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(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안전관리비 포함</a:t>
          </a:r>
          <a:r>
            <a:rPr lang="en-US" altLang="ko-KR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)  / [6]TOTAL </a:t>
          </a:r>
          <a:r>
            <a:rPr lang="ko-KR" altLang="en-US" sz="1000" b="1" i="0" u="none" strike="noStrike" baseline="0">
              <a:solidFill>
                <a:schemeClr val="tx1"/>
              </a:solidFill>
              <a:latin typeface="돋움"/>
              <a:ea typeface="돋움"/>
              <a:cs typeface="+mn-cs"/>
            </a:rPr>
            <a:t>합계</a:t>
          </a:r>
          <a:endParaRPr lang="en-US" altLang="ko-KR" sz="1000" b="1" i="0" u="none" strike="noStrike" baseline="0">
            <a:solidFill>
              <a:schemeClr val="tx1"/>
            </a:solidFill>
            <a:latin typeface="돋움"/>
            <a:ea typeface="돋움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   2.</a:t>
          </a:r>
          <a:r>
            <a:rPr lang="ko-KR" altLang="en-US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견적양식 수정이 필요할 경우 구매담당자와 협의 후 입력 바랍니다</a:t>
          </a:r>
          <a:r>
            <a:rPr lang="en-US" altLang="ko-KR" sz="1000" b="1" i="0" u="none" strike="noStrike" baseline="0">
              <a:solidFill>
                <a:srgbClr val="FF33CC"/>
              </a:solidFill>
              <a:latin typeface="돋움"/>
              <a:ea typeface="돋움"/>
            </a:rPr>
            <a:t>.</a:t>
          </a:r>
          <a:endParaRPr lang="ko-KR" altLang="en-US" sz="1000" b="1" i="0" u="none" strike="noStrike" baseline="0">
            <a:solidFill>
              <a:srgbClr val="FF33CC"/>
            </a:solidFill>
            <a:latin typeface="돋움"/>
            <a:ea typeface="돋움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lgekrkmms03.lge.com/Documents%20and%20Settings/leetaesung/My%20Documents/i-Messenger/sungtl@lge.com/Received%20Files/&#44204;&#51201;From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TWES#1"/>
      <sheetName val="TWES#2"/>
      <sheetName val="TWES#5"/>
      <sheetName val="TWES#6"/>
      <sheetName val="TWED#1"/>
      <sheetName val="TWED#2"/>
      <sheetName val="TWED#3"/>
      <sheetName val="TWED#4"/>
      <sheetName val="TDES#1"/>
      <sheetName val="TDES#2"/>
      <sheetName val="TSDI#1"/>
      <sheetName val="TSDI#2"/>
      <sheetName val="TFLI#1"/>
      <sheetName val="TFLI#2"/>
      <sheetName val="TFLI#3"/>
      <sheetName val="TFLI#4"/>
      <sheetName val="Unit別 견적"/>
      <sheetName val="을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H5">
            <v>0</v>
          </cell>
        </row>
      </sheetData>
      <sheetData sheetId="7" refreshError="1">
        <row r="5">
          <cell r="H5">
            <v>0</v>
          </cell>
        </row>
      </sheetData>
      <sheetData sheetId="8" refreshError="1">
        <row r="5">
          <cell r="H5">
            <v>0</v>
          </cell>
        </row>
      </sheetData>
      <sheetData sheetId="9" refreshError="1">
        <row r="5">
          <cell r="H5">
            <v>0</v>
          </cell>
        </row>
      </sheetData>
      <sheetData sheetId="10" refreshError="1">
        <row r="5">
          <cell r="H5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7"/>
  </sheetPr>
  <dimension ref="A1:J38"/>
  <sheetViews>
    <sheetView showGridLines="0" topLeftCell="A23" workbookViewId="0">
      <selection activeCell="G19" sqref="G19"/>
    </sheetView>
  </sheetViews>
  <sheetFormatPr defaultRowHeight="13.5"/>
  <cols>
    <col min="1" max="1" width="1.21875" style="14" customWidth="1"/>
    <col min="2" max="2" width="4.21875" style="14" customWidth="1"/>
    <col min="3" max="3" width="20.21875" style="14" customWidth="1"/>
    <col min="4" max="4" width="11.88671875" style="14" customWidth="1"/>
    <col min="5" max="5" width="4.6640625" style="14" customWidth="1"/>
    <col min="6" max="6" width="6.21875" style="14" customWidth="1"/>
    <col min="7" max="8" width="11.44140625" style="14" customWidth="1"/>
    <col min="9" max="9" width="14.109375" style="14" customWidth="1"/>
    <col min="10" max="10" width="2" style="14" customWidth="1"/>
  </cols>
  <sheetData>
    <row r="1" spans="1:10">
      <c r="B1" s="15"/>
      <c r="C1" s="16"/>
      <c r="D1" s="16"/>
      <c r="E1" s="16"/>
      <c r="F1" s="16"/>
      <c r="G1" s="16"/>
      <c r="H1" s="16"/>
      <c r="I1" s="17"/>
    </row>
    <row r="2" spans="1:10" ht="32.25" thickBot="1">
      <c r="B2" s="18"/>
      <c r="C2" s="19" t="s">
        <v>9</v>
      </c>
      <c r="D2" s="191" t="s">
        <v>10</v>
      </c>
      <c r="E2" s="191"/>
      <c r="F2" s="191"/>
      <c r="G2" s="191"/>
      <c r="H2" s="19"/>
      <c r="I2" s="20"/>
    </row>
    <row r="3" spans="1:10" ht="15" customHeight="1" thickTop="1">
      <c r="B3" s="18"/>
      <c r="C3" s="21"/>
      <c r="D3" s="22"/>
      <c r="E3" s="22"/>
      <c r="F3" s="22"/>
      <c r="G3" s="22"/>
      <c r="H3" s="21"/>
      <c r="I3" s="20"/>
    </row>
    <row r="4" spans="1:10" s="42" customFormat="1" ht="18" customHeight="1">
      <c r="A4" s="14"/>
      <c r="B4" s="192" t="s">
        <v>230</v>
      </c>
      <c r="C4" s="193"/>
      <c r="D4" s="193"/>
      <c r="E4" s="41"/>
      <c r="F4" s="41"/>
      <c r="G4" s="194" t="s">
        <v>232</v>
      </c>
      <c r="H4" s="194"/>
      <c r="I4" s="195"/>
      <c r="J4" s="41"/>
    </row>
    <row r="5" spans="1:10" s="42" customFormat="1" ht="18" customHeight="1">
      <c r="A5" s="41"/>
      <c r="B5" s="192"/>
      <c r="C5" s="193"/>
      <c r="D5" s="193"/>
      <c r="E5" s="41"/>
      <c r="F5" s="41"/>
      <c r="G5" s="194" t="s">
        <v>233</v>
      </c>
      <c r="H5" s="194"/>
      <c r="I5" s="195"/>
      <c r="J5" s="41"/>
    </row>
    <row r="6" spans="1:10" s="42" customFormat="1" ht="18" customHeight="1">
      <c r="A6" s="41"/>
      <c r="B6" s="23"/>
      <c r="C6" s="106" t="s">
        <v>231</v>
      </c>
      <c r="D6" s="41"/>
      <c r="E6" s="41"/>
      <c r="F6" s="41"/>
      <c r="G6" s="194" t="s">
        <v>234</v>
      </c>
      <c r="H6" s="194"/>
      <c r="I6" s="195"/>
      <c r="J6" s="41"/>
    </row>
    <row r="7" spans="1:10" s="42" customFormat="1" ht="18" customHeight="1">
      <c r="A7" s="41"/>
      <c r="B7" s="43"/>
      <c r="C7" s="197"/>
      <c r="D7" s="197"/>
      <c r="E7" s="41"/>
      <c r="F7" s="41"/>
      <c r="G7" s="204" t="s">
        <v>235</v>
      </c>
      <c r="H7" s="204"/>
      <c r="I7" s="205"/>
      <c r="J7" s="41"/>
    </row>
    <row r="8" spans="1:10" s="42" customFormat="1" ht="18" customHeight="1">
      <c r="A8" s="41"/>
      <c r="B8" s="43"/>
      <c r="C8" s="174"/>
      <c r="D8" s="174"/>
      <c r="E8" s="41"/>
      <c r="F8" s="41"/>
      <c r="G8" s="177" t="s">
        <v>271</v>
      </c>
      <c r="H8" s="175"/>
      <c r="I8" s="176"/>
      <c r="J8" s="41"/>
    </row>
    <row r="9" spans="1:10" s="42" customFormat="1" ht="18" customHeight="1">
      <c r="A9" s="41"/>
      <c r="B9" s="43"/>
      <c r="C9" s="41"/>
      <c r="D9" s="41"/>
      <c r="E9" s="41"/>
      <c r="F9" s="41"/>
      <c r="G9" s="194" t="s">
        <v>236</v>
      </c>
      <c r="H9" s="194"/>
      <c r="I9" s="195"/>
      <c r="J9" s="41"/>
    </row>
    <row r="10" spans="1:10" s="42" customFormat="1" ht="18" customHeight="1">
      <c r="A10" s="41"/>
      <c r="B10" s="80" t="s">
        <v>273</v>
      </c>
      <c r="C10" s="41"/>
      <c r="D10" s="41"/>
      <c r="E10" s="41"/>
      <c r="F10" s="41"/>
      <c r="G10" s="194" t="s">
        <v>237</v>
      </c>
      <c r="H10" s="194"/>
      <c r="I10" s="195"/>
      <c r="J10" s="41"/>
    </row>
    <row r="11" spans="1:10" s="42" customFormat="1" ht="18" customHeight="1">
      <c r="A11" s="41"/>
      <c r="B11" s="23" t="s">
        <v>454</v>
      </c>
      <c r="C11" s="41"/>
      <c r="D11" s="41"/>
      <c r="E11" s="41"/>
      <c r="F11" s="41"/>
      <c r="G11" s="194" t="s">
        <v>272</v>
      </c>
      <c r="H11" s="194"/>
      <c r="I11" s="195"/>
      <c r="J11" s="41"/>
    </row>
    <row r="12" spans="1:10" s="42" customFormat="1" ht="18" customHeight="1">
      <c r="A12" s="41"/>
      <c r="B12" s="192" t="s">
        <v>310</v>
      </c>
      <c r="C12" s="193"/>
      <c r="D12" s="193"/>
      <c r="E12" s="41"/>
      <c r="F12" s="41"/>
      <c r="G12" s="194" t="s">
        <v>447</v>
      </c>
      <c r="H12" s="194"/>
      <c r="I12" s="195"/>
      <c r="J12" s="41"/>
    </row>
    <row r="13" spans="1:10" s="42" customFormat="1" ht="18" customHeight="1">
      <c r="A13" s="41"/>
      <c r="B13" s="43"/>
      <c r="C13" s="41"/>
      <c r="D13" s="41"/>
      <c r="E13" s="41"/>
      <c r="F13" s="41"/>
      <c r="G13" s="194" t="s">
        <v>453</v>
      </c>
      <c r="H13" s="194"/>
      <c r="I13" s="195"/>
      <c r="J13" s="41"/>
    </row>
    <row r="14" spans="1:10" s="42" customFormat="1" ht="18" customHeight="1" thickBot="1">
      <c r="A14" s="41"/>
      <c r="B14" s="43" t="s">
        <v>11</v>
      </c>
      <c r="C14" s="41"/>
      <c r="D14" s="41"/>
      <c r="E14" s="41"/>
      <c r="F14" s="41"/>
      <c r="G14" s="24"/>
      <c r="H14" s="198" t="s">
        <v>37</v>
      </c>
      <c r="I14" s="199"/>
      <c r="J14" s="41"/>
    </row>
    <row r="15" spans="1:10" ht="18.75" customHeight="1">
      <c r="B15" s="25" t="s">
        <v>12</v>
      </c>
      <c r="C15" s="26" t="s">
        <v>13</v>
      </c>
      <c r="D15" s="26" t="s">
        <v>14</v>
      </c>
      <c r="E15" s="26" t="s">
        <v>15</v>
      </c>
      <c r="F15" s="26" t="s">
        <v>16</v>
      </c>
      <c r="G15" s="26" t="s">
        <v>17</v>
      </c>
      <c r="H15" s="26" t="s">
        <v>18</v>
      </c>
      <c r="I15" s="27" t="s">
        <v>19</v>
      </c>
    </row>
    <row r="16" spans="1:10" s="62" customFormat="1" ht="21.75" customHeight="1">
      <c r="A16" s="61"/>
      <c r="B16" s="28">
        <v>1</v>
      </c>
      <c r="C16" s="29" t="s">
        <v>30</v>
      </c>
      <c r="D16" s="30" t="s">
        <v>31</v>
      </c>
      <c r="E16" s="30">
        <v>1</v>
      </c>
      <c r="F16" s="30" t="s">
        <v>32</v>
      </c>
      <c r="G16" s="31">
        <f>'2.설비견적양식(Sub)'!G22+'2.설비견적양식(Sub)'!G25</f>
        <v>34908274</v>
      </c>
      <c r="H16" s="32">
        <f>E16*G16</f>
        <v>34908274</v>
      </c>
      <c r="I16" s="33"/>
      <c r="J16" s="61"/>
    </row>
    <row r="17" spans="1:10" s="62" customFormat="1" ht="21.75" customHeight="1">
      <c r="A17" s="61"/>
      <c r="B17" s="34">
        <v>2</v>
      </c>
      <c r="C17" s="35" t="s">
        <v>33</v>
      </c>
      <c r="D17" s="36" t="s">
        <v>20</v>
      </c>
      <c r="E17" s="36">
        <v>1</v>
      </c>
      <c r="F17" s="36" t="s">
        <v>21</v>
      </c>
      <c r="G17" s="37">
        <f>'2.설비견적양식(Sub)'!G39</f>
        <v>15670000</v>
      </c>
      <c r="H17" s="38">
        <f>E17*G17</f>
        <v>15670000</v>
      </c>
      <c r="I17" s="39"/>
      <c r="J17" s="61"/>
    </row>
    <row r="18" spans="1:10" s="62" customFormat="1" ht="21.75" customHeight="1">
      <c r="A18" s="61"/>
      <c r="B18" s="34">
        <v>3</v>
      </c>
      <c r="C18" s="35" t="s">
        <v>34</v>
      </c>
      <c r="D18" s="36" t="s">
        <v>20</v>
      </c>
      <c r="E18" s="36">
        <v>1</v>
      </c>
      <c r="F18" s="36" t="s">
        <v>21</v>
      </c>
      <c r="G18" s="37">
        <f>'2.설비견적양식(Sub)'!G61</f>
        <v>330000</v>
      </c>
      <c r="H18" s="38">
        <f>E18*G18</f>
        <v>330000</v>
      </c>
      <c r="I18" s="39"/>
      <c r="J18" s="61"/>
    </row>
    <row r="19" spans="1:10" s="62" customFormat="1" ht="21.75" customHeight="1">
      <c r="A19" s="61"/>
      <c r="B19" s="34">
        <v>4</v>
      </c>
      <c r="C19" s="35" t="s">
        <v>35</v>
      </c>
      <c r="D19" s="36"/>
      <c r="E19" s="36">
        <v>1</v>
      </c>
      <c r="F19" s="36" t="s">
        <v>29</v>
      </c>
      <c r="G19" s="37">
        <f>'2.설비견적양식(Sub)'!G63</f>
        <v>6291726</v>
      </c>
      <c r="H19" s="38">
        <f>E19*G19</f>
        <v>6291726</v>
      </c>
      <c r="I19" s="39"/>
      <c r="J19" s="61"/>
    </row>
    <row r="20" spans="1:10" s="62" customFormat="1" ht="21.75" customHeight="1">
      <c r="A20" s="61"/>
      <c r="B20" s="34">
        <v>5</v>
      </c>
      <c r="C20" s="35"/>
      <c r="D20" s="36"/>
      <c r="E20" s="36"/>
      <c r="F20" s="36"/>
      <c r="G20" s="37"/>
      <c r="H20" s="38"/>
      <c r="I20" s="39"/>
      <c r="J20" s="61"/>
    </row>
    <row r="21" spans="1:10" s="62" customFormat="1" ht="21.75" customHeight="1">
      <c r="A21" s="61"/>
      <c r="B21" s="34">
        <v>6</v>
      </c>
      <c r="C21" s="35"/>
      <c r="D21" s="36"/>
      <c r="E21" s="36"/>
      <c r="F21" s="36"/>
      <c r="G21" s="37">
        <f>'[1]TWED#2'!H5</f>
        <v>0</v>
      </c>
      <c r="H21" s="38"/>
      <c r="I21" s="39"/>
      <c r="J21" s="61"/>
    </row>
    <row r="22" spans="1:10" s="62" customFormat="1" ht="21.75" customHeight="1">
      <c r="A22" s="61"/>
      <c r="B22" s="34">
        <v>7</v>
      </c>
      <c r="C22" s="35"/>
      <c r="D22" s="36"/>
      <c r="E22" s="36"/>
      <c r="F22" s="36"/>
      <c r="G22" s="37">
        <f>'[1]TWED#3'!H5</f>
        <v>0</v>
      </c>
      <c r="H22" s="38"/>
      <c r="I22" s="39"/>
      <c r="J22" s="61"/>
    </row>
    <row r="23" spans="1:10" s="62" customFormat="1" ht="21.75" customHeight="1">
      <c r="A23" s="61"/>
      <c r="B23" s="34">
        <v>8</v>
      </c>
      <c r="C23" s="35"/>
      <c r="D23" s="36"/>
      <c r="E23" s="36"/>
      <c r="F23" s="36"/>
      <c r="G23" s="37"/>
      <c r="H23" s="38"/>
      <c r="I23" s="39"/>
      <c r="J23" s="61"/>
    </row>
    <row r="24" spans="1:10" s="62" customFormat="1" ht="21.75" customHeight="1">
      <c r="A24" s="61"/>
      <c r="B24" s="34">
        <v>9</v>
      </c>
      <c r="C24" s="35"/>
      <c r="D24" s="36"/>
      <c r="E24" s="36"/>
      <c r="F24" s="36"/>
      <c r="G24" s="37">
        <f>'[1]TWED#4'!H5</f>
        <v>0</v>
      </c>
      <c r="H24" s="38"/>
      <c r="I24" s="39"/>
      <c r="J24" s="61"/>
    </row>
    <row r="25" spans="1:10" s="62" customFormat="1" ht="21.75" customHeight="1">
      <c r="A25" s="61"/>
      <c r="B25" s="34">
        <v>10</v>
      </c>
      <c r="C25" s="40"/>
      <c r="D25" s="36"/>
      <c r="E25" s="36"/>
      <c r="F25" s="36"/>
      <c r="G25" s="37">
        <f>'[1]TDES#1'!H5</f>
        <v>0</v>
      </c>
      <c r="H25" s="38"/>
      <c r="I25" s="39"/>
      <c r="J25" s="61"/>
    </row>
    <row r="26" spans="1:10" s="62" customFormat="1" ht="21.75" customHeight="1">
      <c r="A26" s="61"/>
      <c r="B26" s="34">
        <v>11</v>
      </c>
      <c r="C26" s="40"/>
      <c r="D26" s="36"/>
      <c r="E26" s="36"/>
      <c r="F26" s="36"/>
      <c r="G26" s="37">
        <f>'[1]TDES#2'!H5</f>
        <v>0</v>
      </c>
      <c r="H26" s="38"/>
      <c r="I26" s="39"/>
      <c r="J26" s="61"/>
    </row>
    <row r="27" spans="1:10" s="62" customFormat="1" ht="21.75" customHeight="1">
      <c r="A27" s="61"/>
      <c r="B27" s="209" t="s">
        <v>171</v>
      </c>
      <c r="C27" s="210"/>
      <c r="D27" s="211"/>
      <c r="E27" s="63">
        <v>1</v>
      </c>
      <c r="F27" s="63"/>
      <c r="G27" s="64"/>
      <c r="H27" s="64">
        <f>H16+H17+H18+H19</f>
        <v>57200000</v>
      </c>
      <c r="I27" s="65" t="s">
        <v>36</v>
      </c>
      <c r="J27" s="61"/>
    </row>
    <row r="28" spans="1:10" s="62" customFormat="1" ht="21.75" customHeight="1">
      <c r="A28" s="61"/>
      <c r="B28" s="206" t="s">
        <v>172</v>
      </c>
      <c r="C28" s="207"/>
      <c r="D28" s="208"/>
      <c r="E28" s="139">
        <v>1</v>
      </c>
      <c r="F28" s="139"/>
      <c r="G28" s="140"/>
      <c r="H28" s="140">
        <f>H27*E28</f>
        <v>57200000</v>
      </c>
      <c r="I28" s="141" t="s">
        <v>36</v>
      </c>
      <c r="J28" s="61"/>
    </row>
    <row r="29" spans="1:10" s="44" customFormat="1" ht="21" customHeight="1">
      <c r="A29" s="14"/>
      <c r="B29" s="18" t="s">
        <v>22</v>
      </c>
      <c r="C29" s="14"/>
      <c r="D29" s="14"/>
      <c r="E29" s="14"/>
      <c r="F29" s="14"/>
      <c r="G29" s="14"/>
      <c r="H29" s="14"/>
      <c r="I29" s="20"/>
      <c r="J29" s="14"/>
    </row>
    <row r="30" spans="1:10" s="44" customFormat="1" ht="20.25" customHeight="1">
      <c r="A30" s="14"/>
      <c r="B30" s="18"/>
      <c r="C30" s="45" t="s">
        <v>23</v>
      </c>
      <c r="D30" s="45"/>
      <c r="E30" s="46"/>
      <c r="F30" s="46"/>
      <c r="G30" s="14"/>
      <c r="H30" s="14"/>
      <c r="I30" s="47"/>
      <c r="J30" s="14"/>
    </row>
    <row r="31" spans="1:10" s="44" customFormat="1" ht="20.25" customHeight="1">
      <c r="A31" s="14"/>
      <c r="B31" s="18"/>
      <c r="C31" s="196" t="s">
        <v>24</v>
      </c>
      <c r="D31" s="196"/>
      <c r="E31" s="45"/>
      <c r="F31" s="14"/>
      <c r="G31" s="14"/>
      <c r="H31" s="14"/>
      <c r="I31" s="47"/>
      <c r="J31" s="14"/>
    </row>
    <row r="32" spans="1:10" s="44" customFormat="1" ht="20.25" customHeight="1">
      <c r="A32" s="14"/>
      <c r="B32" s="18"/>
      <c r="C32" s="196" t="s">
        <v>25</v>
      </c>
      <c r="D32" s="196"/>
      <c r="E32" s="45"/>
      <c r="F32" s="46"/>
      <c r="G32" s="14"/>
      <c r="H32" s="14"/>
      <c r="I32" s="47"/>
      <c r="J32" s="14"/>
    </row>
    <row r="33" spans="1:10" s="44" customFormat="1" ht="20.25" customHeight="1">
      <c r="A33" s="14"/>
      <c r="B33" s="18"/>
      <c r="C33" s="106" t="s">
        <v>229</v>
      </c>
      <c r="D33" s="14"/>
      <c r="E33" s="46"/>
      <c r="F33" s="46"/>
      <c r="G33" s="14"/>
      <c r="H33" s="14"/>
      <c r="I33" s="47"/>
      <c r="J33" s="14"/>
    </row>
    <row r="34" spans="1:10" s="44" customFormat="1" ht="21" customHeight="1">
      <c r="A34" s="14"/>
      <c r="B34" s="18"/>
      <c r="C34" s="14"/>
      <c r="D34" s="14"/>
      <c r="E34" s="46"/>
      <c r="F34" s="46"/>
      <c r="G34" s="46" t="s">
        <v>38</v>
      </c>
      <c r="H34" s="46"/>
      <c r="I34" s="47"/>
      <c r="J34" s="14"/>
    </row>
    <row r="35" spans="1:10" s="42" customFormat="1" ht="21" customHeight="1">
      <c r="A35" s="14"/>
      <c r="B35" s="18"/>
      <c r="C35" s="193" t="s">
        <v>26</v>
      </c>
      <c r="D35" s="193"/>
      <c r="E35" s="48"/>
      <c r="F35" s="48"/>
      <c r="G35" s="48"/>
      <c r="H35" s="48"/>
      <c r="I35" s="49"/>
      <c r="J35" s="41"/>
    </row>
    <row r="36" spans="1:10" s="53" customFormat="1" ht="21" customHeight="1">
      <c r="A36" s="41"/>
      <c r="B36" s="43"/>
      <c r="C36" s="50"/>
      <c r="D36" s="50"/>
      <c r="E36" s="50"/>
      <c r="F36" s="50"/>
      <c r="G36" s="50"/>
      <c r="H36" s="200" t="s">
        <v>27</v>
      </c>
      <c r="I36" s="201"/>
      <c r="J36" s="52"/>
    </row>
    <row r="37" spans="1:10" s="53" customFormat="1" ht="21" customHeight="1">
      <c r="A37" s="52"/>
      <c r="B37" s="54"/>
      <c r="C37" s="50"/>
      <c r="D37" s="51"/>
      <c r="E37" s="55"/>
      <c r="F37" s="55"/>
      <c r="G37" s="52"/>
      <c r="H37" s="202" t="s">
        <v>28</v>
      </c>
      <c r="I37" s="203"/>
      <c r="J37" s="52"/>
    </row>
    <row r="38" spans="1:10" s="53" customFormat="1" ht="21" customHeight="1" thickBot="1">
      <c r="A38" s="52"/>
      <c r="B38" s="56"/>
      <c r="C38" s="57"/>
      <c r="D38" s="58"/>
      <c r="E38" s="58"/>
      <c r="F38" s="58"/>
      <c r="G38" s="58"/>
      <c r="H38" s="58"/>
      <c r="I38" s="59"/>
      <c r="J38" s="52"/>
    </row>
  </sheetData>
  <mergeCells count="21">
    <mergeCell ref="C35:D35"/>
    <mergeCell ref="H36:I36"/>
    <mergeCell ref="H37:I37"/>
    <mergeCell ref="G7:I7"/>
    <mergeCell ref="G9:I9"/>
    <mergeCell ref="G10:I10"/>
    <mergeCell ref="G11:I11"/>
    <mergeCell ref="G12:I12"/>
    <mergeCell ref="G13:I13"/>
    <mergeCell ref="B28:D28"/>
    <mergeCell ref="C32:D32"/>
    <mergeCell ref="B27:D27"/>
    <mergeCell ref="D2:G2"/>
    <mergeCell ref="B4:D5"/>
    <mergeCell ref="G4:I4"/>
    <mergeCell ref="G5:I5"/>
    <mergeCell ref="C31:D31"/>
    <mergeCell ref="G6:I6"/>
    <mergeCell ref="C7:D7"/>
    <mergeCell ref="B12:D12"/>
    <mergeCell ref="H14:I14"/>
  </mergeCells>
  <phoneticPr fontId="11" type="noConversion"/>
  <pageMargins left="0.15748031496062992" right="0.15748031496062992" top="0.78740157480314965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5"/>
  <sheetViews>
    <sheetView showGridLines="0" tabSelected="1" workbookViewId="0">
      <pane ySplit="3" topLeftCell="A4" activePane="bottomLeft" state="frozen"/>
      <selection pane="bottomLeft" activeCell="H3" sqref="H3"/>
    </sheetView>
  </sheetViews>
  <sheetFormatPr defaultColWidth="8.88671875" defaultRowHeight="12"/>
  <cols>
    <col min="1" max="1" width="8.21875" style="62" customWidth="1"/>
    <col min="2" max="2" width="11.5546875" style="62" customWidth="1"/>
    <col min="3" max="3" width="9.21875" style="62" customWidth="1"/>
    <col min="4" max="4" width="11.88671875" style="81" customWidth="1"/>
    <col min="5" max="5" width="7.109375" style="62" bestFit="1" customWidth="1"/>
    <col min="6" max="6" width="11.109375" style="62" bestFit="1" customWidth="1"/>
    <col min="7" max="7" width="12.109375" style="62" bestFit="1" customWidth="1"/>
    <col min="8" max="8" width="18.88671875" style="82" customWidth="1"/>
    <col min="9" max="10" width="8.88671875" style="62"/>
    <col min="11" max="11" width="8.88671875" style="62" customWidth="1"/>
    <col min="12" max="16384" width="8.88671875" style="62"/>
  </cols>
  <sheetData>
    <row r="1" spans="1:8" s="3" customFormat="1" ht="21.75" customHeight="1">
      <c r="A1" s="10" t="s">
        <v>8</v>
      </c>
      <c r="B1" s="1"/>
      <c r="C1" s="1"/>
      <c r="D1" s="1"/>
      <c r="E1" s="4"/>
      <c r="F1" s="1"/>
      <c r="G1" s="1"/>
      <c r="H1" s="5"/>
    </row>
    <row r="2" spans="1:8" s="3" customFormat="1" ht="21.75" customHeight="1">
      <c r="A2" s="11" t="s">
        <v>173</v>
      </c>
      <c r="B2" s="12"/>
      <c r="C2" s="12"/>
      <c r="D2" s="1"/>
      <c r="E2" s="4"/>
      <c r="F2" s="1"/>
      <c r="G2" s="1"/>
      <c r="H2" s="13" t="s">
        <v>455</v>
      </c>
    </row>
    <row r="3" spans="1:8">
      <c r="A3" s="99" t="s">
        <v>0</v>
      </c>
      <c r="B3" s="99" t="s">
        <v>86</v>
      </c>
      <c r="C3" s="99" t="s">
        <v>64</v>
      </c>
      <c r="D3" s="99" t="s">
        <v>87</v>
      </c>
      <c r="E3" s="87" t="s">
        <v>1</v>
      </c>
      <c r="F3" s="88" t="s">
        <v>88</v>
      </c>
      <c r="G3" s="88" t="s">
        <v>89</v>
      </c>
      <c r="H3" s="99" t="s">
        <v>2</v>
      </c>
    </row>
    <row r="4" spans="1:8" ht="13.5" customHeight="1">
      <c r="A4" s="221" t="s">
        <v>90</v>
      </c>
      <c r="B4" s="226" t="s">
        <v>305</v>
      </c>
      <c r="C4" s="226"/>
      <c r="D4" s="89"/>
      <c r="E4" s="90">
        <v>1</v>
      </c>
      <c r="F4" s="83">
        <f>SUM(F5:F6)</f>
        <v>12990574</v>
      </c>
      <c r="G4" s="83">
        <f>F4*E4</f>
        <v>12990574</v>
      </c>
      <c r="H4" s="98"/>
    </row>
    <row r="5" spans="1:8" ht="13.5" customHeight="1">
      <c r="A5" s="221"/>
      <c r="B5" s="108"/>
      <c r="C5" s="110" t="s">
        <v>102</v>
      </c>
      <c r="D5" s="110"/>
      <c r="E5" s="111">
        <v>1</v>
      </c>
      <c r="F5" s="85">
        <f>'3.상세 견적(Detail)'!I14</f>
        <v>10399000</v>
      </c>
      <c r="G5" s="85">
        <f>E5*F5</f>
        <v>10399000</v>
      </c>
      <c r="H5" s="98"/>
    </row>
    <row r="6" spans="1:8" ht="13.5" customHeight="1">
      <c r="A6" s="221"/>
      <c r="B6" s="108"/>
      <c r="C6" s="110" t="s">
        <v>103</v>
      </c>
      <c r="D6" s="110"/>
      <c r="E6" s="111">
        <v>1</v>
      </c>
      <c r="F6" s="85">
        <f>'3.상세 견적(Detail)'!I85</f>
        <v>2591574</v>
      </c>
      <c r="G6" s="85">
        <f>E6*F6</f>
        <v>2591574</v>
      </c>
      <c r="H6" s="98"/>
    </row>
    <row r="7" spans="1:8" ht="13.5" customHeight="1">
      <c r="A7" s="221"/>
      <c r="B7" s="227" t="s">
        <v>306</v>
      </c>
      <c r="C7" s="227"/>
      <c r="D7" s="89"/>
      <c r="E7" s="90">
        <v>0</v>
      </c>
      <c r="F7" s="83">
        <f>SUM(F8:F9)</f>
        <v>0</v>
      </c>
      <c r="G7" s="83">
        <f>F7*E7</f>
        <v>0</v>
      </c>
      <c r="H7" s="98"/>
    </row>
    <row r="8" spans="1:8" ht="13.5" customHeight="1">
      <c r="A8" s="221"/>
      <c r="B8" s="108"/>
      <c r="C8" s="110" t="s">
        <v>102</v>
      </c>
      <c r="D8" s="110"/>
      <c r="E8" s="111">
        <v>0</v>
      </c>
      <c r="F8" s="85"/>
      <c r="G8" s="85">
        <f>E8*F8</f>
        <v>0</v>
      </c>
      <c r="H8" s="98"/>
    </row>
    <row r="9" spans="1:8" ht="13.5" customHeight="1">
      <c r="A9" s="221"/>
      <c r="B9" s="108"/>
      <c r="C9" s="110" t="s">
        <v>103</v>
      </c>
      <c r="D9" s="110"/>
      <c r="E9" s="111">
        <v>0</v>
      </c>
      <c r="F9" s="85"/>
      <c r="G9" s="85">
        <f>E9*F9</f>
        <v>0</v>
      </c>
      <c r="H9" s="98"/>
    </row>
    <row r="10" spans="1:8" ht="13.5" customHeight="1">
      <c r="A10" s="221"/>
      <c r="B10" s="226" t="s">
        <v>307</v>
      </c>
      <c r="C10" s="226"/>
      <c r="D10" s="89"/>
      <c r="E10" s="90">
        <v>1</v>
      </c>
      <c r="F10" s="83">
        <f>SUM(F11:F12)</f>
        <v>5000000</v>
      </c>
      <c r="G10" s="83">
        <f>F10*E10</f>
        <v>5000000</v>
      </c>
      <c r="H10" s="98"/>
    </row>
    <row r="11" spans="1:8" ht="13.5" customHeight="1">
      <c r="A11" s="221"/>
      <c r="B11" s="109"/>
      <c r="C11" s="110" t="s">
        <v>102</v>
      </c>
      <c r="D11" s="110"/>
      <c r="E11" s="111">
        <v>1</v>
      </c>
      <c r="F11" s="85">
        <f>'3.상세 견적(Detail)'!I89</f>
        <v>5000000</v>
      </c>
      <c r="G11" s="85">
        <f>E11*F11</f>
        <v>5000000</v>
      </c>
      <c r="H11" s="98"/>
    </row>
    <row r="12" spans="1:8" ht="13.5" customHeight="1">
      <c r="A12" s="221"/>
      <c r="B12" s="109"/>
      <c r="C12" s="110" t="s">
        <v>103</v>
      </c>
      <c r="D12" s="110"/>
      <c r="E12" s="111">
        <v>1</v>
      </c>
      <c r="F12" s="85">
        <f>'3.상세 견적(Detail)'!I92</f>
        <v>0</v>
      </c>
      <c r="G12" s="85">
        <f>E12*F12</f>
        <v>0</v>
      </c>
      <c r="H12" s="98"/>
    </row>
    <row r="13" spans="1:8" ht="13.5" customHeight="1">
      <c r="A13" s="221"/>
      <c r="B13" s="224" t="s">
        <v>270</v>
      </c>
      <c r="C13" s="225"/>
      <c r="D13" s="89"/>
      <c r="E13" s="90">
        <v>1</v>
      </c>
      <c r="F13" s="83">
        <f>SUM(F14:F15)</f>
        <v>2358500</v>
      </c>
      <c r="G13" s="83">
        <f>F13*E13</f>
        <v>2358500</v>
      </c>
      <c r="H13" s="98"/>
    </row>
    <row r="14" spans="1:8" ht="13.5" customHeight="1">
      <c r="A14" s="221"/>
      <c r="B14" s="109"/>
      <c r="C14" s="110" t="s">
        <v>102</v>
      </c>
      <c r="D14" s="110"/>
      <c r="E14" s="111">
        <v>1</v>
      </c>
      <c r="F14" s="85">
        <f>'3.상세 견적(Detail)'!I96</f>
        <v>600000</v>
      </c>
      <c r="G14" s="85">
        <f>E14*F14</f>
        <v>600000</v>
      </c>
      <c r="H14" s="98"/>
    </row>
    <row r="15" spans="1:8" ht="13.5" customHeight="1">
      <c r="A15" s="221"/>
      <c r="B15" s="109"/>
      <c r="C15" s="110" t="s">
        <v>103</v>
      </c>
      <c r="D15" s="110"/>
      <c r="E15" s="111">
        <v>1</v>
      </c>
      <c r="F15" s="85">
        <f>'3.상세 견적(Detail)'!I107</f>
        <v>1758500</v>
      </c>
      <c r="G15" s="85">
        <f>E15*F15</f>
        <v>1758500</v>
      </c>
      <c r="H15" s="98"/>
    </row>
    <row r="16" spans="1:8" ht="13.5" customHeight="1">
      <c r="A16" s="221"/>
      <c r="B16" s="224" t="s">
        <v>308</v>
      </c>
      <c r="C16" s="225"/>
      <c r="D16" s="89"/>
      <c r="E16" s="90">
        <v>1</v>
      </c>
      <c r="F16" s="83">
        <f>SUM(F17:F18)</f>
        <v>420000</v>
      </c>
      <c r="G16" s="83">
        <f>F16*E16</f>
        <v>420000</v>
      </c>
      <c r="H16" s="98"/>
    </row>
    <row r="17" spans="1:11" ht="13.5" customHeight="1">
      <c r="A17" s="221"/>
      <c r="B17" s="109"/>
      <c r="C17" s="110" t="s">
        <v>102</v>
      </c>
      <c r="D17" s="110"/>
      <c r="E17" s="111">
        <v>1</v>
      </c>
      <c r="F17" s="85">
        <f>'3.상세 견적(Detail)'!I110</f>
        <v>0</v>
      </c>
      <c r="G17" s="85">
        <f>E17*F17</f>
        <v>0</v>
      </c>
      <c r="H17" s="98"/>
    </row>
    <row r="18" spans="1:11" ht="13.5" customHeight="1">
      <c r="A18" s="221"/>
      <c r="B18" s="109"/>
      <c r="C18" s="110" t="s">
        <v>103</v>
      </c>
      <c r="D18" s="110"/>
      <c r="E18" s="111">
        <v>1</v>
      </c>
      <c r="F18" s="85">
        <f>'3.상세 견적(Detail)'!I112</f>
        <v>420000</v>
      </c>
      <c r="G18" s="85">
        <f>E18*F18</f>
        <v>420000</v>
      </c>
      <c r="H18" s="98"/>
    </row>
    <row r="19" spans="1:11" ht="13.5" customHeight="1">
      <c r="A19" s="221"/>
      <c r="B19" s="224" t="s">
        <v>309</v>
      </c>
      <c r="C19" s="225"/>
      <c r="D19" s="89"/>
      <c r="E19" s="90">
        <v>1</v>
      </c>
      <c r="F19" s="83">
        <f>SUM(F20:F21)</f>
        <v>2500000</v>
      </c>
      <c r="G19" s="83">
        <f>F19*E19</f>
        <v>2500000</v>
      </c>
      <c r="H19" s="98"/>
    </row>
    <row r="20" spans="1:11" ht="13.5" customHeight="1">
      <c r="A20" s="221"/>
      <c r="B20" s="109"/>
      <c r="C20" s="110" t="s">
        <v>102</v>
      </c>
      <c r="D20" s="110"/>
      <c r="E20" s="111">
        <v>1</v>
      </c>
      <c r="F20" s="85">
        <f>'3.상세 견적(Detail)'!I116</f>
        <v>2500000</v>
      </c>
      <c r="G20" s="85">
        <f>E20*F20</f>
        <v>2500000</v>
      </c>
      <c r="H20" s="98"/>
    </row>
    <row r="21" spans="1:11" ht="13.5" customHeight="1">
      <c r="A21" s="221"/>
      <c r="B21" s="109"/>
      <c r="C21" s="110" t="s">
        <v>103</v>
      </c>
      <c r="D21" s="110"/>
      <c r="E21" s="111">
        <v>1</v>
      </c>
      <c r="F21" s="85">
        <v>0</v>
      </c>
      <c r="G21" s="85">
        <f>E21*F21</f>
        <v>0</v>
      </c>
      <c r="H21" s="98"/>
    </row>
    <row r="22" spans="1:11" ht="14.25" customHeight="1">
      <c r="A22" s="221"/>
      <c r="B22" s="218" t="s">
        <v>91</v>
      </c>
      <c r="C22" s="218"/>
      <c r="D22" s="218"/>
      <c r="E22" s="91"/>
      <c r="F22" s="86"/>
      <c r="G22" s="86">
        <f>SUM(G4,G7,G10,G13,G16,G19)</f>
        <v>23269074</v>
      </c>
      <c r="H22" s="92"/>
    </row>
    <row r="23" spans="1:11" ht="12" customHeight="1">
      <c r="A23" s="223" t="s">
        <v>92</v>
      </c>
      <c r="B23" s="226" t="s">
        <v>109</v>
      </c>
      <c r="C23" s="226"/>
      <c r="D23" s="93"/>
      <c r="E23" s="90">
        <v>1</v>
      </c>
      <c r="F23" s="83">
        <f>'3.상세 견적(Detail)'!I132</f>
        <v>2739200</v>
      </c>
      <c r="G23" s="83">
        <f>E23*F23</f>
        <v>2739200</v>
      </c>
      <c r="H23" s="94"/>
    </row>
    <row r="24" spans="1:11" ht="13.5" customHeight="1">
      <c r="A24" s="223"/>
      <c r="B24" s="226" t="s">
        <v>110</v>
      </c>
      <c r="C24" s="226"/>
      <c r="D24" s="93"/>
      <c r="E24" s="90">
        <v>1</v>
      </c>
      <c r="F24" s="83">
        <f>'3.상세 견적(Detail)'!I121</f>
        <v>8900000</v>
      </c>
      <c r="G24" s="83">
        <f>E24*F24</f>
        <v>8900000</v>
      </c>
      <c r="H24" s="94"/>
    </row>
    <row r="25" spans="1:11" ht="14.25" customHeight="1">
      <c r="A25" s="223"/>
      <c r="B25" s="218" t="s">
        <v>91</v>
      </c>
      <c r="C25" s="218"/>
      <c r="D25" s="218"/>
      <c r="E25" s="91"/>
      <c r="F25" s="86"/>
      <c r="G25" s="86">
        <f>SUM(G23:G24)</f>
        <v>11639200</v>
      </c>
      <c r="H25" s="92"/>
    </row>
    <row r="26" spans="1:11" ht="13.5" customHeight="1">
      <c r="A26" s="221" t="s">
        <v>93</v>
      </c>
      <c r="B26" s="219" t="s">
        <v>69</v>
      </c>
      <c r="C26" s="219"/>
      <c r="D26" s="117"/>
      <c r="E26" s="117">
        <v>1</v>
      </c>
      <c r="F26" s="7">
        <f>'3.상세 견적(Detail)'!I134</f>
        <v>4500000</v>
      </c>
      <c r="G26" s="83">
        <f>F26*E26</f>
        <v>4500000</v>
      </c>
      <c r="H26" s="98"/>
    </row>
    <row r="27" spans="1:11" ht="13.5" customHeight="1">
      <c r="A27" s="221"/>
      <c r="B27" s="219" t="s">
        <v>70</v>
      </c>
      <c r="C27" s="219"/>
      <c r="D27" s="117"/>
      <c r="E27" s="117">
        <v>1</v>
      </c>
      <c r="F27" s="7">
        <f>'3.상세 견적(Detail)'!I137</f>
        <v>4500000</v>
      </c>
      <c r="G27" s="83">
        <f t="shared" ref="G27:G38" si="0">F27*E27</f>
        <v>4500000</v>
      </c>
      <c r="H27" s="98"/>
    </row>
    <row r="28" spans="1:11" ht="13.5" customHeight="1">
      <c r="A28" s="221"/>
      <c r="B28" s="219" t="s">
        <v>104</v>
      </c>
      <c r="C28" s="219"/>
      <c r="D28" s="117"/>
      <c r="E28" s="117">
        <v>1</v>
      </c>
      <c r="F28" s="7">
        <f>'3.상세 견적(Detail)'!I140</f>
        <v>1500000</v>
      </c>
      <c r="G28" s="83">
        <f t="shared" si="0"/>
        <v>1500000</v>
      </c>
      <c r="H28" s="98"/>
      <c r="J28" s="81"/>
      <c r="K28" s="81"/>
    </row>
    <row r="29" spans="1:11" ht="13.5" customHeight="1">
      <c r="A29" s="221"/>
      <c r="B29" s="219" t="s">
        <v>105</v>
      </c>
      <c r="C29" s="219"/>
      <c r="D29" s="117"/>
      <c r="E29" s="117">
        <v>1</v>
      </c>
      <c r="F29" s="7">
        <v>0</v>
      </c>
      <c r="G29" s="83">
        <f t="shared" si="0"/>
        <v>0</v>
      </c>
      <c r="H29" s="98"/>
      <c r="J29" s="81"/>
      <c r="K29" s="81"/>
    </row>
    <row r="30" spans="1:11" ht="13.5" customHeight="1">
      <c r="A30" s="221"/>
      <c r="B30" s="219" t="s">
        <v>106</v>
      </c>
      <c r="C30" s="219"/>
      <c r="D30" s="117"/>
      <c r="E30" s="117">
        <v>1</v>
      </c>
      <c r="F30" s="7">
        <f>'3.상세 견적(Detail)'!I146</f>
        <v>1900000</v>
      </c>
      <c r="G30" s="83">
        <f t="shared" si="0"/>
        <v>1900000</v>
      </c>
      <c r="H30" s="98"/>
      <c r="J30" s="81"/>
      <c r="K30" s="81"/>
    </row>
    <row r="31" spans="1:11" ht="13.5" customHeight="1">
      <c r="A31" s="221"/>
      <c r="B31" s="219" t="s">
        <v>107</v>
      </c>
      <c r="C31" s="219"/>
      <c r="D31" s="117"/>
      <c r="E31" s="117">
        <v>1</v>
      </c>
      <c r="F31" s="7">
        <f>'3.상세 견적(Detail)'!I149</f>
        <v>1500000</v>
      </c>
      <c r="G31" s="83">
        <f t="shared" si="0"/>
        <v>1500000</v>
      </c>
      <c r="H31" s="98"/>
    </row>
    <row r="32" spans="1:11" ht="13.5" customHeight="1">
      <c r="A32" s="221"/>
      <c r="B32" s="219" t="s">
        <v>108</v>
      </c>
      <c r="C32" s="219"/>
      <c r="D32" s="117"/>
      <c r="E32" s="117">
        <v>1</v>
      </c>
      <c r="F32" s="7">
        <f>'3.상세 견적(Detail)'!I152</f>
        <v>270000</v>
      </c>
      <c r="G32" s="83">
        <f t="shared" si="0"/>
        <v>270000</v>
      </c>
      <c r="H32" s="98"/>
    </row>
    <row r="33" spans="1:8" ht="13.5" customHeight="1">
      <c r="A33" s="221"/>
      <c r="B33" s="219" t="s">
        <v>316</v>
      </c>
      <c r="C33" s="219"/>
      <c r="D33" s="117"/>
      <c r="E33" s="117">
        <v>1</v>
      </c>
      <c r="F33" s="7">
        <f>'3.상세 견적(Detail)'!I155</f>
        <v>1000000</v>
      </c>
      <c r="G33" s="83">
        <f t="shared" ref="G33" si="1">F33*E33</f>
        <v>1000000</v>
      </c>
      <c r="H33" s="98"/>
    </row>
    <row r="34" spans="1:8" ht="13.5" customHeight="1">
      <c r="A34" s="221"/>
      <c r="B34" s="219" t="s">
        <v>311</v>
      </c>
      <c r="C34" s="219"/>
      <c r="D34" s="117"/>
      <c r="E34" s="117">
        <v>1</v>
      </c>
      <c r="F34" s="7">
        <f>'3.상세 견적(Detail)'!I158</f>
        <v>500000</v>
      </c>
      <c r="G34" s="83">
        <f t="shared" si="0"/>
        <v>500000</v>
      </c>
      <c r="H34" s="98"/>
    </row>
    <row r="35" spans="1:8" ht="13.5" customHeight="1">
      <c r="A35" s="221"/>
      <c r="B35" s="220" t="s">
        <v>312</v>
      </c>
      <c r="C35" s="220"/>
      <c r="D35" s="128"/>
      <c r="E35" s="128">
        <v>1</v>
      </c>
      <c r="F35" s="7">
        <v>0</v>
      </c>
      <c r="G35" s="83">
        <f t="shared" si="0"/>
        <v>0</v>
      </c>
      <c r="H35" s="98"/>
    </row>
    <row r="36" spans="1:8" ht="14.25" customHeight="1">
      <c r="A36" s="221"/>
      <c r="B36" s="219" t="s">
        <v>313</v>
      </c>
      <c r="C36" s="219"/>
      <c r="D36" s="117"/>
      <c r="E36" s="117">
        <v>1</v>
      </c>
      <c r="F36" s="7">
        <v>0</v>
      </c>
      <c r="G36" s="83">
        <f t="shared" si="0"/>
        <v>0</v>
      </c>
      <c r="H36" s="98"/>
    </row>
    <row r="37" spans="1:8" ht="14.25" customHeight="1">
      <c r="A37" s="221"/>
      <c r="B37" s="219" t="s">
        <v>314</v>
      </c>
      <c r="C37" s="219"/>
      <c r="D37" s="117"/>
      <c r="E37" s="117">
        <v>1</v>
      </c>
      <c r="F37" s="7">
        <v>0</v>
      </c>
      <c r="G37" s="83">
        <f t="shared" si="0"/>
        <v>0</v>
      </c>
      <c r="H37" s="98"/>
    </row>
    <row r="38" spans="1:8" ht="14.25" customHeight="1">
      <c r="A38" s="221"/>
      <c r="B38" s="220" t="s">
        <v>315</v>
      </c>
      <c r="C38" s="220"/>
      <c r="D38" s="117"/>
      <c r="E38" s="117">
        <v>1</v>
      </c>
      <c r="F38" s="7">
        <v>0</v>
      </c>
      <c r="G38" s="83">
        <f t="shared" si="0"/>
        <v>0</v>
      </c>
      <c r="H38" s="98"/>
    </row>
    <row r="39" spans="1:8" ht="13.5" customHeight="1">
      <c r="A39" s="221"/>
      <c r="B39" s="218" t="s">
        <v>91</v>
      </c>
      <c r="C39" s="218"/>
      <c r="D39" s="218"/>
      <c r="E39" s="91"/>
      <c r="F39" s="86"/>
      <c r="G39" s="86">
        <f>SUM(G26:G38)</f>
        <v>15670000</v>
      </c>
      <c r="H39" s="92"/>
    </row>
    <row r="40" spans="1:8" ht="13.5" customHeight="1">
      <c r="A40" s="221" t="s">
        <v>94</v>
      </c>
      <c r="B40" s="217" t="s">
        <v>111</v>
      </c>
      <c r="C40" s="217"/>
      <c r="D40" s="93"/>
      <c r="E40" s="90"/>
      <c r="F40" s="83"/>
      <c r="G40" s="83">
        <f>SUM(G41:G43)</f>
        <v>150000</v>
      </c>
      <c r="H40" s="94"/>
    </row>
    <row r="41" spans="1:8">
      <c r="A41" s="222"/>
      <c r="B41" s="84" t="s">
        <v>3</v>
      </c>
      <c r="C41" s="2" t="s">
        <v>71</v>
      </c>
      <c r="D41" s="96" t="s">
        <v>269</v>
      </c>
      <c r="E41" s="95">
        <v>1</v>
      </c>
      <c r="F41" s="85">
        <f>'3.상세 견적(Detail)'!I174</f>
        <v>150000</v>
      </c>
      <c r="G41" s="85">
        <f>E41*F41</f>
        <v>150000</v>
      </c>
      <c r="H41" s="97"/>
    </row>
    <row r="42" spans="1:8" hidden="1">
      <c r="A42" s="222"/>
      <c r="B42" s="84" t="s">
        <v>68</v>
      </c>
      <c r="C42" s="2"/>
      <c r="D42" s="96"/>
      <c r="E42" s="95">
        <v>0</v>
      </c>
      <c r="F42" s="85">
        <v>0</v>
      </c>
      <c r="G42" s="85">
        <f>E42*F42</f>
        <v>0</v>
      </c>
      <c r="H42" s="97"/>
    </row>
    <row r="43" spans="1:8" hidden="1">
      <c r="A43" s="222"/>
      <c r="B43" s="84" t="s">
        <v>5</v>
      </c>
      <c r="C43" s="2"/>
      <c r="D43" s="96"/>
      <c r="E43" s="95">
        <v>0</v>
      </c>
      <c r="F43" s="85">
        <v>0</v>
      </c>
      <c r="G43" s="85">
        <f>E43*F43</f>
        <v>0</v>
      </c>
      <c r="H43" s="97"/>
    </row>
    <row r="44" spans="1:8" ht="13.5" customHeight="1">
      <c r="A44" s="222"/>
      <c r="B44" s="217" t="s">
        <v>112</v>
      </c>
      <c r="C44" s="217"/>
      <c r="D44" s="93"/>
      <c r="E44" s="90"/>
      <c r="F44" s="83"/>
      <c r="G44" s="83">
        <f>SUM(G45:G46)</f>
        <v>150000</v>
      </c>
      <c r="H44" s="94"/>
    </row>
    <row r="45" spans="1:8">
      <c r="A45" s="222"/>
      <c r="B45" s="84" t="s">
        <v>3</v>
      </c>
      <c r="C45" s="2" t="s">
        <v>72</v>
      </c>
      <c r="D45" s="96" t="s">
        <v>303</v>
      </c>
      <c r="E45" s="95">
        <v>1</v>
      </c>
      <c r="F45" s="85">
        <f>'3.상세 견적(Detail)'!I176</f>
        <v>150000</v>
      </c>
      <c r="G45" s="85">
        <f>E45*F45</f>
        <v>150000</v>
      </c>
      <c r="H45" s="97"/>
    </row>
    <row r="46" spans="1:8" hidden="1">
      <c r="A46" s="222"/>
      <c r="B46" s="84" t="s">
        <v>68</v>
      </c>
      <c r="C46" s="2" t="s">
        <v>95</v>
      </c>
      <c r="D46" s="96"/>
      <c r="E46" s="95"/>
      <c r="F46" s="85"/>
      <c r="G46" s="85">
        <f>E46*F46</f>
        <v>0</v>
      </c>
      <c r="H46" s="97"/>
    </row>
    <row r="47" spans="1:8" ht="13.5" customHeight="1">
      <c r="A47" s="222"/>
      <c r="B47" s="217" t="s">
        <v>113</v>
      </c>
      <c r="C47" s="217"/>
      <c r="D47" s="93"/>
      <c r="E47" s="90"/>
      <c r="F47" s="83"/>
      <c r="G47" s="83">
        <f>SUM(G48:G50)</f>
        <v>0</v>
      </c>
      <c r="H47" s="94"/>
    </row>
    <row r="48" spans="1:8" hidden="1">
      <c r="A48" s="222"/>
      <c r="B48" s="84" t="s">
        <v>3</v>
      </c>
      <c r="C48" s="2" t="s">
        <v>73</v>
      </c>
      <c r="D48" s="96" t="s">
        <v>74</v>
      </c>
      <c r="E48" s="95">
        <v>0</v>
      </c>
      <c r="F48" s="85">
        <v>0</v>
      </c>
      <c r="G48" s="85">
        <f>E48*F48</f>
        <v>0</v>
      </c>
      <c r="H48" s="97"/>
    </row>
    <row r="49" spans="1:11">
      <c r="A49" s="222"/>
      <c r="B49" s="84" t="s">
        <v>68</v>
      </c>
      <c r="C49" s="2" t="s">
        <v>75</v>
      </c>
      <c r="D49" s="96" t="s">
        <v>74</v>
      </c>
      <c r="E49" s="95">
        <v>1</v>
      </c>
      <c r="F49" s="85">
        <f>'3.상세 견적(Detail)'!I178</f>
        <v>0</v>
      </c>
      <c r="G49" s="85">
        <f>E49*F49</f>
        <v>0</v>
      </c>
      <c r="H49" s="97"/>
    </row>
    <row r="50" spans="1:11" hidden="1">
      <c r="A50" s="222"/>
      <c r="B50" s="84" t="s">
        <v>5</v>
      </c>
      <c r="C50" s="2" t="s">
        <v>76</v>
      </c>
      <c r="D50" s="96" t="s">
        <v>61</v>
      </c>
      <c r="E50" s="95">
        <v>0</v>
      </c>
      <c r="F50" s="85">
        <v>0</v>
      </c>
      <c r="G50" s="85">
        <f>E50*F50</f>
        <v>0</v>
      </c>
      <c r="H50" s="97"/>
    </row>
    <row r="51" spans="1:11" ht="13.5" customHeight="1">
      <c r="A51" s="222"/>
      <c r="B51" s="217" t="s">
        <v>114</v>
      </c>
      <c r="C51" s="217"/>
      <c r="D51" s="93"/>
      <c r="E51" s="90"/>
      <c r="F51" s="83"/>
      <c r="G51" s="83">
        <f>G52</f>
        <v>0</v>
      </c>
      <c r="H51" s="94"/>
    </row>
    <row r="52" spans="1:11" hidden="1">
      <c r="A52" s="222"/>
      <c r="B52" s="84" t="s">
        <v>3</v>
      </c>
      <c r="C52" s="2" t="s">
        <v>77</v>
      </c>
      <c r="D52" s="93"/>
      <c r="E52" s="95">
        <v>0</v>
      </c>
      <c r="F52" s="85">
        <v>0</v>
      </c>
      <c r="G52" s="85">
        <f>E52*F52</f>
        <v>0</v>
      </c>
      <c r="H52" s="97"/>
    </row>
    <row r="53" spans="1:11" ht="12" customHeight="1">
      <c r="A53" s="222"/>
      <c r="B53" s="217" t="s">
        <v>115</v>
      </c>
      <c r="C53" s="217"/>
      <c r="D53" s="93"/>
      <c r="E53" s="90"/>
      <c r="F53" s="83"/>
      <c r="G53" s="83">
        <f>SUM(G54:G57)</f>
        <v>30000</v>
      </c>
      <c r="H53" s="94"/>
    </row>
    <row r="54" spans="1:11" ht="12" hidden="1" customHeight="1">
      <c r="A54" s="222"/>
      <c r="B54" s="84" t="s">
        <v>3</v>
      </c>
      <c r="C54" s="72" t="s">
        <v>96</v>
      </c>
      <c r="D54" s="96"/>
      <c r="E54" s="95">
        <v>0</v>
      </c>
      <c r="F54" s="85">
        <v>0</v>
      </c>
      <c r="G54" s="85">
        <f>E54*F54</f>
        <v>0</v>
      </c>
      <c r="H54" s="97"/>
    </row>
    <row r="55" spans="1:11" ht="12" hidden="1" customHeight="1">
      <c r="A55" s="222"/>
      <c r="B55" s="84" t="s">
        <v>68</v>
      </c>
      <c r="C55" s="72" t="s">
        <v>97</v>
      </c>
      <c r="D55" s="96"/>
      <c r="E55" s="95">
        <v>0</v>
      </c>
      <c r="F55" s="85">
        <v>0</v>
      </c>
      <c r="G55" s="85">
        <f>E55*F55</f>
        <v>0</v>
      </c>
      <c r="H55" s="97"/>
    </row>
    <row r="56" spans="1:11" ht="12" customHeight="1">
      <c r="A56" s="222"/>
      <c r="B56" s="84" t="s">
        <v>5</v>
      </c>
      <c r="C56" s="79" t="s">
        <v>98</v>
      </c>
      <c r="D56" s="93" t="s">
        <v>446</v>
      </c>
      <c r="E56" s="95">
        <v>3</v>
      </c>
      <c r="F56" s="85">
        <v>10000</v>
      </c>
      <c r="G56" s="85">
        <f>E56*F56</f>
        <v>30000</v>
      </c>
      <c r="H56" s="97"/>
    </row>
    <row r="57" spans="1:11" ht="12" hidden="1" customHeight="1">
      <c r="A57" s="222"/>
      <c r="B57" s="84" t="s">
        <v>6</v>
      </c>
      <c r="C57" s="79" t="s">
        <v>99</v>
      </c>
      <c r="D57" s="93"/>
      <c r="E57" s="95">
        <v>1</v>
      </c>
      <c r="F57" s="85"/>
      <c r="G57" s="85">
        <f>E57*F57</f>
        <v>0</v>
      </c>
      <c r="H57" s="97"/>
    </row>
    <row r="58" spans="1:11" ht="12" customHeight="1">
      <c r="A58" s="222"/>
      <c r="B58" s="217" t="s">
        <v>116</v>
      </c>
      <c r="C58" s="217"/>
      <c r="D58" s="93"/>
      <c r="E58" s="90"/>
      <c r="F58" s="83"/>
      <c r="G58" s="83">
        <f>SUM(G59:G60)</f>
        <v>0</v>
      </c>
      <c r="H58" s="94"/>
    </row>
    <row r="59" spans="1:11" ht="12" hidden="1" customHeight="1">
      <c r="A59" s="222"/>
      <c r="B59" s="84" t="s">
        <v>3</v>
      </c>
      <c r="C59" s="72" t="s">
        <v>78</v>
      </c>
      <c r="D59" s="93" t="s">
        <v>82</v>
      </c>
      <c r="E59" s="95">
        <v>0</v>
      </c>
      <c r="F59" s="85">
        <v>0</v>
      </c>
      <c r="G59" s="85">
        <f>E59*F59</f>
        <v>0</v>
      </c>
      <c r="H59" s="97"/>
    </row>
    <row r="60" spans="1:11" ht="12" hidden="1" customHeight="1">
      <c r="A60" s="222"/>
      <c r="B60" s="84" t="s">
        <v>68</v>
      </c>
      <c r="C60" s="72" t="s">
        <v>99</v>
      </c>
      <c r="D60" s="93"/>
      <c r="E60" s="95">
        <v>0</v>
      </c>
      <c r="F60" s="85">
        <v>0</v>
      </c>
      <c r="G60" s="85">
        <f>E60*F60</f>
        <v>0</v>
      </c>
      <c r="H60" s="97"/>
    </row>
    <row r="61" spans="1:11" ht="13.5" customHeight="1">
      <c r="A61" s="222"/>
      <c r="B61" s="218" t="s">
        <v>91</v>
      </c>
      <c r="C61" s="218"/>
      <c r="D61" s="218"/>
      <c r="E61" s="91"/>
      <c r="F61" s="86"/>
      <c r="G61" s="86">
        <f>G40+G44+G47+G51+G53+G58</f>
        <v>330000</v>
      </c>
      <c r="H61" s="92"/>
    </row>
    <row r="62" spans="1:11">
      <c r="A62" s="212" t="s">
        <v>101</v>
      </c>
      <c r="B62" s="212"/>
      <c r="C62" s="212"/>
      <c r="D62" s="212"/>
      <c r="E62" s="100"/>
      <c r="F62" s="101"/>
      <c r="G62" s="102">
        <f>G22+G25+G39+G61</f>
        <v>50908274</v>
      </c>
      <c r="H62" s="103"/>
    </row>
    <row r="63" spans="1:11">
      <c r="A63" s="213" t="s">
        <v>100</v>
      </c>
      <c r="B63" s="213"/>
      <c r="C63" s="213"/>
      <c r="D63" s="213"/>
      <c r="E63" s="185">
        <f>G63/G62</f>
        <v>0.12358945816941269</v>
      </c>
      <c r="F63" s="83"/>
      <c r="G63" s="104">
        <v>6291726</v>
      </c>
      <c r="H63" s="105"/>
    </row>
    <row r="64" spans="1:11">
      <c r="A64" s="214" t="s">
        <v>170</v>
      </c>
      <c r="B64" s="215"/>
      <c r="C64" s="215"/>
      <c r="D64" s="216"/>
      <c r="E64" s="135">
        <v>1</v>
      </c>
      <c r="F64" s="136"/>
      <c r="G64" s="137">
        <f>G62+G63</f>
        <v>57200000</v>
      </c>
      <c r="H64" s="138"/>
      <c r="J64" s="189"/>
      <c r="K64" s="190"/>
    </row>
    <row r="65" spans="1:8">
      <c r="A65" s="214" t="s">
        <v>168</v>
      </c>
      <c r="B65" s="215"/>
      <c r="C65" s="215"/>
      <c r="D65" s="216"/>
      <c r="E65" s="135">
        <v>1</v>
      </c>
      <c r="F65" s="136"/>
      <c r="G65" s="137">
        <f>G64*E65</f>
        <v>57200000</v>
      </c>
      <c r="H65" s="138"/>
    </row>
  </sheetData>
  <mergeCells count="39">
    <mergeCell ref="B16:C16"/>
    <mergeCell ref="B19:C19"/>
    <mergeCell ref="A65:D65"/>
    <mergeCell ref="A4:A22"/>
    <mergeCell ref="B4:C4"/>
    <mergeCell ref="B10:C10"/>
    <mergeCell ref="B13:C13"/>
    <mergeCell ref="B7:C7"/>
    <mergeCell ref="B22:D22"/>
    <mergeCell ref="B23:C23"/>
    <mergeCell ref="B24:C24"/>
    <mergeCell ref="B25:D25"/>
    <mergeCell ref="A26:A39"/>
    <mergeCell ref="B26:C26"/>
    <mergeCell ref="B39:D39"/>
    <mergeCell ref="B34:C34"/>
    <mergeCell ref="B35:C35"/>
    <mergeCell ref="A23:A25"/>
    <mergeCell ref="B27:C27"/>
    <mergeCell ref="B28:C28"/>
    <mergeCell ref="B30:C30"/>
    <mergeCell ref="B31:C31"/>
    <mergeCell ref="B32:C32"/>
    <mergeCell ref="B29:C29"/>
    <mergeCell ref="B33:C33"/>
    <mergeCell ref="B36:C36"/>
    <mergeCell ref="B37:C37"/>
    <mergeCell ref="B38:C38"/>
    <mergeCell ref="A40:A61"/>
    <mergeCell ref="B40:C40"/>
    <mergeCell ref="B44:C44"/>
    <mergeCell ref="B47:C47"/>
    <mergeCell ref="B51:C51"/>
    <mergeCell ref="B53:C53"/>
    <mergeCell ref="A62:D62"/>
    <mergeCell ref="A63:D63"/>
    <mergeCell ref="A64:D64"/>
    <mergeCell ref="B58:C58"/>
    <mergeCell ref="B61:D61"/>
  </mergeCells>
  <phoneticPr fontId="11" type="noConversion"/>
  <pageMargins left="0.75" right="0.75" top="1" bottom="1" header="0.5" footer="0.5"/>
  <pageSetup paperSize="9" orientation="portrait" r:id="rId1"/>
  <headerFooter alignWithMargins="0"/>
  <ignoredErrors>
    <ignoredError sqref="G40:G59 G7 G10 G13 G16 G19 G25 G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3"/>
  </sheetPr>
  <dimension ref="A1:L197"/>
  <sheetViews>
    <sheetView showGridLines="0" zoomScaleNormal="100" workbookViewId="0">
      <pane ySplit="3" topLeftCell="A4" activePane="bottomLeft" state="frozen"/>
      <selection pane="bottomLeft" activeCell="L197" sqref="L197"/>
    </sheetView>
  </sheetViews>
  <sheetFormatPr defaultColWidth="8.88671875" defaultRowHeight="12"/>
  <cols>
    <col min="1" max="1" width="4.5546875" style="8" customWidth="1"/>
    <col min="2" max="2" width="4.77734375" style="69" customWidth="1"/>
    <col min="3" max="3" width="26.33203125" style="69" bestFit="1" customWidth="1"/>
    <col min="4" max="4" width="19.44140625" style="69" bestFit="1" customWidth="1"/>
    <col min="5" max="5" width="11.44140625" style="71" bestFit="1" customWidth="1"/>
    <col min="6" max="6" width="5.77734375" style="69" customWidth="1"/>
    <col min="7" max="7" width="5.21875" style="69" customWidth="1"/>
    <col min="8" max="8" width="10.5546875" style="69" bestFit="1" customWidth="1"/>
    <col min="9" max="9" width="12.44140625" style="69" bestFit="1" customWidth="1"/>
    <col min="10" max="10" width="19.44140625" style="69" customWidth="1"/>
    <col min="11" max="11" width="9.21875" style="75" bestFit="1" customWidth="1"/>
    <col min="12" max="14" width="8.88671875" style="8"/>
    <col min="15" max="15" width="8.21875" style="8" customWidth="1"/>
    <col min="16" max="16384" width="8.88671875" style="8"/>
  </cols>
  <sheetData>
    <row r="1" spans="1:11" ht="23.25" customHeight="1">
      <c r="A1" s="10" t="s">
        <v>117</v>
      </c>
      <c r="K1" s="129"/>
    </row>
    <row r="2" spans="1:11" ht="21.75" customHeight="1" thickBot="1">
      <c r="A2" s="11" t="s">
        <v>174</v>
      </c>
      <c r="B2" s="130"/>
      <c r="C2" s="130"/>
      <c r="K2" s="129"/>
    </row>
    <row r="3" spans="1:11" s="69" customFormat="1">
      <c r="A3" s="119" t="s">
        <v>62</v>
      </c>
      <c r="B3" s="120" t="s">
        <v>63</v>
      </c>
      <c r="C3" s="120" t="s">
        <v>64</v>
      </c>
      <c r="D3" s="120" t="s">
        <v>177</v>
      </c>
      <c r="E3" s="121" t="s">
        <v>65</v>
      </c>
      <c r="F3" s="120" t="s">
        <v>66</v>
      </c>
      <c r="G3" s="120" t="s">
        <v>67</v>
      </c>
      <c r="H3" s="120" t="s">
        <v>118</v>
      </c>
      <c r="I3" s="120" t="s">
        <v>119</v>
      </c>
      <c r="J3" s="122" t="s">
        <v>120</v>
      </c>
      <c r="K3" s="68"/>
    </row>
    <row r="4" spans="1:11" s="127" customFormat="1" ht="13.5" customHeight="1">
      <c r="A4" s="234" t="s">
        <v>165</v>
      </c>
      <c r="B4" s="226" t="s">
        <v>360</v>
      </c>
      <c r="C4" s="226"/>
      <c r="D4" s="226"/>
      <c r="E4" s="226"/>
      <c r="F4" s="117">
        <v>1</v>
      </c>
      <c r="G4" s="117" t="s">
        <v>121</v>
      </c>
      <c r="H4" s="115">
        <f>I14+I85</f>
        <v>12990574</v>
      </c>
      <c r="I4" s="66">
        <f>H4*F4</f>
        <v>12990574</v>
      </c>
      <c r="J4" s="125"/>
      <c r="K4" s="126"/>
    </row>
    <row r="5" spans="1:11">
      <c r="A5" s="230"/>
      <c r="B5" s="116" t="s">
        <v>176</v>
      </c>
      <c r="C5" s="180" t="s">
        <v>318</v>
      </c>
      <c r="D5" s="180" t="s">
        <v>317</v>
      </c>
      <c r="E5" s="181" t="s">
        <v>241</v>
      </c>
      <c r="F5" s="178">
        <v>3</v>
      </c>
      <c r="G5" s="178" t="s">
        <v>123</v>
      </c>
      <c r="H5" s="182">
        <v>1455000</v>
      </c>
      <c r="I5" s="182">
        <f t="shared" ref="I5:I10" si="0">F5*H5</f>
        <v>4365000</v>
      </c>
      <c r="J5" s="112"/>
      <c r="K5" s="74"/>
    </row>
    <row r="6" spans="1:11">
      <c r="A6" s="230"/>
      <c r="B6" s="116" t="s">
        <v>4</v>
      </c>
      <c r="C6" s="180" t="s">
        <v>319</v>
      </c>
      <c r="D6" s="178" t="s">
        <v>320</v>
      </c>
      <c r="E6" s="181" t="s">
        <v>241</v>
      </c>
      <c r="F6" s="178">
        <v>3</v>
      </c>
      <c r="G6" s="178" t="s">
        <v>123</v>
      </c>
      <c r="H6" s="182">
        <v>319000</v>
      </c>
      <c r="I6" s="182">
        <f t="shared" si="0"/>
        <v>957000</v>
      </c>
      <c r="J6" s="112"/>
      <c r="K6" s="74"/>
    </row>
    <row r="7" spans="1:11">
      <c r="A7" s="230"/>
      <c r="B7" s="116" t="s">
        <v>5</v>
      </c>
      <c r="C7" s="180" t="s">
        <v>289</v>
      </c>
      <c r="D7" s="178" t="s">
        <v>321</v>
      </c>
      <c r="E7" s="181" t="s">
        <v>241</v>
      </c>
      <c r="F7" s="178">
        <v>2</v>
      </c>
      <c r="G7" s="178" t="s">
        <v>123</v>
      </c>
      <c r="H7" s="182">
        <v>587000</v>
      </c>
      <c r="I7" s="182">
        <f t="shared" si="0"/>
        <v>1174000</v>
      </c>
      <c r="J7" s="113"/>
      <c r="K7" s="74"/>
    </row>
    <row r="8" spans="1:11">
      <c r="A8" s="230"/>
      <c r="B8" s="116" t="s">
        <v>6</v>
      </c>
      <c r="C8" s="180" t="s">
        <v>289</v>
      </c>
      <c r="D8" s="178" t="s">
        <v>322</v>
      </c>
      <c r="E8" s="181" t="s">
        <v>241</v>
      </c>
      <c r="F8" s="178">
        <v>1</v>
      </c>
      <c r="G8" s="178" t="s">
        <v>123</v>
      </c>
      <c r="H8" s="182">
        <v>742000</v>
      </c>
      <c r="I8" s="182">
        <f t="shared" si="0"/>
        <v>742000</v>
      </c>
      <c r="J8" s="112"/>
      <c r="K8" s="74"/>
    </row>
    <row r="9" spans="1:11">
      <c r="A9" s="230"/>
      <c r="B9" s="116" t="s">
        <v>6</v>
      </c>
      <c r="C9" s="180" t="s">
        <v>289</v>
      </c>
      <c r="D9" s="178" t="s">
        <v>331</v>
      </c>
      <c r="E9" s="181" t="s">
        <v>241</v>
      </c>
      <c r="F9" s="178">
        <v>3</v>
      </c>
      <c r="G9" s="178" t="s">
        <v>123</v>
      </c>
      <c r="H9" s="182">
        <v>552000</v>
      </c>
      <c r="I9" s="182">
        <f t="shared" si="0"/>
        <v>1656000</v>
      </c>
      <c r="J9" s="112"/>
      <c r="K9" s="74"/>
    </row>
    <row r="10" spans="1:11">
      <c r="A10" s="230"/>
      <c r="B10" s="116" t="s">
        <v>7</v>
      </c>
      <c r="C10" s="180" t="s">
        <v>323</v>
      </c>
      <c r="D10" s="178" t="s">
        <v>324</v>
      </c>
      <c r="E10" s="181" t="s">
        <v>241</v>
      </c>
      <c r="F10" s="178">
        <v>1</v>
      </c>
      <c r="G10" s="178" t="s">
        <v>123</v>
      </c>
      <c r="H10" s="182">
        <v>35000</v>
      </c>
      <c r="I10" s="182">
        <f t="shared" si="0"/>
        <v>35000</v>
      </c>
      <c r="J10" s="112"/>
      <c r="K10" s="74"/>
    </row>
    <row r="11" spans="1:11">
      <c r="A11" s="230"/>
      <c r="B11" s="116" t="s">
        <v>40</v>
      </c>
      <c r="C11" s="180" t="s">
        <v>325</v>
      </c>
      <c r="D11" s="178" t="s">
        <v>326</v>
      </c>
      <c r="E11" s="181" t="s">
        <v>241</v>
      </c>
      <c r="F11" s="178">
        <v>6</v>
      </c>
      <c r="G11" s="178" t="s">
        <v>123</v>
      </c>
      <c r="H11" s="182">
        <v>100000</v>
      </c>
      <c r="I11" s="182">
        <f t="shared" ref="I11:I13" si="1">F11*H11</f>
        <v>600000</v>
      </c>
      <c r="J11" s="112"/>
      <c r="K11" s="74"/>
    </row>
    <row r="12" spans="1:11">
      <c r="A12" s="230"/>
      <c r="B12" s="116" t="s">
        <v>41</v>
      </c>
      <c r="C12" s="180" t="s">
        <v>327</v>
      </c>
      <c r="D12" s="186" t="s">
        <v>328</v>
      </c>
      <c r="E12" s="181" t="s">
        <v>241</v>
      </c>
      <c r="F12" s="178">
        <v>9</v>
      </c>
      <c r="G12" s="178" t="s">
        <v>123</v>
      </c>
      <c r="H12" s="182">
        <v>80000</v>
      </c>
      <c r="I12" s="182">
        <f t="shared" si="1"/>
        <v>720000</v>
      </c>
      <c r="J12" s="112"/>
      <c r="K12" s="74"/>
    </row>
    <row r="13" spans="1:11">
      <c r="A13" s="230"/>
      <c r="B13" s="116" t="s">
        <v>42</v>
      </c>
      <c r="C13" s="180" t="s">
        <v>329</v>
      </c>
      <c r="D13" s="186" t="s">
        <v>330</v>
      </c>
      <c r="E13" s="181" t="s">
        <v>241</v>
      </c>
      <c r="F13" s="178">
        <v>1</v>
      </c>
      <c r="G13" s="178" t="s">
        <v>123</v>
      </c>
      <c r="H13" s="182">
        <v>150000</v>
      </c>
      <c r="I13" s="182">
        <f t="shared" si="1"/>
        <v>150000</v>
      </c>
      <c r="J13" s="112"/>
      <c r="K13" s="74"/>
    </row>
    <row r="14" spans="1:11">
      <c r="A14" s="230"/>
      <c r="B14" s="239" t="s">
        <v>124</v>
      </c>
      <c r="C14" s="239"/>
      <c r="D14" s="239"/>
      <c r="E14" s="239"/>
      <c r="F14" s="239"/>
      <c r="G14" s="239"/>
      <c r="H14" s="239"/>
      <c r="I14" s="60">
        <f>SUM(I5:I13)</f>
        <v>10399000</v>
      </c>
      <c r="J14" s="114"/>
      <c r="K14" s="74"/>
    </row>
    <row r="15" spans="1:11">
      <c r="A15" s="230"/>
      <c r="B15" s="116" t="s">
        <v>122</v>
      </c>
      <c r="C15" s="179" t="s">
        <v>332</v>
      </c>
      <c r="D15" s="171" t="s">
        <v>444</v>
      </c>
      <c r="E15" s="73" t="s">
        <v>239</v>
      </c>
      <c r="F15" s="171">
        <v>23</v>
      </c>
      <c r="G15" s="171" t="s">
        <v>39</v>
      </c>
      <c r="H15" s="9">
        <v>7400</v>
      </c>
      <c r="I15" s="9">
        <f t="shared" ref="I15:I78" si="2">F15*H15</f>
        <v>170200</v>
      </c>
      <c r="J15" s="112" t="s">
        <v>445</v>
      </c>
      <c r="K15" s="74"/>
    </row>
    <row r="16" spans="1:11">
      <c r="A16" s="230"/>
      <c r="B16" s="116" t="s">
        <v>4</v>
      </c>
      <c r="C16" s="179" t="s">
        <v>367</v>
      </c>
      <c r="D16" s="171" t="s">
        <v>333</v>
      </c>
      <c r="E16" s="73" t="s">
        <v>239</v>
      </c>
      <c r="F16" s="171">
        <v>2</v>
      </c>
      <c r="G16" s="171" t="s">
        <v>39</v>
      </c>
      <c r="H16" s="9">
        <v>7400</v>
      </c>
      <c r="I16" s="9">
        <f t="shared" si="2"/>
        <v>14800</v>
      </c>
      <c r="J16" s="112"/>
      <c r="K16" s="74"/>
    </row>
    <row r="17" spans="1:11">
      <c r="A17" s="230"/>
      <c r="B17" s="116" t="s">
        <v>5</v>
      </c>
      <c r="C17" s="179" t="s">
        <v>334</v>
      </c>
      <c r="D17" s="171" t="s">
        <v>333</v>
      </c>
      <c r="E17" s="73" t="s">
        <v>239</v>
      </c>
      <c r="F17" s="171">
        <v>1.5</v>
      </c>
      <c r="G17" s="171" t="s">
        <v>39</v>
      </c>
      <c r="H17" s="9">
        <v>7400</v>
      </c>
      <c r="I17" s="9">
        <f t="shared" si="2"/>
        <v>11100</v>
      </c>
      <c r="J17" s="112"/>
      <c r="K17" s="74"/>
    </row>
    <row r="18" spans="1:11">
      <c r="A18" s="230"/>
      <c r="B18" s="116" t="s">
        <v>6</v>
      </c>
      <c r="C18" s="179" t="s">
        <v>335</v>
      </c>
      <c r="D18" s="171" t="s">
        <v>333</v>
      </c>
      <c r="E18" s="73" t="s">
        <v>239</v>
      </c>
      <c r="F18" s="69">
        <v>3</v>
      </c>
      <c r="G18" s="171" t="s">
        <v>39</v>
      </c>
      <c r="H18" s="9">
        <v>7400</v>
      </c>
      <c r="I18" s="9">
        <f t="shared" si="2"/>
        <v>22200</v>
      </c>
      <c r="J18" s="112"/>
      <c r="K18" s="74"/>
    </row>
    <row r="19" spans="1:11">
      <c r="A19" s="230"/>
      <c r="B19" s="116" t="s">
        <v>7</v>
      </c>
      <c r="C19" s="179" t="s">
        <v>366</v>
      </c>
      <c r="D19" s="171" t="s">
        <v>333</v>
      </c>
      <c r="E19" s="73" t="s">
        <v>239</v>
      </c>
      <c r="F19" s="171">
        <v>2</v>
      </c>
      <c r="G19" s="171" t="s">
        <v>39</v>
      </c>
      <c r="H19" s="9">
        <v>7400</v>
      </c>
      <c r="I19" s="9">
        <f t="shared" si="2"/>
        <v>14800</v>
      </c>
      <c r="J19" s="112"/>
      <c r="K19" s="74"/>
    </row>
    <row r="20" spans="1:11">
      <c r="A20" s="230"/>
      <c r="B20" s="116" t="s">
        <v>40</v>
      </c>
      <c r="C20" s="179" t="s">
        <v>336</v>
      </c>
      <c r="D20" s="171" t="s">
        <v>333</v>
      </c>
      <c r="E20" s="73" t="s">
        <v>239</v>
      </c>
      <c r="F20" s="171">
        <v>2</v>
      </c>
      <c r="G20" s="171" t="s">
        <v>39</v>
      </c>
      <c r="H20" s="9">
        <v>7400</v>
      </c>
      <c r="I20" s="9">
        <f t="shared" si="2"/>
        <v>14800</v>
      </c>
      <c r="J20" s="112"/>
      <c r="K20" s="74"/>
    </row>
    <row r="21" spans="1:11">
      <c r="A21" s="230"/>
      <c r="B21" s="116" t="s">
        <v>41</v>
      </c>
      <c r="C21" s="179" t="s">
        <v>337</v>
      </c>
      <c r="D21" s="171" t="s">
        <v>333</v>
      </c>
      <c r="E21" s="73" t="s">
        <v>239</v>
      </c>
      <c r="F21" s="171">
        <v>1</v>
      </c>
      <c r="G21" s="171" t="s">
        <v>39</v>
      </c>
      <c r="H21" s="9">
        <v>7400</v>
      </c>
      <c r="I21" s="9">
        <f t="shared" si="2"/>
        <v>7400</v>
      </c>
      <c r="J21" s="112"/>
      <c r="K21" s="74"/>
    </row>
    <row r="22" spans="1:11">
      <c r="A22" s="230"/>
      <c r="B22" s="116" t="s">
        <v>42</v>
      </c>
      <c r="C22" s="179" t="s">
        <v>338</v>
      </c>
      <c r="D22" s="171" t="s">
        <v>333</v>
      </c>
      <c r="E22" s="73" t="s">
        <v>239</v>
      </c>
      <c r="F22" s="171">
        <v>0.7</v>
      </c>
      <c r="G22" s="171" t="s">
        <v>39</v>
      </c>
      <c r="H22" s="9">
        <v>7400</v>
      </c>
      <c r="I22" s="9">
        <f t="shared" si="2"/>
        <v>5180</v>
      </c>
      <c r="J22" s="112"/>
      <c r="K22" s="74"/>
    </row>
    <row r="23" spans="1:11">
      <c r="A23" s="230"/>
      <c r="B23" s="116" t="s">
        <v>43</v>
      </c>
      <c r="C23" s="179" t="s">
        <v>365</v>
      </c>
      <c r="D23" s="171" t="s">
        <v>333</v>
      </c>
      <c r="E23" s="73" t="s">
        <v>239</v>
      </c>
      <c r="F23" s="171">
        <v>0.6</v>
      </c>
      <c r="G23" s="171" t="s">
        <v>39</v>
      </c>
      <c r="H23" s="9">
        <v>7400</v>
      </c>
      <c r="I23" s="9">
        <f t="shared" si="2"/>
        <v>4440</v>
      </c>
      <c r="J23" s="112"/>
      <c r="K23" s="74"/>
    </row>
    <row r="24" spans="1:11">
      <c r="A24" s="230"/>
      <c r="B24" s="116" t="s">
        <v>44</v>
      </c>
      <c r="C24" s="179" t="s">
        <v>364</v>
      </c>
      <c r="D24" s="171" t="s">
        <v>333</v>
      </c>
      <c r="E24" s="73" t="s">
        <v>239</v>
      </c>
      <c r="F24" s="171">
        <v>0.4</v>
      </c>
      <c r="G24" s="171" t="s">
        <v>39</v>
      </c>
      <c r="H24" s="9">
        <v>7400</v>
      </c>
      <c r="I24" s="9">
        <f t="shared" si="2"/>
        <v>2960</v>
      </c>
      <c r="J24" s="112"/>
      <c r="K24" s="74"/>
    </row>
    <row r="25" spans="1:11">
      <c r="A25" s="230"/>
      <c r="B25" s="116" t="s">
        <v>45</v>
      </c>
      <c r="C25" s="179" t="s">
        <v>339</v>
      </c>
      <c r="D25" s="171" t="s">
        <v>333</v>
      </c>
      <c r="E25" s="73" t="s">
        <v>239</v>
      </c>
      <c r="F25" s="171">
        <v>0.2</v>
      </c>
      <c r="G25" s="171" t="s">
        <v>39</v>
      </c>
      <c r="H25" s="9">
        <v>7400</v>
      </c>
      <c r="I25" s="9">
        <f t="shared" si="2"/>
        <v>1480</v>
      </c>
      <c r="J25" s="112"/>
      <c r="K25" s="74"/>
    </row>
    <row r="26" spans="1:11">
      <c r="A26" s="230"/>
      <c r="B26" s="116" t="s">
        <v>46</v>
      </c>
      <c r="C26" s="179" t="s">
        <v>340</v>
      </c>
      <c r="D26" s="171" t="s">
        <v>333</v>
      </c>
      <c r="E26" s="73" t="s">
        <v>239</v>
      </c>
      <c r="F26" s="171">
        <v>0.2</v>
      </c>
      <c r="G26" s="171" t="s">
        <v>39</v>
      </c>
      <c r="H26" s="9">
        <v>7400</v>
      </c>
      <c r="I26" s="9">
        <f t="shared" si="2"/>
        <v>1480</v>
      </c>
      <c r="J26" s="112"/>
      <c r="K26" s="74"/>
    </row>
    <row r="27" spans="1:11">
      <c r="A27" s="230"/>
      <c r="B27" s="116" t="s">
        <v>47</v>
      </c>
      <c r="C27" s="179" t="s">
        <v>357</v>
      </c>
      <c r="D27" s="171" t="s">
        <v>333</v>
      </c>
      <c r="E27" s="73" t="s">
        <v>239</v>
      </c>
      <c r="F27" s="171">
        <v>0.2</v>
      </c>
      <c r="G27" s="171" t="s">
        <v>39</v>
      </c>
      <c r="H27" s="9">
        <v>7400</v>
      </c>
      <c r="I27" s="9">
        <f t="shared" ref="I27:I36" si="3">F27*H27</f>
        <v>1480</v>
      </c>
      <c r="J27" s="112"/>
      <c r="K27" s="74"/>
    </row>
    <row r="28" spans="1:11">
      <c r="A28" s="230"/>
      <c r="B28" s="116" t="s">
        <v>48</v>
      </c>
      <c r="C28" s="179" t="s">
        <v>361</v>
      </c>
      <c r="D28" s="171" t="s">
        <v>333</v>
      </c>
      <c r="E28" s="73" t="s">
        <v>239</v>
      </c>
      <c r="F28" s="171">
        <v>2</v>
      </c>
      <c r="G28" s="171" t="s">
        <v>39</v>
      </c>
      <c r="H28" s="9">
        <v>7400</v>
      </c>
      <c r="I28" s="9">
        <f t="shared" si="3"/>
        <v>14800</v>
      </c>
      <c r="J28" s="112"/>
      <c r="K28" s="74"/>
    </row>
    <row r="29" spans="1:11">
      <c r="A29" s="230"/>
      <c r="B29" s="116" t="s">
        <v>49</v>
      </c>
      <c r="C29" s="179" t="s">
        <v>362</v>
      </c>
      <c r="D29" s="171" t="s">
        <v>333</v>
      </c>
      <c r="E29" s="73" t="s">
        <v>239</v>
      </c>
      <c r="F29" s="171">
        <v>0.7</v>
      </c>
      <c r="G29" s="171" t="s">
        <v>39</v>
      </c>
      <c r="H29" s="9">
        <v>7400</v>
      </c>
      <c r="I29" s="9">
        <f t="shared" si="3"/>
        <v>5180</v>
      </c>
      <c r="J29" s="112"/>
      <c r="K29" s="74"/>
    </row>
    <row r="30" spans="1:11">
      <c r="A30" s="230"/>
      <c r="B30" s="116" t="s">
        <v>50</v>
      </c>
      <c r="C30" s="179" t="s">
        <v>363</v>
      </c>
      <c r="D30" s="171" t="s">
        <v>333</v>
      </c>
      <c r="E30" s="73" t="s">
        <v>239</v>
      </c>
      <c r="F30" s="171">
        <v>1.1000000000000001</v>
      </c>
      <c r="G30" s="171" t="s">
        <v>39</v>
      </c>
      <c r="H30" s="9">
        <v>7400</v>
      </c>
      <c r="I30" s="9">
        <f t="shared" si="3"/>
        <v>8140.0000000000009</v>
      </c>
      <c r="J30" s="112"/>
      <c r="K30" s="74"/>
    </row>
    <row r="31" spans="1:11">
      <c r="A31" s="230"/>
      <c r="B31" s="116" t="s">
        <v>51</v>
      </c>
      <c r="C31" s="179" t="s">
        <v>374</v>
      </c>
      <c r="D31" s="171" t="s">
        <v>333</v>
      </c>
      <c r="E31" s="73" t="s">
        <v>239</v>
      </c>
      <c r="F31" s="69">
        <v>1.2</v>
      </c>
      <c r="G31" s="171" t="s">
        <v>39</v>
      </c>
      <c r="H31" s="9">
        <v>7400</v>
      </c>
      <c r="I31" s="9">
        <f t="shared" si="3"/>
        <v>8880</v>
      </c>
      <c r="J31" s="112"/>
      <c r="K31" s="74"/>
    </row>
    <row r="32" spans="1:11">
      <c r="A32" s="230"/>
      <c r="B32" s="116" t="s">
        <v>52</v>
      </c>
      <c r="C32" s="179" t="s">
        <v>375</v>
      </c>
      <c r="D32" s="171" t="s">
        <v>333</v>
      </c>
      <c r="E32" s="73" t="s">
        <v>239</v>
      </c>
      <c r="F32" s="171">
        <v>0.8</v>
      </c>
      <c r="G32" s="171" t="s">
        <v>39</v>
      </c>
      <c r="H32" s="9">
        <v>7400</v>
      </c>
      <c r="I32" s="9">
        <f t="shared" si="3"/>
        <v>5920</v>
      </c>
      <c r="J32" s="112"/>
      <c r="K32" s="74"/>
    </row>
    <row r="33" spans="1:11">
      <c r="A33" s="230"/>
      <c r="B33" s="116" t="s">
        <v>53</v>
      </c>
      <c r="C33" s="179" t="s">
        <v>376</v>
      </c>
      <c r="D33" s="171" t="s">
        <v>333</v>
      </c>
      <c r="E33" s="73" t="s">
        <v>239</v>
      </c>
      <c r="F33" s="171">
        <v>0.1</v>
      </c>
      <c r="G33" s="171" t="s">
        <v>39</v>
      </c>
      <c r="H33" s="9">
        <v>7400</v>
      </c>
      <c r="I33" s="9">
        <f t="shared" si="3"/>
        <v>740</v>
      </c>
      <c r="J33" s="112"/>
      <c r="K33" s="74"/>
    </row>
    <row r="34" spans="1:11">
      <c r="A34" s="230"/>
      <c r="B34" s="116" t="s">
        <v>54</v>
      </c>
      <c r="C34" s="179" t="s">
        <v>377</v>
      </c>
      <c r="D34" s="171" t="s">
        <v>333</v>
      </c>
      <c r="E34" s="73" t="s">
        <v>239</v>
      </c>
      <c r="F34" s="171">
        <v>0.3</v>
      </c>
      <c r="G34" s="171" t="s">
        <v>39</v>
      </c>
      <c r="H34" s="9">
        <v>7400</v>
      </c>
      <c r="I34" s="9">
        <f t="shared" si="3"/>
        <v>2220</v>
      </c>
      <c r="J34" s="112"/>
      <c r="K34" s="74"/>
    </row>
    <row r="35" spans="1:11">
      <c r="A35" s="230"/>
      <c r="B35" s="116" t="s">
        <v>55</v>
      </c>
      <c r="C35" s="179" t="s">
        <v>378</v>
      </c>
      <c r="D35" s="171" t="s">
        <v>333</v>
      </c>
      <c r="E35" s="73" t="s">
        <v>239</v>
      </c>
      <c r="F35" s="171">
        <v>0.06</v>
      </c>
      <c r="G35" s="171" t="s">
        <v>39</v>
      </c>
      <c r="H35" s="9">
        <v>7400</v>
      </c>
      <c r="I35" s="9">
        <f t="shared" si="3"/>
        <v>444</v>
      </c>
      <c r="J35" s="112"/>
      <c r="K35" s="74"/>
    </row>
    <row r="36" spans="1:11">
      <c r="A36" s="230"/>
      <c r="B36" s="116" t="s">
        <v>56</v>
      </c>
      <c r="C36" s="179" t="s">
        <v>379</v>
      </c>
      <c r="D36" s="171" t="s">
        <v>333</v>
      </c>
      <c r="E36" s="73" t="s">
        <v>239</v>
      </c>
      <c r="F36" s="171">
        <v>0.2</v>
      </c>
      <c r="G36" s="171" t="s">
        <v>39</v>
      </c>
      <c r="H36" s="9">
        <v>7400</v>
      </c>
      <c r="I36" s="9">
        <f t="shared" si="3"/>
        <v>1480</v>
      </c>
      <c r="J36" s="112"/>
      <c r="K36" s="74"/>
    </row>
    <row r="37" spans="1:11">
      <c r="A37" s="230"/>
      <c r="B37" s="116" t="s">
        <v>57</v>
      </c>
      <c r="C37" s="179" t="s">
        <v>401</v>
      </c>
      <c r="D37" s="171" t="s">
        <v>333</v>
      </c>
      <c r="E37" s="73" t="s">
        <v>239</v>
      </c>
      <c r="F37" s="171">
        <v>0.2</v>
      </c>
      <c r="G37" s="171" t="s">
        <v>39</v>
      </c>
      <c r="H37" s="9">
        <v>7400</v>
      </c>
      <c r="I37" s="9">
        <f t="shared" ref="I37" si="4">F37*H37</f>
        <v>1480</v>
      </c>
      <c r="J37" s="112"/>
      <c r="K37" s="74"/>
    </row>
    <row r="38" spans="1:11">
      <c r="A38" s="230"/>
      <c r="B38" s="116" t="s">
        <v>58</v>
      </c>
      <c r="C38" s="179" t="s">
        <v>341</v>
      </c>
      <c r="D38" s="171" t="s">
        <v>262</v>
      </c>
      <c r="E38" s="184" t="s">
        <v>240</v>
      </c>
      <c r="F38" s="171">
        <v>1</v>
      </c>
      <c r="G38" s="171" t="s">
        <v>259</v>
      </c>
      <c r="H38" s="9">
        <v>800000</v>
      </c>
      <c r="I38" s="9">
        <f t="shared" si="2"/>
        <v>800000</v>
      </c>
      <c r="J38" s="112"/>
      <c r="K38" s="74"/>
    </row>
    <row r="39" spans="1:11">
      <c r="A39" s="230"/>
      <c r="B39" s="116" t="s">
        <v>59</v>
      </c>
      <c r="C39" s="179" t="s">
        <v>390</v>
      </c>
      <c r="D39" s="171" t="s">
        <v>262</v>
      </c>
      <c r="E39" s="184" t="s">
        <v>240</v>
      </c>
      <c r="F39" s="171">
        <v>2</v>
      </c>
      <c r="G39" s="171" t="s">
        <v>259</v>
      </c>
      <c r="H39" s="9">
        <v>30000</v>
      </c>
      <c r="I39" s="9">
        <f t="shared" si="2"/>
        <v>60000</v>
      </c>
      <c r="J39" s="112"/>
      <c r="K39" s="74"/>
    </row>
    <row r="40" spans="1:11">
      <c r="A40" s="230"/>
      <c r="B40" s="116" t="s">
        <v>60</v>
      </c>
      <c r="C40" s="179" t="s">
        <v>342</v>
      </c>
      <c r="D40" s="171" t="s">
        <v>262</v>
      </c>
      <c r="E40" s="184" t="s">
        <v>240</v>
      </c>
      <c r="F40" s="171">
        <v>1</v>
      </c>
      <c r="G40" s="171" t="s">
        <v>259</v>
      </c>
      <c r="H40" s="9">
        <v>40000</v>
      </c>
      <c r="I40" s="9">
        <f t="shared" si="2"/>
        <v>40000</v>
      </c>
      <c r="J40" s="112"/>
      <c r="K40" s="74"/>
    </row>
    <row r="41" spans="1:11">
      <c r="A41" s="230"/>
      <c r="B41" s="116" t="s">
        <v>242</v>
      </c>
      <c r="C41" s="179" t="s">
        <v>343</v>
      </c>
      <c r="D41" s="171" t="s">
        <v>262</v>
      </c>
      <c r="E41" s="184" t="s">
        <v>240</v>
      </c>
      <c r="F41" s="171">
        <v>1</v>
      </c>
      <c r="G41" s="171" t="s">
        <v>259</v>
      </c>
      <c r="H41" s="9">
        <v>90000</v>
      </c>
      <c r="I41" s="9">
        <f t="shared" si="2"/>
        <v>90000</v>
      </c>
      <c r="J41" s="112"/>
      <c r="K41" s="74"/>
    </row>
    <row r="42" spans="1:11">
      <c r="A42" s="230"/>
      <c r="B42" s="116" t="s">
        <v>243</v>
      </c>
      <c r="C42" s="179" t="s">
        <v>368</v>
      </c>
      <c r="D42" s="171" t="s">
        <v>262</v>
      </c>
      <c r="E42" s="184" t="s">
        <v>240</v>
      </c>
      <c r="F42" s="171">
        <v>2</v>
      </c>
      <c r="G42" s="171" t="s">
        <v>259</v>
      </c>
      <c r="H42" s="9">
        <v>30000</v>
      </c>
      <c r="I42" s="9">
        <f t="shared" si="2"/>
        <v>60000</v>
      </c>
      <c r="J42" s="112"/>
      <c r="K42" s="74"/>
    </row>
    <row r="43" spans="1:11">
      <c r="A43" s="230"/>
      <c r="B43" s="116" t="s">
        <v>244</v>
      </c>
      <c r="C43" s="179" t="s">
        <v>344</v>
      </c>
      <c r="D43" s="171" t="s">
        <v>262</v>
      </c>
      <c r="E43" s="184" t="s">
        <v>240</v>
      </c>
      <c r="F43" s="171">
        <v>1</v>
      </c>
      <c r="G43" s="171" t="s">
        <v>123</v>
      </c>
      <c r="H43" s="9">
        <v>20000</v>
      </c>
      <c r="I43" s="9">
        <f t="shared" si="2"/>
        <v>20000</v>
      </c>
      <c r="J43" s="112"/>
      <c r="K43" s="74"/>
    </row>
    <row r="44" spans="1:11">
      <c r="A44" s="230"/>
      <c r="B44" s="116" t="s">
        <v>245</v>
      </c>
      <c r="C44" s="179" t="s">
        <v>345</v>
      </c>
      <c r="D44" s="171" t="s">
        <v>262</v>
      </c>
      <c r="E44" s="184" t="s">
        <v>240</v>
      </c>
      <c r="F44" s="171">
        <v>1</v>
      </c>
      <c r="G44" s="171" t="s">
        <v>123</v>
      </c>
      <c r="H44" s="9">
        <v>20000</v>
      </c>
      <c r="I44" s="9">
        <f t="shared" si="2"/>
        <v>20000</v>
      </c>
      <c r="J44" s="112"/>
      <c r="K44" s="74"/>
    </row>
    <row r="45" spans="1:11">
      <c r="A45" s="230"/>
      <c r="B45" s="116" t="s">
        <v>246</v>
      </c>
      <c r="C45" s="179" t="s">
        <v>346</v>
      </c>
      <c r="D45" s="171" t="s">
        <v>262</v>
      </c>
      <c r="E45" s="184" t="s">
        <v>240</v>
      </c>
      <c r="F45" s="171">
        <v>1</v>
      </c>
      <c r="G45" s="171" t="s">
        <v>123</v>
      </c>
      <c r="H45" s="9">
        <v>20000</v>
      </c>
      <c r="I45" s="9">
        <f t="shared" si="2"/>
        <v>20000</v>
      </c>
      <c r="J45" s="112"/>
      <c r="K45" s="74"/>
    </row>
    <row r="46" spans="1:11">
      <c r="A46" s="230"/>
      <c r="B46" s="116" t="s">
        <v>247</v>
      </c>
      <c r="C46" s="179" t="s">
        <v>369</v>
      </c>
      <c r="D46" s="171" t="s">
        <v>262</v>
      </c>
      <c r="E46" s="184" t="s">
        <v>240</v>
      </c>
      <c r="F46" s="171">
        <v>2</v>
      </c>
      <c r="G46" s="171" t="s">
        <v>123</v>
      </c>
      <c r="H46" s="9">
        <v>10000</v>
      </c>
      <c r="I46" s="9">
        <f t="shared" si="2"/>
        <v>20000</v>
      </c>
      <c r="J46" s="112"/>
      <c r="K46" s="74"/>
    </row>
    <row r="47" spans="1:11">
      <c r="A47" s="230"/>
      <c r="B47" s="116" t="s">
        <v>248</v>
      </c>
      <c r="C47" s="179" t="s">
        <v>370</v>
      </c>
      <c r="D47" s="171" t="s">
        <v>262</v>
      </c>
      <c r="E47" s="184" t="s">
        <v>240</v>
      </c>
      <c r="F47" s="171">
        <v>4</v>
      </c>
      <c r="G47" s="171" t="s">
        <v>123</v>
      </c>
      <c r="H47" s="9">
        <v>7000</v>
      </c>
      <c r="I47" s="9">
        <f t="shared" si="2"/>
        <v>28000</v>
      </c>
      <c r="J47" s="112"/>
      <c r="K47" s="74"/>
    </row>
    <row r="48" spans="1:11">
      <c r="A48" s="230"/>
      <c r="B48" s="116" t="s">
        <v>249</v>
      </c>
      <c r="C48" s="179" t="s">
        <v>347</v>
      </c>
      <c r="D48" s="171" t="s">
        <v>262</v>
      </c>
      <c r="E48" s="184" t="s">
        <v>240</v>
      </c>
      <c r="F48" s="171">
        <v>1</v>
      </c>
      <c r="G48" s="171" t="s">
        <v>123</v>
      </c>
      <c r="H48" s="9">
        <v>13000</v>
      </c>
      <c r="I48" s="9">
        <f t="shared" si="2"/>
        <v>13000</v>
      </c>
      <c r="J48" s="112"/>
      <c r="K48" s="74"/>
    </row>
    <row r="49" spans="1:11">
      <c r="A49" s="230"/>
      <c r="B49" s="116" t="s">
        <v>250</v>
      </c>
      <c r="C49" s="179" t="s">
        <v>348</v>
      </c>
      <c r="D49" s="171" t="s">
        <v>262</v>
      </c>
      <c r="E49" s="184" t="s">
        <v>240</v>
      </c>
      <c r="F49" s="171">
        <v>1</v>
      </c>
      <c r="G49" s="171" t="s">
        <v>123</v>
      </c>
      <c r="H49" s="9">
        <v>13000</v>
      </c>
      <c r="I49" s="9">
        <f t="shared" si="2"/>
        <v>13000</v>
      </c>
      <c r="J49" s="112"/>
      <c r="K49" s="74"/>
    </row>
    <row r="50" spans="1:11">
      <c r="A50" s="230"/>
      <c r="B50" s="116" t="s">
        <v>251</v>
      </c>
      <c r="C50" s="179" t="s">
        <v>359</v>
      </c>
      <c r="D50" s="171" t="s">
        <v>262</v>
      </c>
      <c r="E50" s="184" t="s">
        <v>240</v>
      </c>
      <c r="F50" s="171">
        <v>1</v>
      </c>
      <c r="G50" s="171" t="s">
        <v>123</v>
      </c>
      <c r="H50" s="9">
        <v>13000</v>
      </c>
      <c r="I50" s="9">
        <f t="shared" si="2"/>
        <v>13000</v>
      </c>
      <c r="J50" s="112"/>
      <c r="K50" s="74"/>
    </row>
    <row r="51" spans="1:11">
      <c r="A51" s="230"/>
      <c r="B51" s="116" t="s">
        <v>252</v>
      </c>
      <c r="C51" s="179" t="s">
        <v>391</v>
      </c>
      <c r="D51" s="171" t="s">
        <v>262</v>
      </c>
      <c r="E51" s="184" t="s">
        <v>240</v>
      </c>
      <c r="F51" s="171">
        <v>1</v>
      </c>
      <c r="G51" s="171" t="s">
        <v>123</v>
      </c>
      <c r="H51" s="9">
        <v>80000</v>
      </c>
      <c r="I51" s="9">
        <f t="shared" si="2"/>
        <v>80000</v>
      </c>
      <c r="J51" s="112"/>
      <c r="K51" s="74"/>
    </row>
    <row r="52" spans="1:11">
      <c r="A52" s="230"/>
      <c r="B52" s="116" t="s">
        <v>253</v>
      </c>
      <c r="C52" s="179" t="s">
        <v>392</v>
      </c>
      <c r="D52" s="171" t="s">
        <v>262</v>
      </c>
      <c r="E52" s="184" t="s">
        <v>240</v>
      </c>
      <c r="F52" s="171">
        <v>1</v>
      </c>
      <c r="G52" s="171" t="s">
        <v>123</v>
      </c>
      <c r="H52" s="9">
        <v>80000</v>
      </c>
      <c r="I52" s="9">
        <f t="shared" si="2"/>
        <v>80000</v>
      </c>
      <c r="J52" s="112"/>
      <c r="K52" s="74"/>
    </row>
    <row r="53" spans="1:11">
      <c r="A53" s="230"/>
      <c r="B53" s="116" t="s">
        <v>254</v>
      </c>
      <c r="C53" s="179" t="s">
        <v>393</v>
      </c>
      <c r="D53" s="171" t="s">
        <v>262</v>
      </c>
      <c r="E53" s="184" t="s">
        <v>240</v>
      </c>
      <c r="F53" s="171">
        <v>2</v>
      </c>
      <c r="G53" s="171" t="s">
        <v>123</v>
      </c>
      <c r="H53" s="9">
        <v>80000</v>
      </c>
      <c r="I53" s="9">
        <f t="shared" si="2"/>
        <v>160000</v>
      </c>
      <c r="J53" s="112"/>
      <c r="K53" s="74"/>
    </row>
    <row r="54" spans="1:11">
      <c r="A54" s="230"/>
      <c r="B54" s="116" t="s">
        <v>255</v>
      </c>
      <c r="C54" s="179" t="s">
        <v>394</v>
      </c>
      <c r="D54" s="171" t="s">
        <v>262</v>
      </c>
      <c r="E54" s="184" t="s">
        <v>240</v>
      </c>
      <c r="F54" s="69">
        <v>4</v>
      </c>
      <c r="G54" s="171" t="s">
        <v>123</v>
      </c>
      <c r="H54" s="9">
        <v>50000</v>
      </c>
      <c r="I54" s="9">
        <f t="shared" si="2"/>
        <v>200000</v>
      </c>
      <c r="J54" s="112"/>
      <c r="K54" s="74"/>
    </row>
    <row r="55" spans="1:11">
      <c r="A55" s="230"/>
      <c r="B55" s="116" t="s">
        <v>256</v>
      </c>
      <c r="C55" s="179" t="s">
        <v>395</v>
      </c>
      <c r="D55" s="171" t="s">
        <v>262</v>
      </c>
      <c r="E55" s="184" t="s">
        <v>240</v>
      </c>
      <c r="F55" s="171">
        <v>2</v>
      </c>
      <c r="G55" s="171" t="s">
        <v>123</v>
      </c>
      <c r="H55" s="9">
        <v>50000</v>
      </c>
      <c r="I55" s="9">
        <f t="shared" si="2"/>
        <v>100000</v>
      </c>
      <c r="J55" s="112"/>
      <c r="K55" s="74"/>
    </row>
    <row r="56" spans="1:11">
      <c r="A56" s="230"/>
      <c r="B56" s="116" t="s">
        <v>257</v>
      </c>
      <c r="C56" s="179" t="s">
        <v>396</v>
      </c>
      <c r="D56" s="171" t="s">
        <v>262</v>
      </c>
      <c r="E56" s="184" t="s">
        <v>240</v>
      </c>
      <c r="F56" s="171">
        <v>1</v>
      </c>
      <c r="G56" s="171" t="s">
        <v>123</v>
      </c>
      <c r="H56" s="9">
        <v>45000</v>
      </c>
      <c r="I56" s="9">
        <f t="shared" si="2"/>
        <v>45000</v>
      </c>
      <c r="J56" s="112"/>
      <c r="K56" s="74"/>
    </row>
    <row r="57" spans="1:11">
      <c r="A57" s="230"/>
      <c r="B57" s="116" t="s">
        <v>274</v>
      </c>
      <c r="C57" s="179" t="s">
        <v>397</v>
      </c>
      <c r="D57" s="171" t="s">
        <v>262</v>
      </c>
      <c r="E57" s="184" t="s">
        <v>240</v>
      </c>
      <c r="F57" s="171">
        <v>2</v>
      </c>
      <c r="G57" s="171" t="s">
        <v>123</v>
      </c>
      <c r="H57" s="9">
        <v>45000</v>
      </c>
      <c r="I57" s="9">
        <f t="shared" si="2"/>
        <v>90000</v>
      </c>
      <c r="J57" s="112"/>
      <c r="K57" s="74"/>
    </row>
    <row r="58" spans="1:11">
      <c r="A58" s="230"/>
      <c r="B58" s="116" t="s">
        <v>275</v>
      </c>
      <c r="C58" s="179" t="s">
        <v>398</v>
      </c>
      <c r="D58" s="171" t="s">
        <v>262</v>
      </c>
      <c r="E58" s="184" t="s">
        <v>240</v>
      </c>
      <c r="F58" s="171">
        <v>2</v>
      </c>
      <c r="G58" s="171" t="s">
        <v>123</v>
      </c>
      <c r="H58" s="9">
        <v>45000</v>
      </c>
      <c r="I58" s="9">
        <f t="shared" si="2"/>
        <v>90000</v>
      </c>
      <c r="J58" s="112"/>
      <c r="K58" s="74"/>
    </row>
    <row r="59" spans="1:11">
      <c r="A59" s="230"/>
      <c r="B59" s="116" t="s">
        <v>276</v>
      </c>
      <c r="C59" s="179" t="s">
        <v>399</v>
      </c>
      <c r="D59" s="171" t="s">
        <v>262</v>
      </c>
      <c r="E59" s="184" t="s">
        <v>240</v>
      </c>
      <c r="F59" s="171">
        <v>1</v>
      </c>
      <c r="G59" s="171" t="s">
        <v>123</v>
      </c>
      <c r="H59" s="9">
        <v>25000</v>
      </c>
      <c r="I59" s="9">
        <f t="shared" si="2"/>
        <v>25000</v>
      </c>
      <c r="J59" s="112"/>
      <c r="K59" s="74"/>
    </row>
    <row r="60" spans="1:11">
      <c r="A60" s="230"/>
      <c r="B60" s="116" t="s">
        <v>277</v>
      </c>
      <c r="C60" s="179" t="s">
        <v>405</v>
      </c>
      <c r="D60" s="171" t="s">
        <v>262</v>
      </c>
      <c r="E60" s="184" t="s">
        <v>240</v>
      </c>
      <c r="F60" s="171">
        <v>1</v>
      </c>
      <c r="G60" s="171" t="s">
        <v>39</v>
      </c>
      <c r="H60" s="9">
        <v>7400</v>
      </c>
      <c r="I60" s="9">
        <f t="shared" si="2"/>
        <v>7400</v>
      </c>
      <c r="J60" s="112"/>
      <c r="K60" s="74"/>
    </row>
    <row r="61" spans="1:11">
      <c r="A61" s="230"/>
      <c r="B61" s="116" t="s">
        <v>278</v>
      </c>
      <c r="C61" s="179" t="s">
        <v>349</v>
      </c>
      <c r="D61" s="171" t="s">
        <v>238</v>
      </c>
      <c r="E61" s="73" t="s">
        <v>400</v>
      </c>
      <c r="F61" s="171">
        <v>23</v>
      </c>
      <c r="G61" s="171" t="s">
        <v>39</v>
      </c>
      <c r="H61" s="9">
        <v>4500</v>
      </c>
      <c r="I61" s="9">
        <f t="shared" si="2"/>
        <v>103500</v>
      </c>
      <c r="J61" s="112"/>
      <c r="K61" s="74"/>
    </row>
    <row r="62" spans="1:11">
      <c r="A62" s="230"/>
      <c r="B62" s="116" t="s">
        <v>279</v>
      </c>
      <c r="C62" s="179" t="s">
        <v>380</v>
      </c>
      <c r="D62" s="171" t="s">
        <v>238</v>
      </c>
      <c r="E62" s="73" t="s">
        <v>400</v>
      </c>
      <c r="F62" s="171">
        <v>2</v>
      </c>
      <c r="G62" s="171" t="s">
        <v>39</v>
      </c>
      <c r="H62" s="9">
        <v>4500</v>
      </c>
      <c r="I62" s="9">
        <f t="shared" si="2"/>
        <v>9000</v>
      </c>
      <c r="J62" s="112"/>
      <c r="K62" s="74"/>
    </row>
    <row r="63" spans="1:11">
      <c r="A63" s="230"/>
      <c r="B63" s="116" t="s">
        <v>280</v>
      </c>
      <c r="C63" s="179" t="s">
        <v>350</v>
      </c>
      <c r="D63" s="171" t="s">
        <v>238</v>
      </c>
      <c r="E63" s="73" t="s">
        <v>400</v>
      </c>
      <c r="F63" s="171">
        <v>1.5</v>
      </c>
      <c r="G63" s="171" t="s">
        <v>39</v>
      </c>
      <c r="H63" s="9">
        <v>4500</v>
      </c>
      <c r="I63" s="9">
        <f t="shared" si="2"/>
        <v>6750</v>
      </c>
      <c r="J63" s="112"/>
      <c r="K63" s="74"/>
    </row>
    <row r="64" spans="1:11">
      <c r="A64" s="230"/>
      <c r="B64" s="116" t="s">
        <v>281</v>
      </c>
      <c r="C64" s="179" t="s">
        <v>351</v>
      </c>
      <c r="D64" s="171" t="s">
        <v>238</v>
      </c>
      <c r="E64" s="73" t="s">
        <v>400</v>
      </c>
      <c r="F64" s="69">
        <v>3</v>
      </c>
      <c r="G64" s="171" t="s">
        <v>39</v>
      </c>
      <c r="H64" s="9">
        <v>4500</v>
      </c>
      <c r="I64" s="9">
        <f t="shared" si="2"/>
        <v>13500</v>
      </c>
      <c r="J64" s="112"/>
      <c r="K64" s="74"/>
    </row>
    <row r="65" spans="1:11">
      <c r="A65" s="230"/>
      <c r="B65" s="116" t="s">
        <v>282</v>
      </c>
      <c r="C65" s="179" t="s">
        <v>371</v>
      </c>
      <c r="D65" s="171" t="s">
        <v>238</v>
      </c>
      <c r="E65" s="73" t="s">
        <v>400</v>
      </c>
      <c r="F65" s="171">
        <v>2</v>
      </c>
      <c r="G65" s="171" t="s">
        <v>39</v>
      </c>
      <c r="H65" s="9">
        <v>4500</v>
      </c>
      <c r="I65" s="9">
        <f t="shared" si="2"/>
        <v>9000</v>
      </c>
      <c r="J65" s="112"/>
      <c r="K65" s="74"/>
    </row>
    <row r="66" spans="1:11">
      <c r="A66" s="230"/>
      <c r="B66" s="116" t="s">
        <v>283</v>
      </c>
      <c r="C66" s="179" t="s">
        <v>352</v>
      </c>
      <c r="D66" s="171" t="s">
        <v>238</v>
      </c>
      <c r="E66" s="73" t="s">
        <v>400</v>
      </c>
      <c r="F66" s="171">
        <v>2</v>
      </c>
      <c r="G66" s="171" t="s">
        <v>39</v>
      </c>
      <c r="H66" s="9">
        <v>4500</v>
      </c>
      <c r="I66" s="9">
        <f t="shared" si="2"/>
        <v>9000</v>
      </c>
      <c r="J66" s="112"/>
      <c r="K66" s="74"/>
    </row>
    <row r="67" spans="1:11">
      <c r="A67" s="230"/>
      <c r="B67" s="116" t="s">
        <v>284</v>
      </c>
      <c r="C67" s="179" t="s">
        <v>353</v>
      </c>
      <c r="D67" s="171" t="s">
        <v>238</v>
      </c>
      <c r="E67" s="73" t="s">
        <v>400</v>
      </c>
      <c r="F67" s="171">
        <v>1</v>
      </c>
      <c r="G67" s="171" t="s">
        <v>39</v>
      </c>
      <c r="H67" s="9">
        <v>4500</v>
      </c>
      <c r="I67" s="9">
        <f t="shared" si="2"/>
        <v>4500</v>
      </c>
      <c r="J67" s="112"/>
      <c r="K67" s="74"/>
    </row>
    <row r="68" spans="1:11">
      <c r="A68" s="230"/>
      <c r="B68" s="116" t="s">
        <v>285</v>
      </c>
      <c r="C68" s="179" t="s">
        <v>354</v>
      </c>
      <c r="D68" s="171" t="s">
        <v>238</v>
      </c>
      <c r="E68" s="73" t="s">
        <v>400</v>
      </c>
      <c r="F68" s="171">
        <v>0.7</v>
      </c>
      <c r="G68" s="171" t="s">
        <v>39</v>
      </c>
      <c r="H68" s="9">
        <v>4500</v>
      </c>
      <c r="I68" s="9">
        <f t="shared" si="2"/>
        <v>3150</v>
      </c>
      <c r="J68" s="112"/>
      <c r="K68" s="74"/>
    </row>
    <row r="69" spans="1:11">
      <c r="A69" s="230"/>
      <c r="B69" s="116" t="s">
        <v>286</v>
      </c>
      <c r="C69" s="179" t="s">
        <v>372</v>
      </c>
      <c r="D69" s="171" t="s">
        <v>238</v>
      </c>
      <c r="E69" s="73" t="s">
        <v>400</v>
      </c>
      <c r="F69" s="171">
        <v>0.6</v>
      </c>
      <c r="G69" s="171" t="s">
        <v>39</v>
      </c>
      <c r="H69" s="9">
        <v>4500</v>
      </c>
      <c r="I69" s="9">
        <f t="shared" si="2"/>
        <v>2700</v>
      </c>
      <c r="J69" s="112"/>
      <c r="K69" s="74"/>
    </row>
    <row r="70" spans="1:11">
      <c r="A70" s="230"/>
      <c r="B70" s="116" t="s">
        <v>287</v>
      </c>
      <c r="C70" s="179" t="s">
        <v>373</v>
      </c>
      <c r="D70" s="171" t="s">
        <v>238</v>
      </c>
      <c r="E70" s="73" t="s">
        <v>400</v>
      </c>
      <c r="F70" s="171">
        <v>0.4</v>
      </c>
      <c r="G70" s="171" t="s">
        <v>39</v>
      </c>
      <c r="H70" s="9">
        <v>4500</v>
      </c>
      <c r="I70" s="9">
        <f t="shared" si="2"/>
        <v>1800</v>
      </c>
      <c r="J70" s="112"/>
      <c r="K70" s="74"/>
    </row>
    <row r="71" spans="1:11">
      <c r="A71" s="230"/>
      <c r="B71" s="116" t="s">
        <v>288</v>
      </c>
      <c r="C71" s="179" t="s">
        <v>355</v>
      </c>
      <c r="D71" s="171" t="s">
        <v>238</v>
      </c>
      <c r="E71" s="73" t="s">
        <v>400</v>
      </c>
      <c r="F71" s="171">
        <v>0.2</v>
      </c>
      <c r="G71" s="171" t="s">
        <v>39</v>
      </c>
      <c r="H71" s="9">
        <v>4500</v>
      </c>
      <c r="I71" s="9">
        <f t="shared" si="2"/>
        <v>900</v>
      </c>
      <c r="J71" s="112"/>
      <c r="K71" s="74"/>
    </row>
    <row r="72" spans="1:11">
      <c r="A72" s="230"/>
      <c r="B72" s="116" t="s">
        <v>290</v>
      </c>
      <c r="C72" s="179" t="s">
        <v>356</v>
      </c>
      <c r="D72" s="171" t="s">
        <v>238</v>
      </c>
      <c r="E72" s="73" t="s">
        <v>400</v>
      </c>
      <c r="F72" s="171">
        <v>0.2</v>
      </c>
      <c r="G72" s="171" t="s">
        <v>39</v>
      </c>
      <c r="H72" s="9">
        <v>4500</v>
      </c>
      <c r="I72" s="9">
        <f t="shared" si="2"/>
        <v>900</v>
      </c>
      <c r="J72" s="112"/>
      <c r="K72" s="74"/>
    </row>
    <row r="73" spans="1:11">
      <c r="A73" s="230"/>
      <c r="B73" s="116" t="s">
        <v>291</v>
      </c>
      <c r="C73" s="179" t="s">
        <v>358</v>
      </c>
      <c r="D73" s="171" t="s">
        <v>238</v>
      </c>
      <c r="E73" s="73" t="s">
        <v>400</v>
      </c>
      <c r="F73" s="171">
        <v>0.2</v>
      </c>
      <c r="G73" s="171" t="s">
        <v>39</v>
      </c>
      <c r="H73" s="9">
        <v>4500</v>
      </c>
      <c r="I73" s="9">
        <f t="shared" si="2"/>
        <v>900</v>
      </c>
      <c r="J73" s="112"/>
      <c r="K73" s="74"/>
    </row>
    <row r="74" spans="1:11">
      <c r="A74" s="230"/>
      <c r="B74" s="116" t="s">
        <v>292</v>
      </c>
      <c r="C74" s="179" t="s">
        <v>381</v>
      </c>
      <c r="D74" s="171" t="s">
        <v>238</v>
      </c>
      <c r="E74" s="73" t="s">
        <v>400</v>
      </c>
      <c r="F74" s="171">
        <v>2</v>
      </c>
      <c r="G74" s="171" t="s">
        <v>39</v>
      </c>
      <c r="H74" s="9">
        <v>4500</v>
      </c>
      <c r="I74" s="9">
        <f t="shared" si="2"/>
        <v>9000</v>
      </c>
      <c r="J74" s="112"/>
      <c r="K74" s="74"/>
    </row>
    <row r="75" spans="1:11">
      <c r="A75" s="230"/>
      <c r="B75" s="116" t="s">
        <v>293</v>
      </c>
      <c r="C75" s="179" t="s">
        <v>382</v>
      </c>
      <c r="D75" s="171" t="s">
        <v>238</v>
      </c>
      <c r="E75" s="73" t="s">
        <v>400</v>
      </c>
      <c r="F75" s="171">
        <v>0.7</v>
      </c>
      <c r="G75" s="171" t="s">
        <v>39</v>
      </c>
      <c r="H75" s="9">
        <v>4500</v>
      </c>
      <c r="I75" s="9">
        <f t="shared" si="2"/>
        <v>3150</v>
      </c>
      <c r="J75" s="112"/>
      <c r="K75" s="74"/>
    </row>
    <row r="76" spans="1:11">
      <c r="A76" s="230"/>
      <c r="B76" s="116" t="s">
        <v>294</v>
      </c>
      <c r="C76" s="179" t="s">
        <v>383</v>
      </c>
      <c r="D76" s="171" t="s">
        <v>238</v>
      </c>
      <c r="E76" s="73" t="s">
        <v>400</v>
      </c>
      <c r="F76" s="171">
        <v>1.1000000000000001</v>
      </c>
      <c r="G76" s="171" t="s">
        <v>39</v>
      </c>
      <c r="H76" s="9">
        <v>4500</v>
      </c>
      <c r="I76" s="9">
        <f t="shared" si="2"/>
        <v>4950</v>
      </c>
      <c r="J76" s="112"/>
      <c r="K76" s="74"/>
    </row>
    <row r="77" spans="1:11">
      <c r="A77" s="230"/>
      <c r="B77" s="116" t="s">
        <v>295</v>
      </c>
      <c r="C77" s="179" t="s">
        <v>384</v>
      </c>
      <c r="D77" s="171" t="s">
        <v>238</v>
      </c>
      <c r="E77" s="73" t="s">
        <v>400</v>
      </c>
      <c r="F77" s="69">
        <v>1.2</v>
      </c>
      <c r="G77" s="171" t="s">
        <v>39</v>
      </c>
      <c r="H77" s="9">
        <v>4500</v>
      </c>
      <c r="I77" s="9">
        <f t="shared" si="2"/>
        <v>5400</v>
      </c>
      <c r="J77" s="112"/>
      <c r="K77" s="74"/>
    </row>
    <row r="78" spans="1:11">
      <c r="A78" s="230"/>
      <c r="B78" s="116" t="s">
        <v>296</v>
      </c>
      <c r="C78" s="179" t="s">
        <v>385</v>
      </c>
      <c r="D78" s="171" t="s">
        <v>238</v>
      </c>
      <c r="E78" s="73" t="s">
        <v>400</v>
      </c>
      <c r="F78" s="171">
        <v>0.8</v>
      </c>
      <c r="G78" s="171" t="s">
        <v>39</v>
      </c>
      <c r="H78" s="9">
        <v>4500</v>
      </c>
      <c r="I78" s="9">
        <f t="shared" si="2"/>
        <v>3600</v>
      </c>
      <c r="J78" s="112"/>
      <c r="K78" s="74"/>
    </row>
    <row r="79" spans="1:11">
      <c r="A79" s="230"/>
      <c r="B79" s="116" t="s">
        <v>297</v>
      </c>
      <c r="C79" s="179" t="s">
        <v>386</v>
      </c>
      <c r="D79" s="171" t="s">
        <v>238</v>
      </c>
      <c r="E79" s="73" t="s">
        <v>400</v>
      </c>
      <c r="F79" s="171">
        <v>0.1</v>
      </c>
      <c r="G79" s="171" t="s">
        <v>39</v>
      </c>
      <c r="H79" s="9">
        <v>4500</v>
      </c>
      <c r="I79" s="9">
        <f t="shared" ref="I79:I83" si="5">F79*H79</f>
        <v>450</v>
      </c>
      <c r="J79" s="112"/>
      <c r="K79" s="74"/>
    </row>
    <row r="80" spans="1:11">
      <c r="A80" s="230"/>
      <c r="B80" s="116" t="s">
        <v>298</v>
      </c>
      <c r="C80" s="179" t="s">
        <v>387</v>
      </c>
      <c r="D80" s="171" t="s">
        <v>238</v>
      </c>
      <c r="E80" s="73" t="s">
        <v>400</v>
      </c>
      <c r="F80" s="171">
        <v>0.3</v>
      </c>
      <c r="G80" s="171" t="s">
        <v>39</v>
      </c>
      <c r="H80" s="9">
        <v>4500</v>
      </c>
      <c r="I80" s="9">
        <f t="shared" si="5"/>
        <v>1350</v>
      </c>
      <c r="J80" s="112"/>
      <c r="K80" s="74"/>
    </row>
    <row r="81" spans="1:11">
      <c r="A81" s="230"/>
      <c r="B81" s="116" t="s">
        <v>299</v>
      </c>
      <c r="C81" s="179" t="s">
        <v>388</v>
      </c>
      <c r="D81" s="171" t="s">
        <v>238</v>
      </c>
      <c r="E81" s="73" t="s">
        <v>400</v>
      </c>
      <c r="F81" s="171">
        <v>0.06</v>
      </c>
      <c r="G81" s="171" t="s">
        <v>39</v>
      </c>
      <c r="H81" s="9">
        <v>4500</v>
      </c>
      <c r="I81" s="9">
        <f t="shared" si="5"/>
        <v>270</v>
      </c>
      <c r="J81" s="112"/>
      <c r="K81" s="74"/>
    </row>
    <row r="82" spans="1:11">
      <c r="A82" s="230"/>
      <c r="B82" s="116" t="s">
        <v>300</v>
      </c>
      <c r="C82" s="179" t="s">
        <v>389</v>
      </c>
      <c r="D82" s="171" t="s">
        <v>238</v>
      </c>
      <c r="E82" s="73" t="s">
        <v>400</v>
      </c>
      <c r="F82" s="171">
        <v>0.2</v>
      </c>
      <c r="G82" s="171" t="s">
        <v>39</v>
      </c>
      <c r="H82" s="9">
        <v>4500</v>
      </c>
      <c r="I82" s="9">
        <f t="shared" si="5"/>
        <v>900</v>
      </c>
      <c r="J82" s="112"/>
      <c r="K82" s="74"/>
    </row>
    <row r="83" spans="1:11">
      <c r="A83" s="230"/>
      <c r="B83" s="116" t="s">
        <v>301</v>
      </c>
      <c r="C83" s="179" t="s">
        <v>402</v>
      </c>
      <c r="D83" s="171" t="s">
        <v>238</v>
      </c>
      <c r="E83" s="73" t="s">
        <v>400</v>
      </c>
      <c r="F83" s="171">
        <v>0.2</v>
      </c>
      <c r="G83" s="171" t="s">
        <v>39</v>
      </c>
      <c r="H83" s="9">
        <v>4500</v>
      </c>
      <c r="I83" s="9">
        <f t="shared" si="5"/>
        <v>900</v>
      </c>
      <c r="J83" s="112"/>
      <c r="K83" s="74"/>
    </row>
    <row r="84" spans="1:11">
      <c r="A84" s="230"/>
      <c r="B84" s="116"/>
      <c r="C84" s="179"/>
      <c r="D84" s="171"/>
      <c r="E84" s="73"/>
      <c r="F84" s="171"/>
      <c r="G84" s="171"/>
      <c r="H84" s="9"/>
      <c r="I84" s="9"/>
      <c r="J84" s="112"/>
      <c r="K84" s="74"/>
    </row>
    <row r="85" spans="1:11">
      <c r="A85" s="230"/>
      <c r="B85" s="239" t="s">
        <v>126</v>
      </c>
      <c r="C85" s="239"/>
      <c r="D85" s="239"/>
      <c r="E85" s="239"/>
      <c r="F85" s="239"/>
      <c r="G85" s="239"/>
      <c r="H85" s="239"/>
      <c r="I85" s="60">
        <f>SUM(I15:I84)</f>
        <v>2591574</v>
      </c>
      <c r="J85" s="114"/>
      <c r="K85" s="74"/>
    </row>
    <row r="86" spans="1:11" s="70" customFormat="1">
      <c r="A86" s="230"/>
      <c r="B86" s="224" t="s">
        <v>403</v>
      </c>
      <c r="C86" s="235"/>
      <c r="D86" s="235"/>
      <c r="E86" s="225"/>
      <c r="F86" s="117">
        <v>1</v>
      </c>
      <c r="G86" s="117" t="s">
        <v>127</v>
      </c>
      <c r="H86" s="115">
        <f>I89+I92</f>
        <v>5000000</v>
      </c>
      <c r="I86" s="66">
        <f>H86*F86</f>
        <v>5000000</v>
      </c>
      <c r="J86" s="125"/>
      <c r="K86" s="77"/>
    </row>
    <row r="87" spans="1:11">
      <c r="A87" s="230"/>
      <c r="B87" s="116" t="s">
        <v>128</v>
      </c>
      <c r="C87" s="183" t="s">
        <v>406</v>
      </c>
      <c r="D87" s="171" t="s">
        <v>424</v>
      </c>
      <c r="E87" s="73" t="s">
        <v>258</v>
      </c>
      <c r="F87" s="171">
        <v>1</v>
      </c>
      <c r="G87" s="171" t="s">
        <v>39</v>
      </c>
      <c r="H87" s="9">
        <v>4000000</v>
      </c>
      <c r="I87" s="9">
        <f t="shared" ref="I87:I88" si="6">F87*H87</f>
        <v>4000000</v>
      </c>
      <c r="J87" s="112"/>
      <c r="K87" s="74"/>
    </row>
    <row r="88" spans="1:11">
      <c r="A88" s="230"/>
      <c r="B88" s="116" t="s">
        <v>4</v>
      </c>
      <c r="C88" s="183" t="s">
        <v>448</v>
      </c>
      <c r="D88" s="171" t="s">
        <v>238</v>
      </c>
      <c r="E88" s="73" t="s">
        <v>449</v>
      </c>
      <c r="F88" s="171">
        <v>1</v>
      </c>
      <c r="G88" s="171"/>
      <c r="H88" s="9">
        <v>1000000</v>
      </c>
      <c r="I88" s="9">
        <f t="shared" si="6"/>
        <v>1000000</v>
      </c>
      <c r="J88" s="113"/>
      <c r="K88" s="74"/>
    </row>
    <row r="89" spans="1:11">
      <c r="A89" s="230"/>
      <c r="B89" s="236" t="s">
        <v>129</v>
      </c>
      <c r="C89" s="237"/>
      <c r="D89" s="237"/>
      <c r="E89" s="237"/>
      <c r="F89" s="237"/>
      <c r="G89" s="237"/>
      <c r="H89" s="238"/>
      <c r="I89" s="60">
        <f>SUM(I87:I88)</f>
        <v>5000000</v>
      </c>
      <c r="J89" s="114"/>
      <c r="K89" s="74"/>
    </row>
    <row r="90" spans="1:11">
      <c r="A90" s="230"/>
      <c r="B90" s="116" t="s">
        <v>128</v>
      </c>
      <c r="C90" s="183"/>
      <c r="D90" s="171"/>
      <c r="E90" s="73"/>
      <c r="F90" s="171"/>
      <c r="G90" s="171"/>
      <c r="H90" s="9"/>
      <c r="I90" s="9"/>
      <c r="J90" s="112"/>
      <c r="K90" s="74"/>
    </row>
    <row r="91" spans="1:11">
      <c r="A91" s="230"/>
      <c r="B91" s="116" t="s">
        <v>4</v>
      </c>
      <c r="C91" s="183"/>
      <c r="D91" s="171"/>
      <c r="E91" s="73"/>
      <c r="F91" s="171"/>
      <c r="G91" s="171"/>
      <c r="H91" s="9"/>
      <c r="I91" s="9"/>
      <c r="J91" s="112"/>
      <c r="K91" s="74"/>
    </row>
    <row r="92" spans="1:11">
      <c r="A92" s="230"/>
      <c r="B92" s="236" t="s">
        <v>126</v>
      </c>
      <c r="C92" s="237"/>
      <c r="D92" s="237"/>
      <c r="E92" s="237"/>
      <c r="F92" s="237"/>
      <c r="G92" s="237"/>
      <c r="H92" s="238"/>
      <c r="I92" s="60">
        <f>SUM(I90:I91)</f>
        <v>0</v>
      </c>
      <c r="J92" s="114"/>
      <c r="K92" s="74"/>
    </row>
    <row r="93" spans="1:11" s="70" customFormat="1">
      <c r="A93" s="230"/>
      <c r="B93" s="226" t="s">
        <v>404</v>
      </c>
      <c r="C93" s="226"/>
      <c r="D93" s="226"/>
      <c r="E93" s="226"/>
      <c r="F93" s="117">
        <v>1</v>
      </c>
      <c r="G93" s="117" t="s">
        <v>121</v>
      </c>
      <c r="H93" s="115">
        <f>I96+I107</f>
        <v>2358500</v>
      </c>
      <c r="I93" s="66">
        <f>H93*F93</f>
        <v>2358500</v>
      </c>
      <c r="J93" s="125"/>
      <c r="K93" s="77"/>
    </row>
    <row r="94" spans="1:11">
      <c r="A94" s="230"/>
      <c r="B94" s="116" t="s">
        <v>3</v>
      </c>
      <c r="C94" s="183" t="s">
        <v>406</v>
      </c>
      <c r="D94" s="171" t="s">
        <v>425</v>
      </c>
      <c r="E94" s="73" t="s">
        <v>258</v>
      </c>
      <c r="F94" s="171">
        <v>1</v>
      </c>
      <c r="G94" s="171" t="s">
        <v>39</v>
      </c>
      <c r="H94" s="9">
        <v>600000</v>
      </c>
      <c r="I94" s="9">
        <f t="shared" ref="I94" si="7">F94*H94</f>
        <v>600000</v>
      </c>
      <c r="J94" s="112"/>
      <c r="K94" s="74"/>
    </row>
    <row r="95" spans="1:11">
      <c r="A95" s="230"/>
      <c r="B95" s="116" t="s">
        <v>4</v>
      </c>
      <c r="C95" s="187"/>
      <c r="D95" s="171"/>
      <c r="E95" s="73"/>
      <c r="F95" s="171"/>
      <c r="G95" s="171"/>
      <c r="H95" s="9"/>
      <c r="I95" s="9"/>
      <c r="J95" s="112"/>
      <c r="K95" s="74"/>
    </row>
    <row r="96" spans="1:11">
      <c r="A96" s="230"/>
      <c r="B96" s="239" t="s">
        <v>124</v>
      </c>
      <c r="C96" s="239"/>
      <c r="D96" s="239"/>
      <c r="E96" s="239"/>
      <c r="F96" s="239"/>
      <c r="G96" s="239"/>
      <c r="H96" s="239"/>
      <c r="I96" s="60">
        <f>SUM(I94:I95)</f>
        <v>600000</v>
      </c>
      <c r="J96" s="114"/>
      <c r="K96" s="74"/>
    </row>
    <row r="97" spans="1:11">
      <c r="A97" s="230"/>
      <c r="B97" s="116" t="s">
        <v>3</v>
      </c>
      <c r="C97" s="183" t="s">
        <v>415</v>
      </c>
      <c r="D97" s="171" t="s">
        <v>416</v>
      </c>
      <c r="E97" s="73" t="s">
        <v>239</v>
      </c>
      <c r="F97" s="171">
        <v>10</v>
      </c>
      <c r="G97" s="171" t="s">
        <v>39</v>
      </c>
      <c r="H97" s="9">
        <v>7400</v>
      </c>
      <c r="I97" s="9">
        <f t="shared" ref="I97:I105" si="8">F97*H97</f>
        <v>74000</v>
      </c>
      <c r="J97" s="112"/>
      <c r="K97" s="74"/>
    </row>
    <row r="98" spans="1:11">
      <c r="A98" s="230"/>
      <c r="B98" s="116" t="s">
        <v>4</v>
      </c>
      <c r="C98" s="183" t="s">
        <v>407</v>
      </c>
      <c r="D98" s="171" t="s">
        <v>408</v>
      </c>
      <c r="E98" s="73" t="s">
        <v>239</v>
      </c>
      <c r="F98" s="171">
        <v>20</v>
      </c>
      <c r="G98" s="171" t="s">
        <v>39</v>
      </c>
      <c r="H98" s="9">
        <v>2000</v>
      </c>
      <c r="I98" s="9">
        <f t="shared" si="8"/>
        <v>40000</v>
      </c>
      <c r="J98" s="112"/>
      <c r="K98" s="74"/>
    </row>
    <row r="99" spans="1:11">
      <c r="A99" s="230"/>
      <c r="B99" s="116" t="s">
        <v>5</v>
      </c>
      <c r="C99" s="183" t="s">
        <v>417</v>
      </c>
      <c r="D99" s="171" t="s">
        <v>416</v>
      </c>
      <c r="E99" s="73" t="s">
        <v>239</v>
      </c>
      <c r="F99" s="171">
        <v>5</v>
      </c>
      <c r="G99" s="171" t="s">
        <v>39</v>
      </c>
      <c r="H99" s="9">
        <v>7400</v>
      </c>
      <c r="I99" s="9">
        <f t="shared" si="8"/>
        <v>37000</v>
      </c>
      <c r="J99" s="112"/>
      <c r="K99" s="74"/>
    </row>
    <row r="100" spans="1:11">
      <c r="A100" s="230"/>
      <c r="B100" s="116" t="s">
        <v>6</v>
      </c>
      <c r="C100" s="183" t="s">
        <v>418</v>
      </c>
      <c r="D100" s="171" t="s">
        <v>262</v>
      </c>
      <c r="E100" s="73" t="s">
        <v>400</v>
      </c>
      <c r="F100" s="171">
        <v>1</v>
      </c>
      <c r="G100" s="171" t="s">
        <v>423</v>
      </c>
      <c r="H100" s="9">
        <v>500000</v>
      </c>
      <c r="I100" s="9">
        <f t="shared" si="8"/>
        <v>500000</v>
      </c>
      <c r="J100" s="112"/>
      <c r="K100" s="74"/>
    </row>
    <row r="101" spans="1:11">
      <c r="A101" s="230"/>
      <c r="B101" s="116" t="s">
        <v>7</v>
      </c>
      <c r="C101" s="183" t="s">
        <v>411</v>
      </c>
      <c r="D101" s="171" t="s">
        <v>409</v>
      </c>
      <c r="E101" s="73" t="s">
        <v>410</v>
      </c>
      <c r="F101" s="171">
        <v>6</v>
      </c>
      <c r="G101" s="171" t="s">
        <v>423</v>
      </c>
      <c r="H101" s="9">
        <v>100000</v>
      </c>
      <c r="I101" s="9">
        <f t="shared" si="8"/>
        <v>600000</v>
      </c>
      <c r="J101" s="112"/>
      <c r="K101" s="74"/>
    </row>
    <row r="102" spans="1:11">
      <c r="A102" s="230"/>
      <c r="B102" s="116" t="s">
        <v>40</v>
      </c>
      <c r="C102" s="183" t="s">
        <v>420</v>
      </c>
      <c r="D102" s="171" t="s">
        <v>409</v>
      </c>
      <c r="E102" s="73" t="s">
        <v>410</v>
      </c>
      <c r="F102" s="171">
        <v>1</v>
      </c>
      <c r="G102" s="171" t="s">
        <v>423</v>
      </c>
      <c r="H102" s="9">
        <v>350000</v>
      </c>
      <c r="I102" s="9">
        <f t="shared" si="8"/>
        <v>350000</v>
      </c>
      <c r="J102" s="112"/>
      <c r="K102" s="74"/>
    </row>
    <row r="103" spans="1:11">
      <c r="A103" s="230"/>
      <c r="B103" s="116" t="s">
        <v>41</v>
      </c>
      <c r="C103" s="183" t="s">
        <v>419</v>
      </c>
      <c r="D103" s="171" t="s">
        <v>238</v>
      </c>
      <c r="E103" s="73" t="s">
        <v>400</v>
      </c>
      <c r="F103" s="171">
        <v>10</v>
      </c>
      <c r="G103" s="171" t="s">
        <v>39</v>
      </c>
      <c r="H103" s="9">
        <v>4500</v>
      </c>
      <c r="I103" s="9">
        <f t="shared" si="8"/>
        <v>45000</v>
      </c>
      <c r="J103" s="112"/>
      <c r="K103" s="74"/>
    </row>
    <row r="104" spans="1:11">
      <c r="A104" s="230"/>
      <c r="B104" s="116" t="s">
        <v>42</v>
      </c>
      <c r="C104" s="183" t="s">
        <v>412</v>
      </c>
      <c r="D104" s="171" t="s">
        <v>238</v>
      </c>
      <c r="E104" s="73" t="s">
        <v>400</v>
      </c>
      <c r="F104" s="171">
        <v>20</v>
      </c>
      <c r="G104" s="171" t="s">
        <v>39</v>
      </c>
      <c r="H104" s="9">
        <v>4500</v>
      </c>
      <c r="I104" s="9">
        <f t="shared" si="8"/>
        <v>90000</v>
      </c>
      <c r="J104" s="112"/>
      <c r="K104" s="74"/>
    </row>
    <row r="105" spans="1:11">
      <c r="A105" s="230"/>
      <c r="B105" s="116" t="s">
        <v>43</v>
      </c>
      <c r="C105" s="183" t="s">
        <v>421</v>
      </c>
      <c r="D105" s="171" t="s">
        <v>238</v>
      </c>
      <c r="E105" s="73" t="s">
        <v>400</v>
      </c>
      <c r="F105" s="171">
        <v>5</v>
      </c>
      <c r="G105" s="171" t="s">
        <v>39</v>
      </c>
      <c r="H105" s="9">
        <v>4500</v>
      </c>
      <c r="I105" s="9">
        <f t="shared" si="8"/>
        <v>22500</v>
      </c>
      <c r="J105" s="112"/>
      <c r="K105" s="74"/>
    </row>
    <row r="106" spans="1:11">
      <c r="A106" s="230"/>
      <c r="B106" s="116" t="s">
        <v>4</v>
      </c>
      <c r="C106" s="183"/>
      <c r="D106" s="171"/>
      <c r="E106" s="73"/>
      <c r="F106" s="171"/>
      <c r="G106" s="171"/>
      <c r="H106" s="9"/>
      <c r="I106" s="9"/>
      <c r="J106" s="112"/>
      <c r="K106" s="74"/>
    </row>
    <row r="107" spans="1:11">
      <c r="A107" s="230"/>
      <c r="B107" s="239" t="s">
        <v>126</v>
      </c>
      <c r="C107" s="239"/>
      <c r="D107" s="239"/>
      <c r="E107" s="239"/>
      <c r="F107" s="239"/>
      <c r="G107" s="239"/>
      <c r="H107" s="239"/>
      <c r="I107" s="60">
        <f>SUM(I97:I106)</f>
        <v>1758500</v>
      </c>
      <c r="J107" s="114"/>
      <c r="K107" s="74"/>
    </row>
    <row r="108" spans="1:11" s="70" customFormat="1">
      <c r="A108" s="230"/>
      <c r="B108" s="226" t="s">
        <v>413</v>
      </c>
      <c r="C108" s="226"/>
      <c r="D108" s="226"/>
      <c r="E108" s="226"/>
      <c r="F108" s="117">
        <v>1</v>
      </c>
      <c r="G108" s="117" t="s">
        <v>121</v>
      </c>
      <c r="H108" s="115">
        <f>I110+I112</f>
        <v>420000</v>
      </c>
      <c r="I108" s="66">
        <f>H108*F108</f>
        <v>420000</v>
      </c>
      <c r="J108" s="125"/>
      <c r="K108" s="77"/>
    </row>
    <row r="109" spans="1:11">
      <c r="A109" s="230"/>
      <c r="B109" s="116" t="s">
        <v>3</v>
      </c>
      <c r="C109" s="183"/>
      <c r="D109" s="171"/>
      <c r="E109" s="73"/>
      <c r="F109" s="171">
        <v>1</v>
      </c>
      <c r="G109" s="171" t="s">
        <v>130</v>
      </c>
      <c r="H109" s="9"/>
      <c r="I109" s="9">
        <f>F109*H109</f>
        <v>0</v>
      </c>
      <c r="J109" s="112"/>
      <c r="K109" s="74"/>
    </row>
    <row r="110" spans="1:11">
      <c r="A110" s="230"/>
      <c r="B110" s="239" t="s">
        <v>124</v>
      </c>
      <c r="C110" s="239"/>
      <c r="D110" s="239"/>
      <c r="E110" s="239"/>
      <c r="F110" s="239"/>
      <c r="G110" s="239"/>
      <c r="H110" s="239"/>
      <c r="I110" s="60">
        <f>SUM(I109:I109)</f>
        <v>0</v>
      </c>
      <c r="J110" s="114"/>
      <c r="K110" s="74"/>
    </row>
    <row r="111" spans="1:11">
      <c r="A111" s="230"/>
      <c r="B111" s="116" t="s">
        <v>3</v>
      </c>
      <c r="C111" s="183" t="s">
        <v>260</v>
      </c>
      <c r="D111" s="171"/>
      <c r="E111" s="73" t="s">
        <v>261</v>
      </c>
      <c r="F111" s="171">
        <v>1</v>
      </c>
      <c r="G111" s="171" t="s">
        <v>130</v>
      </c>
      <c r="H111" s="9">
        <v>420000</v>
      </c>
      <c r="I111" s="9">
        <f t="shared" ref="I111" si="9">F111*H111</f>
        <v>420000</v>
      </c>
      <c r="J111" s="112"/>
      <c r="K111" s="74"/>
    </row>
    <row r="112" spans="1:11">
      <c r="A112" s="230"/>
      <c r="B112" s="239" t="s">
        <v>126</v>
      </c>
      <c r="C112" s="239"/>
      <c r="D112" s="239"/>
      <c r="E112" s="239"/>
      <c r="F112" s="239"/>
      <c r="G112" s="239"/>
      <c r="H112" s="239"/>
      <c r="I112" s="60">
        <f>SUM(I111:I111)</f>
        <v>420000</v>
      </c>
      <c r="J112" s="114"/>
      <c r="K112" s="74"/>
    </row>
    <row r="113" spans="1:11" s="70" customFormat="1">
      <c r="A113" s="230"/>
      <c r="B113" s="226" t="s">
        <v>414</v>
      </c>
      <c r="C113" s="226"/>
      <c r="D113" s="226"/>
      <c r="E113" s="226"/>
      <c r="F113" s="117">
        <v>1</v>
      </c>
      <c r="G113" s="117" t="s">
        <v>121</v>
      </c>
      <c r="H113" s="115">
        <f>I116</f>
        <v>2500000</v>
      </c>
      <c r="I113" s="66">
        <f>H113*F113</f>
        <v>2500000</v>
      </c>
      <c r="J113" s="125"/>
      <c r="K113" s="77"/>
    </row>
    <row r="114" spans="1:11">
      <c r="A114" s="230"/>
      <c r="B114" s="116" t="s">
        <v>3</v>
      </c>
      <c r="C114" s="183" t="s">
        <v>302</v>
      </c>
      <c r="D114" s="171"/>
      <c r="E114" s="73"/>
      <c r="F114" s="171">
        <v>1</v>
      </c>
      <c r="G114" s="171" t="s">
        <v>263</v>
      </c>
      <c r="H114" s="9">
        <v>2500000</v>
      </c>
      <c r="I114" s="9">
        <v>2500000</v>
      </c>
      <c r="J114" s="112"/>
      <c r="K114" s="74"/>
    </row>
    <row r="115" spans="1:11">
      <c r="A115" s="230"/>
      <c r="B115" s="116" t="s">
        <v>4</v>
      </c>
      <c r="C115" s="183"/>
      <c r="D115" s="171"/>
      <c r="E115" s="73"/>
      <c r="F115" s="171"/>
      <c r="G115" s="171"/>
      <c r="H115" s="9"/>
      <c r="I115" s="9"/>
      <c r="J115" s="112"/>
      <c r="K115" s="74"/>
    </row>
    <row r="116" spans="1:11">
      <c r="A116" s="230"/>
      <c r="B116" s="239" t="s">
        <v>124</v>
      </c>
      <c r="C116" s="239"/>
      <c r="D116" s="239"/>
      <c r="E116" s="239"/>
      <c r="F116" s="239"/>
      <c r="G116" s="239"/>
      <c r="H116" s="239"/>
      <c r="I116" s="60">
        <f>SUM(I114:I115)</f>
        <v>2500000</v>
      </c>
      <c r="J116" s="114"/>
      <c r="K116" s="74"/>
    </row>
    <row r="117" spans="1:11">
      <c r="A117" s="230"/>
      <c r="B117" s="242" t="s">
        <v>167</v>
      </c>
      <c r="C117" s="243"/>
      <c r="D117" s="243"/>
      <c r="E117" s="243"/>
      <c r="F117" s="243"/>
      <c r="G117" s="243"/>
      <c r="H117" s="244"/>
      <c r="I117" s="118">
        <f>SUM(I4,I86,I93,I108,I113)</f>
        <v>23269074</v>
      </c>
      <c r="J117" s="124"/>
      <c r="K117" s="74"/>
    </row>
    <row r="118" spans="1:11" s="127" customFormat="1" ht="13.5" customHeight="1">
      <c r="A118" s="234" t="s">
        <v>443</v>
      </c>
      <c r="B118" s="224" t="s">
        <v>426</v>
      </c>
      <c r="C118" s="235"/>
      <c r="D118" s="235"/>
      <c r="E118" s="225"/>
      <c r="F118" s="117">
        <v>1</v>
      </c>
      <c r="G118" s="117" t="s">
        <v>121</v>
      </c>
      <c r="H118" s="7">
        <f>I121</f>
        <v>8900000</v>
      </c>
      <c r="I118" s="66">
        <f>H118*F118</f>
        <v>8900000</v>
      </c>
      <c r="J118" s="125"/>
      <c r="K118" s="126"/>
    </row>
    <row r="119" spans="1:11" s="127" customFormat="1" ht="13.5" customHeight="1">
      <c r="A119" s="234"/>
      <c r="B119" s="116" t="s">
        <v>3</v>
      </c>
      <c r="C119" s="183" t="s">
        <v>427</v>
      </c>
      <c r="D119" s="171" t="s">
        <v>428</v>
      </c>
      <c r="E119" s="73" t="s">
        <v>261</v>
      </c>
      <c r="F119" s="171">
        <v>1</v>
      </c>
      <c r="G119" s="171" t="s">
        <v>123</v>
      </c>
      <c r="H119" s="9">
        <v>7000000</v>
      </c>
      <c r="I119" s="9">
        <f>F119*H119</f>
        <v>7000000</v>
      </c>
      <c r="J119" s="125"/>
      <c r="K119" s="126"/>
    </row>
    <row r="120" spans="1:11" s="127" customFormat="1" ht="13.5" customHeight="1">
      <c r="A120" s="234"/>
      <c r="B120" s="116" t="s">
        <v>4</v>
      </c>
      <c r="C120" s="188" t="s">
        <v>429</v>
      </c>
      <c r="D120" s="171" t="s">
        <v>430</v>
      </c>
      <c r="E120" s="73" t="s">
        <v>261</v>
      </c>
      <c r="F120" s="171">
        <v>1</v>
      </c>
      <c r="G120" s="171" t="s">
        <v>123</v>
      </c>
      <c r="H120" s="9">
        <v>1900000</v>
      </c>
      <c r="I120" s="9">
        <f>F120*H120</f>
        <v>1900000</v>
      </c>
      <c r="J120" s="125"/>
      <c r="K120" s="126"/>
    </row>
    <row r="121" spans="1:11" s="127" customFormat="1" ht="13.5" customHeight="1">
      <c r="A121" s="234"/>
      <c r="B121" s="239" t="s">
        <v>431</v>
      </c>
      <c r="C121" s="239"/>
      <c r="D121" s="239"/>
      <c r="E121" s="239"/>
      <c r="F121" s="239"/>
      <c r="G121" s="239"/>
      <c r="H121" s="239"/>
      <c r="I121" s="60">
        <f>SUM(I119:I120)</f>
        <v>8900000</v>
      </c>
      <c r="J121" s="114"/>
      <c r="K121" s="126"/>
    </row>
    <row r="122" spans="1:11" s="127" customFormat="1" ht="13.5" customHeight="1">
      <c r="A122" s="234"/>
      <c r="B122" s="224" t="s">
        <v>432</v>
      </c>
      <c r="C122" s="235"/>
      <c r="D122" s="235"/>
      <c r="E122" s="225"/>
      <c r="F122" s="117">
        <v>1</v>
      </c>
      <c r="G122" s="117" t="s">
        <v>121</v>
      </c>
      <c r="H122" s="7">
        <f>I132</f>
        <v>2739200</v>
      </c>
      <c r="I122" s="66">
        <f>H122*F122</f>
        <v>2739200</v>
      </c>
      <c r="J122" s="125"/>
      <c r="K122" s="126"/>
    </row>
    <row r="123" spans="1:11">
      <c r="A123" s="230"/>
      <c r="B123" s="116" t="s">
        <v>3</v>
      </c>
      <c r="C123" s="183" t="s">
        <v>264</v>
      </c>
      <c r="D123" s="171"/>
      <c r="E123" s="73" t="s">
        <v>265</v>
      </c>
      <c r="F123" s="171">
        <v>1</v>
      </c>
      <c r="G123" s="171" t="s">
        <v>130</v>
      </c>
      <c r="H123" s="9">
        <v>450000</v>
      </c>
      <c r="I123" s="9">
        <f>F123*H123</f>
        <v>450000</v>
      </c>
      <c r="J123" s="112"/>
      <c r="K123" s="74"/>
    </row>
    <row r="124" spans="1:11">
      <c r="A124" s="230"/>
      <c r="B124" s="116" t="s">
        <v>4</v>
      </c>
      <c r="C124" s="183" t="s">
        <v>433</v>
      </c>
      <c r="D124" s="171"/>
      <c r="E124" s="73" t="s">
        <v>434</v>
      </c>
      <c r="F124" s="171">
        <v>2</v>
      </c>
      <c r="G124" s="171" t="s">
        <v>123</v>
      </c>
      <c r="H124" s="9">
        <v>90000</v>
      </c>
      <c r="I124" s="9">
        <f>F124*H124</f>
        <v>180000</v>
      </c>
      <c r="J124" s="112"/>
      <c r="K124" s="74"/>
    </row>
    <row r="125" spans="1:11">
      <c r="A125" s="230"/>
      <c r="B125" s="116" t="s">
        <v>5</v>
      </c>
      <c r="C125" s="183" t="s">
        <v>435</v>
      </c>
      <c r="D125" s="171"/>
      <c r="E125" s="73" t="s">
        <v>434</v>
      </c>
      <c r="F125" s="171">
        <v>2</v>
      </c>
      <c r="G125" s="171" t="s">
        <v>422</v>
      </c>
      <c r="H125" s="9">
        <v>130000</v>
      </c>
      <c r="I125" s="9">
        <f t="shared" ref="I125:I131" si="10">F125*H125</f>
        <v>260000</v>
      </c>
      <c r="J125" s="112"/>
      <c r="K125" s="74"/>
    </row>
    <row r="126" spans="1:11">
      <c r="A126" s="230"/>
      <c r="B126" s="116" t="s">
        <v>6</v>
      </c>
      <c r="C126" s="183" t="s">
        <v>436</v>
      </c>
      <c r="D126" s="171"/>
      <c r="E126" s="73" t="s">
        <v>434</v>
      </c>
      <c r="F126" s="171">
        <v>2</v>
      </c>
      <c r="G126" s="171" t="s">
        <v>422</v>
      </c>
      <c r="H126" s="9">
        <v>25700</v>
      </c>
      <c r="I126" s="9">
        <f t="shared" si="10"/>
        <v>51400</v>
      </c>
      <c r="J126" s="112"/>
      <c r="K126" s="74"/>
    </row>
    <row r="127" spans="1:11">
      <c r="A127" s="230"/>
      <c r="B127" s="116" t="s">
        <v>7</v>
      </c>
      <c r="C127" s="183" t="s">
        <v>437</v>
      </c>
      <c r="D127" s="171"/>
      <c r="E127" s="73" t="s">
        <v>438</v>
      </c>
      <c r="F127" s="171">
        <v>2</v>
      </c>
      <c r="G127" s="171" t="s">
        <v>422</v>
      </c>
      <c r="H127" s="9">
        <v>11100</v>
      </c>
      <c r="I127" s="9">
        <f t="shared" si="10"/>
        <v>22200</v>
      </c>
      <c r="J127" s="112"/>
      <c r="K127" s="74"/>
    </row>
    <row r="128" spans="1:11">
      <c r="A128" s="230"/>
      <c r="B128" s="116" t="s">
        <v>40</v>
      </c>
      <c r="C128" s="183" t="s">
        <v>439</v>
      </c>
      <c r="D128" s="171"/>
      <c r="E128" s="73" t="s">
        <v>440</v>
      </c>
      <c r="F128" s="171">
        <v>2</v>
      </c>
      <c r="G128" s="171" t="s">
        <v>123</v>
      </c>
      <c r="H128" s="9">
        <v>12800</v>
      </c>
      <c r="I128" s="9">
        <f t="shared" si="10"/>
        <v>25600</v>
      </c>
      <c r="J128" s="112"/>
      <c r="K128" s="74"/>
    </row>
    <row r="129" spans="1:11">
      <c r="A129" s="230"/>
      <c r="B129" s="116" t="s">
        <v>41</v>
      </c>
      <c r="C129" s="183" t="s">
        <v>441</v>
      </c>
      <c r="D129" s="171"/>
      <c r="E129" s="73" t="s">
        <v>442</v>
      </c>
      <c r="F129" s="171">
        <v>6</v>
      </c>
      <c r="G129" s="171" t="s">
        <v>123</v>
      </c>
      <c r="H129" s="9">
        <v>50000</v>
      </c>
      <c r="I129" s="9">
        <f t="shared" si="10"/>
        <v>300000</v>
      </c>
      <c r="J129" s="112"/>
      <c r="K129" s="74"/>
    </row>
    <row r="130" spans="1:11">
      <c r="A130" s="230"/>
      <c r="B130" s="116" t="s">
        <v>42</v>
      </c>
      <c r="C130" s="183">
        <v>3603</v>
      </c>
      <c r="D130" s="171" t="s">
        <v>452</v>
      </c>
      <c r="E130" s="73" t="s">
        <v>451</v>
      </c>
      <c r="F130" s="171">
        <v>1</v>
      </c>
      <c r="G130" s="171" t="s">
        <v>123</v>
      </c>
      <c r="H130" s="9">
        <v>1200000</v>
      </c>
      <c r="I130" s="9">
        <f t="shared" si="10"/>
        <v>1200000</v>
      </c>
      <c r="J130" s="112"/>
      <c r="K130" s="74"/>
    </row>
    <row r="131" spans="1:11">
      <c r="A131" s="230"/>
      <c r="B131" s="116" t="s">
        <v>450</v>
      </c>
      <c r="C131" s="183" t="s">
        <v>304</v>
      </c>
      <c r="D131" s="183"/>
      <c r="E131" s="73"/>
      <c r="F131" s="171">
        <v>1</v>
      </c>
      <c r="G131" s="171"/>
      <c r="H131" s="9">
        <v>250000</v>
      </c>
      <c r="I131" s="9">
        <f t="shared" si="10"/>
        <v>250000</v>
      </c>
      <c r="J131" s="112"/>
      <c r="K131" s="74"/>
    </row>
    <row r="132" spans="1:11">
      <c r="A132" s="230"/>
      <c r="B132" s="239" t="s">
        <v>124</v>
      </c>
      <c r="C132" s="239"/>
      <c r="D132" s="239"/>
      <c r="E132" s="239"/>
      <c r="F132" s="239"/>
      <c r="G132" s="239"/>
      <c r="H132" s="239"/>
      <c r="I132" s="60">
        <f>SUM(I123:I131)</f>
        <v>2739200</v>
      </c>
      <c r="J132" s="114"/>
      <c r="K132" s="74"/>
    </row>
    <row r="133" spans="1:11">
      <c r="A133" s="230"/>
      <c r="B133" s="232" t="s">
        <v>132</v>
      </c>
      <c r="C133" s="232"/>
      <c r="D133" s="232"/>
      <c r="E133" s="232"/>
      <c r="F133" s="232"/>
      <c r="G133" s="232"/>
      <c r="H133" s="232"/>
      <c r="I133" s="118">
        <f>I118+I122</f>
        <v>11639200</v>
      </c>
      <c r="J133" s="124"/>
      <c r="K133" s="74"/>
    </row>
    <row r="134" spans="1:11" s="70" customFormat="1">
      <c r="A134" s="234" t="s">
        <v>267</v>
      </c>
      <c r="B134" s="245" t="s">
        <v>133</v>
      </c>
      <c r="C134" s="246"/>
      <c r="D134" s="117" t="s">
        <v>134</v>
      </c>
      <c r="E134" s="76" t="s">
        <v>125</v>
      </c>
      <c r="F134" s="117">
        <v>1</v>
      </c>
      <c r="G134" s="117" t="s">
        <v>135</v>
      </c>
      <c r="H134" s="7">
        <f>I135+I136</f>
        <v>4500000</v>
      </c>
      <c r="I134" s="7">
        <f t="shared" ref="I134:I169" si="11">F134*H134</f>
        <v>4500000</v>
      </c>
      <c r="J134" s="112"/>
      <c r="K134" s="77"/>
    </row>
    <row r="135" spans="1:11">
      <c r="A135" s="230"/>
      <c r="B135" s="78" t="s">
        <v>122</v>
      </c>
      <c r="C135" s="171" t="s">
        <v>136</v>
      </c>
      <c r="D135" s="171">
        <v>25</v>
      </c>
      <c r="E135" s="73" t="s">
        <v>125</v>
      </c>
      <c r="F135" s="171">
        <v>15</v>
      </c>
      <c r="G135" s="171" t="s">
        <v>131</v>
      </c>
      <c r="H135" s="9">
        <v>300000</v>
      </c>
      <c r="I135" s="9">
        <f t="shared" si="11"/>
        <v>4500000</v>
      </c>
      <c r="J135" s="112"/>
    </row>
    <row r="136" spans="1:11">
      <c r="A136" s="230"/>
      <c r="B136" s="78" t="s">
        <v>4</v>
      </c>
      <c r="C136" s="171" t="s">
        <v>137</v>
      </c>
      <c r="D136" s="171">
        <v>12</v>
      </c>
      <c r="E136" s="73" t="s">
        <v>125</v>
      </c>
      <c r="F136" s="171">
        <v>0</v>
      </c>
      <c r="G136" s="171" t="s">
        <v>131</v>
      </c>
      <c r="H136" s="9">
        <v>270000</v>
      </c>
      <c r="I136" s="9">
        <f t="shared" si="11"/>
        <v>0</v>
      </c>
      <c r="J136" s="112"/>
    </row>
    <row r="137" spans="1:11" s="70" customFormat="1" ht="13.5" customHeight="1">
      <c r="A137" s="230"/>
      <c r="B137" s="219" t="s">
        <v>138</v>
      </c>
      <c r="C137" s="219"/>
      <c r="D137" s="117" t="s">
        <v>134</v>
      </c>
      <c r="E137" s="76" t="s">
        <v>125</v>
      </c>
      <c r="F137" s="117">
        <v>1</v>
      </c>
      <c r="G137" s="117" t="s">
        <v>135</v>
      </c>
      <c r="H137" s="7">
        <f>I138+I139</f>
        <v>4500000</v>
      </c>
      <c r="I137" s="7">
        <f>F137*H137</f>
        <v>4500000</v>
      </c>
      <c r="J137" s="112"/>
      <c r="K137" s="77"/>
    </row>
    <row r="138" spans="1:11" ht="13.5" customHeight="1">
      <c r="A138" s="230"/>
      <c r="B138" s="78" t="s">
        <v>122</v>
      </c>
      <c r="C138" s="171" t="s">
        <v>136</v>
      </c>
      <c r="D138" s="171">
        <v>5</v>
      </c>
      <c r="E138" s="73" t="s">
        <v>125</v>
      </c>
      <c r="F138" s="171">
        <v>15</v>
      </c>
      <c r="G138" s="171" t="s">
        <v>131</v>
      </c>
      <c r="H138" s="9">
        <v>300000</v>
      </c>
      <c r="I138" s="9">
        <f t="shared" si="11"/>
        <v>4500000</v>
      </c>
      <c r="J138" s="112"/>
    </row>
    <row r="139" spans="1:11" ht="13.5" hidden="1" customHeight="1">
      <c r="A139" s="230"/>
      <c r="B139" s="78" t="s">
        <v>4</v>
      </c>
      <c r="C139" s="171" t="s">
        <v>137</v>
      </c>
      <c r="D139" s="171">
        <v>0</v>
      </c>
      <c r="E139" s="73" t="s">
        <v>125</v>
      </c>
      <c r="F139" s="171">
        <v>1</v>
      </c>
      <c r="G139" s="171" t="s">
        <v>131</v>
      </c>
      <c r="H139" s="9">
        <v>0</v>
      </c>
      <c r="I139" s="9">
        <f t="shared" si="11"/>
        <v>0</v>
      </c>
      <c r="J139" s="112"/>
    </row>
    <row r="140" spans="1:11" s="70" customFormat="1" ht="13.5" customHeight="1">
      <c r="A140" s="230"/>
      <c r="B140" s="219" t="s">
        <v>139</v>
      </c>
      <c r="C140" s="219"/>
      <c r="D140" s="117" t="s">
        <v>134</v>
      </c>
      <c r="E140" s="76" t="s">
        <v>125</v>
      </c>
      <c r="F140" s="117">
        <v>1</v>
      </c>
      <c r="G140" s="117" t="s">
        <v>135</v>
      </c>
      <c r="H140" s="7">
        <f>I141+I142</f>
        <v>1500000</v>
      </c>
      <c r="I140" s="7">
        <f>F140*H140</f>
        <v>1500000</v>
      </c>
      <c r="J140" s="112"/>
      <c r="K140" s="77"/>
    </row>
    <row r="141" spans="1:11" ht="13.5" customHeight="1">
      <c r="A141" s="230"/>
      <c r="B141" s="78" t="s">
        <v>122</v>
      </c>
      <c r="C141" s="171" t="s">
        <v>136</v>
      </c>
      <c r="D141" s="171">
        <v>20</v>
      </c>
      <c r="E141" s="73" t="s">
        <v>125</v>
      </c>
      <c r="F141" s="171">
        <v>5</v>
      </c>
      <c r="G141" s="171" t="s">
        <v>131</v>
      </c>
      <c r="H141" s="9">
        <v>300000</v>
      </c>
      <c r="I141" s="9">
        <f t="shared" si="11"/>
        <v>1500000</v>
      </c>
      <c r="J141" s="112"/>
    </row>
    <row r="142" spans="1:11" ht="13.5" customHeight="1">
      <c r="A142" s="230"/>
      <c r="B142" s="78" t="s">
        <v>4</v>
      </c>
      <c r="C142" s="171" t="s">
        <v>137</v>
      </c>
      <c r="D142" s="171">
        <v>15</v>
      </c>
      <c r="E142" s="73" t="s">
        <v>125</v>
      </c>
      <c r="F142" s="171">
        <v>0</v>
      </c>
      <c r="G142" s="171" t="s">
        <v>131</v>
      </c>
      <c r="H142" s="9">
        <v>250000</v>
      </c>
      <c r="I142" s="9">
        <f t="shared" si="11"/>
        <v>0</v>
      </c>
      <c r="J142" s="112"/>
    </row>
    <row r="143" spans="1:11" ht="13.5" customHeight="1">
      <c r="A143" s="230"/>
      <c r="B143" s="220" t="s">
        <v>175</v>
      </c>
      <c r="C143" s="220"/>
      <c r="D143" s="128" t="s">
        <v>134</v>
      </c>
      <c r="E143" s="142"/>
      <c r="F143" s="128">
        <v>0</v>
      </c>
      <c r="G143" s="128" t="s">
        <v>135</v>
      </c>
      <c r="H143" s="143">
        <f>I144+I145</f>
        <v>0</v>
      </c>
      <c r="I143" s="143">
        <f>F143*H143</f>
        <v>0</v>
      </c>
      <c r="J143" s="144"/>
    </row>
    <row r="144" spans="1:11" ht="13.5" hidden="1" customHeight="1">
      <c r="A144" s="230"/>
      <c r="B144" s="145" t="s">
        <v>122</v>
      </c>
      <c r="C144" s="111" t="s">
        <v>136</v>
      </c>
      <c r="D144" s="111">
        <v>0</v>
      </c>
      <c r="E144" s="142" t="s">
        <v>125</v>
      </c>
      <c r="F144" s="111">
        <v>1</v>
      </c>
      <c r="G144" s="111" t="s">
        <v>131</v>
      </c>
      <c r="H144" s="146">
        <v>0</v>
      </c>
      <c r="I144" s="146">
        <f t="shared" ref="I144:I145" si="12">F144*H144</f>
        <v>0</v>
      </c>
      <c r="J144" s="144"/>
    </row>
    <row r="145" spans="1:11" ht="13.5" hidden="1" customHeight="1">
      <c r="A145" s="230"/>
      <c r="B145" s="145" t="s">
        <v>4</v>
      </c>
      <c r="C145" s="111" t="s">
        <v>137</v>
      </c>
      <c r="D145" s="111">
        <v>0</v>
      </c>
      <c r="E145" s="142" t="s">
        <v>125</v>
      </c>
      <c r="F145" s="111">
        <v>1</v>
      </c>
      <c r="G145" s="111" t="s">
        <v>131</v>
      </c>
      <c r="H145" s="146">
        <v>0</v>
      </c>
      <c r="I145" s="146">
        <f t="shared" si="12"/>
        <v>0</v>
      </c>
      <c r="J145" s="144"/>
    </row>
    <row r="146" spans="1:11" s="70" customFormat="1" ht="13.5" customHeight="1">
      <c r="A146" s="230"/>
      <c r="B146" s="219" t="s">
        <v>140</v>
      </c>
      <c r="C146" s="219"/>
      <c r="D146" s="117" t="s">
        <v>134</v>
      </c>
      <c r="E146" s="76" t="s">
        <v>125</v>
      </c>
      <c r="F146" s="117">
        <v>1</v>
      </c>
      <c r="G146" s="117" t="s">
        <v>135</v>
      </c>
      <c r="H146" s="7">
        <f>I147+I148</f>
        <v>1900000</v>
      </c>
      <c r="I146" s="7">
        <f>F146*H146</f>
        <v>1900000</v>
      </c>
      <c r="J146" s="112"/>
      <c r="K146" s="77"/>
    </row>
    <row r="147" spans="1:11" ht="13.5" customHeight="1">
      <c r="A147" s="230"/>
      <c r="B147" s="78" t="s">
        <v>122</v>
      </c>
      <c r="C147" s="171" t="s">
        <v>136</v>
      </c>
      <c r="D147" s="171">
        <v>25</v>
      </c>
      <c r="E147" s="73" t="s">
        <v>125</v>
      </c>
      <c r="F147" s="171">
        <v>3</v>
      </c>
      <c r="G147" s="171" t="s">
        <v>131</v>
      </c>
      <c r="H147" s="9">
        <v>300000</v>
      </c>
      <c r="I147" s="9">
        <f>F147*H147</f>
        <v>900000</v>
      </c>
      <c r="J147" s="112"/>
    </row>
    <row r="148" spans="1:11" ht="13.5" customHeight="1">
      <c r="A148" s="230"/>
      <c r="B148" s="78" t="s">
        <v>4</v>
      </c>
      <c r="C148" s="171" t="s">
        <v>137</v>
      </c>
      <c r="D148" s="171">
        <v>5</v>
      </c>
      <c r="E148" s="73" t="s">
        <v>125</v>
      </c>
      <c r="F148" s="171">
        <v>10</v>
      </c>
      <c r="G148" s="171" t="s">
        <v>131</v>
      </c>
      <c r="H148" s="9">
        <v>100000</v>
      </c>
      <c r="I148" s="9">
        <f>F148*H148</f>
        <v>1000000</v>
      </c>
      <c r="J148" s="112"/>
    </row>
    <row r="149" spans="1:11" s="70" customFormat="1" ht="13.5" customHeight="1">
      <c r="A149" s="230"/>
      <c r="B149" s="219" t="s">
        <v>141</v>
      </c>
      <c r="C149" s="219"/>
      <c r="D149" s="117" t="s">
        <v>134</v>
      </c>
      <c r="E149" s="76"/>
      <c r="F149" s="117">
        <v>1</v>
      </c>
      <c r="G149" s="117" t="s">
        <v>135</v>
      </c>
      <c r="H149" s="7">
        <f>I150+I151</f>
        <v>1500000</v>
      </c>
      <c r="I149" s="7">
        <f>F149*H149</f>
        <v>1500000</v>
      </c>
      <c r="J149" s="112"/>
      <c r="K149" s="77"/>
    </row>
    <row r="150" spans="1:11" ht="13.5" customHeight="1">
      <c r="A150" s="230"/>
      <c r="B150" s="78" t="s">
        <v>122</v>
      </c>
      <c r="C150" s="171" t="s">
        <v>136</v>
      </c>
      <c r="D150" s="171">
        <v>5</v>
      </c>
      <c r="E150" s="73" t="s">
        <v>125</v>
      </c>
      <c r="F150" s="171">
        <v>10</v>
      </c>
      <c r="G150" s="171" t="s">
        <v>131</v>
      </c>
      <c r="H150" s="9">
        <v>150000</v>
      </c>
      <c r="I150" s="9">
        <f t="shared" si="11"/>
        <v>1500000</v>
      </c>
      <c r="J150" s="112"/>
    </row>
    <row r="151" spans="1:11" ht="13.15" hidden="1" customHeight="1">
      <c r="A151" s="230"/>
      <c r="B151" s="78" t="s">
        <v>4</v>
      </c>
      <c r="C151" s="171" t="s">
        <v>137</v>
      </c>
      <c r="D151" s="171">
        <v>0</v>
      </c>
      <c r="E151" s="73" t="s">
        <v>125</v>
      </c>
      <c r="F151" s="171">
        <v>1</v>
      </c>
      <c r="G151" s="171" t="s">
        <v>131</v>
      </c>
      <c r="H151" s="9">
        <v>0</v>
      </c>
      <c r="I151" s="9">
        <f t="shared" si="11"/>
        <v>0</v>
      </c>
      <c r="J151" s="112"/>
    </row>
    <row r="152" spans="1:11" s="70" customFormat="1" ht="13.5" customHeight="1">
      <c r="A152" s="230"/>
      <c r="B152" s="219" t="s">
        <v>142</v>
      </c>
      <c r="C152" s="219"/>
      <c r="D152" s="117" t="s">
        <v>134</v>
      </c>
      <c r="E152" s="76"/>
      <c r="F152" s="117">
        <v>1</v>
      </c>
      <c r="G152" s="117" t="s">
        <v>135</v>
      </c>
      <c r="H152" s="7">
        <f>I153+I154</f>
        <v>270000</v>
      </c>
      <c r="I152" s="7">
        <f>F152*H152</f>
        <v>270000</v>
      </c>
      <c r="J152" s="112"/>
      <c r="K152" s="77"/>
    </row>
    <row r="153" spans="1:11" ht="13.5" customHeight="1">
      <c r="A153" s="230"/>
      <c r="B153" s="78" t="s">
        <v>122</v>
      </c>
      <c r="C153" s="171" t="s">
        <v>136</v>
      </c>
      <c r="D153" s="171">
        <v>25</v>
      </c>
      <c r="E153" s="73" t="s">
        <v>125</v>
      </c>
      <c r="F153" s="171">
        <v>0</v>
      </c>
      <c r="G153" s="171" t="s">
        <v>131</v>
      </c>
      <c r="H153" s="9">
        <v>300000</v>
      </c>
      <c r="I153" s="9">
        <f t="shared" si="11"/>
        <v>0</v>
      </c>
      <c r="J153" s="112"/>
    </row>
    <row r="154" spans="1:11" ht="13.5" customHeight="1">
      <c r="A154" s="230"/>
      <c r="B154" s="78" t="s">
        <v>4</v>
      </c>
      <c r="C154" s="171" t="s">
        <v>137</v>
      </c>
      <c r="D154" s="171">
        <v>12</v>
      </c>
      <c r="E154" s="73" t="s">
        <v>125</v>
      </c>
      <c r="F154" s="171">
        <v>1</v>
      </c>
      <c r="G154" s="171" t="s">
        <v>131</v>
      </c>
      <c r="H154" s="9">
        <v>270000</v>
      </c>
      <c r="I154" s="9">
        <f t="shared" si="11"/>
        <v>270000</v>
      </c>
      <c r="J154" s="112"/>
    </row>
    <row r="155" spans="1:11" s="70" customFormat="1">
      <c r="A155" s="230"/>
      <c r="B155" s="245" t="s">
        <v>316</v>
      </c>
      <c r="C155" s="246"/>
      <c r="D155" s="117" t="s">
        <v>134</v>
      </c>
      <c r="E155" s="76" t="s">
        <v>61</v>
      </c>
      <c r="F155" s="117">
        <v>1</v>
      </c>
      <c r="G155" s="117" t="s">
        <v>135</v>
      </c>
      <c r="H155" s="7">
        <f>I156+I157</f>
        <v>1000000</v>
      </c>
      <c r="I155" s="7">
        <f>F155*H155</f>
        <v>1000000</v>
      </c>
      <c r="J155" s="112"/>
      <c r="K155" s="77"/>
    </row>
    <row r="156" spans="1:11" ht="13.5" customHeight="1">
      <c r="A156" s="230"/>
      <c r="B156" s="78" t="s">
        <v>3</v>
      </c>
      <c r="C156" s="171" t="s">
        <v>136</v>
      </c>
      <c r="D156" s="171">
        <v>20</v>
      </c>
      <c r="E156" s="73" t="s">
        <v>61</v>
      </c>
      <c r="F156" s="171">
        <v>0</v>
      </c>
      <c r="G156" s="171" t="s">
        <v>131</v>
      </c>
      <c r="H156" s="9">
        <v>300000</v>
      </c>
      <c r="I156" s="9">
        <f t="shared" ref="I156:I157" si="13">F156*H156</f>
        <v>0</v>
      </c>
      <c r="J156" s="112"/>
    </row>
    <row r="157" spans="1:11" ht="13.5" customHeight="1">
      <c r="A157" s="230"/>
      <c r="B157" s="78" t="s">
        <v>4</v>
      </c>
      <c r="C157" s="171" t="s">
        <v>137</v>
      </c>
      <c r="D157" s="171">
        <v>15</v>
      </c>
      <c r="E157" s="73" t="s">
        <v>61</v>
      </c>
      <c r="F157" s="171">
        <v>4</v>
      </c>
      <c r="G157" s="171" t="s">
        <v>131</v>
      </c>
      <c r="H157" s="9">
        <v>250000</v>
      </c>
      <c r="I157" s="9">
        <f t="shared" si="13"/>
        <v>1000000</v>
      </c>
      <c r="J157" s="112"/>
    </row>
    <row r="158" spans="1:11" s="70" customFormat="1" ht="13.5" customHeight="1">
      <c r="A158" s="230"/>
      <c r="B158" s="219" t="s">
        <v>311</v>
      </c>
      <c r="C158" s="219"/>
      <c r="D158" s="117" t="s">
        <v>134</v>
      </c>
      <c r="E158" s="76" t="s">
        <v>125</v>
      </c>
      <c r="F158" s="117">
        <v>1</v>
      </c>
      <c r="G158" s="117" t="s">
        <v>135</v>
      </c>
      <c r="H158" s="7">
        <f>I159+I160</f>
        <v>500000</v>
      </c>
      <c r="I158" s="7">
        <f>F158*H158</f>
        <v>500000</v>
      </c>
      <c r="J158" s="112"/>
      <c r="K158" s="77"/>
    </row>
    <row r="159" spans="1:11" ht="13.5" customHeight="1">
      <c r="A159" s="230"/>
      <c r="B159" s="78" t="s">
        <v>122</v>
      </c>
      <c r="C159" s="171" t="s">
        <v>136</v>
      </c>
      <c r="D159" s="171">
        <v>20</v>
      </c>
      <c r="E159" s="73" t="s">
        <v>125</v>
      </c>
      <c r="F159" s="171">
        <v>0</v>
      </c>
      <c r="G159" s="171" t="s">
        <v>131</v>
      </c>
      <c r="H159" s="9">
        <v>300000</v>
      </c>
      <c r="I159" s="9">
        <f t="shared" si="11"/>
        <v>0</v>
      </c>
      <c r="J159" s="112"/>
    </row>
    <row r="160" spans="1:11" ht="13.5" customHeight="1">
      <c r="A160" s="230"/>
      <c r="B160" s="78" t="s">
        <v>4</v>
      </c>
      <c r="C160" s="171" t="s">
        <v>137</v>
      </c>
      <c r="D160" s="171">
        <v>15</v>
      </c>
      <c r="E160" s="73" t="s">
        <v>125</v>
      </c>
      <c r="F160" s="171">
        <v>2</v>
      </c>
      <c r="G160" s="171" t="s">
        <v>131</v>
      </c>
      <c r="H160" s="9">
        <v>250000</v>
      </c>
      <c r="I160" s="9">
        <f t="shared" si="11"/>
        <v>500000</v>
      </c>
      <c r="J160" s="112"/>
    </row>
    <row r="161" spans="1:11" ht="13.5" customHeight="1">
      <c r="A161" s="230"/>
      <c r="B161" s="220" t="s">
        <v>312</v>
      </c>
      <c r="C161" s="220"/>
      <c r="D161" s="128" t="s">
        <v>134</v>
      </c>
      <c r="E161" s="147" t="s">
        <v>125</v>
      </c>
      <c r="F161" s="128">
        <v>1</v>
      </c>
      <c r="G161" s="128" t="s">
        <v>135</v>
      </c>
      <c r="H161" s="143">
        <f>I162+I163</f>
        <v>0</v>
      </c>
      <c r="I161" s="143">
        <f>F161*H161</f>
        <v>0</v>
      </c>
      <c r="J161" s="144"/>
    </row>
    <row r="162" spans="1:11" ht="13.5" hidden="1" customHeight="1">
      <c r="A162" s="230"/>
      <c r="B162" s="145" t="s">
        <v>122</v>
      </c>
      <c r="C162" s="111" t="s">
        <v>136</v>
      </c>
      <c r="D162" s="111">
        <v>0</v>
      </c>
      <c r="E162" s="142" t="s">
        <v>125</v>
      </c>
      <c r="F162" s="111">
        <v>0</v>
      </c>
      <c r="G162" s="111" t="s">
        <v>131</v>
      </c>
      <c r="H162" s="146">
        <v>0</v>
      </c>
      <c r="I162" s="146">
        <f t="shared" ref="I162:I163" si="14">F162*H162</f>
        <v>0</v>
      </c>
      <c r="J162" s="144"/>
    </row>
    <row r="163" spans="1:11" ht="13.5" hidden="1" customHeight="1">
      <c r="A163" s="230"/>
      <c r="B163" s="145" t="s">
        <v>4</v>
      </c>
      <c r="C163" s="111" t="s">
        <v>137</v>
      </c>
      <c r="D163" s="111">
        <v>0</v>
      </c>
      <c r="E163" s="142" t="s">
        <v>125</v>
      </c>
      <c r="F163" s="111">
        <v>0</v>
      </c>
      <c r="G163" s="111" t="s">
        <v>131</v>
      </c>
      <c r="H163" s="146">
        <v>0</v>
      </c>
      <c r="I163" s="146">
        <f t="shared" si="14"/>
        <v>0</v>
      </c>
      <c r="J163" s="144"/>
    </row>
    <row r="164" spans="1:11" s="70" customFormat="1" ht="13.5" customHeight="1">
      <c r="A164" s="230"/>
      <c r="B164" s="219" t="s">
        <v>313</v>
      </c>
      <c r="C164" s="219"/>
      <c r="D164" s="117" t="s">
        <v>134</v>
      </c>
      <c r="E164" s="76" t="s">
        <v>125</v>
      </c>
      <c r="F164" s="117">
        <v>1</v>
      </c>
      <c r="G164" s="117" t="s">
        <v>135</v>
      </c>
      <c r="H164" s="7">
        <f>I165+I166</f>
        <v>0</v>
      </c>
      <c r="I164" s="7">
        <f>F164*H164</f>
        <v>0</v>
      </c>
      <c r="J164" s="112"/>
      <c r="K164" s="77"/>
    </row>
    <row r="165" spans="1:11" ht="13.5" hidden="1" customHeight="1">
      <c r="A165" s="230"/>
      <c r="B165" s="78" t="s">
        <v>122</v>
      </c>
      <c r="C165" s="171" t="s">
        <v>136</v>
      </c>
      <c r="D165" s="171">
        <v>20</v>
      </c>
      <c r="E165" s="73" t="s">
        <v>125</v>
      </c>
      <c r="F165" s="171">
        <v>1</v>
      </c>
      <c r="G165" s="171" t="s">
        <v>131</v>
      </c>
      <c r="H165" s="9">
        <v>0</v>
      </c>
      <c r="I165" s="9">
        <f t="shared" si="11"/>
        <v>0</v>
      </c>
      <c r="J165" s="112"/>
    </row>
    <row r="166" spans="1:11" ht="13.5" hidden="1" customHeight="1">
      <c r="A166" s="230"/>
      <c r="B166" s="78" t="s">
        <v>4</v>
      </c>
      <c r="C166" s="171" t="s">
        <v>137</v>
      </c>
      <c r="D166" s="171">
        <v>18</v>
      </c>
      <c r="E166" s="73" t="s">
        <v>125</v>
      </c>
      <c r="F166" s="171">
        <v>1</v>
      </c>
      <c r="G166" s="171" t="s">
        <v>131</v>
      </c>
      <c r="H166" s="9">
        <v>0</v>
      </c>
      <c r="I166" s="9">
        <f t="shared" si="11"/>
        <v>0</v>
      </c>
      <c r="J166" s="112"/>
    </row>
    <row r="167" spans="1:11" s="70" customFormat="1" ht="13.5" customHeight="1">
      <c r="A167" s="230"/>
      <c r="B167" s="219" t="s">
        <v>314</v>
      </c>
      <c r="C167" s="219"/>
      <c r="D167" s="117" t="s">
        <v>134</v>
      </c>
      <c r="E167" s="76" t="s">
        <v>125</v>
      </c>
      <c r="F167" s="117">
        <v>1</v>
      </c>
      <c r="G167" s="117" t="s">
        <v>135</v>
      </c>
      <c r="H167" s="7">
        <f>I168+I169</f>
        <v>0</v>
      </c>
      <c r="I167" s="7">
        <f t="shared" si="11"/>
        <v>0</v>
      </c>
      <c r="J167" s="112"/>
      <c r="K167" s="77"/>
    </row>
    <row r="168" spans="1:11" ht="13.5" hidden="1" customHeight="1">
      <c r="A168" s="230"/>
      <c r="B168" s="78" t="s">
        <v>122</v>
      </c>
      <c r="C168" s="171" t="s">
        <v>136</v>
      </c>
      <c r="D168" s="171">
        <v>13</v>
      </c>
      <c r="E168" s="73" t="s">
        <v>125</v>
      </c>
      <c r="F168" s="171">
        <v>1</v>
      </c>
      <c r="G168" s="171" t="s">
        <v>131</v>
      </c>
      <c r="H168" s="9">
        <v>0</v>
      </c>
      <c r="I168" s="9">
        <f t="shared" si="11"/>
        <v>0</v>
      </c>
      <c r="J168" s="112"/>
    </row>
    <row r="169" spans="1:11" ht="13.5" hidden="1" customHeight="1">
      <c r="A169" s="230"/>
      <c r="B169" s="78" t="s">
        <v>4</v>
      </c>
      <c r="C169" s="171" t="s">
        <v>137</v>
      </c>
      <c r="D169" s="171">
        <v>10</v>
      </c>
      <c r="E169" s="73" t="s">
        <v>125</v>
      </c>
      <c r="F169" s="171">
        <v>1</v>
      </c>
      <c r="G169" s="171" t="s">
        <v>131</v>
      </c>
      <c r="H169" s="9">
        <v>0</v>
      </c>
      <c r="I169" s="9">
        <f t="shared" si="11"/>
        <v>0</v>
      </c>
      <c r="J169" s="112"/>
    </row>
    <row r="170" spans="1:11" ht="13.5" customHeight="1">
      <c r="A170" s="230"/>
      <c r="B170" s="220" t="s">
        <v>315</v>
      </c>
      <c r="C170" s="220"/>
      <c r="D170" s="128" t="s">
        <v>134</v>
      </c>
      <c r="E170" s="142"/>
      <c r="F170" s="128">
        <v>1</v>
      </c>
      <c r="G170" s="128" t="s">
        <v>135</v>
      </c>
      <c r="H170" s="143">
        <f>I171+I172</f>
        <v>0</v>
      </c>
      <c r="I170" s="143">
        <f t="shared" ref="I170" si="15">F170*H170</f>
        <v>0</v>
      </c>
      <c r="J170" s="144"/>
    </row>
    <row r="171" spans="1:11" ht="13.5" hidden="1" customHeight="1">
      <c r="A171" s="230"/>
      <c r="B171" s="145" t="s">
        <v>122</v>
      </c>
      <c r="C171" s="111" t="s">
        <v>136</v>
      </c>
      <c r="D171" s="111">
        <v>13</v>
      </c>
      <c r="E171" s="142" t="s">
        <v>125</v>
      </c>
      <c r="F171" s="111">
        <v>1</v>
      </c>
      <c r="G171" s="111" t="s">
        <v>131</v>
      </c>
      <c r="H171" s="146">
        <v>0</v>
      </c>
      <c r="I171" s="146">
        <f t="shared" ref="I171:I172" si="16">F171*H171</f>
        <v>0</v>
      </c>
      <c r="J171" s="144"/>
    </row>
    <row r="172" spans="1:11" ht="13.5" hidden="1" customHeight="1">
      <c r="A172" s="230"/>
      <c r="B172" s="145" t="s">
        <v>4</v>
      </c>
      <c r="C172" s="111" t="s">
        <v>137</v>
      </c>
      <c r="D172" s="111">
        <v>10</v>
      </c>
      <c r="E172" s="142" t="s">
        <v>125</v>
      </c>
      <c r="F172" s="111">
        <v>1</v>
      </c>
      <c r="G172" s="111" t="s">
        <v>131</v>
      </c>
      <c r="H172" s="146">
        <v>0</v>
      </c>
      <c r="I172" s="146">
        <f t="shared" si="16"/>
        <v>0</v>
      </c>
      <c r="J172" s="144"/>
    </row>
    <row r="173" spans="1:11" ht="14.25" customHeight="1">
      <c r="A173" s="230"/>
      <c r="B173" s="232" t="s">
        <v>268</v>
      </c>
      <c r="C173" s="232"/>
      <c r="D173" s="232"/>
      <c r="E173" s="232"/>
      <c r="F173" s="232"/>
      <c r="G173" s="232"/>
      <c r="H173" s="232"/>
      <c r="I173" s="118">
        <f>I134+I137+I140+I143+I146+I149+I152+I158+I161+I164+I167+I170+I155</f>
        <v>15670000</v>
      </c>
      <c r="J173" s="124"/>
    </row>
    <row r="174" spans="1:11" s="70" customFormat="1">
      <c r="A174" s="234" t="s">
        <v>166</v>
      </c>
      <c r="B174" s="233" t="s">
        <v>143</v>
      </c>
      <c r="C174" s="233"/>
      <c r="D174" s="117"/>
      <c r="E174" s="76" t="s">
        <v>125</v>
      </c>
      <c r="F174" s="117">
        <v>1</v>
      </c>
      <c r="G174" s="117" t="s">
        <v>144</v>
      </c>
      <c r="H174" s="7">
        <f>I175</f>
        <v>150000</v>
      </c>
      <c r="I174" s="7">
        <f>H174*F174</f>
        <v>150000</v>
      </c>
      <c r="J174" s="112"/>
      <c r="K174" s="77"/>
    </row>
    <row r="175" spans="1:11" ht="13.5" customHeight="1">
      <c r="A175" s="230"/>
      <c r="B175" s="67" t="s">
        <v>122</v>
      </c>
      <c r="C175" s="6" t="s">
        <v>145</v>
      </c>
      <c r="D175" s="6" t="s">
        <v>269</v>
      </c>
      <c r="E175" s="131" t="s">
        <v>125</v>
      </c>
      <c r="F175" s="6">
        <v>10</v>
      </c>
      <c r="G175" s="6" t="s">
        <v>144</v>
      </c>
      <c r="H175" s="9">
        <v>15000</v>
      </c>
      <c r="I175" s="132">
        <f t="shared" ref="I175:I185" si="17">F175*H175</f>
        <v>150000</v>
      </c>
      <c r="J175" s="112"/>
    </row>
    <row r="176" spans="1:11" s="70" customFormat="1" ht="13.5" customHeight="1">
      <c r="A176" s="230"/>
      <c r="B176" s="233" t="s">
        <v>146</v>
      </c>
      <c r="C176" s="233"/>
      <c r="D176" s="117"/>
      <c r="E176" s="76" t="s">
        <v>125</v>
      </c>
      <c r="F176" s="117">
        <v>1</v>
      </c>
      <c r="G176" s="117"/>
      <c r="H176" s="7">
        <f>I177</f>
        <v>150000</v>
      </c>
      <c r="I176" s="7">
        <f>H176*F176</f>
        <v>150000</v>
      </c>
      <c r="J176" s="112"/>
      <c r="K176" s="77"/>
    </row>
    <row r="177" spans="1:12" s="70" customFormat="1" ht="13.5" customHeight="1">
      <c r="A177" s="230"/>
      <c r="B177" s="67" t="s">
        <v>122</v>
      </c>
      <c r="C177" s="6" t="s">
        <v>147</v>
      </c>
      <c r="D177" s="6" t="s">
        <v>303</v>
      </c>
      <c r="E177" s="131" t="s">
        <v>125</v>
      </c>
      <c r="F177" s="6">
        <v>1</v>
      </c>
      <c r="G177" s="6" t="s">
        <v>148</v>
      </c>
      <c r="H177" s="9">
        <v>150000</v>
      </c>
      <c r="I177" s="132">
        <f t="shared" si="17"/>
        <v>150000</v>
      </c>
      <c r="J177" s="112"/>
      <c r="K177" s="77"/>
    </row>
    <row r="178" spans="1:12" s="70" customFormat="1" ht="13.5" customHeight="1">
      <c r="A178" s="230"/>
      <c r="B178" s="233" t="s">
        <v>149</v>
      </c>
      <c r="C178" s="233"/>
      <c r="D178" s="117"/>
      <c r="E178" s="76"/>
      <c r="F178" s="117">
        <v>1</v>
      </c>
      <c r="G178" s="117"/>
      <c r="H178" s="7">
        <f>H179</f>
        <v>0</v>
      </c>
      <c r="I178" s="7">
        <f>H178*F178</f>
        <v>0</v>
      </c>
      <c r="J178" s="112"/>
      <c r="K178" s="77"/>
    </row>
    <row r="179" spans="1:12" s="70" customFormat="1" ht="13.5" hidden="1" customHeight="1">
      <c r="A179" s="230"/>
      <c r="B179" s="67" t="s">
        <v>266</v>
      </c>
      <c r="C179" s="6" t="s">
        <v>151</v>
      </c>
      <c r="D179" s="6" t="s">
        <v>150</v>
      </c>
      <c r="E179" s="131" t="s">
        <v>125</v>
      </c>
      <c r="F179" s="6">
        <v>1</v>
      </c>
      <c r="G179" s="6" t="s">
        <v>121</v>
      </c>
      <c r="H179" s="9">
        <v>0</v>
      </c>
      <c r="I179" s="132">
        <f t="shared" si="17"/>
        <v>0</v>
      </c>
      <c r="J179" s="112"/>
      <c r="K179" s="77"/>
    </row>
    <row r="180" spans="1:12" s="70" customFormat="1" ht="13.5" customHeight="1">
      <c r="A180" s="230"/>
      <c r="B180" s="233" t="s">
        <v>152</v>
      </c>
      <c r="C180" s="233"/>
      <c r="D180" s="117"/>
      <c r="E180" s="76" t="s">
        <v>125</v>
      </c>
      <c r="F180" s="117">
        <v>1</v>
      </c>
      <c r="G180" s="117" t="s">
        <v>148</v>
      </c>
      <c r="H180" s="7">
        <f>I181</f>
        <v>0</v>
      </c>
      <c r="I180" s="7">
        <f>H180*F180</f>
        <v>0</v>
      </c>
      <c r="J180" s="112"/>
      <c r="K180" s="77"/>
    </row>
    <row r="181" spans="1:12" s="70" customFormat="1" ht="13.5" hidden="1" customHeight="1">
      <c r="A181" s="230"/>
      <c r="B181" s="67" t="s">
        <v>122</v>
      </c>
      <c r="C181" s="6" t="s">
        <v>153</v>
      </c>
      <c r="D181" s="6" t="s">
        <v>125</v>
      </c>
      <c r="E181" s="131" t="s">
        <v>125</v>
      </c>
      <c r="F181" s="6">
        <v>5</v>
      </c>
      <c r="G181" s="6" t="s">
        <v>131</v>
      </c>
      <c r="H181" s="9">
        <v>0</v>
      </c>
      <c r="I181" s="132">
        <f t="shared" si="17"/>
        <v>0</v>
      </c>
      <c r="J181" s="112"/>
      <c r="K181" s="77"/>
    </row>
    <row r="182" spans="1:12" s="70" customFormat="1" ht="13.5" customHeight="1">
      <c r="A182" s="230"/>
      <c r="B182" s="233" t="s">
        <v>154</v>
      </c>
      <c r="C182" s="233"/>
      <c r="D182" s="117"/>
      <c r="E182" s="76" t="s">
        <v>125</v>
      </c>
      <c r="F182" s="117">
        <v>1</v>
      </c>
      <c r="G182" s="117" t="s">
        <v>148</v>
      </c>
      <c r="H182" s="7">
        <f>I183+I184+I185+I186</f>
        <v>30000</v>
      </c>
      <c r="I182" s="7">
        <f>H182*F182</f>
        <v>30000</v>
      </c>
      <c r="J182" s="112"/>
      <c r="K182" s="77"/>
    </row>
    <row r="183" spans="1:12" s="70" customFormat="1" ht="13.5" hidden="1" customHeight="1">
      <c r="A183" s="230"/>
      <c r="B183" s="67" t="s">
        <v>122</v>
      </c>
      <c r="C183" s="171" t="s">
        <v>155</v>
      </c>
      <c r="D183" s="6"/>
      <c r="E183" s="131" t="s">
        <v>125</v>
      </c>
      <c r="F183" s="6">
        <v>5</v>
      </c>
      <c r="G183" s="6" t="s">
        <v>83</v>
      </c>
      <c r="H183" s="9">
        <v>0</v>
      </c>
      <c r="I183" s="132">
        <f t="shared" si="17"/>
        <v>0</v>
      </c>
      <c r="J183" s="112"/>
      <c r="K183" s="77"/>
    </row>
    <row r="184" spans="1:12" s="70" customFormat="1" ht="13.5" hidden="1" customHeight="1">
      <c r="A184" s="230"/>
      <c r="B184" s="67" t="s">
        <v>4</v>
      </c>
      <c r="C184" s="171" t="s">
        <v>79</v>
      </c>
      <c r="D184" s="6"/>
      <c r="E184" s="131" t="s">
        <v>156</v>
      </c>
      <c r="F184" s="6">
        <v>10</v>
      </c>
      <c r="G184" s="6" t="s">
        <v>84</v>
      </c>
      <c r="H184" s="9">
        <v>0</v>
      </c>
      <c r="I184" s="132">
        <f t="shared" si="17"/>
        <v>0</v>
      </c>
      <c r="J184" s="112"/>
      <c r="K184" s="77"/>
    </row>
    <row r="185" spans="1:12" s="70" customFormat="1" ht="13.5" hidden="1" customHeight="1">
      <c r="A185" s="230"/>
      <c r="B185" s="67" t="s">
        <v>157</v>
      </c>
      <c r="C185" s="171" t="s">
        <v>80</v>
      </c>
      <c r="D185" s="6"/>
      <c r="E185" s="131" t="s">
        <v>156</v>
      </c>
      <c r="F185" s="6">
        <v>20</v>
      </c>
      <c r="G185" s="6" t="s">
        <v>158</v>
      </c>
      <c r="H185" s="9">
        <v>0</v>
      </c>
      <c r="I185" s="132">
        <f t="shared" si="17"/>
        <v>0</v>
      </c>
      <c r="J185" s="112"/>
      <c r="K185" s="77"/>
    </row>
    <row r="186" spans="1:12" s="70" customFormat="1" ht="13.5" customHeight="1">
      <c r="A186" s="230"/>
      <c r="B186" s="67" t="s">
        <v>159</v>
      </c>
      <c r="C186" s="107" t="s">
        <v>81</v>
      </c>
      <c r="D186" s="6" t="s">
        <v>446</v>
      </c>
      <c r="E186" s="131"/>
      <c r="F186" s="6">
        <v>3</v>
      </c>
      <c r="G186" s="6" t="s">
        <v>85</v>
      </c>
      <c r="H186" s="9">
        <v>10000</v>
      </c>
      <c r="I186" s="9">
        <f>F186*H186</f>
        <v>30000</v>
      </c>
      <c r="J186" s="112"/>
      <c r="K186" s="77"/>
    </row>
    <row r="187" spans="1:12" ht="14.25" customHeight="1">
      <c r="A187" s="230"/>
      <c r="B187" s="232" t="s">
        <v>160</v>
      </c>
      <c r="C187" s="232"/>
      <c r="D187" s="232"/>
      <c r="E187" s="232"/>
      <c r="F187" s="232"/>
      <c r="G187" s="232"/>
      <c r="H187" s="232"/>
      <c r="I187" s="118">
        <f>I174+I176+I178+I180+I182</f>
        <v>330000</v>
      </c>
      <c r="J187" s="124"/>
      <c r="L187" s="74"/>
    </row>
    <row r="188" spans="1:12">
      <c r="A188" s="230" t="s">
        <v>161</v>
      </c>
      <c r="B188" s="231"/>
      <c r="C188" s="231"/>
      <c r="D188" s="231"/>
      <c r="E188" s="231"/>
      <c r="F188" s="231"/>
      <c r="G188" s="231"/>
      <c r="H188" s="231"/>
      <c r="I188" s="115">
        <f>I117+I133+I173+I187</f>
        <v>50908274</v>
      </c>
      <c r="J188" s="123"/>
      <c r="L188" s="74"/>
    </row>
    <row r="189" spans="1:12">
      <c r="A189" s="230" t="s">
        <v>162</v>
      </c>
      <c r="B189" s="231"/>
      <c r="C189" s="231"/>
      <c r="D189" s="231"/>
      <c r="E189" s="231"/>
      <c r="F189" s="231"/>
      <c r="G189" s="231"/>
      <c r="H189" s="231"/>
      <c r="I189" s="115">
        <v>6291726</v>
      </c>
      <c r="J189" s="123" t="s">
        <v>163</v>
      </c>
    </row>
    <row r="190" spans="1:12">
      <c r="A190" s="228" t="s">
        <v>164</v>
      </c>
      <c r="B190" s="229"/>
      <c r="C190" s="229"/>
      <c r="D190" s="229"/>
      <c r="E190" s="229"/>
      <c r="F190" s="229"/>
      <c r="G190" s="229"/>
      <c r="H190" s="229"/>
      <c r="I190" s="172">
        <f>I188+I189</f>
        <v>57200000</v>
      </c>
      <c r="J190" s="173" t="s">
        <v>169</v>
      </c>
      <c r="L190" s="74"/>
    </row>
    <row r="191" spans="1:12">
      <c r="A191" s="228" t="s">
        <v>225</v>
      </c>
      <c r="B191" s="229"/>
      <c r="C191" s="229"/>
      <c r="D191" s="229"/>
      <c r="E191" s="229"/>
      <c r="F191" s="229"/>
      <c r="G191" s="229"/>
      <c r="H191" s="229"/>
      <c r="I191" s="172">
        <v>1</v>
      </c>
      <c r="J191" s="173" t="s">
        <v>226</v>
      </c>
    </row>
    <row r="192" spans="1:12" ht="12.75" thickBot="1">
      <c r="A192" s="240" t="s">
        <v>227</v>
      </c>
      <c r="B192" s="241"/>
      <c r="C192" s="241"/>
      <c r="D192" s="241"/>
      <c r="E192" s="241"/>
      <c r="F192" s="241"/>
      <c r="G192" s="241"/>
      <c r="H192" s="241"/>
      <c r="I192" s="133">
        <f>I191*I190</f>
        <v>57200000</v>
      </c>
      <c r="J192" s="134" t="s">
        <v>228</v>
      </c>
    </row>
    <row r="193" ht="12.95" customHeight="1"/>
    <row r="194" ht="12.95" customHeight="1"/>
    <row r="195" ht="12.95" customHeight="1"/>
    <row r="196" ht="12.95" customHeight="1"/>
    <row r="197" ht="12.95" customHeight="1"/>
  </sheetData>
  <mergeCells count="49">
    <mergeCell ref="B93:E93"/>
    <mergeCell ref="B96:H96"/>
    <mergeCell ref="B4:E4"/>
    <mergeCell ref="B149:C149"/>
    <mergeCell ref="B116:H116"/>
    <mergeCell ref="B152:C152"/>
    <mergeCell ref="B108:E108"/>
    <mergeCell ref="A4:A117"/>
    <mergeCell ref="A118:A133"/>
    <mergeCell ref="A134:A173"/>
    <mergeCell ref="B161:C161"/>
    <mergeCell ref="B164:C164"/>
    <mergeCell ref="B134:C134"/>
    <mergeCell ref="B137:C137"/>
    <mergeCell ref="B167:C167"/>
    <mergeCell ref="B121:H121"/>
    <mergeCell ref="B122:E122"/>
    <mergeCell ref="B132:H132"/>
    <mergeCell ref="B92:H92"/>
    <mergeCell ref="B110:H110"/>
    <mergeCell ref="B112:H112"/>
    <mergeCell ref="B143:C143"/>
    <mergeCell ref="B133:H133"/>
    <mergeCell ref="B146:C146"/>
    <mergeCell ref="B86:E86"/>
    <mergeCell ref="B89:H89"/>
    <mergeCell ref="B14:H14"/>
    <mergeCell ref="B85:H85"/>
    <mergeCell ref="A192:H192"/>
    <mergeCell ref="B118:E118"/>
    <mergeCell ref="A191:H191"/>
    <mergeCell ref="B107:H107"/>
    <mergeCell ref="B113:E113"/>
    <mergeCell ref="B158:C158"/>
    <mergeCell ref="B180:C180"/>
    <mergeCell ref="B178:C178"/>
    <mergeCell ref="B170:C170"/>
    <mergeCell ref="B117:H117"/>
    <mergeCell ref="B155:C155"/>
    <mergeCell ref="B140:C140"/>
    <mergeCell ref="A190:H190"/>
    <mergeCell ref="A188:H188"/>
    <mergeCell ref="A189:H189"/>
    <mergeCell ref="B187:H187"/>
    <mergeCell ref="B173:H173"/>
    <mergeCell ref="B182:C182"/>
    <mergeCell ref="B174:C174"/>
    <mergeCell ref="A174:A187"/>
    <mergeCell ref="B176:C176"/>
  </mergeCells>
  <phoneticPr fontId="11" type="noConversion"/>
  <printOptions horizontalCentered="1"/>
  <pageMargins left="0.15748031496062992" right="0.15748031496062992" top="0.78740157480314965" bottom="0.19685039370078741" header="0" footer="0"/>
  <pageSetup paperSize="9" scale="80" orientation="landscape" r:id="rId1"/>
  <headerFooter alignWithMargins="0"/>
  <ignoredErrors>
    <ignoredError sqref="I176:I178 I180:I182 I179 I183:I185 I110:I111 I175 I14 I96 I89" formula="1"/>
    <ignoredError sqref="B141:B142 B147:B148 B150:B151 B153:B154 B159:B160 B165:B166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34"/>
  <sheetViews>
    <sheetView showGridLines="0" zoomScale="85" zoomScaleNormal="85" workbookViewId="0"/>
  </sheetViews>
  <sheetFormatPr defaultRowHeight="13.5"/>
  <cols>
    <col min="1" max="1" width="2.6640625" style="150" customWidth="1"/>
    <col min="2" max="2" width="5.21875" style="149" customWidth="1"/>
    <col min="3" max="3" width="9.21875" style="150" bestFit="1" customWidth="1"/>
    <col min="4" max="4" width="7" style="150" bestFit="1" customWidth="1"/>
    <col min="5" max="5" width="9.6640625" style="150" customWidth="1"/>
    <col min="6" max="6" width="8.5546875" style="150" bestFit="1" customWidth="1"/>
    <col min="7" max="7" width="37" style="150" customWidth="1"/>
    <col min="8" max="8" width="12.6640625" style="149" bestFit="1" customWidth="1"/>
    <col min="9" max="9" width="18.88671875" style="149" bestFit="1" customWidth="1"/>
    <col min="10" max="11" width="17.5546875" style="149" customWidth="1"/>
    <col min="260" max="260" width="24.44140625" customWidth="1"/>
    <col min="261" max="261" width="17.109375" customWidth="1"/>
    <col min="262" max="262" width="19.44140625" customWidth="1"/>
    <col min="263" max="263" width="17.109375" customWidth="1"/>
    <col min="264" max="264" width="25.88671875" customWidth="1"/>
    <col min="265" max="265" width="9.77734375" customWidth="1"/>
    <col min="516" max="516" width="24.44140625" customWidth="1"/>
    <col min="517" max="517" width="17.109375" customWidth="1"/>
    <col min="518" max="518" width="19.44140625" customWidth="1"/>
    <col min="519" max="519" width="17.109375" customWidth="1"/>
    <col min="520" max="520" width="25.88671875" customWidth="1"/>
    <col min="521" max="521" width="9.77734375" customWidth="1"/>
    <col min="772" max="772" width="24.44140625" customWidth="1"/>
    <col min="773" max="773" width="17.109375" customWidth="1"/>
    <col min="774" max="774" width="19.44140625" customWidth="1"/>
    <col min="775" max="775" width="17.109375" customWidth="1"/>
    <col min="776" max="776" width="25.88671875" customWidth="1"/>
    <col min="777" max="777" width="9.77734375" customWidth="1"/>
    <col min="1028" max="1028" width="24.44140625" customWidth="1"/>
    <col min="1029" max="1029" width="17.109375" customWidth="1"/>
    <col min="1030" max="1030" width="19.44140625" customWidth="1"/>
    <col min="1031" max="1031" width="17.109375" customWidth="1"/>
    <col min="1032" max="1032" width="25.88671875" customWidth="1"/>
    <col min="1033" max="1033" width="9.77734375" customWidth="1"/>
    <col min="1284" max="1284" width="24.44140625" customWidth="1"/>
    <col min="1285" max="1285" width="17.109375" customWidth="1"/>
    <col min="1286" max="1286" width="19.44140625" customWidth="1"/>
    <col min="1287" max="1287" width="17.109375" customWidth="1"/>
    <col min="1288" max="1288" width="25.88671875" customWidth="1"/>
    <col min="1289" max="1289" width="9.77734375" customWidth="1"/>
    <col min="1540" max="1540" width="24.44140625" customWidth="1"/>
    <col min="1541" max="1541" width="17.109375" customWidth="1"/>
    <col min="1542" max="1542" width="19.44140625" customWidth="1"/>
    <col min="1543" max="1543" width="17.109375" customWidth="1"/>
    <col min="1544" max="1544" width="25.88671875" customWidth="1"/>
    <col min="1545" max="1545" width="9.77734375" customWidth="1"/>
    <col min="1796" max="1796" width="24.44140625" customWidth="1"/>
    <col min="1797" max="1797" width="17.109375" customWidth="1"/>
    <col min="1798" max="1798" width="19.44140625" customWidth="1"/>
    <col min="1799" max="1799" width="17.109375" customWidth="1"/>
    <col min="1800" max="1800" width="25.88671875" customWidth="1"/>
    <col min="1801" max="1801" width="9.77734375" customWidth="1"/>
    <col min="2052" max="2052" width="24.44140625" customWidth="1"/>
    <col min="2053" max="2053" width="17.109375" customWidth="1"/>
    <col min="2054" max="2054" width="19.44140625" customWidth="1"/>
    <col min="2055" max="2055" width="17.109375" customWidth="1"/>
    <col min="2056" max="2056" width="25.88671875" customWidth="1"/>
    <col min="2057" max="2057" width="9.77734375" customWidth="1"/>
    <col min="2308" max="2308" width="24.44140625" customWidth="1"/>
    <col min="2309" max="2309" width="17.109375" customWidth="1"/>
    <col min="2310" max="2310" width="19.44140625" customWidth="1"/>
    <col min="2311" max="2311" width="17.109375" customWidth="1"/>
    <col min="2312" max="2312" width="25.88671875" customWidth="1"/>
    <col min="2313" max="2313" width="9.77734375" customWidth="1"/>
    <col min="2564" max="2564" width="24.44140625" customWidth="1"/>
    <col min="2565" max="2565" width="17.109375" customWidth="1"/>
    <col min="2566" max="2566" width="19.44140625" customWidth="1"/>
    <col min="2567" max="2567" width="17.109375" customWidth="1"/>
    <col min="2568" max="2568" width="25.88671875" customWidth="1"/>
    <col min="2569" max="2569" width="9.77734375" customWidth="1"/>
    <col min="2820" max="2820" width="24.44140625" customWidth="1"/>
    <col min="2821" max="2821" width="17.109375" customWidth="1"/>
    <col min="2822" max="2822" width="19.44140625" customWidth="1"/>
    <col min="2823" max="2823" width="17.109375" customWidth="1"/>
    <col min="2824" max="2824" width="25.88671875" customWidth="1"/>
    <col min="2825" max="2825" width="9.77734375" customWidth="1"/>
    <col min="3076" max="3076" width="24.44140625" customWidth="1"/>
    <col min="3077" max="3077" width="17.109375" customWidth="1"/>
    <col min="3078" max="3078" width="19.44140625" customWidth="1"/>
    <col min="3079" max="3079" width="17.109375" customWidth="1"/>
    <col min="3080" max="3080" width="25.88671875" customWidth="1"/>
    <col min="3081" max="3081" width="9.77734375" customWidth="1"/>
    <col min="3332" max="3332" width="24.44140625" customWidth="1"/>
    <col min="3333" max="3333" width="17.109375" customWidth="1"/>
    <col min="3334" max="3334" width="19.44140625" customWidth="1"/>
    <col min="3335" max="3335" width="17.109375" customWidth="1"/>
    <col min="3336" max="3336" width="25.88671875" customWidth="1"/>
    <col min="3337" max="3337" width="9.77734375" customWidth="1"/>
    <col min="3588" max="3588" width="24.44140625" customWidth="1"/>
    <col min="3589" max="3589" width="17.109375" customWidth="1"/>
    <col min="3590" max="3590" width="19.44140625" customWidth="1"/>
    <col min="3591" max="3591" width="17.109375" customWidth="1"/>
    <col min="3592" max="3592" width="25.88671875" customWidth="1"/>
    <col min="3593" max="3593" width="9.77734375" customWidth="1"/>
    <col min="3844" max="3844" width="24.44140625" customWidth="1"/>
    <col min="3845" max="3845" width="17.109375" customWidth="1"/>
    <col min="3846" max="3846" width="19.44140625" customWidth="1"/>
    <col min="3847" max="3847" width="17.109375" customWidth="1"/>
    <col min="3848" max="3848" width="25.88671875" customWidth="1"/>
    <col min="3849" max="3849" width="9.77734375" customWidth="1"/>
    <col min="4100" max="4100" width="24.44140625" customWidth="1"/>
    <col min="4101" max="4101" width="17.109375" customWidth="1"/>
    <col min="4102" max="4102" width="19.44140625" customWidth="1"/>
    <col min="4103" max="4103" width="17.109375" customWidth="1"/>
    <col min="4104" max="4104" width="25.88671875" customWidth="1"/>
    <col min="4105" max="4105" width="9.77734375" customWidth="1"/>
    <col min="4356" max="4356" width="24.44140625" customWidth="1"/>
    <col min="4357" max="4357" width="17.109375" customWidth="1"/>
    <col min="4358" max="4358" width="19.44140625" customWidth="1"/>
    <col min="4359" max="4359" width="17.109375" customWidth="1"/>
    <col min="4360" max="4360" width="25.88671875" customWidth="1"/>
    <col min="4361" max="4361" width="9.77734375" customWidth="1"/>
    <col min="4612" max="4612" width="24.44140625" customWidth="1"/>
    <col min="4613" max="4613" width="17.109375" customWidth="1"/>
    <col min="4614" max="4614" width="19.44140625" customWidth="1"/>
    <col min="4615" max="4615" width="17.109375" customWidth="1"/>
    <col min="4616" max="4616" width="25.88671875" customWidth="1"/>
    <col min="4617" max="4617" width="9.77734375" customWidth="1"/>
    <col min="4868" max="4868" width="24.44140625" customWidth="1"/>
    <col min="4869" max="4869" width="17.109375" customWidth="1"/>
    <col min="4870" max="4870" width="19.44140625" customWidth="1"/>
    <col min="4871" max="4871" width="17.109375" customWidth="1"/>
    <col min="4872" max="4872" width="25.88671875" customWidth="1"/>
    <col min="4873" max="4873" width="9.77734375" customWidth="1"/>
    <col min="5124" max="5124" width="24.44140625" customWidth="1"/>
    <col min="5125" max="5125" width="17.109375" customWidth="1"/>
    <col min="5126" max="5126" width="19.44140625" customWidth="1"/>
    <col min="5127" max="5127" width="17.109375" customWidth="1"/>
    <col min="5128" max="5128" width="25.88671875" customWidth="1"/>
    <col min="5129" max="5129" width="9.77734375" customWidth="1"/>
    <col min="5380" max="5380" width="24.44140625" customWidth="1"/>
    <col min="5381" max="5381" width="17.109375" customWidth="1"/>
    <col min="5382" max="5382" width="19.44140625" customWidth="1"/>
    <col min="5383" max="5383" width="17.109375" customWidth="1"/>
    <col min="5384" max="5384" width="25.88671875" customWidth="1"/>
    <col min="5385" max="5385" width="9.77734375" customWidth="1"/>
    <col min="5636" max="5636" width="24.44140625" customWidth="1"/>
    <col min="5637" max="5637" width="17.109375" customWidth="1"/>
    <col min="5638" max="5638" width="19.44140625" customWidth="1"/>
    <col min="5639" max="5639" width="17.109375" customWidth="1"/>
    <col min="5640" max="5640" width="25.88671875" customWidth="1"/>
    <col min="5641" max="5641" width="9.77734375" customWidth="1"/>
    <col min="5892" max="5892" width="24.44140625" customWidth="1"/>
    <col min="5893" max="5893" width="17.109375" customWidth="1"/>
    <col min="5894" max="5894" width="19.44140625" customWidth="1"/>
    <col min="5895" max="5895" width="17.109375" customWidth="1"/>
    <col min="5896" max="5896" width="25.88671875" customWidth="1"/>
    <col min="5897" max="5897" width="9.77734375" customWidth="1"/>
    <col min="6148" max="6148" width="24.44140625" customWidth="1"/>
    <col min="6149" max="6149" width="17.109375" customWidth="1"/>
    <col min="6150" max="6150" width="19.44140625" customWidth="1"/>
    <col min="6151" max="6151" width="17.109375" customWidth="1"/>
    <col min="6152" max="6152" width="25.88671875" customWidth="1"/>
    <col min="6153" max="6153" width="9.77734375" customWidth="1"/>
    <col min="6404" max="6404" width="24.44140625" customWidth="1"/>
    <col min="6405" max="6405" width="17.109375" customWidth="1"/>
    <col min="6406" max="6406" width="19.44140625" customWidth="1"/>
    <col min="6407" max="6407" width="17.109375" customWidth="1"/>
    <col min="6408" max="6408" width="25.88671875" customWidth="1"/>
    <col min="6409" max="6409" width="9.77734375" customWidth="1"/>
    <col min="6660" max="6660" width="24.44140625" customWidth="1"/>
    <col min="6661" max="6661" width="17.109375" customWidth="1"/>
    <col min="6662" max="6662" width="19.44140625" customWidth="1"/>
    <col min="6663" max="6663" width="17.109375" customWidth="1"/>
    <col min="6664" max="6664" width="25.88671875" customWidth="1"/>
    <col min="6665" max="6665" width="9.77734375" customWidth="1"/>
    <col min="6916" max="6916" width="24.44140625" customWidth="1"/>
    <col min="6917" max="6917" width="17.109375" customWidth="1"/>
    <col min="6918" max="6918" width="19.44140625" customWidth="1"/>
    <col min="6919" max="6919" width="17.109375" customWidth="1"/>
    <col min="6920" max="6920" width="25.88671875" customWidth="1"/>
    <col min="6921" max="6921" width="9.77734375" customWidth="1"/>
    <col min="7172" max="7172" width="24.44140625" customWidth="1"/>
    <col min="7173" max="7173" width="17.109375" customWidth="1"/>
    <col min="7174" max="7174" width="19.44140625" customWidth="1"/>
    <col min="7175" max="7175" width="17.109375" customWidth="1"/>
    <col min="7176" max="7176" width="25.88671875" customWidth="1"/>
    <col min="7177" max="7177" width="9.77734375" customWidth="1"/>
    <col min="7428" max="7428" width="24.44140625" customWidth="1"/>
    <col min="7429" max="7429" width="17.109375" customWidth="1"/>
    <col min="7430" max="7430" width="19.44140625" customWidth="1"/>
    <col min="7431" max="7431" width="17.109375" customWidth="1"/>
    <col min="7432" max="7432" width="25.88671875" customWidth="1"/>
    <col min="7433" max="7433" width="9.77734375" customWidth="1"/>
    <col min="7684" max="7684" width="24.44140625" customWidth="1"/>
    <col min="7685" max="7685" width="17.109375" customWidth="1"/>
    <col min="7686" max="7686" width="19.44140625" customWidth="1"/>
    <col min="7687" max="7687" width="17.109375" customWidth="1"/>
    <col min="7688" max="7688" width="25.88671875" customWidth="1"/>
    <col min="7689" max="7689" width="9.77734375" customWidth="1"/>
    <col min="7940" max="7940" width="24.44140625" customWidth="1"/>
    <col min="7941" max="7941" width="17.109375" customWidth="1"/>
    <col min="7942" max="7942" width="19.44140625" customWidth="1"/>
    <col min="7943" max="7943" width="17.109375" customWidth="1"/>
    <col min="7944" max="7944" width="25.88671875" customWidth="1"/>
    <col min="7945" max="7945" width="9.77734375" customWidth="1"/>
    <col min="8196" max="8196" width="24.44140625" customWidth="1"/>
    <col min="8197" max="8197" width="17.109375" customWidth="1"/>
    <col min="8198" max="8198" width="19.44140625" customWidth="1"/>
    <col min="8199" max="8199" width="17.109375" customWidth="1"/>
    <col min="8200" max="8200" width="25.88671875" customWidth="1"/>
    <col min="8201" max="8201" width="9.77734375" customWidth="1"/>
    <col min="8452" max="8452" width="24.44140625" customWidth="1"/>
    <col min="8453" max="8453" width="17.109375" customWidth="1"/>
    <col min="8454" max="8454" width="19.44140625" customWidth="1"/>
    <col min="8455" max="8455" width="17.109375" customWidth="1"/>
    <col min="8456" max="8456" width="25.88671875" customWidth="1"/>
    <col min="8457" max="8457" width="9.77734375" customWidth="1"/>
    <col min="8708" max="8708" width="24.44140625" customWidth="1"/>
    <col min="8709" max="8709" width="17.109375" customWidth="1"/>
    <col min="8710" max="8710" width="19.44140625" customWidth="1"/>
    <col min="8711" max="8711" width="17.109375" customWidth="1"/>
    <col min="8712" max="8712" width="25.88671875" customWidth="1"/>
    <col min="8713" max="8713" width="9.77734375" customWidth="1"/>
    <col min="8964" max="8964" width="24.44140625" customWidth="1"/>
    <col min="8965" max="8965" width="17.109375" customWidth="1"/>
    <col min="8966" max="8966" width="19.44140625" customWidth="1"/>
    <col min="8967" max="8967" width="17.109375" customWidth="1"/>
    <col min="8968" max="8968" width="25.88671875" customWidth="1"/>
    <col min="8969" max="8969" width="9.77734375" customWidth="1"/>
    <col min="9220" max="9220" width="24.44140625" customWidth="1"/>
    <col min="9221" max="9221" width="17.109375" customWidth="1"/>
    <col min="9222" max="9222" width="19.44140625" customWidth="1"/>
    <col min="9223" max="9223" width="17.109375" customWidth="1"/>
    <col min="9224" max="9224" width="25.88671875" customWidth="1"/>
    <col min="9225" max="9225" width="9.77734375" customWidth="1"/>
    <col min="9476" max="9476" width="24.44140625" customWidth="1"/>
    <col min="9477" max="9477" width="17.109375" customWidth="1"/>
    <col min="9478" max="9478" width="19.44140625" customWidth="1"/>
    <col min="9479" max="9479" width="17.109375" customWidth="1"/>
    <col min="9480" max="9480" width="25.88671875" customWidth="1"/>
    <col min="9481" max="9481" width="9.77734375" customWidth="1"/>
    <col min="9732" max="9732" width="24.44140625" customWidth="1"/>
    <col min="9733" max="9733" width="17.109375" customWidth="1"/>
    <col min="9734" max="9734" width="19.44140625" customWidth="1"/>
    <col min="9735" max="9735" width="17.109375" customWidth="1"/>
    <col min="9736" max="9736" width="25.88671875" customWidth="1"/>
    <col min="9737" max="9737" width="9.77734375" customWidth="1"/>
    <col min="9988" max="9988" width="24.44140625" customWidth="1"/>
    <col min="9989" max="9989" width="17.109375" customWidth="1"/>
    <col min="9990" max="9990" width="19.44140625" customWidth="1"/>
    <col min="9991" max="9991" width="17.109375" customWidth="1"/>
    <col min="9992" max="9992" width="25.88671875" customWidth="1"/>
    <col min="9993" max="9993" width="9.77734375" customWidth="1"/>
    <col min="10244" max="10244" width="24.44140625" customWidth="1"/>
    <col min="10245" max="10245" width="17.109375" customWidth="1"/>
    <col min="10246" max="10246" width="19.44140625" customWidth="1"/>
    <col min="10247" max="10247" width="17.109375" customWidth="1"/>
    <col min="10248" max="10248" width="25.88671875" customWidth="1"/>
    <col min="10249" max="10249" width="9.77734375" customWidth="1"/>
    <col min="10500" max="10500" width="24.44140625" customWidth="1"/>
    <col min="10501" max="10501" width="17.109375" customWidth="1"/>
    <col min="10502" max="10502" width="19.44140625" customWidth="1"/>
    <col min="10503" max="10503" width="17.109375" customWidth="1"/>
    <col min="10504" max="10504" width="25.88671875" customWidth="1"/>
    <col min="10505" max="10505" width="9.77734375" customWidth="1"/>
    <col min="10756" max="10756" width="24.44140625" customWidth="1"/>
    <col min="10757" max="10757" width="17.109375" customWidth="1"/>
    <col min="10758" max="10758" width="19.44140625" customWidth="1"/>
    <col min="10759" max="10759" width="17.109375" customWidth="1"/>
    <col min="10760" max="10760" width="25.88671875" customWidth="1"/>
    <col min="10761" max="10761" width="9.77734375" customWidth="1"/>
    <col min="11012" max="11012" width="24.44140625" customWidth="1"/>
    <col min="11013" max="11013" width="17.109375" customWidth="1"/>
    <col min="11014" max="11014" width="19.44140625" customWidth="1"/>
    <col min="11015" max="11015" width="17.109375" customWidth="1"/>
    <col min="11016" max="11016" width="25.88671875" customWidth="1"/>
    <col min="11017" max="11017" width="9.77734375" customWidth="1"/>
    <col min="11268" max="11268" width="24.44140625" customWidth="1"/>
    <col min="11269" max="11269" width="17.109375" customWidth="1"/>
    <col min="11270" max="11270" width="19.44140625" customWidth="1"/>
    <col min="11271" max="11271" width="17.109375" customWidth="1"/>
    <col min="11272" max="11272" width="25.88671875" customWidth="1"/>
    <col min="11273" max="11273" width="9.77734375" customWidth="1"/>
    <col min="11524" max="11524" width="24.44140625" customWidth="1"/>
    <col min="11525" max="11525" width="17.109375" customWidth="1"/>
    <col min="11526" max="11526" width="19.44140625" customWidth="1"/>
    <col min="11527" max="11527" width="17.109375" customWidth="1"/>
    <col min="11528" max="11528" width="25.88671875" customWidth="1"/>
    <col min="11529" max="11529" width="9.77734375" customWidth="1"/>
    <col min="11780" max="11780" width="24.44140625" customWidth="1"/>
    <col min="11781" max="11781" width="17.109375" customWidth="1"/>
    <col min="11782" max="11782" width="19.44140625" customWidth="1"/>
    <col min="11783" max="11783" width="17.109375" customWidth="1"/>
    <col min="11784" max="11784" width="25.88671875" customWidth="1"/>
    <col min="11785" max="11785" width="9.77734375" customWidth="1"/>
    <col min="12036" max="12036" width="24.44140625" customWidth="1"/>
    <col min="12037" max="12037" width="17.109375" customWidth="1"/>
    <col min="12038" max="12038" width="19.44140625" customWidth="1"/>
    <col min="12039" max="12039" width="17.109375" customWidth="1"/>
    <col min="12040" max="12040" width="25.88671875" customWidth="1"/>
    <col min="12041" max="12041" width="9.77734375" customWidth="1"/>
    <col min="12292" max="12292" width="24.44140625" customWidth="1"/>
    <col min="12293" max="12293" width="17.109375" customWidth="1"/>
    <col min="12294" max="12294" width="19.44140625" customWidth="1"/>
    <col min="12295" max="12295" width="17.109375" customWidth="1"/>
    <col min="12296" max="12296" width="25.88671875" customWidth="1"/>
    <col min="12297" max="12297" width="9.77734375" customWidth="1"/>
    <col min="12548" max="12548" width="24.44140625" customWidth="1"/>
    <col min="12549" max="12549" width="17.109375" customWidth="1"/>
    <col min="12550" max="12550" width="19.44140625" customWidth="1"/>
    <col min="12551" max="12551" width="17.109375" customWidth="1"/>
    <col min="12552" max="12552" width="25.88671875" customWidth="1"/>
    <col min="12553" max="12553" width="9.77734375" customWidth="1"/>
    <col min="12804" max="12804" width="24.44140625" customWidth="1"/>
    <col min="12805" max="12805" width="17.109375" customWidth="1"/>
    <col min="12806" max="12806" width="19.44140625" customWidth="1"/>
    <col min="12807" max="12807" width="17.109375" customWidth="1"/>
    <col min="12808" max="12808" width="25.88671875" customWidth="1"/>
    <col min="12809" max="12809" width="9.77734375" customWidth="1"/>
    <col min="13060" max="13060" width="24.44140625" customWidth="1"/>
    <col min="13061" max="13061" width="17.109375" customWidth="1"/>
    <col min="13062" max="13062" width="19.44140625" customWidth="1"/>
    <col min="13063" max="13063" width="17.109375" customWidth="1"/>
    <col min="13064" max="13064" width="25.88671875" customWidth="1"/>
    <col min="13065" max="13065" width="9.77734375" customWidth="1"/>
    <col min="13316" max="13316" width="24.44140625" customWidth="1"/>
    <col min="13317" max="13317" width="17.109375" customWidth="1"/>
    <col min="13318" max="13318" width="19.44140625" customWidth="1"/>
    <col min="13319" max="13319" width="17.109375" customWidth="1"/>
    <col min="13320" max="13320" width="25.88671875" customWidth="1"/>
    <col min="13321" max="13321" width="9.77734375" customWidth="1"/>
    <col min="13572" max="13572" width="24.44140625" customWidth="1"/>
    <col min="13573" max="13573" width="17.109375" customWidth="1"/>
    <col min="13574" max="13574" width="19.44140625" customWidth="1"/>
    <col min="13575" max="13575" width="17.109375" customWidth="1"/>
    <col min="13576" max="13576" width="25.88671875" customWidth="1"/>
    <col min="13577" max="13577" width="9.77734375" customWidth="1"/>
    <col min="13828" max="13828" width="24.44140625" customWidth="1"/>
    <col min="13829" max="13829" width="17.109375" customWidth="1"/>
    <col min="13830" max="13830" width="19.44140625" customWidth="1"/>
    <col min="13831" max="13831" width="17.109375" customWidth="1"/>
    <col min="13832" max="13832" width="25.88671875" customWidth="1"/>
    <col min="13833" max="13833" width="9.77734375" customWidth="1"/>
    <col min="14084" max="14084" width="24.44140625" customWidth="1"/>
    <col min="14085" max="14085" width="17.109375" customWidth="1"/>
    <col min="14086" max="14086" width="19.44140625" customWidth="1"/>
    <col min="14087" max="14087" width="17.109375" customWidth="1"/>
    <col min="14088" max="14088" width="25.88671875" customWidth="1"/>
    <col min="14089" max="14089" width="9.77734375" customWidth="1"/>
    <col min="14340" max="14340" width="24.44140625" customWidth="1"/>
    <col min="14341" max="14341" width="17.109375" customWidth="1"/>
    <col min="14342" max="14342" width="19.44140625" customWidth="1"/>
    <col min="14343" max="14343" width="17.109375" customWidth="1"/>
    <col min="14344" max="14344" width="25.88671875" customWidth="1"/>
    <col min="14345" max="14345" width="9.77734375" customWidth="1"/>
    <col min="14596" max="14596" width="24.44140625" customWidth="1"/>
    <col min="14597" max="14597" width="17.109375" customWidth="1"/>
    <col min="14598" max="14598" width="19.44140625" customWidth="1"/>
    <col min="14599" max="14599" width="17.109375" customWidth="1"/>
    <col min="14600" max="14600" width="25.88671875" customWidth="1"/>
    <col min="14601" max="14601" width="9.77734375" customWidth="1"/>
    <col min="14852" max="14852" width="24.44140625" customWidth="1"/>
    <col min="14853" max="14853" width="17.109375" customWidth="1"/>
    <col min="14854" max="14854" width="19.44140625" customWidth="1"/>
    <col min="14855" max="14855" width="17.109375" customWidth="1"/>
    <col min="14856" max="14856" width="25.88671875" customWidth="1"/>
    <col min="14857" max="14857" width="9.77734375" customWidth="1"/>
    <col min="15108" max="15108" width="24.44140625" customWidth="1"/>
    <col min="15109" max="15109" width="17.109375" customWidth="1"/>
    <col min="15110" max="15110" width="19.44140625" customWidth="1"/>
    <col min="15111" max="15111" width="17.109375" customWidth="1"/>
    <col min="15112" max="15112" width="25.88671875" customWidth="1"/>
    <col min="15113" max="15113" width="9.77734375" customWidth="1"/>
    <col min="15364" max="15364" width="24.44140625" customWidth="1"/>
    <col min="15365" max="15365" width="17.109375" customWidth="1"/>
    <col min="15366" max="15366" width="19.44140625" customWidth="1"/>
    <col min="15367" max="15367" width="17.109375" customWidth="1"/>
    <col min="15368" max="15368" width="25.88671875" customWidth="1"/>
    <col min="15369" max="15369" width="9.77734375" customWidth="1"/>
    <col min="15620" max="15620" width="24.44140625" customWidth="1"/>
    <col min="15621" max="15621" width="17.109375" customWidth="1"/>
    <col min="15622" max="15622" width="19.44140625" customWidth="1"/>
    <col min="15623" max="15623" width="17.109375" customWidth="1"/>
    <col min="15624" max="15624" width="25.88671875" customWidth="1"/>
    <col min="15625" max="15625" width="9.77734375" customWidth="1"/>
    <col min="15876" max="15876" width="24.44140625" customWidth="1"/>
    <col min="15877" max="15877" width="17.109375" customWidth="1"/>
    <col min="15878" max="15878" width="19.44140625" customWidth="1"/>
    <col min="15879" max="15879" width="17.109375" customWidth="1"/>
    <col min="15880" max="15880" width="25.88671875" customWidth="1"/>
    <col min="15881" max="15881" width="9.77734375" customWidth="1"/>
    <col min="16132" max="16132" width="24.44140625" customWidth="1"/>
    <col min="16133" max="16133" width="17.109375" customWidth="1"/>
    <col min="16134" max="16134" width="19.44140625" customWidth="1"/>
    <col min="16135" max="16135" width="17.109375" customWidth="1"/>
    <col min="16136" max="16136" width="25.88671875" customWidth="1"/>
    <col min="16137" max="16137" width="9.77734375" customWidth="1"/>
  </cols>
  <sheetData>
    <row r="1" spans="1:11" ht="24">
      <c r="A1" s="148" t="s">
        <v>224</v>
      </c>
    </row>
    <row r="2" spans="1:11" ht="17.25">
      <c r="A2" s="151"/>
      <c r="B2" s="152" t="s">
        <v>178</v>
      </c>
      <c r="C2" s="151"/>
      <c r="D2" s="151"/>
      <c r="E2" s="151"/>
      <c r="F2" s="151"/>
      <c r="G2" s="151"/>
      <c r="H2" s="153"/>
      <c r="I2" s="153"/>
      <c r="J2" s="153"/>
      <c r="K2" s="153"/>
    </row>
    <row r="3" spans="1:11" ht="17.25">
      <c r="A3" s="151"/>
      <c r="B3" s="152" t="s">
        <v>179</v>
      </c>
      <c r="C3" s="151"/>
      <c r="D3" s="151"/>
      <c r="E3" s="151"/>
      <c r="F3" s="151"/>
      <c r="G3" s="154"/>
      <c r="H3" s="153"/>
      <c r="I3" s="153"/>
      <c r="J3" s="153"/>
      <c r="K3" s="153"/>
    </row>
    <row r="4" spans="1:11" ht="17.25">
      <c r="A4" s="151"/>
      <c r="B4" s="152" t="s">
        <v>180</v>
      </c>
      <c r="C4" s="151"/>
      <c r="D4" s="151"/>
      <c r="E4" s="151"/>
      <c r="F4" s="151"/>
      <c r="G4" s="154"/>
      <c r="H4" s="153"/>
      <c r="I4" s="153"/>
      <c r="J4" s="153"/>
      <c r="K4" s="153"/>
    </row>
    <row r="5" spans="1:11" ht="17.25">
      <c r="B5" s="155" t="s">
        <v>181</v>
      </c>
      <c r="G5" s="156"/>
    </row>
    <row r="6" spans="1:11" ht="17.25">
      <c r="B6" s="155" t="s">
        <v>182</v>
      </c>
      <c r="G6" s="156"/>
      <c r="H6" s="157" t="s">
        <v>183</v>
      </c>
      <c r="J6" s="158"/>
      <c r="K6" s="158"/>
    </row>
    <row r="7" spans="1:11" ht="17.45" customHeight="1">
      <c r="B7" s="249" t="s">
        <v>184</v>
      </c>
      <c r="C7" s="250" t="s">
        <v>185</v>
      </c>
      <c r="D7" s="250"/>
      <c r="E7" s="249" t="s">
        <v>186</v>
      </c>
      <c r="F7" s="250" t="s">
        <v>187</v>
      </c>
      <c r="G7" s="257" t="s">
        <v>223</v>
      </c>
      <c r="H7" s="258"/>
      <c r="I7" s="258"/>
      <c r="J7" s="258"/>
      <c r="K7" s="259"/>
    </row>
    <row r="8" spans="1:11" ht="15.6" customHeight="1">
      <c r="B8" s="249"/>
      <c r="C8" s="251" t="s">
        <v>188</v>
      </c>
      <c r="D8" s="253" t="s">
        <v>189</v>
      </c>
      <c r="E8" s="250"/>
      <c r="F8" s="250"/>
      <c r="G8" s="253" t="s">
        <v>190</v>
      </c>
      <c r="H8" s="255" t="s">
        <v>191</v>
      </c>
      <c r="I8" s="255" t="s">
        <v>192</v>
      </c>
      <c r="J8" s="255" t="s">
        <v>193</v>
      </c>
      <c r="K8" s="247" t="s">
        <v>222</v>
      </c>
    </row>
    <row r="9" spans="1:11">
      <c r="A9" s="159"/>
      <c r="B9" s="250"/>
      <c r="C9" s="252"/>
      <c r="D9" s="254"/>
      <c r="E9" s="250"/>
      <c r="F9" s="250"/>
      <c r="G9" s="252"/>
      <c r="H9" s="256"/>
      <c r="I9" s="255"/>
      <c r="J9" s="256"/>
      <c r="K9" s="248"/>
    </row>
    <row r="10" spans="1:11">
      <c r="B10" s="160" t="s">
        <v>194</v>
      </c>
      <c r="C10" s="161" t="s">
        <v>195</v>
      </c>
      <c r="D10" s="161" t="s">
        <v>196</v>
      </c>
      <c r="E10" s="161" t="s">
        <v>197</v>
      </c>
      <c r="F10" s="161" t="s">
        <v>198</v>
      </c>
      <c r="G10" s="162" t="s">
        <v>199</v>
      </c>
      <c r="H10" s="163" t="s">
        <v>200</v>
      </c>
      <c r="I10" s="163" t="s">
        <v>201</v>
      </c>
      <c r="J10" s="163" t="s">
        <v>202</v>
      </c>
      <c r="K10" s="163"/>
    </row>
    <row r="11" spans="1:11">
      <c r="B11" s="164"/>
      <c r="C11" s="165"/>
      <c r="D11" s="165"/>
      <c r="E11" s="165"/>
      <c r="F11" s="165"/>
      <c r="G11" s="166" t="s">
        <v>203</v>
      </c>
      <c r="H11" s="163" t="s">
        <v>200</v>
      </c>
      <c r="I11" s="163" t="s">
        <v>204</v>
      </c>
      <c r="J11" s="163" t="s">
        <v>202</v>
      </c>
      <c r="K11" s="163"/>
    </row>
    <row r="12" spans="1:11">
      <c r="B12" s="164"/>
      <c r="C12" s="165"/>
      <c r="D12" s="165"/>
      <c r="E12" s="165"/>
      <c r="F12" s="165"/>
      <c r="G12" s="166" t="s">
        <v>205</v>
      </c>
      <c r="H12" s="163" t="s">
        <v>200</v>
      </c>
      <c r="I12" s="163" t="s">
        <v>206</v>
      </c>
      <c r="J12" s="163" t="s">
        <v>207</v>
      </c>
      <c r="K12" s="163"/>
    </row>
    <row r="13" spans="1:11">
      <c r="B13" s="164"/>
      <c r="C13" s="165"/>
      <c r="D13" s="165"/>
      <c r="E13" s="165"/>
      <c r="F13" s="165"/>
      <c r="G13" s="166" t="s">
        <v>208</v>
      </c>
      <c r="H13" s="163" t="s">
        <v>209</v>
      </c>
      <c r="I13" s="163" t="s">
        <v>210</v>
      </c>
      <c r="J13" s="163" t="s">
        <v>211</v>
      </c>
      <c r="K13" s="163"/>
    </row>
    <row r="14" spans="1:11">
      <c r="B14" s="167"/>
      <c r="C14" s="168"/>
      <c r="D14" s="168"/>
      <c r="E14" s="168"/>
      <c r="F14" s="168"/>
      <c r="G14" s="166" t="s">
        <v>212</v>
      </c>
      <c r="H14" s="163" t="s">
        <v>209</v>
      </c>
      <c r="I14" s="163" t="s">
        <v>213</v>
      </c>
      <c r="J14" s="163" t="s">
        <v>211</v>
      </c>
      <c r="K14" s="163"/>
    </row>
    <row r="15" spans="1:11">
      <c r="B15" s="160" t="s">
        <v>214</v>
      </c>
      <c r="C15" s="161" t="s">
        <v>215</v>
      </c>
      <c r="D15" s="161" t="s">
        <v>216</v>
      </c>
      <c r="E15" s="161" t="s">
        <v>217</v>
      </c>
      <c r="F15" s="161" t="s">
        <v>218</v>
      </c>
      <c r="G15" s="162" t="s">
        <v>199</v>
      </c>
      <c r="H15" s="163" t="s">
        <v>200</v>
      </c>
      <c r="I15" s="163" t="s">
        <v>201</v>
      </c>
      <c r="J15" s="163" t="s">
        <v>202</v>
      </c>
      <c r="K15" s="163"/>
    </row>
    <row r="16" spans="1:11">
      <c r="B16" s="164"/>
      <c r="C16" s="165"/>
      <c r="D16" s="165"/>
      <c r="E16" s="165"/>
      <c r="F16" s="165"/>
      <c r="G16" s="166" t="s">
        <v>219</v>
      </c>
      <c r="H16" s="163" t="s">
        <v>200</v>
      </c>
      <c r="I16" s="163" t="s">
        <v>220</v>
      </c>
      <c r="J16" s="163" t="s">
        <v>199</v>
      </c>
      <c r="K16" s="163"/>
    </row>
    <row r="17" spans="2:11">
      <c r="B17" s="167"/>
      <c r="C17" s="168"/>
      <c r="D17" s="168"/>
      <c r="E17" s="168"/>
      <c r="F17" s="168"/>
      <c r="G17" s="166" t="s">
        <v>221</v>
      </c>
      <c r="H17" s="163" t="s">
        <v>209</v>
      </c>
      <c r="I17" s="163" t="s">
        <v>210</v>
      </c>
      <c r="J17" s="163" t="s">
        <v>211</v>
      </c>
      <c r="K17" s="163"/>
    </row>
    <row r="18" spans="2:11">
      <c r="B18" s="160"/>
      <c r="C18" s="161"/>
      <c r="D18" s="161"/>
      <c r="E18" s="161"/>
      <c r="F18" s="161"/>
      <c r="G18" s="169"/>
      <c r="H18" s="163"/>
      <c r="I18" s="163"/>
      <c r="J18" s="163"/>
      <c r="K18" s="163"/>
    </row>
    <row r="19" spans="2:11">
      <c r="B19" s="164"/>
      <c r="C19" s="165"/>
      <c r="D19" s="165"/>
      <c r="E19" s="165"/>
      <c r="F19" s="165"/>
      <c r="G19" s="169"/>
      <c r="H19" s="163"/>
      <c r="I19" s="163"/>
      <c r="J19" s="163"/>
      <c r="K19" s="163"/>
    </row>
    <row r="20" spans="2:11">
      <c r="B20" s="164"/>
      <c r="C20" s="165"/>
      <c r="D20" s="165"/>
      <c r="E20" s="165"/>
      <c r="F20" s="165"/>
      <c r="G20" s="169"/>
      <c r="H20" s="163"/>
      <c r="I20" s="163"/>
      <c r="J20" s="163"/>
      <c r="K20" s="163"/>
    </row>
    <row r="21" spans="2:11">
      <c r="B21" s="167"/>
      <c r="C21" s="168"/>
      <c r="D21" s="168"/>
      <c r="E21" s="168"/>
      <c r="F21" s="168"/>
      <c r="G21" s="169"/>
      <c r="H21" s="163"/>
      <c r="I21" s="163"/>
      <c r="J21" s="163"/>
      <c r="K21" s="163"/>
    </row>
    <row r="22" spans="2:11">
      <c r="B22" s="160"/>
      <c r="C22" s="161"/>
      <c r="D22" s="161"/>
      <c r="E22" s="161"/>
      <c r="F22" s="161"/>
      <c r="G22" s="169"/>
      <c r="H22" s="163"/>
      <c r="I22" s="163"/>
      <c r="J22" s="163"/>
      <c r="K22" s="163"/>
    </row>
    <row r="23" spans="2:11">
      <c r="B23" s="164"/>
      <c r="C23" s="165"/>
      <c r="D23" s="165"/>
      <c r="E23" s="165"/>
      <c r="F23" s="165"/>
      <c r="G23" s="169"/>
      <c r="H23" s="163"/>
      <c r="I23" s="163"/>
      <c r="J23" s="163"/>
      <c r="K23" s="163"/>
    </row>
    <row r="24" spans="2:11">
      <c r="B24" s="164"/>
      <c r="C24" s="165"/>
      <c r="D24" s="165"/>
      <c r="E24" s="165"/>
      <c r="F24" s="165"/>
      <c r="G24" s="169"/>
      <c r="H24" s="163"/>
      <c r="I24" s="163"/>
      <c r="J24" s="163"/>
      <c r="K24" s="163"/>
    </row>
    <row r="25" spans="2:11">
      <c r="B25" s="167"/>
      <c r="C25" s="168"/>
      <c r="D25" s="168"/>
      <c r="E25" s="168"/>
      <c r="F25" s="168"/>
      <c r="G25" s="169"/>
      <c r="H25" s="163"/>
      <c r="I25" s="163"/>
      <c r="J25" s="163"/>
      <c r="K25" s="163"/>
    </row>
    <row r="26" spans="2:11">
      <c r="B26" s="160"/>
      <c r="C26" s="161"/>
      <c r="D26" s="161"/>
      <c r="E26" s="161"/>
      <c r="F26" s="161"/>
      <c r="G26" s="169"/>
      <c r="H26" s="163"/>
      <c r="I26" s="163"/>
      <c r="J26" s="163"/>
      <c r="K26" s="163"/>
    </row>
    <row r="27" spans="2:11">
      <c r="B27" s="164"/>
      <c r="C27" s="165"/>
      <c r="D27" s="165"/>
      <c r="E27" s="165"/>
      <c r="F27" s="165"/>
      <c r="G27" s="169"/>
      <c r="H27" s="163"/>
      <c r="I27" s="163"/>
      <c r="J27" s="163"/>
      <c r="K27" s="163"/>
    </row>
    <row r="28" spans="2:11">
      <c r="B28" s="164"/>
      <c r="C28" s="165"/>
      <c r="D28" s="165"/>
      <c r="E28" s="165"/>
      <c r="F28" s="165"/>
      <c r="G28" s="169"/>
      <c r="H28" s="163"/>
      <c r="I28" s="163"/>
      <c r="J28" s="163"/>
      <c r="K28" s="163"/>
    </row>
    <row r="29" spans="2:11">
      <c r="B29" s="167"/>
      <c r="C29" s="168"/>
      <c r="D29" s="168"/>
      <c r="E29" s="168"/>
      <c r="F29" s="168"/>
      <c r="G29" s="169"/>
      <c r="H29" s="163"/>
      <c r="I29" s="163"/>
      <c r="J29" s="163"/>
      <c r="K29" s="163"/>
    </row>
    <row r="30" spans="2:11">
      <c r="B30" s="160"/>
      <c r="C30" s="161"/>
      <c r="D30" s="161"/>
      <c r="E30" s="161"/>
      <c r="F30" s="161"/>
      <c r="G30" s="169"/>
      <c r="H30" s="163"/>
      <c r="I30" s="163"/>
      <c r="J30" s="163"/>
      <c r="K30" s="163"/>
    </row>
    <row r="31" spans="2:11">
      <c r="B31" s="164"/>
      <c r="C31" s="165"/>
      <c r="D31" s="165"/>
      <c r="E31" s="165"/>
      <c r="F31" s="165"/>
      <c r="G31" s="169"/>
      <c r="H31" s="163"/>
      <c r="I31" s="163"/>
      <c r="J31" s="163"/>
      <c r="K31" s="163"/>
    </row>
    <row r="32" spans="2:11">
      <c r="B32" s="164"/>
      <c r="C32" s="165"/>
      <c r="D32" s="165"/>
      <c r="E32" s="165"/>
      <c r="F32" s="165"/>
      <c r="G32" s="169"/>
      <c r="H32" s="163"/>
      <c r="I32" s="163"/>
      <c r="J32" s="163"/>
      <c r="K32" s="163"/>
    </row>
    <row r="33" spans="2:11">
      <c r="B33" s="167"/>
      <c r="C33" s="168"/>
      <c r="D33" s="168"/>
      <c r="E33" s="168"/>
      <c r="F33" s="168"/>
      <c r="G33" s="169"/>
      <c r="H33" s="163"/>
      <c r="I33" s="163"/>
      <c r="J33" s="163"/>
      <c r="K33" s="163"/>
    </row>
    <row r="34" spans="2:11">
      <c r="B34" s="170"/>
    </row>
  </sheetData>
  <mergeCells count="12">
    <mergeCell ref="K8:K9"/>
    <mergeCell ref="B7:B9"/>
    <mergeCell ref="C7:D7"/>
    <mergeCell ref="E7:E9"/>
    <mergeCell ref="F7:F9"/>
    <mergeCell ref="C8:C9"/>
    <mergeCell ref="D8:D9"/>
    <mergeCell ref="G8:G9"/>
    <mergeCell ref="H8:H9"/>
    <mergeCell ref="I8:I9"/>
    <mergeCell ref="J8:J9"/>
    <mergeCell ref="G7:K7"/>
  </mergeCells>
  <phoneticPr fontId="1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9A4727-9DBA-4A6D-9A54-3997085FB78B}"/>
</file>

<file path=customXml/itemProps2.xml><?xml version="1.0" encoding="utf-8"?>
<ds:datastoreItem xmlns:ds="http://schemas.openxmlformats.org/officeDocument/2006/customXml" ds:itemID="{C4DA96D9-E743-495A-BF27-32CC5F826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1.설비견적서(표지)</vt:lpstr>
      <vt:lpstr>2.설비견적양식(Sub)</vt:lpstr>
      <vt:lpstr>3.상세 견적(Detail)</vt:lpstr>
      <vt:lpstr>4.외주계획서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박근재</dc:creator>
  <cp:lastModifiedBy>k</cp:lastModifiedBy>
  <cp:lastPrinted>2012-02-17T07:41:01Z</cp:lastPrinted>
  <dcterms:created xsi:type="dcterms:W3CDTF">2005-05-12T01:39:55Z</dcterms:created>
  <dcterms:modified xsi:type="dcterms:W3CDTF">2022-10-20T07:39:52Z</dcterms:modified>
</cp:coreProperties>
</file>