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LG이노텍\220818 XY CAL 장비 김명섭책임\문서\"/>
    </mc:Choice>
  </mc:AlternateContent>
  <bookViews>
    <workbookView xWindow="0" yWindow="0" windowWidth="28800" windowHeight="12870"/>
  </bookViews>
  <sheets>
    <sheet name="1. 표지" sheetId="2" r:id="rId1"/>
    <sheet name="1. 이동식 차트 견적서" sheetId="1" r:id="rId2"/>
  </sheets>
  <definedNames>
    <definedName name="_xlnm.Print_Area" localSheetId="0">'1. 표지'!$A$1:$I$42</definedName>
    <definedName name="_xlnm.Print_Titles" localSheetId="1">'1. 이동식 차트 견적서'!$3:$3</definedName>
    <definedName name="Z_01FC712D_BF08_45FF_B0E5_A0BA67680992_.wvu.PrintArea" localSheetId="1" hidden="1">'1. 이동식 차트 견적서'!$A$1:$L$3</definedName>
    <definedName name="Z_01FC712D_BF08_45FF_B0E5_A0BA67680992_.wvu.PrintArea" localSheetId="0" hidden="1">'1. 표지'!$A$1:$I$42</definedName>
    <definedName name="Z_01FC712D_BF08_45FF_B0E5_A0BA67680992_.wvu.PrintTitles" localSheetId="1" hidden="1">'1. 이동식 차트 견적서'!$3:$3</definedName>
    <definedName name="Z_2321D4CD_DE59_4B3D_BAD2_3B5FFEB347E6_.wvu.Rows" localSheetId="0" hidden="1">'1. 표지'!#REF!</definedName>
    <definedName name="Z_233CF5D0_274C_4123_A768_35414F5DBBA3_.wvu.Rows" localSheetId="0" hidden="1">'1. 표지'!#REF!</definedName>
    <definedName name="Z_2A954111_C205_47D0_9A0F_FF86144AF9FF_.wvu.PrintArea" localSheetId="1" hidden="1">'1. 이동식 차트 견적서'!$A$1:$L$3</definedName>
    <definedName name="Z_2A954111_C205_47D0_9A0F_FF86144AF9FF_.wvu.PrintArea" localSheetId="0" hidden="1">'1. 표지'!$A$1:$I$42</definedName>
    <definedName name="Z_2A954111_C205_47D0_9A0F_FF86144AF9FF_.wvu.PrintTitles" localSheetId="1" hidden="1">'1. 이동식 차트 견적서'!$3:$3</definedName>
    <definedName name="Z_4A58289C_5410_449B_B6A3_0DD78F4210C7_.wvu.Rows" localSheetId="0" hidden="1">'1. 표지'!#REF!</definedName>
    <definedName name="Z_598D12DC_6F15_4DC8_A7E7_ED3C06D53775_.wvu.PrintArea" localSheetId="1" hidden="1">'1. 이동식 차트 견적서'!$A$1:$L$3</definedName>
    <definedName name="Z_598D12DC_6F15_4DC8_A7E7_ED3C06D53775_.wvu.PrintArea" localSheetId="0" hidden="1">'1. 표지'!$A$1:$I$42</definedName>
    <definedName name="Z_598D12DC_6F15_4DC8_A7E7_ED3C06D53775_.wvu.PrintTitles" localSheetId="1" hidden="1">'1. 이동식 차트 견적서'!$3:$3</definedName>
    <definedName name="Z_7BA2B3CE_18D9_4879_B004_B798D633932A_.wvu.PrintArea" localSheetId="1" hidden="1">'1. 이동식 차트 견적서'!$A$1:$L$3</definedName>
    <definedName name="Z_7BA2B3CE_18D9_4879_B004_B798D633932A_.wvu.PrintArea" localSheetId="0" hidden="1">'1. 표지'!$A$1:$I$42</definedName>
    <definedName name="Z_7BA2B3CE_18D9_4879_B004_B798D633932A_.wvu.PrintTitles" localSheetId="1" hidden="1">'1. 이동식 차트 견적서'!$3:$3</definedName>
    <definedName name="Z_7F8E88D5_9306_458B_9B9B_244650D2C54E_.wvu.PrintArea" localSheetId="1" hidden="1">'1. 이동식 차트 견적서'!$A$1:$L$3</definedName>
    <definedName name="Z_7F8E88D5_9306_458B_9B9B_244650D2C54E_.wvu.PrintArea" localSheetId="0" hidden="1">'1. 표지'!$A$1:$I$42</definedName>
    <definedName name="Z_7F8E88D5_9306_458B_9B9B_244650D2C54E_.wvu.PrintTitles" localSheetId="1" hidden="1">'1. 이동식 차트 견적서'!$3:$3</definedName>
    <definedName name="Z_90B73C8A_D313_48A9_B95A_CBE404B6B673_.wvu.PrintArea" localSheetId="1" hidden="1">'1. 이동식 차트 견적서'!$A$1:$L$3</definedName>
    <definedName name="Z_90B73C8A_D313_48A9_B95A_CBE404B6B673_.wvu.PrintArea" localSheetId="0" hidden="1">'1. 표지'!$A$1:$I$42</definedName>
    <definedName name="Z_90B73C8A_D313_48A9_B95A_CBE404B6B673_.wvu.PrintTitles" localSheetId="1" hidden="1">'1. 이동식 차트 견적서'!$3:$3</definedName>
    <definedName name="Z_AFC8F6D0_4BD4_4022_B410_32CC0D7F3982_.wvu.Rows" localSheetId="0" hidden="1">'1. 표지'!#REF!</definedName>
    <definedName name="Z_E922CFE2_D6C1_48B4_8E99_7466BBB8D849_.wvu.PrintArea" localSheetId="1" hidden="1">'1. 이동식 차트 견적서'!$A$1:$L$3</definedName>
    <definedName name="Z_E922CFE2_D6C1_48B4_8E99_7466BBB8D849_.wvu.PrintArea" localSheetId="0" hidden="1">'1. 표지'!$A$1:$I$42</definedName>
    <definedName name="Z_E922CFE2_D6C1_48B4_8E99_7466BBB8D849_.wvu.PrintTitles" localSheetId="1" hidden="1">'1. 이동식 차트 견적서'!$3:$3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H18" i="2" s="1"/>
  <c r="H29" i="2" s="1"/>
  <c r="H30" i="2" s="1"/>
  <c r="E15" i="2"/>
  <c r="D15" i="2"/>
  <c r="K7" i="1"/>
  <c r="K38" i="1"/>
  <c r="K37" i="1"/>
  <c r="K34" i="1"/>
  <c r="K33" i="1"/>
  <c r="K32" i="1"/>
  <c r="K31" i="1"/>
  <c r="K30" i="1"/>
  <c r="K29" i="1"/>
  <c r="K28" i="1"/>
  <c r="K27" i="1"/>
  <c r="K26" i="1"/>
  <c r="K25" i="1"/>
  <c r="K24" i="1"/>
  <c r="K23" i="1"/>
  <c r="K18" i="1"/>
  <c r="K17" i="1"/>
  <c r="K16" i="1"/>
  <c r="K15" i="1"/>
  <c r="K14" i="1"/>
  <c r="K13" i="1"/>
  <c r="K10" i="1"/>
  <c r="K9" i="1"/>
  <c r="K8" i="1"/>
  <c r="K6" i="1"/>
  <c r="K5" i="1"/>
  <c r="K4" i="1"/>
  <c r="C15" i="2" l="1"/>
  <c r="F15" i="2" s="1"/>
  <c r="H31" i="2"/>
  <c r="K39" i="1"/>
  <c r="K35" i="1"/>
  <c r="K21" i="1"/>
  <c r="K12" i="1"/>
  <c r="K22" i="1" l="1"/>
  <c r="J40" i="1" l="1"/>
  <c r="K40" i="1" s="1"/>
  <c r="J41" i="1"/>
  <c r="K41" i="1" s="1"/>
  <c r="K42" i="1" l="1"/>
  <c r="K43" i="1" s="1"/>
</calcChain>
</file>

<file path=xl/sharedStrings.xml><?xml version="1.0" encoding="utf-8"?>
<sst xmlns="http://schemas.openxmlformats.org/spreadsheetml/2006/main" count="144" uniqueCount="123">
  <si>
    <t>세   부   견   적   서</t>
    <phoneticPr fontId="4" type="noConversion"/>
  </si>
  <si>
    <t>NO.</t>
    <phoneticPr fontId="4" type="noConversion"/>
  </si>
  <si>
    <t>공정</t>
    <phoneticPr fontId="6" type="noConversion"/>
  </si>
  <si>
    <t>세부공정</t>
    <phoneticPr fontId="4" type="noConversion"/>
  </si>
  <si>
    <t>항      목</t>
    <phoneticPr fontId="4" type="noConversion"/>
  </si>
  <si>
    <t>품      명</t>
    <phoneticPr fontId="6" type="noConversion"/>
  </si>
  <si>
    <t>제조사</t>
    <phoneticPr fontId="6" type="noConversion"/>
  </si>
  <si>
    <t>모델 및 규격/구매품</t>
  </si>
  <si>
    <t>수량</t>
    <phoneticPr fontId="4" type="noConversion"/>
  </si>
  <si>
    <t>단위</t>
    <phoneticPr fontId="4" type="noConversion"/>
  </si>
  <si>
    <t>단가</t>
    <phoneticPr fontId="4" type="noConversion"/>
  </si>
  <si>
    <t>금      액</t>
    <phoneticPr fontId="4" type="noConversion"/>
  </si>
  <si>
    <t>비   고</t>
    <phoneticPr fontId="4" type="noConversion"/>
  </si>
  <si>
    <t>LiDAR Cal. 장비(XY장비)</t>
    <phoneticPr fontId="8" type="noConversion"/>
  </si>
  <si>
    <t>구매품</t>
    <phoneticPr fontId="6" type="noConversion"/>
  </si>
  <si>
    <t>힌지</t>
    <phoneticPr fontId="6" type="noConversion"/>
  </si>
  <si>
    <t>byhc-6056</t>
    <phoneticPr fontId="6" type="noConversion"/>
  </si>
  <si>
    <t>EA</t>
    <phoneticPr fontId="6" type="noConversion"/>
  </si>
  <si>
    <t>자석</t>
    <phoneticPr fontId="6" type="noConversion"/>
  </si>
  <si>
    <t>BY3-30</t>
    <phoneticPr fontId="6" type="noConversion"/>
  </si>
  <si>
    <t>Leveling Foot</t>
    <phoneticPr fontId="8" type="noConversion"/>
  </si>
  <si>
    <t>우일산업</t>
    <phoneticPr fontId="8" type="noConversion"/>
  </si>
  <si>
    <t>MFR78-M20-150L</t>
    <phoneticPr fontId="8" type="noConversion"/>
  </si>
  <si>
    <t>Caster</t>
    <phoneticPr fontId="8" type="noConversion"/>
  </si>
  <si>
    <t>지덕산업</t>
    <phoneticPr fontId="8" type="noConversion"/>
  </si>
  <si>
    <t>LED 광학센서</t>
    <phoneticPr fontId="8" type="noConversion"/>
  </si>
  <si>
    <t>사급</t>
    <phoneticPr fontId="8" type="noConversion"/>
  </si>
  <si>
    <t>SET</t>
    <phoneticPr fontId="8" type="noConversion"/>
  </si>
  <si>
    <t>구매품 소계</t>
    <phoneticPr fontId="6" type="noConversion"/>
  </si>
  <si>
    <t>가공품</t>
    <phoneticPr fontId="6" type="noConversion"/>
  </si>
  <si>
    <t>FRAME</t>
    <phoneticPr fontId="6" type="noConversion"/>
  </si>
  <si>
    <t>식</t>
    <phoneticPr fontId="6" type="noConversion"/>
  </si>
  <si>
    <t>MCT가공 외</t>
    <phoneticPr fontId="6" type="noConversion"/>
  </si>
  <si>
    <t>식</t>
    <phoneticPr fontId="6" type="noConversion"/>
  </si>
  <si>
    <t>도어 및 커버</t>
    <phoneticPr fontId="8" type="noConversion"/>
  </si>
  <si>
    <t>식</t>
    <phoneticPr fontId="8" type="noConversion"/>
  </si>
  <si>
    <t>자재비</t>
    <phoneticPr fontId="6" type="noConversion"/>
  </si>
  <si>
    <t>후처리</t>
    <phoneticPr fontId="8" type="noConversion"/>
  </si>
  <si>
    <t>잡자재</t>
    <phoneticPr fontId="6" type="noConversion"/>
  </si>
  <si>
    <t>볼트, 소모품등</t>
    <phoneticPr fontId="6" type="noConversion"/>
  </si>
  <si>
    <t>가공품 소계</t>
    <phoneticPr fontId="6" type="noConversion"/>
  </si>
  <si>
    <t>1) 재료비/가공비 소계</t>
    <phoneticPr fontId="6" type="noConversion"/>
  </si>
  <si>
    <t>인건비(노무비)</t>
    <phoneticPr fontId="6" type="noConversion"/>
  </si>
  <si>
    <t>기구</t>
    <phoneticPr fontId="6" type="noConversion"/>
  </si>
  <si>
    <t>설계</t>
    <phoneticPr fontId="6" type="noConversion"/>
  </si>
  <si>
    <t>MD</t>
    <phoneticPr fontId="6" type="noConversion"/>
  </si>
  <si>
    <t>기구 조립</t>
    <phoneticPr fontId="6" type="noConversion"/>
  </si>
  <si>
    <t>현장설치(출장)</t>
    <phoneticPr fontId="6" type="noConversion"/>
  </si>
  <si>
    <t>전장</t>
    <phoneticPr fontId="6" type="noConversion"/>
  </si>
  <si>
    <t>전장설계</t>
    <phoneticPr fontId="6" type="noConversion"/>
  </si>
  <si>
    <t>전장-판넬 배선 및 LOCAL</t>
    <phoneticPr fontId="6" type="noConversion"/>
  </si>
  <si>
    <t>프로그램</t>
    <phoneticPr fontId="6" type="noConversion"/>
  </si>
  <si>
    <t>프로그램 설계</t>
    <phoneticPr fontId="6" type="noConversion"/>
  </si>
  <si>
    <t>MD</t>
    <phoneticPr fontId="6" type="noConversion"/>
  </si>
  <si>
    <t>프로그램 UI 작화</t>
    <phoneticPr fontId="6" type="noConversion"/>
  </si>
  <si>
    <t>필수기능 제작</t>
    <phoneticPr fontId="6" type="noConversion"/>
  </si>
  <si>
    <t>식</t>
    <phoneticPr fontId="6" type="noConversion"/>
  </si>
  <si>
    <t>설비 제어 프로그램 제작</t>
    <phoneticPr fontId="6" type="noConversion"/>
  </si>
  <si>
    <t>매뉴얼 제작</t>
    <phoneticPr fontId="6" type="noConversion"/>
  </si>
  <si>
    <t>프로그램 시운전 및 테스트</t>
    <phoneticPr fontId="6" type="noConversion"/>
  </si>
  <si>
    <t>2) 인건비 소계</t>
    <phoneticPr fontId="6" type="noConversion"/>
  </si>
  <si>
    <t>경비</t>
    <phoneticPr fontId="6" type="noConversion"/>
  </si>
  <si>
    <t xml:space="preserve">포장비 </t>
    <phoneticPr fontId="6" type="noConversion"/>
  </si>
  <si>
    <t>운반비</t>
    <phoneticPr fontId="6" type="noConversion"/>
  </si>
  <si>
    <t>출장비</t>
    <phoneticPr fontId="6" type="noConversion"/>
  </si>
  <si>
    <t>2일</t>
    <phoneticPr fontId="6" type="noConversion"/>
  </si>
  <si>
    <t>3) 경비 소계</t>
    <phoneticPr fontId="6" type="noConversion"/>
  </si>
  <si>
    <t>일반관리비</t>
    <phoneticPr fontId="6" type="noConversion"/>
  </si>
  <si>
    <t>(재+노+경) × 5.0</t>
    <phoneticPr fontId="6" type="noConversion"/>
  </si>
  <si>
    <t>%</t>
    <phoneticPr fontId="6" type="noConversion"/>
  </si>
  <si>
    <t>기업이윤</t>
    <phoneticPr fontId="6" type="noConversion"/>
  </si>
  <si>
    <t>(재+노) × 10%</t>
    <phoneticPr fontId="6" type="noConversion"/>
  </si>
  <si>
    <t>4) 일반관리비 및 기업이윤 소계</t>
    <phoneticPr fontId="6" type="noConversion"/>
  </si>
  <si>
    <t>TOTAL</t>
    <phoneticPr fontId="6" type="noConversion"/>
  </si>
  <si>
    <t>PCB</t>
    <phoneticPr fontId="8" type="noConversion"/>
  </si>
  <si>
    <t>SET</t>
    <phoneticPr fontId="8" type="noConversion"/>
  </si>
  <si>
    <t>AL 프로파일 (30*60)</t>
    <phoneticPr fontId="8" type="noConversion"/>
  </si>
  <si>
    <t>매립형 손잡이</t>
    <phoneticPr fontId="3" type="noConversion"/>
  </si>
  <si>
    <t>BY2-183-2</t>
    <phoneticPr fontId="3" type="noConversion"/>
  </si>
  <si>
    <t>EA</t>
    <phoneticPr fontId="6" type="noConversion"/>
  </si>
  <si>
    <t>1인 1일</t>
    <phoneticPr fontId="8" type="noConversion"/>
  </si>
  <si>
    <t>1인 1일</t>
    <phoneticPr fontId="6" type="noConversion"/>
  </si>
  <si>
    <t>1인 1일</t>
    <phoneticPr fontId="3" type="noConversion"/>
  </si>
  <si>
    <t>1인 1일</t>
    <phoneticPr fontId="3" type="noConversion"/>
  </si>
  <si>
    <t>견   적   서(QUOTATION)</t>
    <phoneticPr fontId="4" type="noConversion"/>
  </si>
  <si>
    <t>LG이노텍</t>
    <phoneticPr fontId="4" type="noConversion"/>
  </si>
  <si>
    <t>작성일자 :</t>
    <phoneticPr fontId="4" type="noConversion"/>
  </si>
  <si>
    <t>대   표 : 박 성 하</t>
    <phoneticPr fontId="6" type="noConversion"/>
  </si>
  <si>
    <t>내      역 :</t>
    <phoneticPr fontId="4" type="noConversion"/>
  </si>
  <si>
    <t>사업자등록번호 : 289-88-01099</t>
    <phoneticPr fontId="6" type="noConversion"/>
  </si>
  <si>
    <t>경북 구미시 수출대로 7길 68-9(공단동 118-3)</t>
    <phoneticPr fontId="4" type="noConversion"/>
  </si>
  <si>
    <t>참      조 :</t>
    <phoneticPr fontId="4" type="noConversion"/>
  </si>
  <si>
    <t>☎ (054) 462-9996</t>
    <phoneticPr fontId="6" type="noConversion"/>
  </si>
  <si>
    <t>연 락 처 :</t>
    <phoneticPr fontId="4" type="noConversion"/>
  </si>
  <si>
    <t>FAX : (054) 462-9997</t>
    <phoneticPr fontId="4" type="noConversion"/>
  </si>
  <si>
    <t>팩     스 :</t>
    <phoneticPr fontId="4" type="noConversion"/>
  </si>
  <si>
    <t>E-Mail : jseng@jungsungeng.co.kr</t>
    <phoneticPr fontId="6" type="noConversion"/>
  </si>
  <si>
    <t>합계금액</t>
    <phoneticPr fontId="4" type="noConversion"/>
  </si>
  <si>
    <t>아래와 같이 견적합니다.</t>
    <phoneticPr fontId="4" type="noConversion"/>
  </si>
  <si>
    <t>문서번호 : JS2022-0412-002</t>
    <phoneticPr fontId="6" type="noConversion"/>
  </si>
  <si>
    <t>NO.</t>
    <phoneticPr fontId="4" type="noConversion"/>
  </si>
  <si>
    <t>품      명      및      규      격</t>
    <phoneticPr fontId="4" type="noConversion"/>
  </si>
  <si>
    <t>수량</t>
    <phoneticPr fontId="4" type="noConversion"/>
  </si>
  <si>
    <t>단위</t>
    <phoneticPr fontId="4" type="noConversion"/>
  </si>
  <si>
    <t>단   가</t>
    <phoneticPr fontId="4" type="noConversion"/>
  </si>
  <si>
    <t>금      액</t>
    <phoneticPr fontId="4" type="noConversion"/>
  </si>
  <si>
    <t>비    고</t>
    <phoneticPr fontId="4" type="noConversion"/>
  </si>
  <si>
    <t>LED 광학 센서  사급</t>
    <phoneticPr fontId="6" type="noConversion"/>
  </si>
  <si>
    <t>* LED 광학센서 사급.</t>
    <phoneticPr fontId="6" type="noConversion"/>
  </si>
  <si>
    <t>- 이하 여백-</t>
    <phoneticPr fontId="6" type="noConversion"/>
  </si>
  <si>
    <t>합 계</t>
    <phoneticPr fontId="6" type="noConversion"/>
  </si>
  <si>
    <t>적용가</t>
    <phoneticPr fontId="6" type="noConversion"/>
  </si>
  <si>
    <t>1 대당 가격</t>
  </si>
  <si>
    <t>☞ 견적조건</t>
    <phoneticPr fontId="4" type="noConversion"/>
  </si>
  <si>
    <t>1. 납   기 : 협의</t>
    <phoneticPr fontId="4" type="noConversion"/>
  </si>
  <si>
    <t>2. 대금결제조건</t>
    <phoneticPr fontId="4" type="noConversion"/>
  </si>
  <si>
    <t>귀사 지불 조건</t>
    <phoneticPr fontId="4" type="noConversion"/>
  </si>
  <si>
    <t xml:space="preserve">3. 제품보증 : </t>
    <phoneticPr fontId="4" type="noConversion"/>
  </si>
  <si>
    <t>4. 견적유효기간 : 발행후 30일</t>
    <phoneticPr fontId="4" type="noConversion"/>
  </si>
  <si>
    <t>5. 특기사항</t>
    <phoneticPr fontId="4" type="noConversion"/>
  </si>
  <si>
    <t>- 작성 담당 : 김영수(010-4238-3633)</t>
    <phoneticPr fontId="6" type="noConversion"/>
  </si>
  <si>
    <t>이동식 차트 제작</t>
    <phoneticPr fontId="6" type="noConversion"/>
  </si>
  <si>
    <t>이동식 차트 제작 견적서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</si>
</sst>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_);[Red]\(#,##0\)"/>
    <numFmt numFmtId="177" formatCode="yyyy&quot;년&quot;\ m&quot;월&quot;\ d&quot;일&quot;"/>
    <numFmt numFmtId="178" formatCode="#,##0_ "/>
  </numFmts>
  <fonts count="24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u/>
      <sz val="24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4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trike/>
      <sz val="11"/>
      <name val="돋움"/>
      <family val="3"/>
      <charset val="129"/>
    </font>
    <font>
      <u/>
      <sz val="28"/>
      <name val="새굴림"/>
      <family val="1"/>
      <charset val="129"/>
    </font>
    <font>
      <sz val="12"/>
      <name val="새굴림"/>
      <family val="1"/>
      <charset val="129"/>
    </font>
    <font>
      <b/>
      <u/>
      <sz val="20"/>
      <name val="새굴림"/>
      <family val="1"/>
      <charset val="129"/>
    </font>
    <font>
      <b/>
      <sz val="22"/>
      <name val="새굴림"/>
      <family val="1"/>
      <charset val="129"/>
    </font>
    <font>
      <b/>
      <sz val="12"/>
      <name val="새굴림"/>
      <family val="1"/>
      <charset val="129"/>
    </font>
    <font>
      <sz val="11"/>
      <name val="새굴림"/>
      <family val="1"/>
      <charset val="129"/>
    </font>
    <font>
      <b/>
      <sz val="16"/>
      <name val="새굴림"/>
      <family val="1"/>
      <charset val="129"/>
    </font>
    <font>
      <b/>
      <sz val="14"/>
      <name val="새굴림"/>
      <family val="1"/>
      <charset val="129"/>
    </font>
    <font>
      <sz val="12"/>
      <color rgb="FFFF0000"/>
      <name val="새굴림"/>
      <family val="1"/>
      <charset val="129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41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" fillId="0" borderId="0"/>
    <xf numFmtId="9" fontId="12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49" fontId="1" fillId="0" borderId="2" xfId="1" applyNumberFormat="1" applyFont="1" applyBorder="1" applyAlignment="1">
      <alignment horizontal="center" vertical="center"/>
    </xf>
    <xf numFmtId="176" fontId="1" fillId="0" borderId="2" xfId="1" applyNumberFormat="1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 textRotation="255"/>
    </xf>
    <xf numFmtId="0" fontId="1" fillId="0" borderId="3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2" xfId="1" applyFont="1" applyBorder="1" applyAlignment="1">
      <alignment horizontal="left" vertical="center"/>
    </xf>
    <xf numFmtId="0" fontId="1" fillId="0" borderId="2" xfId="1" applyBorder="1" applyAlignment="1">
      <alignment horizontal="center" vertical="center"/>
    </xf>
    <xf numFmtId="41" fontId="1" fillId="0" borderId="2" xfId="2" applyFont="1" applyFill="1" applyBorder="1" applyAlignment="1">
      <alignment horizontal="left" vertical="center"/>
    </xf>
    <xf numFmtId="176" fontId="1" fillId="0" borderId="2" xfId="1" applyNumberFormat="1" applyFill="1" applyBorder="1" applyAlignment="1">
      <alignment horizontal="center" vertical="center"/>
    </xf>
    <xf numFmtId="41" fontId="1" fillId="0" borderId="2" xfId="2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41" fontId="1" fillId="0" borderId="0" xfId="1" applyNumberFormat="1" applyAlignment="1">
      <alignment horizontal="center" vertical="center"/>
    </xf>
    <xf numFmtId="0" fontId="1" fillId="0" borderId="5" xfId="1" applyBorder="1" applyAlignment="1">
      <alignment horizontal="center" vertical="center"/>
    </xf>
    <xf numFmtId="49" fontId="1" fillId="0" borderId="2" xfId="1" applyNumberFormat="1" applyBorder="1" applyAlignment="1">
      <alignment horizontal="left" vertical="center"/>
    </xf>
    <xf numFmtId="0" fontId="1" fillId="0" borderId="6" xfId="1" applyFont="1" applyBorder="1" applyAlignment="1">
      <alignment horizontal="left" vertical="center"/>
    </xf>
    <xf numFmtId="0" fontId="1" fillId="0" borderId="6" xfId="1" applyBorder="1" applyAlignment="1">
      <alignment horizontal="center" vertical="center"/>
    </xf>
    <xf numFmtId="49" fontId="1" fillId="0" borderId="6" xfId="1" applyNumberFormat="1" applyBorder="1" applyAlignment="1">
      <alignment horizontal="left" vertical="center"/>
    </xf>
    <xf numFmtId="176" fontId="1" fillId="0" borderId="6" xfId="1" applyNumberFormat="1" applyFill="1" applyBorder="1" applyAlignment="1">
      <alignment horizontal="center" vertical="center"/>
    </xf>
    <xf numFmtId="41" fontId="1" fillId="0" borderId="6" xfId="2" applyFont="1" applyFill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49" fontId="9" fillId="0" borderId="2" xfId="1" applyNumberFormat="1" applyFont="1" applyBorder="1" applyAlignment="1">
      <alignment horizontal="left" vertical="center"/>
    </xf>
    <xf numFmtId="176" fontId="9" fillId="0" borderId="2" xfId="1" applyNumberFormat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41" fontId="9" fillId="0" borderId="2" xfId="2" applyFont="1" applyFill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41" fontId="10" fillId="0" borderId="10" xfId="2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1" xfId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49" fontId="1" fillId="0" borderId="11" xfId="1" applyNumberFormat="1" applyBorder="1" applyAlignment="1">
      <alignment horizontal="left" vertical="center"/>
    </xf>
    <xf numFmtId="176" fontId="1" fillId="0" borderId="11" xfId="1" applyNumberFormat="1" applyFill="1" applyBorder="1" applyAlignment="1">
      <alignment horizontal="center" vertical="center"/>
    </xf>
    <xf numFmtId="0" fontId="1" fillId="0" borderId="11" xfId="1" applyBorder="1" applyAlignment="1">
      <alignment horizontal="center" vertical="center"/>
    </xf>
    <xf numFmtId="41" fontId="11" fillId="0" borderId="11" xfId="2" applyFont="1" applyFill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41" fontId="11" fillId="0" borderId="2" xfId="2" applyFont="1" applyFill="1" applyBorder="1" applyAlignment="1">
      <alignment horizontal="center" vertical="center"/>
    </xf>
    <xf numFmtId="49" fontId="11" fillId="0" borderId="2" xfId="1" applyNumberFormat="1" applyFont="1" applyBorder="1" applyAlignment="1">
      <alignment horizontal="left" vertical="center" wrapText="1"/>
    </xf>
    <xf numFmtId="41" fontId="1" fillId="4" borderId="2" xfId="2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/>
    </xf>
    <xf numFmtId="0" fontId="1" fillId="0" borderId="2" xfId="1" applyBorder="1" applyAlignment="1">
      <alignment horizontal="center" vertical="center" wrapText="1"/>
    </xf>
    <xf numFmtId="41" fontId="11" fillId="4" borderId="2" xfId="2" applyFont="1" applyFill="1" applyBorder="1" applyAlignment="1" applyProtection="1">
      <alignment horizontal="right" vertical="center"/>
    </xf>
    <xf numFmtId="0" fontId="1" fillId="0" borderId="11" xfId="1" applyBorder="1" applyAlignment="1">
      <alignment horizontal="center" vertical="center"/>
    </xf>
    <xf numFmtId="0" fontId="1" fillId="0" borderId="11" xfId="1" applyFont="1" applyBorder="1" applyAlignment="1">
      <alignment horizontal="center" vertical="center" wrapText="1"/>
    </xf>
    <xf numFmtId="0" fontId="10" fillId="5" borderId="8" xfId="1" applyFont="1" applyFill="1" applyBorder="1" applyAlignment="1">
      <alignment horizontal="left" vertical="center"/>
    </xf>
    <xf numFmtId="0" fontId="10" fillId="5" borderId="9" xfId="1" applyFont="1" applyFill="1" applyBorder="1" applyAlignment="1">
      <alignment horizontal="left" vertical="center"/>
    </xf>
    <xf numFmtId="0" fontId="10" fillId="5" borderId="10" xfId="1" applyFont="1" applyFill="1" applyBorder="1" applyAlignment="1">
      <alignment horizontal="left" vertical="center"/>
    </xf>
    <xf numFmtId="41" fontId="10" fillId="5" borderId="10" xfId="2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center" vertical="center" wrapText="1"/>
    </xf>
    <xf numFmtId="0" fontId="1" fillId="0" borderId="2" xfId="1" applyBorder="1" applyAlignment="1">
      <alignment horizontal="center" vertical="center"/>
    </xf>
    <xf numFmtId="41" fontId="1" fillId="4" borderId="2" xfId="3" applyFont="1" applyFill="1" applyBorder="1" applyAlignment="1" applyProtection="1">
      <alignment horizontal="right" vertical="center"/>
    </xf>
    <xf numFmtId="0" fontId="1" fillId="4" borderId="2" xfId="1" applyFill="1" applyBorder="1" applyAlignment="1">
      <alignment horizontal="left" vertical="center" wrapText="1"/>
    </xf>
    <xf numFmtId="176" fontId="1" fillId="0" borderId="2" xfId="1" applyNumberFormat="1" applyBorder="1" applyAlignment="1">
      <alignment horizontal="center" vertical="center"/>
    </xf>
    <xf numFmtId="0" fontId="12" fillId="0" borderId="2" xfId="4" applyBorder="1" applyAlignment="1">
      <alignment horizontal="center" vertical="center"/>
    </xf>
    <xf numFmtId="41" fontId="10" fillId="5" borderId="2" xfId="2" applyFont="1" applyFill="1" applyBorder="1" applyAlignment="1">
      <alignment horizontal="center" vertical="center"/>
    </xf>
    <xf numFmtId="0" fontId="1" fillId="0" borderId="2" xfId="1" applyBorder="1" applyAlignment="1">
      <alignment vertical="center"/>
    </xf>
    <xf numFmtId="0" fontId="10" fillId="5" borderId="8" xfId="1" applyFont="1" applyFill="1" applyBorder="1" applyAlignment="1">
      <alignment horizontal="left" vertical="center"/>
    </xf>
    <xf numFmtId="0" fontId="10" fillId="5" borderId="2" xfId="1" applyFont="1" applyFill="1" applyBorder="1" applyAlignment="1">
      <alignment horizontal="centerContinuous" vertical="center"/>
    </xf>
    <xf numFmtId="49" fontId="10" fillId="5" borderId="2" xfId="1" applyNumberFormat="1" applyFont="1" applyFill="1" applyBorder="1" applyAlignment="1">
      <alignment horizontal="centerContinuous" vertical="center"/>
    </xf>
    <xf numFmtId="176" fontId="10" fillId="5" borderId="2" xfId="1" applyNumberFormat="1" applyFont="1" applyFill="1" applyBorder="1" applyAlignment="1">
      <alignment horizontal="centerContinuous" vertical="center"/>
    </xf>
    <xf numFmtId="41" fontId="10" fillId="5" borderId="2" xfId="2" applyFont="1" applyFill="1" applyBorder="1" applyAlignment="1">
      <alignment horizontal="centerContinuous" vertical="center"/>
    </xf>
    <xf numFmtId="0" fontId="13" fillId="0" borderId="2" xfId="1" applyFont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3" borderId="11" xfId="1" applyFont="1" applyFill="1" applyBorder="1" applyAlignment="1">
      <alignment horizontal="center" vertical="center" textRotation="255"/>
    </xf>
    <xf numFmtId="0" fontId="10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41" fontId="10" fillId="0" borderId="2" xfId="2" applyFont="1" applyBorder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1" fillId="0" borderId="0" xfId="1" applyFont="1" applyAlignment="1">
      <alignment horizontal="left" vertical="center"/>
    </xf>
    <xf numFmtId="49" fontId="1" fillId="0" borderId="0" xfId="1" applyNumberFormat="1" applyFont="1" applyAlignment="1">
      <alignment horizontal="left" vertical="center"/>
    </xf>
    <xf numFmtId="176" fontId="1" fillId="0" borderId="0" xfId="1" applyNumberFormat="1" applyFont="1" applyFill="1" applyBorder="1" applyAlignment="1">
      <alignment horizontal="center" vertical="center"/>
    </xf>
    <xf numFmtId="41" fontId="1" fillId="0" borderId="0" xfId="2" applyFont="1" applyAlignment="1">
      <alignment horizontal="center" vertical="center"/>
    </xf>
    <xf numFmtId="0" fontId="14" fillId="0" borderId="12" xfId="5" applyFont="1" applyBorder="1" applyAlignment="1">
      <alignment horizontal="center" vertical="center"/>
    </xf>
    <xf numFmtId="0" fontId="14" fillId="0" borderId="13" xfId="5" applyFont="1" applyBorder="1" applyAlignment="1">
      <alignment horizontal="center" vertical="center"/>
    </xf>
    <xf numFmtId="0" fontId="14" fillId="0" borderId="14" xfId="5" applyFont="1" applyBorder="1" applyAlignment="1">
      <alignment horizontal="center" vertical="center"/>
    </xf>
    <xf numFmtId="0" fontId="15" fillId="0" borderId="0" xfId="5" applyFont="1" applyAlignment="1">
      <alignment horizontal="center" vertical="center"/>
    </xf>
    <xf numFmtId="0" fontId="14" fillId="0" borderId="15" xfId="5" applyFont="1" applyBorder="1" applyAlignment="1">
      <alignment horizontal="center" vertical="center"/>
    </xf>
    <xf numFmtId="0" fontId="14" fillId="0" borderId="0" xfId="5" applyFont="1" applyAlignment="1">
      <alignment horizontal="center" vertical="center"/>
    </xf>
    <xf numFmtId="0" fontId="14" fillId="0" borderId="16" xfId="5" applyFont="1" applyBorder="1" applyAlignment="1">
      <alignment horizontal="center"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0" xfId="5" applyFont="1" applyFill="1" applyAlignment="1">
      <alignment horizontal="center" vertical="center"/>
    </xf>
    <xf numFmtId="0" fontId="15" fillId="0" borderId="16" xfId="5" applyFont="1" applyBorder="1" applyAlignment="1">
      <alignment horizontal="center" vertical="center"/>
    </xf>
    <xf numFmtId="0" fontId="16" fillId="0" borderId="0" xfId="5" applyFont="1" applyAlignment="1">
      <alignment horizontal="left" vertical="center"/>
    </xf>
    <xf numFmtId="0" fontId="17" fillId="0" borderId="0" xfId="5" applyFont="1" applyAlignment="1">
      <alignment horizontal="center" vertical="center"/>
    </xf>
    <xf numFmtId="177" fontId="15" fillId="0" borderId="0" xfId="5" applyNumberFormat="1" applyFont="1" applyAlignment="1">
      <alignment horizontal="left" vertical="center"/>
    </xf>
    <xf numFmtId="0" fontId="12" fillId="0" borderId="0" xfId="4">
      <alignment vertical="center"/>
    </xf>
    <xf numFmtId="0" fontId="18" fillId="0" borderId="0" xfId="5" applyFont="1" applyAlignment="1">
      <alignment horizontal="center" vertical="center"/>
    </xf>
    <xf numFmtId="0" fontId="18" fillId="0" borderId="0" xfId="5" applyFont="1" applyBorder="1" applyAlignment="1">
      <alignment horizontal="centerContinuous" vertical="center"/>
    </xf>
    <xf numFmtId="0" fontId="18" fillId="0" borderId="0" xfId="5" applyFont="1" applyAlignment="1">
      <alignment horizontal="centerContinuous" vertical="center"/>
    </xf>
    <xf numFmtId="0" fontId="18" fillId="0" borderId="16" xfId="5" applyFont="1" applyBorder="1" applyAlignment="1">
      <alignment horizontal="centerContinuous" vertical="center"/>
    </xf>
    <xf numFmtId="177" fontId="19" fillId="0" borderId="0" xfId="5" applyNumberFormat="1" applyFont="1" applyBorder="1" applyAlignment="1">
      <alignment horizontal="left" vertical="top" wrapText="1"/>
    </xf>
    <xf numFmtId="0" fontId="15" fillId="0" borderId="0" xfId="5" applyFont="1" applyBorder="1" applyAlignment="1">
      <alignment horizontal="centerContinuous" vertical="center"/>
    </xf>
    <xf numFmtId="0" fontId="15" fillId="0" borderId="0" xfId="5" applyFont="1" applyAlignment="1">
      <alignment horizontal="centerContinuous" vertical="center"/>
    </xf>
    <xf numFmtId="0" fontId="15" fillId="0" borderId="16" xfId="5" applyFont="1" applyBorder="1" applyAlignment="1">
      <alignment horizontal="centerContinuous" vertical="center"/>
    </xf>
    <xf numFmtId="0" fontId="15" fillId="0" borderId="0" xfId="5" applyFont="1" applyAlignment="1">
      <alignment horizontal="left" vertical="center"/>
    </xf>
    <xf numFmtId="0" fontId="15" fillId="0" borderId="0" xfId="5" quotePrefix="1" applyFont="1" applyAlignment="1">
      <alignment horizontal="left" vertical="center"/>
    </xf>
    <xf numFmtId="0" fontId="15" fillId="0" borderId="0" xfId="5" applyFont="1" applyBorder="1" applyAlignment="1">
      <alignment horizontal="centerContinuous" vertical="center" wrapText="1"/>
    </xf>
    <xf numFmtId="0" fontId="15" fillId="0" borderId="0" xfId="5" applyFont="1" applyAlignment="1">
      <alignment horizontal="left" vertical="center"/>
    </xf>
    <xf numFmtId="0" fontId="20" fillId="0" borderId="17" xfId="5" applyFont="1" applyBorder="1" applyAlignment="1">
      <alignment horizontal="center" vertical="center"/>
    </xf>
    <xf numFmtId="0" fontId="21" fillId="0" borderId="18" xfId="5" applyFont="1" applyBorder="1" applyAlignment="1">
      <alignment horizontal="left" vertical="center"/>
    </xf>
    <xf numFmtId="0" fontId="21" fillId="0" borderId="19" xfId="5" applyFont="1" applyBorder="1" applyAlignment="1">
      <alignment horizontal="left" vertical="center"/>
    </xf>
    <xf numFmtId="0" fontId="21" fillId="0" borderId="20" xfId="5" applyFont="1" applyBorder="1" applyAlignment="1">
      <alignment horizontal="left" vertical="center"/>
    </xf>
    <xf numFmtId="0" fontId="20" fillId="0" borderId="0" xfId="5" applyFont="1" applyAlignment="1">
      <alignment horizontal="center" vertical="center"/>
    </xf>
    <xf numFmtId="0" fontId="15" fillId="0" borderId="21" xfId="5" applyFont="1" applyBorder="1" applyAlignment="1">
      <alignment horizontal="left" vertical="center"/>
    </xf>
    <xf numFmtId="0" fontId="15" fillId="0" borderId="22" xfId="5" applyFont="1" applyBorder="1" applyAlignment="1">
      <alignment horizontal="left" vertical="center"/>
    </xf>
    <xf numFmtId="0" fontId="15" fillId="0" borderId="23" xfId="5" applyFont="1" applyBorder="1" applyAlignment="1">
      <alignment horizontal="left" vertical="center"/>
    </xf>
    <xf numFmtId="0" fontId="15" fillId="0" borderId="22" xfId="5" applyFont="1" applyBorder="1" applyAlignment="1">
      <alignment horizontal="left" vertical="center"/>
    </xf>
    <xf numFmtId="0" fontId="15" fillId="0" borderId="24" xfId="5" applyFont="1" applyBorder="1" applyAlignment="1">
      <alignment horizontal="left" vertical="center"/>
    </xf>
    <xf numFmtId="0" fontId="15" fillId="0" borderId="25" xfId="5" applyFont="1" applyFill="1" applyBorder="1" applyAlignment="1">
      <alignment horizontal="center" vertical="center"/>
    </xf>
    <xf numFmtId="0" fontId="15" fillId="0" borderId="2" xfId="5" applyFont="1" applyFill="1" applyBorder="1" applyAlignment="1">
      <alignment horizontal="centerContinuous" vertical="center"/>
    </xf>
    <xf numFmtId="0" fontId="15" fillId="0" borderId="2" xfId="5" applyFont="1" applyBorder="1" applyAlignment="1">
      <alignment horizontal="centerContinuous" vertical="center"/>
    </xf>
    <xf numFmtId="0" fontId="15" fillId="0" borderId="2" xfId="5" applyFont="1" applyBorder="1" applyAlignment="1">
      <alignment horizontal="center" vertical="center"/>
    </xf>
    <xf numFmtId="0" fontId="15" fillId="0" borderId="26" xfId="5" applyFont="1" applyBorder="1" applyAlignment="1">
      <alignment horizontal="center" vertical="center"/>
    </xf>
    <xf numFmtId="0" fontId="15" fillId="0" borderId="25" xfId="5" quotePrefix="1" applyFont="1" applyFill="1" applyBorder="1" applyAlignment="1">
      <alignment horizontal="center" vertical="center"/>
    </xf>
    <xf numFmtId="49" fontId="15" fillId="0" borderId="8" xfId="5" applyNumberFormat="1" applyFont="1" applyBorder="1" applyAlignment="1">
      <alignment horizontal="left" vertical="center" wrapText="1"/>
    </xf>
    <xf numFmtId="49" fontId="15" fillId="0" borderId="9" xfId="5" applyNumberFormat="1" applyFont="1" applyBorder="1" applyAlignment="1">
      <alignment horizontal="left" vertical="center"/>
    </xf>
    <xf numFmtId="49" fontId="15" fillId="0" borderId="10" xfId="5" applyNumberFormat="1" applyFont="1" applyBorder="1" applyAlignment="1">
      <alignment horizontal="left" vertical="center"/>
    </xf>
    <xf numFmtId="41" fontId="15" fillId="0" borderId="2" xfId="2" applyFont="1" applyBorder="1" applyAlignment="1">
      <alignment horizontal="center" vertical="center"/>
    </xf>
    <xf numFmtId="41" fontId="15" fillId="0" borderId="2" xfId="5" applyNumberFormat="1" applyFont="1" applyBorder="1" applyAlignment="1">
      <alignment horizontal="right" vertical="center"/>
    </xf>
    <xf numFmtId="178" fontId="15" fillId="0" borderId="2" xfId="2" applyNumberFormat="1" applyFont="1" applyBorder="1" applyAlignment="1">
      <alignment horizontal="right" vertical="center"/>
    </xf>
    <xf numFmtId="0" fontId="22" fillId="0" borderId="26" xfId="5" applyFont="1" applyBorder="1" applyAlignment="1">
      <alignment horizontal="center" vertical="center" wrapText="1"/>
    </xf>
    <xf numFmtId="49" fontId="22" fillId="0" borderId="8" xfId="5" applyNumberFormat="1" applyFont="1" applyBorder="1" applyAlignment="1">
      <alignment horizontal="left" vertical="center"/>
    </xf>
    <xf numFmtId="49" fontId="22" fillId="0" borderId="9" xfId="5" applyNumberFormat="1" applyFont="1" applyBorder="1" applyAlignment="1">
      <alignment horizontal="left" vertical="center"/>
    </xf>
    <xf numFmtId="49" fontId="22" fillId="0" borderId="27" xfId="5" applyNumberFormat="1" applyFont="1" applyBorder="1" applyAlignment="1">
      <alignment horizontal="left" vertical="center"/>
    </xf>
    <xf numFmtId="49" fontId="15" fillId="0" borderId="8" xfId="5" applyNumberFormat="1" applyFont="1" applyBorder="1" applyAlignment="1">
      <alignment horizontal="center" vertical="center"/>
    </xf>
    <xf numFmtId="49" fontId="15" fillId="0" borderId="9" xfId="5" applyNumberFormat="1" applyFont="1" applyBorder="1" applyAlignment="1">
      <alignment horizontal="center" vertical="center"/>
    </xf>
    <xf numFmtId="49" fontId="15" fillId="0" borderId="27" xfId="5" applyNumberFormat="1" applyFont="1" applyBorder="1" applyAlignment="1">
      <alignment horizontal="center" vertical="center"/>
    </xf>
    <xf numFmtId="49" fontId="15" fillId="0" borderId="8" xfId="5" applyNumberFormat="1" applyFont="1" applyBorder="1" applyAlignment="1">
      <alignment horizontal="left" vertical="center"/>
    </xf>
    <xf numFmtId="41" fontId="15" fillId="0" borderId="8" xfId="5" applyNumberFormat="1" applyFont="1" applyBorder="1" applyAlignment="1">
      <alignment vertical="center"/>
    </xf>
    <xf numFmtId="49" fontId="15" fillId="0" borderId="9" xfId="5" applyNumberFormat="1" applyFont="1" applyBorder="1" applyAlignment="1">
      <alignment horizontal="left" vertical="center" wrapText="1"/>
    </xf>
    <xf numFmtId="49" fontId="15" fillId="0" borderId="10" xfId="5" applyNumberFormat="1" applyFont="1" applyBorder="1" applyAlignment="1">
      <alignment horizontal="left" vertical="center" wrapText="1"/>
    </xf>
    <xf numFmtId="41" fontId="15" fillId="0" borderId="8" xfId="5" applyNumberFormat="1" applyFont="1" applyBorder="1" applyAlignment="1">
      <alignment horizontal="center" vertical="center"/>
    </xf>
    <xf numFmtId="49" fontId="18" fillId="0" borderId="28" xfId="5" applyNumberFormat="1" applyFont="1" applyBorder="1" applyAlignment="1">
      <alignment horizontal="center" vertical="center"/>
    </xf>
    <xf numFmtId="0" fontId="23" fillId="0" borderId="9" xfId="4" applyFont="1" applyBorder="1" applyAlignment="1">
      <alignment horizontal="center" vertical="center"/>
    </xf>
    <xf numFmtId="178" fontId="18" fillId="3" borderId="2" xfId="2" applyNumberFormat="1" applyFont="1" applyFill="1" applyBorder="1" applyAlignment="1">
      <alignment horizontal="right" vertical="center"/>
    </xf>
    <xf numFmtId="0" fontId="15" fillId="0" borderId="27" xfId="5" applyFont="1" applyBorder="1" applyAlignment="1">
      <alignment horizontal="center" vertical="center"/>
    </xf>
    <xf numFmtId="49" fontId="18" fillId="0" borderId="29" xfId="5" applyNumberFormat="1" applyFont="1" applyBorder="1" applyAlignment="1">
      <alignment horizontal="center" vertical="center"/>
    </xf>
    <xf numFmtId="49" fontId="18" fillId="0" borderId="30" xfId="5" applyNumberFormat="1" applyFont="1" applyBorder="1" applyAlignment="1">
      <alignment horizontal="center" vertical="center"/>
    </xf>
    <xf numFmtId="178" fontId="18" fillId="3" borderId="31" xfId="2" applyNumberFormat="1" applyFont="1" applyFill="1" applyBorder="1" applyAlignment="1">
      <alignment horizontal="right" vertical="center"/>
    </xf>
    <xf numFmtId="0" fontId="18" fillId="0" borderId="32" xfId="5" applyFont="1" applyBorder="1" applyAlignment="1">
      <alignment horizontal="center" vertical="center"/>
    </xf>
    <xf numFmtId="49" fontId="18" fillId="0" borderId="33" xfId="5" applyNumberFormat="1" applyFont="1" applyBorder="1" applyAlignment="1">
      <alignment horizontal="center" vertical="center"/>
    </xf>
    <xf numFmtId="49" fontId="18" fillId="0" borderId="34" xfId="5" applyNumberFormat="1" applyFont="1" applyBorder="1" applyAlignment="1">
      <alignment horizontal="center" vertical="center"/>
    </xf>
    <xf numFmtId="178" fontId="18" fillId="2" borderId="35" xfId="2" applyNumberFormat="1" applyFont="1" applyFill="1" applyBorder="1" applyAlignment="1">
      <alignment horizontal="right" vertical="center"/>
    </xf>
    <xf numFmtId="0" fontId="18" fillId="0" borderId="36" xfId="5" applyFont="1" applyBorder="1" applyAlignment="1">
      <alignment horizontal="center" vertical="center"/>
    </xf>
    <xf numFmtId="0" fontId="15" fillId="0" borderId="12" xfId="5" applyFont="1" applyFill="1" applyBorder="1" applyAlignment="1">
      <alignment horizontal="left" vertical="center"/>
    </xf>
    <xf numFmtId="0" fontId="15" fillId="0" borderId="13" xfId="5" quotePrefix="1" applyFont="1" applyFill="1" applyBorder="1" applyAlignment="1">
      <alignment horizontal="left" vertical="center"/>
    </xf>
    <xf numFmtId="0" fontId="15" fillId="0" borderId="13" xfId="5" quotePrefix="1" applyFont="1" applyBorder="1" applyAlignment="1">
      <alignment horizontal="left" vertical="center"/>
    </xf>
    <xf numFmtId="0" fontId="15" fillId="0" borderId="14" xfId="5" quotePrefix="1" applyFont="1" applyBorder="1" applyAlignment="1">
      <alignment horizontal="left" vertical="center"/>
    </xf>
    <xf numFmtId="0" fontId="15" fillId="0" borderId="15" xfId="5" quotePrefix="1" applyFont="1" applyFill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/>
    </xf>
    <xf numFmtId="49" fontId="15" fillId="0" borderId="0" xfId="5" quotePrefix="1" applyNumberFormat="1" applyFont="1" applyAlignment="1">
      <alignment horizontal="left" vertical="center"/>
    </xf>
    <xf numFmtId="9" fontId="15" fillId="0" borderId="0" xfId="6" applyFont="1" applyAlignment="1">
      <alignment horizontal="left" vertical="center"/>
    </xf>
    <xf numFmtId="49" fontId="15" fillId="0" borderId="16" xfId="5" quotePrefix="1" applyNumberFormat="1" applyFont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 indent="1"/>
    </xf>
    <xf numFmtId="49" fontId="18" fillId="0" borderId="0" xfId="5" applyNumberFormat="1" applyFont="1" applyFill="1" applyAlignment="1">
      <alignment horizontal="left" vertical="center"/>
    </xf>
    <xf numFmtId="49" fontId="15" fillId="0" borderId="0" xfId="5" applyNumberFormat="1" applyFont="1" applyAlignment="1">
      <alignment horizontal="left" vertical="center"/>
    </xf>
    <xf numFmtId="49" fontId="15" fillId="0" borderId="0" xfId="5" applyNumberFormat="1" applyFont="1" applyAlignment="1">
      <alignment horizontal="left" vertical="center" indent="1"/>
    </xf>
    <xf numFmtId="0" fontId="15" fillId="0" borderId="33" xfId="5" quotePrefix="1" applyFont="1" applyFill="1" applyBorder="1" applyAlignment="1">
      <alignment horizontal="left" vertical="center"/>
    </xf>
    <xf numFmtId="49" fontId="15" fillId="0" borderId="34" xfId="5" quotePrefix="1" applyNumberFormat="1" applyFont="1" applyFill="1" applyBorder="1" applyAlignment="1">
      <alignment horizontal="left" vertical="center"/>
    </xf>
    <xf numFmtId="49" fontId="15" fillId="0" borderId="34" xfId="5" quotePrefix="1" applyNumberFormat="1" applyFont="1" applyBorder="1" applyAlignment="1">
      <alignment horizontal="left" vertical="center"/>
    </xf>
    <xf numFmtId="49" fontId="15" fillId="0" borderId="36" xfId="5" quotePrefix="1" applyNumberFormat="1" applyFont="1" applyBorder="1" applyAlignment="1">
      <alignment horizontal="left" vertical="center"/>
    </xf>
  </cellXfs>
  <cellStyles count="7">
    <cellStyle name="백분율 2" xfId="6"/>
    <cellStyle name="쉼표 [0] 2 3" xfId="2"/>
    <cellStyle name="쉼표 [0] 2 3 2 2" xfId="3"/>
    <cellStyle name="표준" xfId="0" builtinId="0"/>
    <cellStyle name="표준 2" xfId="1"/>
    <cellStyle name="표준 2 5 2" xfId="4"/>
    <cellStyle name="표준_언로딩견적서-미래_멀티모델 수용형 밸런스 보스 시험장비 신규제작 견적서_2009010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2</xdr:row>
      <xdr:rowOff>9525</xdr:rowOff>
    </xdr:from>
    <xdr:to>
      <xdr:col>8</xdr:col>
      <xdr:colOff>1171575</xdr:colOff>
      <xdr:row>5</xdr:row>
      <xdr:rowOff>257175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3825" y="762000"/>
          <a:ext cx="381000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1209675</xdr:colOff>
      <xdr:row>5</xdr:row>
      <xdr:rowOff>161925</xdr:rowOff>
    </xdr:from>
    <xdr:to>
      <xdr:col>8</xdr:col>
      <xdr:colOff>457200</xdr:colOff>
      <xdr:row>8</xdr:row>
      <xdr:rowOff>66675</xdr:rowOff>
    </xdr:to>
    <xdr:pic>
      <xdr:nvPicPr>
        <xdr:cNvPr id="3" name="Picture 1" descr="http://wwl1425.daum.net/Mail-bin/view_submsg3.cgi?TM=jOi5o%2BGuQw3NUnrErfQCni0rccbQ9DaREX5MBG4XR4yzeCPp1hxb8lbm1DZg7%2FvX4p0sMbEIndDJfFdVBLjyz7SlNnMmfIPn3dOg9yspGYeMP4utw151l5z6PekFDT5itbRfUFkdk8OVi3kLJZC44Tm307BWdy0Q8CCFnMmI5ZEmWXLuSa0w7zNYeo1iF%2FtjTHMbBh3kl0GZxVnlvtL%2BvIk3t0u4pXqvKSQmrtG%2B3k682ioenSessOhmG6jYOe0kMApOW%2BHODZG93t8zd7q8G0BqWnharXYaesne9PuPgoHF4ax4%2BSfdzUqgnexLBJPhNy9SFTv7q7gV6k6DOaWd4C6M2r8ZWi3BoYKXb2X%2BD4AaD8S029%2BUXtPLpp57TkSG9jzJMyo1FKYfuja1rexQf6wicuFW2wH8XORoCzk4SIJVLANjiwH2dlhGK91Co2ZR73ce9hCK1x%2FLzOJu6Qr4GsTJbpoWNwvQ2XIGvsAU5R9Gl5kEoa02Af%2BtG5tcPGmg0DNvZJ7suYZF4x7tIEJgJVkrmAS8BpKxSyY5Hgs%2FkBVSgCM2FGFtpMQViZISp0C4%2Foz2xb1h%2B10%3D&amp;encoding=UTF-8&amp;MSGID=000000000002Gw1&amp;pos=4486&amp;bodylen=24520&amp;realname=%E3%84%B9%E3%84%B9.bmp&amp;contenttype=image/bmp&amp;attnum=1&amp;attid=0.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38900" y="1457325"/>
          <a:ext cx="590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tabSelected="1" view="pageBreakPreview" zoomScaleSheetLayoutView="100" workbookViewId="0">
      <selection activeCell="B24" sqref="B24:D24"/>
    </sheetView>
  </sheetViews>
  <sheetFormatPr defaultRowHeight="14.25"/>
  <cols>
    <col min="1" max="1" width="5" style="91" customWidth="1"/>
    <col min="2" max="2" width="10.375" style="91" customWidth="1"/>
    <col min="3" max="3" width="10.375" style="86" customWidth="1"/>
    <col min="4" max="4" width="12.875" style="86" customWidth="1"/>
    <col min="5" max="6" width="6.25" style="86" customWidth="1"/>
    <col min="7" max="7" width="17.5" style="86" customWidth="1"/>
    <col min="8" max="8" width="17.625" style="86" customWidth="1"/>
    <col min="9" max="9" width="16" style="86" customWidth="1"/>
    <col min="10" max="11" width="9" style="86"/>
    <col min="12" max="12" width="13.25" style="86" bestFit="1" customWidth="1"/>
    <col min="13" max="16384" width="9" style="86"/>
  </cols>
  <sheetData>
    <row r="1" spans="1:9" ht="22.5" customHeight="1">
      <c r="A1" s="83" t="s">
        <v>84</v>
      </c>
      <c r="B1" s="84"/>
      <c r="C1" s="84"/>
      <c r="D1" s="84"/>
      <c r="E1" s="84"/>
      <c r="F1" s="84"/>
      <c r="G1" s="84"/>
      <c r="H1" s="84"/>
      <c r="I1" s="85"/>
    </row>
    <row r="2" spans="1:9" ht="36.75" customHeight="1">
      <c r="A2" s="87"/>
      <c r="B2" s="88"/>
      <c r="C2" s="88"/>
      <c r="D2" s="88"/>
      <c r="E2" s="88"/>
      <c r="F2" s="88"/>
      <c r="G2" s="88"/>
      <c r="H2" s="88"/>
      <c r="I2" s="89"/>
    </row>
    <row r="3" spans="1:9">
      <c r="A3" s="90"/>
      <c r="I3" s="92"/>
    </row>
    <row r="4" spans="1:9">
      <c r="A4" s="90"/>
      <c r="B4" s="93" t="s">
        <v>85</v>
      </c>
      <c r="C4" s="93"/>
      <c r="D4" s="93"/>
      <c r="E4" s="93"/>
      <c r="F4" s="93"/>
      <c r="I4" s="92"/>
    </row>
    <row r="5" spans="1:9">
      <c r="A5" s="90"/>
      <c r="B5" s="93"/>
      <c r="C5" s="93"/>
      <c r="D5" s="93"/>
      <c r="E5" s="93"/>
      <c r="F5" s="93"/>
      <c r="I5" s="92"/>
    </row>
    <row r="6" spans="1:9" ht="23.25" customHeight="1">
      <c r="A6" s="90"/>
      <c r="G6" s="94"/>
      <c r="I6" s="92"/>
    </row>
    <row r="7" spans="1:9" ht="16.5">
      <c r="A7" s="90"/>
      <c r="B7" s="91" t="s">
        <v>86</v>
      </c>
      <c r="C7" s="95">
        <v>44809</v>
      </c>
      <c r="D7" s="95"/>
      <c r="E7" s="96"/>
      <c r="F7" s="97"/>
      <c r="G7" s="98" t="s">
        <v>87</v>
      </c>
      <c r="H7" s="99"/>
      <c r="I7" s="100"/>
    </row>
    <row r="8" spans="1:9" ht="14.25" customHeight="1">
      <c r="A8" s="90"/>
      <c r="B8" s="91" t="s">
        <v>88</v>
      </c>
      <c r="C8" s="101" t="s">
        <v>122</v>
      </c>
      <c r="D8" s="101"/>
      <c r="E8" s="101"/>
      <c r="F8" s="101"/>
      <c r="G8" s="102" t="s">
        <v>89</v>
      </c>
      <c r="H8" s="103"/>
      <c r="I8" s="104"/>
    </row>
    <row r="9" spans="1:9">
      <c r="A9" s="90"/>
      <c r="C9" s="101"/>
      <c r="D9" s="101"/>
      <c r="E9" s="101"/>
      <c r="F9" s="101"/>
      <c r="G9" s="102" t="s">
        <v>90</v>
      </c>
      <c r="H9" s="103"/>
      <c r="I9" s="104"/>
    </row>
    <row r="10" spans="1:9">
      <c r="A10" s="90"/>
      <c r="B10" s="91" t="s">
        <v>91</v>
      </c>
      <c r="C10" s="105"/>
      <c r="D10" s="105"/>
      <c r="E10" s="105"/>
      <c r="F10" s="105"/>
      <c r="G10" s="102" t="s">
        <v>92</v>
      </c>
      <c r="H10" s="103"/>
      <c r="I10" s="104"/>
    </row>
    <row r="11" spans="1:9">
      <c r="A11" s="90"/>
      <c r="B11" s="91" t="s">
        <v>93</v>
      </c>
      <c r="C11" s="105"/>
      <c r="D11" s="105"/>
      <c r="E11" s="105"/>
      <c r="F11" s="105"/>
      <c r="G11" s="102" t="s">
        <v>94</v>
      </c>
      <c r="H11" s="103"/>
      <c r="I11" s="104"/>
    </row>
    <row r="12" spans="1:9">
      <c r="A12" s="90"/>
      <c r="B12" s="91" t="s">
        <v>95</v>
      </c>
      <c r="C12" s="106"/>
      <c r="D12" s="105"/>
      <c r="E12" s="105"/>
      <c r="F12" s="105"/>
      <c r="G12" s="107" t="s">
        <v>96</v>
      </c>
      <c r="H12" s="103"/>
      <c r="I12" s="104"/>
    </row>
    <row r="13" spans="1:9">
      <c r="A13" s="90"/>
      <c r="C13" s="105"/>
      <c r="D13" s="105"/>
      <c r="G13" s="102"/>
      <c r="H13" s="103"/>
      <c r="I13" s="104"/>
    </row>
    <row r="14" spans="1:9" ht="7.5" customHeight="1" thickBot="1">
      <c r="A14" s="90"/>
      <c r="C14" s="108"/>
      <c r="D14" s="108"/>
      <c r="G14" s="103"/>
      <c r="H14" s="103"/>
      <c r="I14" s="104"/>
    </row>
    <row r="15" spans="1:9" s="113" customFormat="1" ht="29.25" customHeight="1" thickBot="1">
      <c r="A15" s="109" t="s">
        <v>97</v>
      </c>
      <c r="B15" s="109"/>
      <c r="C15" s="110" t="str">
        <f>"일금" &amp; NUMBERSTRING(H30,1) &amp; "원정(\" &amp; FIXED(H30,0) &amp; ")" &amp; "[V.A.T 별도]"</f>
        <v>일금일천이백만원정(\12,000,000)[V.A.T 별도]</v>
      </c>
      <c r="D15" s="111" t="e">
        <f>"일금" &amp; NUMBERSTRING(A15,1) &amp; "원정"</f>
        <v>#VALUE!</v>
      </c>
      <c r="E15" s="111" t="str">
        <f>"일금" &amp; NUMBERSTRING(B15,1) &amp; "원정"</f>
        <v>일금영원정</v>
      </c>
      <c r="F15" s="111" t="e">
        <f>"일금" &amp; NUMBERSTRING(C15,1) &amp; "원정"</f>
        <v>#VALUE!</v>
      </c>
      <c r="G15" s="111"/>
      <c r="H15" s="111"/>
      <c r="I15" s="112"/>
    </row>
    <row r="16" spans="1:9" ht="21" customHeight="1">
      <c r="A16" s="114" t="s">
        <v>98</v>
      </c>
      <c r="B16" s="115"/>
      <c r="C16" s="115"/>
      <c r="D16" s="115"/>
      <c r="E16" s="115"/>
      <c r="F16" s="116"/>
      <c r="G16" s="117"/>
      <c r="H16" s="115" t="s">
        <v>99</v>
      </c>
      <c r="I16" s="118"/>
    </row>
    <row r="17" spans="1:9" ht="30" customHeight="1">
      <c r="A17" s="119" t="s">
        <v>100</v>
      </c>
      <c r="B17" s="120" t="s">
        <v>101</v>
      </c>
      <c r="C17" s="121"/>
      <c r="D17" s="121"/>
      <c r="E17" s="122" t="s">
        <v>102</v>
      </c>
      <c r="F17" s="122" t="s">
        <v>103</v>
      </c>
      <c r="G17" s="122" t="s">
        <v>104</v>
      </c>
      <c r="H17" s="122" t="s">
        <v>105</v>
      </c>
      <c r="I17" s="123" t="s">
        <v>106</v>
      </c>
    </row>
    <row r="18" spans="1:9" ht="30" customHeight="1">
      <c r="A18" s="124">
        <v>1</v>
      </c>
      <c r="B18" s="125" t="s">
        <v>121</v>
      </c>
      <c r="C18" s="126"/>
      <c r="D18" s="127"/>
      <c r="E18" s="122">
        <v>3</v>
      </c>
      <c r="F18" s="128" t="s">
        <v>31</v>
      </c>
      <c r="G18" s="129">
        <f>'1. 이동식 차트 견적서'!K43</f>
        <v>4059600</v>
      </c>
      <c r="H18" s="130">
        <f t="shared" ref="H18" si="0">E18*G18</f>
        <v>12178800</v>
      </c>
      <c r="I18" s="131" t="s">
        <v>107</v>
      </c>
    </row>
    <row r="19" spans="1:9" ht="30" customHeight="1">
      <c r="A19" s="124">
        <v>2</v>
      </c>
      <c r="B19" s="125"/>
      <c r="C19" s="126"/>
      <c r="D19" s="127"/>
      <c r="E19" s="122"/>
      <c r="F19" s="128"/>
      <c r="G19" s="129"/>
      <c r="H19" s="130"/>
      <c r="I19" s="131"/>
    </row>
    <row r="20" spans="1:9" ht="30" customHeight="1">
      <c r="A20" s="124">
        <v>3</v>
      </c>
      <c r="B20" s="132" t="s">
        <v>108</v>
      </c>
      <c r="C20" s="133"/>
      <c r="D20" s="133"/>
      <c r="E20" s="133"/>
      <c r="F20" s="133"/>
      <c r="G20" s="133"/>
      <c r="H20" s="133"/>
      <c r="I20" s="134"/>
    </row>
    <row r="21" spans="1:9" ht="30" customHeight="1">
      <c r="A21" s="124">
        <v>4</v>
      </c>
      <c r="B21" s="135" t="s">
        <v>109</v>
      </c>
      <c r="C21" s="136"/>
      <c r="D21" s="136"/>
      <c r="E21" s="136"/>
      <c r="F21" s="136"/>
      <c r="G21" s="136"/>
      <c r="H21" s="136"/>
      <c r="I21" s="137"/>
    </row>
    <row r="22" spans="1:9" ht="30" customHeight="1">
      <c r="A22" s="124">
        <v>5</v>
      </c>
      <c r="B22" s="138"/>
      <c r="C22" s="126"/>
      <c r="D22" s="127"/>
      <c r="E22" s="122"/>
      <c r="F22" s="128"/>
      <c r="G22" s="139"/>
      <c r="H22" s="130"/>
      <c r="I22" s="123"/>
    </row>
    <row r="23" spans="1:9" ht="30" customHeight="1">
      <c r="A23" s="124">
        <v>6</v>
      </c>
      <c r="B23" s="138"/>
      <c r="C23" s="126"/>
      <c r="D23" s="127"/>
      <c r="E23" s="122"/>
      <c r="F23" s="128"/>
      <c r="G23" s="139"/>
      <c r="H23" s="130"/>
      <c r="I23" s="123"/>
    </row>
    <row r="24" spans="1:9" ht="30" customHeight="1">
      <c r="A24" s="124">
        <v>7</v>
      </c>
      <c r="B24" s="125"/>
      <c r="C24" s="126"/>
      <c r="D24" s="127"/>
      <c r="E24" s="122"/>
      <c r="F24" s="128"/>
      <c r="G24" s="139"/>
      <c r="H24" s="130"/>
      <c r="I24" s="123"/>
    </row>
    <row r="25" spans="1:9" ht="30" customHeight="1">
      <c r="A25" s="124">
        <v>8</v>
      </c>
      <c r="B25" s="125"/>
      <c r="C25" s="140"/>
      <c r="D25" s="141"/>
      <c r="E25" s="122"/>
      <c r="F25" s="128"/>
      <c r="G25" s="139"/>
      <c r="H25" s="130"/>
      <c r="I25" s="123"/>
    </row>
    <row r="26" spans="1:9" ht="30" customHeight="1">
      <c r="A26" s="124">
        <v>9</v>
      </c>
      <c r="B26" s="125"/>
      <c r="C26" s="140"/>
      <c r="D26" s="141"/>
      <c r="E26" s="122"/>
      <c r="F26" s="128"/>
      <c r="G26" s="139"/>
      <c r="H26" s="130"/>
      <c r="I26" s="123"/>
    </row>
    <row r="27" spans="1:9" ht="30" customHeight="1">
      <c r="A27" s="124">
        <v>10</v>
      </c>
      <c r="B27" s="138"/>
      <c r="C27" s="126"/>
      <c r="D27" s="127"/>
      <c r="E27" s="122"/>
      <c r="F27" s="128"/>
      <c r="G27" s="142"/>
      <c r="H27" s="130"/>
      <c r="I27" s="123"/>
    </row>
    <row r="28" spans="1:9" ht="30" customHeight="1">
      <c r="A28" s="124">
        <v>11</v>
      </c>
      <c r="B28" s="138"/>
      <c r="C28" s="126"/>
      <c r="D28" s="127"/>
      <c r="E28" s="122"/>
      <c r="F28" s="128"/>
      <c r="G28" s="142"/>
      <c r="H28" s="130"/>
      <c r="I28" s="123"/>
    </row>
    <row r="29" spans="1:9" ht="30" customHeight="1">
      <c r="A29" s="143" t="s">
        <v>110</v>
      </c>
      <c r="B29" s="144"/>
      <c r="C29" s="144"/>
      <c r="D29" s="144"/>
      <c r="E29" s="144"/>
      <c r="F29" s="144"/>
      <c r="G29" s="144"/>
      <c r="H29" s="145">
        <f>SUM(H18:H28)</f>
        <v>12178800</v>
      </c>
      <c r="I29" s="146"/>
    </row>
    <row r="30" spans="1:9" ht="30" customHeight="1" thickBot="1">
      <c r="A30" s="147" t="s">
        <v>111</v>
      </c>
      <c r="B30" s="148"/>
      <c r="C30" s="148"/>
      <c r="D30" s="148"/>
      <c r="E30" s="148"/>
      <c r="F30" s="148"/>
      <c r="G30" s="148"/>
      <c r="H30" s="149">
        <f>TRUNC(H29,-6)</f>
        <v>12000000</v>
      </c>
      <c r="I30" s="150"/>
    </row>
    <row r="31" spans="1:9" ht="30" hidden="1" customHeight="1" thickBot="1">
      <c r="A31" s="151" t="s">
        <v>112</v>
      </c>
      <c r="B31" s="152"/>
      <c r="C31" s="152"/>
      <c r="D31" s="152"/>
      <c r="E31" s="152"/>
      <c r="F31" s="152"/>
      <c r="G31" s="152"/>
      <c r="H31" s="153">
        <f>TRUNC(H30/E18,-5)</f>
        <v>4000000</v>
      </c>
      <c r="I31" s="154"/>
    </row>
    <row r="32" spans="1:9" ht="21" customHeight="1">
      <c r="A32" s="155" t="s">
        <v>113</v>
      </c>
      <c r="B32" s="156"/>
      <c r="C32" s="157"/>
      <c r="D32" s="157"/>
      <c r="E32" s="157"/>
      <c r="F32" s="157"/>
      <c r="G32" s="157"/>
      <c r="H32" s="157"/>
      <c r="I32" s="158"/>
    </row>
    <row r="33" spans="1:9" ht="21" customHeight="1">
      <c r="A33" s="159"/>
      <c r="B33" s="160" t="s">
        <v>114</v>
      </c>
      <c r="C33" s="161"/>
      <c r="D33" s="161"/>
      <c r="E33" s="161"/>
      <c r="F33" s="161"/>
      <c r="G33" s="161"/>
      <c r="H33" s="162"/>
      <c r="I33" s="163"/>
    </row>
    <row r="34" spans="1:9" ht="21" customHeight="1">
      <c r="A34" s="159"/>
      <c r="B34" s="160" t="s">
        <v>115</v>
      </c>
      <c r="C34" s="161"/>
      <c r="D34" s="161"/>
      <c r="E34" s="161"/>
      <c r="F34" s="161"/>
      <c r="G34" s="161"/>
      <c r="H34" s="161"/>
      <c r="I34" s="163"/>
    </row>
    <row r="35" spans="1:9" ht="21" customHeight="1">
      <c r="A35" s="159"/>
      <c r="B35" s="164" t="s">
        <v>116</v>
      </c>
      <c r="C35" s="161"/>
      <c r="D35" s="161"/>
      <c r="E35" s="161"/>
      <c r="F35" s="161"/>
      <c r="G35" s="161"/>
      <c r="H35" s="161"/>
      <c r="I35" s="163"/>
    </row>
    <row r="36" spans="1:9" ht="21" customHeight="1">
      <c r="A36" s="159"/>
      <c r="B36" s="160" t="s">
        <v>117</v>
      </c>
      <c r="C36" s="161"/>
      <c r="D36" s="161"/>
      <c r="E36" s="161"/>
      <c r="F36" s="161"/>
      <c r="G36" s="161"/>
      <c r="H36" s="161"/>
      <c r="I36" s="163"/>
    </row>
    <row r="37" spans="1:9" ht="21" customHeight="1">
      <c r="A37" s="159"/>
      <c r="B37" s="160" t="s">
        <v>118</v>
      </c>
      <c r="C37" s="161"/>
      <c r="D37" s="161"/>
      <c r="E37" s="161"/>
      <c r="F37" s="161"/>
      <c r="G37" s="161"/>
      <c r="H37" s="161"/>
      <c r="I37" s="163"/>
    </row>
    <row r="38" spans="1:9" ht="21" customHeight="1">
      <c r="A38" s="159"/>
      <c r="B38" s="165" t="s">
        <v>119</v>
      </c>
      <c r="C38" s="161"/>
      <c r="D38" s="161"/>
      <c r="E38" s="161"/>
      <c r="F38" s="161"/>
      <c r="G38" s="166"/>
      <c r="H38" s="161"/>
      <c r="I38" s="163"/>
    </row>
    <row r="39" spans="1:9" ht="21" customHeight="1">
      <c r="A39" s="159"/>
      <c r="B39" s="167"/>
      <c r="C39" s="161"/>
      <c r="D39" s="161"/>
      <c r="E39" s="161"/>
      <c r="F39" s="161"/>
      <c r="G39" s="161"/>
      <c r="H39" s="161"/>
      <c r="I39" s="163"/>
    </row>
    <row r="40" spans="1:9" ht="21" customHeight="1">
      <c r="A40" s="159"/>
      <c r="B40" s="167"/>
      <c r="C40" s="161"/>
      <c r="D40" s="161"/>
      <c r="E40" s="161"/>
      <c r="F40" s="161"/>
      <c r="G40" s="161"/>
      <c r="H40" s="161"/>
      <c r="I40" s="163"/>
    </row>
    <row r="41" spans="1:9" ht="21" customHeight="1">
      <c r="A41" s="159"/>
      <c r="B41" s="167" t="s">
        <v>120</v>
      </c>
      <c r="C41" s="161"/>
      <c r="D41" s="161"/>
      <c r="E41" s="161"/>
      <c r="F41" s="161"/>
      <c r="G41" s="161"/>
      <c r="H41" s="161"/>
      <c r="I41" s="163"/>
    </row>
    <row r="42" spans="1:9" ht="17.25" customHeight="1" thickBot="1">
      <c r="A42" s="168"/>
      <c r="B42" s="169"/>
      <c r="C42" s="170"/>
      <c r="D42" s="170"/>
      <c r="E42" s="170"/>
      <c r="F42" s="170"/>
      <c r="G42" s="170"/>
      <c r="H42" s="170"/>
      <c r="I42" s="171"/>
    </row>
    <row r="43" spans="1:9" ht="17.25" customHeight="1"/>
  </sheetData>
  <mergeCells count="26">
    <mergeCell ref="A30:G30"/>
    <mergeCell ref="A31:G31"/>
    <mergeCell ref="B24:D24"/>
    <mergeCell ref="B25:D25"/>
    <mergeCell ref="B26:D26"/>
    <mergeCell ref="B27:D27"/>
    <mergeCell ref="B28:D28"/>
    <mergeCell ref="A29:G29"/>
    <mergeCell ref="B18:D18"/>
    <mergeCell ref="B19:D19"/>
    <mergeCell ref="B20:I20"/>
    <mergeCell ref="B21:I21"/>
    <mergeCell ref="B22:D22"/>
    <mergeCell ref="B23:D23"/>
    <mergeCell ref="C12:F12"/>
    <mergeCell ref="C13:D13"/>
    <mergeCell ref="A15:B15"/>
    <mergeCell ref="C15:I15"/>
    <mergeCell ref="A16:F16"/>
    <mergeCell ref="H16:I16"/>
    <mergeCell ref="A1:I2"/>
    <mergeCell ref="B4:F5"/>
    <mergeCell ref="C7:D7"/>
    <mergeCell ref="C8:F9"/>
    <mergeCell ref="C10:F10"/>
    <mergeCell ref="C11:F11"/>
  </mergeCells>
  <phoneticPr fontId="3" type="noConversion"/>
  <printOptions horizontalCentered="1" verticalCentered="1"/>
  <pageMargins left="0.23622047244094491" right="0.23622047244094491" top="0.94488188976377963" bottom="0.55118110236220474" header="0.31496062992125984" footer="0.31496062992125984"/>
  <pageSetup paperSize="9" scale="77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3"/>
  <sheetViews>
    <sheetView zoomScale="80" zoomScaleNormal="80" zoomScaleSheetLayoutView="90" workbookViewId="0">
      <pane xSplit="12" ySplit="3" topLeftCell="M10" activePane="bottomRight" state="frozen"/>
      <selection activeCell="C4" sqref="C4:C21"/>
      <selection pane="topRight" activeCell="C4" sqref="C4:C21"/>
      <selection pane="bottomLeft" activeCell="C4" sqref="C4:C21"/>
      <selection pane="bottomRight" activeCell="H4" sqref="H4"/>
    </sheetView>
  </sheetViews>
  <sheetFormatPr defaultRowHeight="13.5"/>
  <cols>
    <col min="1" max="1" width="5.125" style="78" bestFit="1" customWidth="1"/>
    <col min="2" max="2" width="5.125" style="78" customWidth="1"/>
    <col min="3" max="3" width="20.375" style="79" bestFit="1" customWidth="1"/>
    <col min="4" max="4" width="16.75" style="78" bestFit="1" customWidth="1"/>
    <col min="5" max="5" width="24" style="79" customWidth="1"/>
    <col min="6" max="6" width="13.5" style="78" customWidth="1"/>
    <col min="7" max="7" width="31.125" style="80" customWidth="1"/>
    <col min="8" max="8" width="8.25" style="81" bestFit="1" customWidth="1"/>
    <col min="9" max="9" width="6.5" style="78" bestFit="1" customWidth="1"/>
    <col min="10" max="10" width="16.875" style="82" bestFit="1" customWidth="1"/>
    <col min="11" max="11" width="23.75" style="78" bestFit="1" customWidth="1"/>
    <col min="12" max="12" width="7.375" style="78" bestFit="1" customWidth="1"/>
    <col min="13" max="13" width="14.375" style="2" bestFit="1" customWidth="1"/>
    <col min="14" max="16384" width="9" style="2"/>
  </cols>
  <sheetData>
    <row r="1" spans="1:13" ht="48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3" ht="33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ht="35.1" customHeigh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6" t="s">
        <v>8</v>
      </c>
      <c r="I3" s="4" t="s">
        <v>9</v>
      </c>
      <c r="J3" s="7" t="s">
        <v>10</v>
      </c>
      <c r="K3" s="4" t="s">
        <v>11</v>
      </c>
      <c r="L3" s="4" t="s">
        <v>12</v>
      </c>
    </row>
    <row r="4" spans="1:13" ht="35.1" customHeight="1">
      <c r="A4" s="8"/>
      <c r="B4" s="9" t="s">
        <v>13</v>
      </c>
      <c r="C4" s="10"/>
      <c r="D4" s="11" t="s">
        <v>14</v>
      </c>
      <c r="E4" s="12" t="s">
        <v>74</v>
      </c>
      <c r="F4" s="13"/>
      <c r="G4" s="14"/>
      <c r="H4" s="15">
        <v>1</v>
      </c>
      <c r="I4" s="13" t="s">
        <v>75</v>
      </c>
      <c r="J4" s="16">
        <v>1500000</v>
      </c>
      <c r="K4" s="16">
        <f t="shared" ref="K4:K18" si="0">TRUNC(H4*J4,-1)</f>
        <v>1500000</v>
      </c>
      <c r="L4" s="17"/>
      <c r="M4" s="18"/>
    </row>
    <row r="5" spans="1:13" ht="35.1" customHeight="1">
      <c r="A5" s="8"/>
      <c r="B5" s="9"/>
      <c r="C5" s="10"/>
      <c r="D5" s="19"/>
      <c r="E5" s="12" t="s">
        <v>15</v>
      </c>
      <c r="F5" s="13"/>
      <c r="G5" s="20" t="s">
        <v>16</v>
      </c>
      <c r="H5" s="15">
        <v>8</v>
      </c>
      <c r="I5" s="13" t="s">
        <v>17</v>
      </c>
      <c r="J5" s="16">
        <v>3500</v>
      </c>
      <c r="K5" s="16">
        <f t="shared" si="0"/>
        <v>28000</v>
      </c>
      <c r="L5" s="17"/>
      <c r="M5" s="18"/>
    </row>
    <row r="6" spans="1:13" ht="35.1" customHeight="1">
      <c r="A6" s="8"/>
      <c r="B6" s="9"/>
      <c r="C6" s="10"/>
      <c r="D6" s="19"/>
      <c r="E6" s="21" t="s">
        <v>18</v>
      </c>
      <c r="F6" s="22"/>
      <c r="G6" s="23" t="s">
        <v>19</v>
      </c>
      <c r="H6" s="24">
        <v>8</v>
      </c>
      <c r="I6" s="13" t="s">
        <v>17</v>
      </c>
      <c r="J6" s="25">
        <v>1200</v>
      </c>
      <c r="K6" s="16">
        <f t="shared" si="0"/>
        <v>9600</v>
      </c>
      <c r="L6" s="17"/>
      <c r="M6" s="18"/>
    </row>
    <row r="7" spans="1:13" ht="35.1" customHeight="1">
      <c r="A7" s="8"/>
      <c r="B7" s="9"/>
      <c r="C7" s="10"/>
      <c r="D7" s="19"/>
      <c r="E7" s="21" t="s">
        <v>77</v>
      </c>
      <c r="F7" s="22"/>
      <c r="G7" s="23" t="s">
        <v>78</v>
      </c>
      <c r="H7" s="24">
        <v>6</v>
      </c>
      <c r="I7" s="13" t="s">
        <v>79</v>
      </c>
      <c r="J7" s="25">
        <v>2500</v>
      </c>
      <c r="K7" s="16">
        <f t="shared" si="0"/>
        <v>15000</v>
      </c>
      <c r="L7" s="17"/>
      <c r="M7" s="18"/>
    </row>
    <row r="8" spans="1:13" ht="35.1" customHeight="1">
      <c r="A8" s="8"/>
      <c r="B8" s="9"/>
      <c r="C8" s="10"/>
      <c r="D8" s="19"/>
      <c r="E8" s="21" t="s">
        <v>20</v>
      </c>
      <c r="F8" s="22" t="s">
        <v>21</v>
      </c>
      <c r="G8" s="23" t="s">
        <v>22</v>
      </c>
      <c r="H8" s="24">
        <v>4</v>
      </c>
      <c r="I8" s="13" t="s">
        <v>17</v>
      </c>
      <c r="J8" s="25">
        <v>13000</v>
      </c>
      <c r="K8" s="16">
        <f t="shared" si="0"/>
        <v>52000</v>
      </c>
      <c r="L8" s="17"/>
      <c r="M8" s="18"/>
    </row>
    <row r="9" spans="1:13" ht="35.1" customHeight="1">
      <c r="A9" s="8"/>
      <c r="B9" s="9"/>
      <c r="C9" s="10"/>
      <c r="D9" s="19"/>
      <c r="E9" s="21" t="s">
        <v>23</v>
      </c>
      <c r="F9" s="22" t="s">
        <v>24</v>
      </c>
      <c r="G9" s="23"/>
      <c r="H9" s="24">
        <v>4</v>
      </c>
      <c r="I9" s="13" t="s">
        <v>17</v>
      </c>
      <c r="J9" s="25">
        <v>15000</v>
      </c>
      <c r="K9" s="16">
        <f t="shared" si="0"/>
        <v>60000</v>
      </c>
      <c r="L9" s="17"/>
      <c r="M9" s="18"/>
    </row>
    <row r="10" spans="1:13" ht="35.1" customHeight="1">
      <c r="A10" s="8"/>
      <c r="B10" s="9"/>
      <c r="C10" s="10"/>
      <c r="D10" s="19"/>
      <c r="E10" s="26" t="s">
        <v>25</v>
      </c>
      <c r="F10" s="13"/>
      <c r="G10" s="27" t="s">
        <v>26</v>
      </c>
      <c r="H10" s="28">
        <v>1</v>
      </c>
      <c r="I10" s="29" t="s">
        <v>27</v>
      </c>
      <c r="J10" s="30"/>
      <c r="K10" s="30">
        <f t="shared" si="0"/>
        <v>0</v>
      </c>
      <c r="L10" s="17"/>
      <c r="M10" s="18"/>
    </row>
    <row r="11" spans="1:13" ht="35.1" customHeight="1">
      <c r="A11" s="8"/>
      <c r="B11" s="9"/>
      <c r="C11" s="10"/>
      <c r="D11" s="31"/>
      <c r="E11" s="26"/>
      <c r="F11" s="13"/>
      <c r="G11" s="20"/>
      <c r="H11" s="28"/>
      <c r="I11" s="29"/>
      <c r="J11" s="30"/>
      <c r="K11" s="30"/>
      <c r="L11" s="17"/>
      <c r="M11" s="18"/>
    </row>
    <row r="12" spans="1:13" ht="35.1" customHeight="1">
      <c r="A12" s="8"/>
      <c r="B12" s="9"/>
      <c r="C12" s="10"/>
      <c r="D12" s="32" t="s">
        <v>28</v>
      </c>
      <c r="E12" s="33"/>
      <c r="F12" s="33"/>
      <c r="G12" s="33"/>
      <c r="H12" s="33"/>
      <c r="I12" s="33"/>
      <c r="J12" s="34"/>
      <c r="K12" s="35">
        <f>SUM(K4:K10)</f>
        <v>1664600</v>
      </c>
      <c r="L12" s="36"/>
    </row>
    <row r="13" spans="1:13" ht="35.1" customHeight="1">
      <c r="A13" s="8"/>
      <c r="B13" s="9"/>
      <c r="C13" s="10"/>
      <c r="D13" s="37" t="s">
        <v>29</v>
      </c>
      <c r="E13" s="38" t="s">
        <v>30</v>
      </c>
      <c r="F13" s="39"/>
      <c r="G13" s="40" t="s">
        <v>76</v>
      </c>
      <c r="H13" s="41">
        <v>1</v>
      </c>
      <c r="I13" s="42" t="s">
        <v>31</v>
      </c>
      <c r="J13" s="43">
        <v>600000</v>
      </c>
      <c r="K13" s="7">
        <f t="shared" si="0"/>
        <v>600000</v>
      </c>
      <c r="L13" s="17"/>
      <c r="M13" s="18"/>
    </row>
    <row r="14" spans="1:13" ht="35.1" customHeight="1">
      <c r="A14" s="8"/>
      <c r="B14" s="9"/>
      <c r="C14" s="10"/>
      <c r="D14" s="37"/>
      <c r="E14" s="44" t="s">
        <v>32</v>
      </c>
      <c r="F14" s="13"/>
      <c r="G14" s="20"/>
      <c r="H14" s="15">
        <v>1</v>
      </c>
      <c r="I14" s="13" t="s">
        <v>33</v>
      </c>
      <c r="J14" s="45">
        <v>200000</v>
      </c>
      <c r="K14" s="7">
        <f t="shared" si="0"/>
        <v>200000</v>
      </c>
      <c r="L14" s="17"/>
      <c r="M14" s="18"/>
    </row>
    <row r="15" spans="1:13" ht="35.1" customHeight="1">
      <c r="A15" s="8"/>
      <c r="B15" s="9"/>
      <c r="C15" s="10"/>
      <c r="D15" s="37"/>
      <c r="E15" s="44" t="s">
        <v>34</v>
      </c>
      <c r="F15" s="13"/>
      <c r="G15" s="20"/>
      <c r="H15" s="15">
        <v>1</v>
      </c>
      <c r="I15" s="13" t="s">
        <v>35</v>
      </c>
      <c r="J15" s="45">
        <v>150000</v>
      </c>
      <c r="K15" s="7">
        <f t="shared" si="0"/>
        <v>150000</v>
      </c>
      <c r="L15" s="17"/>
      <c r="M15" s="18"/>
    </row>
    <row r="16" spans="1:13" ht="35.1" customHeight="1">
      <c r="A16" s="8"/>
      <c r="B16" s="9"/>
      <c r="C16" s="10"/>
      <c r="D16" s="37"/>
      <c r="E16" s="44" t="s">
        <v>36</v>
      </c>
      <c r="F16" s="13"/>
      <c r="G16" s="46"/>
      <c r="H16" s="15">
        <v>1</v>
      </c>
      <c r="I16" s="13" t="s">
        <v>33</v>
      </c>
      <c r="J16" s="47">
        <v>100000</v>
      </c>
      <c r="K16" s="16">
        <f t="shared" si="0"/>
        <v>100000</v>
      </c>
      <c r="L16" s="17"/>
      <c r="M16" s="18"/>
    </row>
    <row r="17" spans="1:13" ht="35.1" customHeight="1">
      <c r="A17" s="8"/>
      <c r="B17" s="9"/>
      <c r="C17" s="10"/>
      <c r="D17" s="37"/>
      <c r="E17" s="44" t="s">
        <v>37</v>
      </c>
      <c r="F17" s="13"/>
      <c r="G17" s="46"/>
      <c r="H17" s="15">
        <v>1</v>
      </c>
      <c r="I17" s="13" t="s">
        <v>35</v>
      </c>
      <c r="J17" s="47">
        <v>40000</v>
      </c>
      <c r="K17" s="16">
        <f t="shared" si="0"/>
        <v>40000</v>
      </c>
      <c r="L17" s="17"/>
      <c r="M17" s="18"/>
    </row>
    <row r="18" spans="1:13" ht="35.1" customHeight="1">
      <c r="A18" s="8"/>
      <c r="B18" s="9"/>
      <c r="C18" s="10"/>
      <c r="D18" s="37"/>
      <c r="E18" s="48" t="s">
        <v>38</v>
      </c>
      <c r="F18" s="49"/>
      <c r="G18" s="46" t="s">
        <v>39</v>
      </c>
      <c r="H18" s="15">
        <v>1</v>
      </c>
      <c r="I18" s="13" t="s">
        <v>33</v>
      </c>
      <c r="J18" s="50">
        <v>30000</v>
      </c>
      <c r="K18" s="7">
        <f t="shared" si="0"/>
        <v>30000</v>
      </c>
      <c r="L18" s="17"/>
      <c r="M18" s="18"/>
    </row>
    <row r="19" spans="1:13" ht="35.1" customHeight="1">
      <c r="A19" s="8"/>
      <c r="B19" s="9"/>
      <c r="C19" s="10"/>
      <c r="D19" s="37"/>
      <c r="E19" s="48"/>
      <c r="F19" s="49"/>
      <c r="G19" s="46"/>
      <c r="H19" s="15"/>
      <c r="I19" s="13"/>
      <c r="J19" s="50"/>
      <c r="K19" s="16"/>
      <c r="L19" s="17"/>
      <c r="M19" s="18"/>
    </row>
    <row r="20" spans="1:13" ht="35.1" customHeight="1">
      <c r="A20" s="8"/>
      <c r="B20" s="9"/>
      <c r="C20" s="10"/>
      <c r="D20" s="51"/>
      <c r="E20" s="48"/>
      <c r="F20" s="49"/>
      <c r="G20" s="46"/>
      <c r="H20" s="15"/>
      <c r="I20" s="13"/>
      <c r="J20" s="50"/>
      <c r="K20" s="7"/>
      <c r="L20" s="17"/>
      <c r="M20" s="18"/>
    </row>
    <row r="21" spans="1:13" ht="35.1" customHeight="1">
      <c r="A21" s="8"/>
      <c r="B21" s="9"/>
      <c r="C21" s="52"/>
      <c r="D21" s="32" t="s">
        <v>40</v>
      </c>
      <c r="E21" s="33"/>
      <c r="F21" s="33"/>
      <c r="G21" s="33"/>
      <c r="H21" s="33"/>
      <c r="I21" s="33"/>
      <c r="J21" s="34"/>
      <c r="K21" s="35">
        <f>SUM(K13:K20)</f>
        <v>1120000</v>
      </c>
      <c r="L21" s="36"/>
    </row>
    <row r="22" spans="1:13" ht="35.1" customHeight="1">
      <c r="A22" s="8"/>
      <c r="B22" s="9"/>
      <c r="C22" s="53" t="s">
        <v>41</v>
      </c>
      <c r="D22" s="54"/>
      <c r="E22" s="54"/>
      <c r="F22" s="54"/>
      <c r="G22" s="54"/>
      <c r="H22" s="54"/>
      <c r="I22" s="54"/>
      <c r="J22" s="55"/>
      <c r="K22" s="56">
        <f>K12+K21</f>
        <v>2784600</v>
      </c>
      <c r="L22" s="57"/>
    </row>
    <row r="23" spans="1:13" ht="35.1" customHeight="1">
      <c r="A23" s="8"/>
      <c r="B23" s="9"/>
      <c r="C23" s="58" t="s">
        <v>42</v>
      </c>
      <c r="D23" s="59" t="s">
        <v>43</v>
      </c>
      <c r="E23" s="48" t="s">
        <v>44</v>
      </c>
      <c r="F23" s="49"/>
      <c r="G23" s="46" t="s">
        <v>80</v>
      </c>
      <c r="H23" s="15">
        <v>1</v>
      </c>
      <c r="I23" s="13" t="s">
        <v>45</v>
      </c>
      <c r="J23" s="16">
        <v>250000</v>
      </c>
      <c r="K23" s="7">
        <f>TRUNC(H23*J23,-1)</f>
        <v>250000</v>
      </c>
      <c r="L23" s="17"/>
      <c r="M23" s="18"/>
    </row>
    <row r="24" spans="1:13" ht="35.1" customHeight="1">
      <c r="A24" s="8"/>
      <c r="B24" s="9"/>
      <c r="C24" s="10"/>
      <c r="D24" s="59"/>
      <c r="E24" s="48" t="s">
        <v>46</v>
      </c>
      <c r="F24" s="49"/>
      <c r="G24" s="46" t="s">
        <v>81</v>
      </c>
      <c r="H24" s="15">
        <v>1</v>
      </c>
      <c r="I24" s="13" t="s">
        <v>45</v>
      </c>
      <c r="J24" s="16">
        <v>250000</v>
      </c>
      <c r="K24" s="7">
        <f>TRUNC(H24*J24,-1)</f>
        <v>250000</v>
      </c>
      <c r="L24" s="17"/>
      <c r="M24" s="18"/>
    </row>
    <row r="25" spans="1:13" ht="35.1" customHeight="1">
      <c r="A25" s="8"/>
      <c r="B25" s="9"/>
      <c r="C25" s="10"/>
      <c r="D25" s="59"/>
      <c r="E25" s="48" t="s">
        <v>47</v>
      </c>
      <c r="F25" s="49"/>
      <c r="G25" s="46"/>
      <c r="H25" s="15"/>
      <c r="I25" s="13" t="s">
        <v>45</v>
      </c>
      <c r="J25" s="16">
        <v>250000</v>
      </c>
      <c r="K25" s="7">
        <f>TRUNC(H25*J25,-1)</f>
        <v>0</v>
      </c>
      <c r="L25" s="17"/>
      <c r="M25" s="18"/>
    </row>
    <row r="26" spans="1:13" ht="35.1" customHeight="1">
      <c r="A26" s="8"/>
      <c r="B26" s="9"/>
      <c r="C26" s="10"/>
      <c r="D26" s="59" t="s">
        <v>48</v>
      </c>
      <c r="E26" s="48" t="s">
        <v>49</v>
      </c>
      <c r="F26" s="49"/>
      <c r="G26" s="46"/>
      <c r="H26" s="15"/>
      <c r="I26" s="13" t="s">
        <v>45</v>
      </c>
      <c r="J26" s="60">
        <v>250000</v>
      </c>
      <c r="K26" s="7">
        <f t="shared" ref="K26:K33" si="1">TRUNC(H26*J26,-1)</f>
        <v>0</v>
      </c>
      <c r="L26" s="17"/>
      <c r="M26" s="18"/>
    </row>
    <row r="27" spans="1:13" ht="35.1" customHeight="1">
      <c r="A27" s="8"/>
      <c r="B27" s="9"/>
      <c r="C27" s="10"/>
      <c r="D27" s="59"/>
      <c r="E27" s="61" t="s">
        <v>50</v>
      </c>
      <c r="F27" s="49"/>
      <c r="G27" s="46" t="s">
        <v>82</v>
      </c>
      <c r="H27" s="62">
        <v>1</v>
      </c>
      <c r="I27" s="13" t="s">
        <v>45</v>
      </c>
      <c r="J27" s="60">
        <v>250000</v>
      </c>
      <c r="K27" s="7">
        <f t="shared" si="1"/>
        <v>250000</v>
      </c>
      <c r="L27" s="17"/>
      <c r="M27" s="18"/>
    </row>
    <row r="28" spans="1:13" ht="35.1" customHeight="1">
      <c r="A28" s="8"/>
      <c r="B28" s="9"/>
      <c r="C28" s="10"/>
      <c r="D28" s="59" t="s">
        <v>51</v>
      </c>
      <c r="E28" s="61" t="s">
        <v>52</v>
      </c>
      <c r="F28" s="49"/>
      <c r="G28" s="46"/>
      <c r="H28" s="63"/>
      <c r="I28" s="13" t="s">
        <v>53</v>
      </c>
      <c r="J28" s="60">
        <v>250000</v>
      </c>
      <c r="K28" s="7">
        <f t="shared" si="1"/>
        <v>0</v>
      </c>
      <c r="L28" s="17"/>
      <c r="M28" s="18"/>
    </row>
    <row r="29" spans="1:13" ht="35.1" customHeight="1">
      <c r="A29" s="8"/>
      <c r="B29" s="9"/>
      <c r="C29" s="10"/>
      <c r="D29" s="59"/>
      <c r="E29" s="61" t="s">
        <v>54</v>
      </c>
      <c r="F29" s="49"/>
      <c r="G29" s="46" t="s">
        <v>82</v>
      </c>
      <c r="H29" s="63"/>
      <c r="I29" s="13" t="s">
        <v>45</v>
      </c>
      <c r="J29" s="60">
        <v>250000</v>
      </c>
      <c r="K29" s="7">
        <f t="shared" si="1"/>
        <v>0</v>
      </c>
      <c r="L29" s="17"/>
      <c r="M29" s="18"/>
    </row>
    <row r="30" spans="1:13" ht="35.1" customHeight="1">
      <c r="A30" s="8"/>
      <c r="B30" s="9"/>
      <c r="C30" s="10"/>
      <c r="D30" s="59"/>
      <c r="E30" s="61" t="s">
        <v>55</v>
      </c>
      <c r="F30" s="49"/>
      <c r="G30" s="46"/>
      <c r="H30" s="63"/>
      <c r="I30" s="13" t="s">
        <v>56</v>
      </c>
      <c r="J30" s="47">
        <v>1000000</v>
      </c>
      <c r="K30" s="7">
        <f t="shared" si="1"/>
        <v>0</v>
      </c>
      <c r="L30" s="17"/>
      <c r="M30" s="18"/>
    </row>
    <row r="31" spans="1:13" ht="35.1" customHeight="1">
      <c r="A31" s="8"/>
      <c r="B31" s="9"/>
      <c r="C31" s="10"/>
      <c r="D31" s="59"/>
      <c r="E31" s="61" t="s">
        <v>57</v>
      </c>
      <c r="F31" s="49"/>
      <c r="G31" s="46" t="s">
        <v>83</v>
      </c>
      <c r="H31" s="63"/>
      <c r="I31" s="13" t="s">
        <v>56</v>
      </c>
      <c r="J31" s="47">
        <v>300000</v>
      </c>
      <c r="K31" s="7">
        <f t="shared" si="1"/>
        <v>0</v>
      </c>
      <c r="L31" s="17"/>
      <c r="M31" s="18"/>
    </row>
    <row r="32" spans="1:13" ht="35.1" customHeight="1">
      <c r="A32" s="8"/>
      <c r="B32" s="9"/>
      <c r="C32" s="10"/>
      <c r="D32" s="59"/>
      <c r="E32" s="61" t="s">
        <v>58</v>
      </c>
      <c r="F32" s="49"/>
      <c r="G32" s="46"/>
      <c r="H32" s="63"/>
      <c r="I32" s="13" t="s">
        <v>45</v>
      </c>
      <c r="J32" s="47">
        <v>250000</v>
      </c>
      <c r="K32" s="7">
        <f t="shared" si="1"/>
        <v>0</v>
      </c>
      <c r="L32" s="17"/>
      <c r="M32" s="18"/>
    </row>
    <row r="33" spans="1:13" ht="35.1" customHeight="1">
      <c r="A33" s="8"/>
      <c r="B33" s="9"/>
      <c r="C33" s="10"/>
      <c r="D33" s="59"/>
      <c r="E33" s="61" t="s">
        <v>59</v>
      </c>
      <c r="F33" s="49"/>
      <c r="G33" s="46"/>
      <c r="H33" s="63"/>
      <c r="I33" s="13" t="s">
        <v>53</v>
      </c>
      <c r="J33" s="47">
        <v>250000</v>
      </c>
      <c r="K33" s="7">
        <f t="shared" si="1"/>
        <v>0</v>
      </c>
      <c r="L33" s="17"/>
      <c r="M33" s="18"/>
    </row>
    <row r="34" spans="1:13" ht="35.1" customHeight="1">
      <c r="A34" s="8"/>
      <c r="B34" s="9"/>
      <c r="C34" s="52"/>
      <c r="D34" s="59"/>
      <c r="E34" s="48" t="s">
        <v>47</v>
      </c>
      <c r="F34" s="49"/>
      <c r="G34" s="46"/>
      <c r="H34" s="15"/>
      <c r="I34" s="13" t="s">
        <v>45</v>
      </c>
      <c r="J34" s="47">
        <v>250000</v>
      </c>
      <c r="K34" s="7">
        <f>TRUNC(H34*J34,-1)</f>
        <v>0</v>
      </c>
      <c r="L34" s="17"/>
      <c r="M34" s="18"/>
    </row>
    <row r="35" spans="1:13" ht="35.1" customHeight="1">
      <c r="A35" s="8"/>
      <c r="B35" s="9"/>
      <c r="C35" s="53" t="s">
        <v>60</v>
      </c>
      <c r="D35" s="54"/>
      <c r="E35" s="54"/>
      <c r="F35" s="54"/>
      <c r="G35" s="54"/>
      <c r="H35" s="54"/>
      <c r="I35" s="54"/>
      <c r="J35" s="55"/>
      <c r="K35" s="64">
        <f>SUM(K23:K34)</f>
        <v>750000</v>
      </c>
      <c r="L35" s="57"/>
    </row>
    <row r="36" spans="1:13" ht="35.1" customHeight="1">
      <c r="A36" s="8"/>
      <c r="B36" s="9"/>
      <c r="C36" s="58" t="s">
        <v>61</v>
      </c>
      <c r="D36" s="65" t="s">
        <v>62</v>
      </c>
      <c r="E36" s="48"/>
      <c r="F36" s="49"/>
      <c r="G36" s="46"/>
      <c r="H36" s="15"/>
      <c r="I36" s="13"/>
      <c r="J36" s="16"/>
      <c r="K36" s="7"/>
      <c r="L36" s="17"/>
      <c r="M36" s="18"/>
    </row>
    <row r="37" spans="1:13" ht="35.1" customHeight="1">
      <c r="A37" s="8"/>
      <c r="B37" s="9"/>
      <c r="C37" s="10"/>
      <c r="D37" s="65" t="s">
        <v>63</v>
      </c>
      <c r="E37" s="48"/>
      <c r="F37" s="49"/>
      <c r="G37" s="46"/>
      <c r="H37" s="15"/>
      <c r="I37" s="13" t="s">
        <v>33</v>
      </c>
      <c r="J37" s="16">
        <v>250000</v>
      </c>
      <c r="K37" s="7">
        <f>TRUNC(H37*J37,-1)</f>
        <v>0</v>
      </c>
      <c r="L37" s="17"/>
      <c r="M37" s="18"/>
    </row>
    <row r="38" spans="1:13" ht="35.1" customHeight="1">
      <c r="A38" s="8"/>
      <c r="B38" s="9"/>
      <c r="C38" s="10"/>
      <c r="D38" s="65" t="s">
        <v>64</v>
      </c>
      <c r="E38" s="48"/>
      <c r="F38" s="49"/>
      <c r="G38" s="46" t="s">
        <v>65</v>
      </c>
      <c r="H38" s="15"/>
      <c r="I38" s="13" t="s">
        <v>33</v>
      </c>
      <c r="J38" s="16">
        <v>600000</v>
      </c>
      <c r="K38" s="7">
        <f>TRUNC(H38*J38,-1)</f>
        <v>0</v>
      </c>
      <c r="L38" s="17"/>
      <c r="M38" s="18"/>
    </row>
    <row r="39" spans="1:13" ht="35.1" customHeight="1">
      <c r="A39" s="8"/>
      <c r="B39" s="9"/>
      <c r="C39" s="66" t="s">
        <v>66</v>
      </c>
      <c r="D39" s="67"/>
      <c r="E39" s="67"/>
      <c r="F39" s="57"/>
      <c r="G39" s="68"/>
      <c r="H39" s="69"/>
      <c r="I39" s="67"/>
      <c r="J39" s="70"/>
      <c r="K39" s="64">
        <f>SUM(K36:K38)</f>
        <v>0</v>
      </c>
      <c r="L39" s="57"/>
    </row>
    <row r="40" spans="1:13" ht="35.1" customHeight="1">
      <c r="A40" s="8"/>
      <c r="B40" s="9"/>
      <c r="C40" s="58"/>
      <c r="D40" s="65" t="s">
        <v>67</v>
      </c>
      <c r="E40" s="48"/>
      <c r="F40" s="49"/>
      <c r="G40" s="46" t="s">
        <v>68</v>
      </c>
      <c r="H40" s="15">
        <v>5</v>
      </c>
      <c r="I40" s="71" t="s">
        <v>69</v>
      </c>
      <c r="J40" s="16">
        <f>TRUNC((K22+K35+K39)/100,-3)</f>
        <v>35000</v>
      </c>
      <c r="K40" s="7">
        <f>H40*J40</f>
        <v>175000</v>
      </c>
      <c r="L40" s="17"/>
      <c r="M40" s="18"/>
    </row>
    <row r="41" spans="1:13" ht="35.1" customHeight="1">
      <c r="A41" s="8"/>
      <c r="B41" s="9"/>
      <c r="C41" s="10"/>
      <c r="D41" s="65" t="s">
        <v>70</v>
      </c>
      <c r="E41" s="48"/>
      <c r="F41" s="49"/>
      <c r="G41" s="46" t="s">
        <v>71</v>
      </c>
      <c r="H41" s="15">
        <v>10</v>
      </c>
      <c r="I41" s="71" t="s">
        <v>69</v>
      </c>
      <c r="J41" s="16">
        <f>TRUNC((K22+K35)/100,-3)</f>
        <v>35000</v>
      </c>
      <c r="K41" s="7">
        <f>TRUNC(H41*J41,-1)</f>
        <v>350000</v>
      </c>
      <c r="L41" s="17"/>
      <c r="M41" s="18"/>
    </row>
    <row r="42" spans="1:13" ht="35.1" customHeight="1">
      <c r="A42" s="8"/>
      <c r="B42" s="9"/>
      <c r="C42" s="66" t="s">
        <v>72</v>
      </c>
      <c r="D42" s="67"/>
      <c r="E42" s="67"/>
      <c r="F42" s="57"/>
      <c r="G42" s="68"/>
      <c r="H42" s="69"/>
      <c r="I42" s="67"/>
      <c r="J42" s="70"/>
      <c r="K42" s="64">
        <f>SUM(K40:K41)</f>
        <v>525000</v>
      </c>
      <c r="L42" s="57"/>
    </row>
    <row r="43" spans="1:13" ht="35.1" customHeight="1">
      <c r="A43" s="72"/>
      <c r="B43" s="73"/>
      <c r="C43" s="74" t="s">
        <v>73</v>
      </c>
      <c r="D43" s="75"/>
      <c r="E43" s="75"/>
      <c r="F43" s="75"/>
      <c r="G43" s="75"/>
      <c r="H43" s="75"/>
      <c r="I43" s="75"/>
      <c r="J43" s="76"/>
      <c r="K43" s="77">
        <f>K22+K35+K39+K42</f>
        <v>4059600</v>
      </c>
      <c r="L43" s="36"/>
      <c r="M43" s="18"/>
    </row>
  </sheetData>
  <mergeCells count="18">
    <mergeCell ref="C40:C41"/>
    <mergeCell ref="C43:J43"/>
    <mergeCell ref="C23:C34"/>
    <mergeCell ref="D23:D25"/>
    <mergeCell ref="D26:D27"/>
    <mergeCell ref="D28:D34"/>
    <mergeCell ref="C35:J35"/>
    <mergeCell ref="C36:C38"/>
    <mergeCell ref="A1:L1"/>
    <mergeCell ref="A2:L2"/>
    <mergeCell ref="A4:A43"/>
    <mergeCell ref="B4:B43"/>
    <mergeCell ref="C4:C21"/>
    <mergeCell ref="D4:D11"/>
    <mergeCell ref="D12:J12"/>
    <mergeCell ref="D13:D20"/>
    <mergeCell ref="D21:J21"/>
    <mergeCell ref="C22:J22"/>
  </mergeCells>
  <phoneticPr fontId="3" type="noConversion"/>
  <printOptions horizontalCentered="1"/>
  <pageMargins left="0.31496062992125984" right="0.15748031496062992" top="0.6692913385826772" bottom="0.43307086614173229" header="0.19685039370078741" footer="0"/>
  <pageSetup paperSize="9" scale="47" fitToHeight="3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622C3F94F261814F970C94DD4C165FB8" ma:contentTypeVersion="16" ma:contentTypeDescription="새 문서를 만듭니다." ma:contentTypeScope="" ma:versionID="d3fe3fa4a91131bc773b4e0850fd5c78">
  <xsd:schema xmlns:xsd="http://www.w3.org/2001/XMLSchema" xmlns:xs="http://www.w3.org/2001/XMLSchema" xmlns:p="http://schemas.microsoft.com/office/2006/metadata/properties" xmlns:ns2="345c0310-5f6a-4163-af51-f88ea6aa846a" xmlns:ns3="4354823e-c960-4fe1-8874-8fa7879b6efb" targetNamespace="http://schemas.microsoft.com/office/2006/metadata/properties" ma:root="true" ma:fieldsID="c894b4e9058065ec87d1302b94956572" ns2:_="" ns3:_="">
    <xsd:import namespace="345c0310-5f6a-4163-af51-f88ea6aa846a"/>
    <xsd:import namespace="4354823e-c960-4fe1-8874-8fa7879b6e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c0310-5f6a-4163-af51-f88ea6aa8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fe206c4c-0828-49f3-894a-1745186683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54823e-c960-4fe1-8874-8fa7879b6ef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fad3c98-b86a-467d-b3d3-fa0dd2fc6ba8}" ma:internalName="TaxCatchAll" ma:showField="CatchAllData" ma:web="4354823e-c960-4fe1-8874-8fa7879b6ef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57576CB-9530-4C6E-B639-59AAA88BE48F}"/>
</file>

<file path=customXml/itemProps2.xml><?xml version="1.0" encoding="utf-8"?>
<ds:datastoreItem xmlns:ds="http://schemas.openxmlformats.org/officeDocument/2006/customXml" ds:itemID="{3C63FD13-BF7A-420D-8902-EF20527F5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1. 표지</vt:lpstr>
      <vt:lpstr>1. 이동식 차트 견적서</vt:lpstr>
      <vt:lpstr>'1. 표지'!Print_Area</vt:lpstr>
      <vt:lpstr>'1. 이동식 차트 견적서'!Print_Titles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2022-09-05T01:57:54Z</dcterms:created>
  <dcterms:modified xsi:type="dcterms:W3CDTF">2022-09-05T02:17:08Z</dcterms:modified>
</cp:coreProperties>
</file>