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 activeTab="1"/>
  </bookViews>
  <sheets>
    <sheet name="Cálculo por volumen" sheetId="1" r:id="rId1"/>
    <sheet name="Cálculo de fuerza" sheetId="2" r:id="rId2"/>
  </sheets>
  <definedNames>
    <definedName name="solver_adj" localSheetId="0" hidden="1">'Cálculo por volumen'!$G$3,'Cálculo por volumen'!$G$10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'Cálculo por volumen'!$G$12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'Cálculo por volumen'!$J$14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1.61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A15" i="2" l="1"/>
  <c r="A11" i="2"/>
  <c r="A9" i="2"/>
  <c r="D3" i="2" l="1"/>
  <c r="E3" i="2" s="1"/>
  <c r="C11" i="2"/>
  <c r="F3" i="2"/>
  <c r="G14" i="1"/>
  <c r="G8" i="1"/>
  <c r="H14" i="1" s="1"/>
  <c r="B14" i="1"/>
  <c r="B8" i="1"/>
  <c r="C14" i="1" s="1"/>
  <c r="D6" i="2" l="1"/>
  <c r="D8" i="2" s="1"/>
  <c r="D9" i="2" s="1"/>
  <c r="I14" i="1"/>
  <c r="J14" i="1" s="1"/>
  <c r="D14" i="1"/>
  <c r="E14" i="1" s="1"/>
</calcChain>
</file>

<file path=xl/sharedStrings.xml><?xml version="1.0" encoding="utf-8"?>
<sst xmlns="http://schemas.openxmlformats.org/spreadsheetml/2006/main" count="52" uniqueCount="39">
  <si>
    <t>Altura deseada</t>
  </si>
  <si>
    <t>Volumen deseado</t>
  </si>
  <si>
    <t>cm3</t>
  </si>
  <si>
    <t>cm</t>
  </si>
  <si>
    <t>Angulo deseado (horizontal)</t>
  </si>
  <si>
    <t>°</t>
  </si>
  <si>
    <t>Lado deseado</t>
  </si>
  <si>
    <t>Modo 1 Dada una altura, calcular un lado</t>
  </si>
  <si>
    <t>Lado inicial</t>
  </si>
  <si>
    <t>Area menor</t>
  </si>
  <si>
    <t>Area mayor</t>
  </si>
  <si>
    <t>Volumen total</t>
  </si>
  <si>
    <t>Modo 2: Dado un lado, calcular una altura</t>
  </si>
  <si>
    <t>Altura inicial</t>
  </si>
  <si>
    <t>Error</t>
  </si>
  <si>
    <t>Material</t>
  </si>
  <si>
    <t>Adicional</t>
  </si>
  <si>
    <t>Densidad</t>
  </si>
  <si>
    <t>kg/m3</t>
  </si>
  <si>
    <t>Coef. Fricción</t>
  </si>
  <si>
    <t>Gravedad</t>
  </si>
  <si>
    <t>m/s2</t>
  </si>
  <si>
    <t>Altura</t>
  </si>
  <si>
    <t>m</t>
  </si>
  <si>
    <t>Lado mayor</t>
  </si>
  <si>
    <t>K</t>
  </si>
  <si>
    <t>adim</t>
  </si>
  <si>
    <t>Cálculo de presión</t>
  </si>
  <si>
    <t>Dimátero hidráulico</t>
  </si>
  <si>
    <t>Exponencial</t>
  </si>
  <si>
    <t>Factor</t>
  </si>
  <si>
    <t>Factor 2</t>
  </si>
  <si>
    <t>Total</t>
  </si>
  <si>
    <t>Fuerza</t>
  </si>
  <si>
    <t>Lado menor</t>
  </si>
  <si>
    <t>N</t>
  </si>
  <si>
    <t>Pa</t>
  </si>
  <si>
    <t>kgf</t>
  </si>
  <si>
    <t>Razon aurea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</si>
</sst>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workbookViewId="0">
      <selection activeCell="J11" sqref="J11"/>
    </sheetView>
  </sheetViews>
  <sheetFormatPr baseColWidth="10" defaultColWidth="9.140625" defaultRowHeight="15" x14ac:dyDescent="0.25"/>
  <cols>
    <col min="8" max="8" width="13.7109375" customWidth="1"/>
  </cols>
  <sheetData>
    <row r="1" spans="2:10" x14ac:dyDescent="0.25">
      <c r="B1" s="1" t="s">
        <v>7</v>
      </c>
      <c r="G1" s="1" t="s">
        <v>12</v>
      </c>
    </row>
    <row r="2" spans="2:10" x14ac:dyDescent="0.25">
      <c r="B2" t="s">
        <v>0</v>
      </c>
      <c r="G2" s="1" t="s">
        <v>13</v>
      </c>
    </row>
    <row r="3" spans="2:10" x14ac:dyDescent="0.25">
      <c r="B3">
        <v>9</v>
      </c>
      <c r="C3" t="s">
        <v>3</v>
      </c>
      <c r="G3">
        <v>16.4603868474641</v>
      </c>
      <c r="H3" t="s">
        <v>3</v>
      </c>
    </row>
    <row r="4" spans="2:10" x14ac:dyDescent="0.25">
      <c r="B4" t="s">
        <v>1</v>
      </c>
      <c r="G4" t="s">
        <v>1</v>
      </c>
    </row>
    <row r="5" spans="2:10" x14ac:dyDescent="0.25">
      <c r="B5">
        <v>5597</v>
      </c>
      <c r="C5" t="s">
        <v>2</v>
      </c>
      <c r="G5">
        <v>5597</v>
      </c>
      <c r="H5" t="s">
        <v>2</v>
      </c>
    </row>
    <row r="6" spans="2:10" x14ac:dyDescent="0.25">
      <c r="B6" t="s">
        <v>4</v>
      </c>
      <c r="G6" t="s">
        <v>4</v>
      </c>
    </row>
    <row r="7" spans="2:10" x14ac:dyDescent="0.25">
      <c r="B7">
        <v>30</v>
      </c>
      <c r="C7" t="s">
        <v>5</v>
      </c>
      <c r="G7">
        <v>25</v>
      </c>
      <c r="H7" t="s">
        <v>5</v>
      </c>
    </row>
    <row r="8" spans="2:10" x14ac:dyDescent="0.25">
      <c r="B8">
        <f>(PI()/180)*B7</f>
        <v>0.52359877559829882</v>
      </c>
      <c r="G8">
        <f>(PI()/180)*G7</f>
        <v>0.43633231299858238</v>
      </c>
    </row>
    <row r="9" spans="2:10" x14ac:dyDescent="0.25">
      <c r="B9" s="1" t="s">
        <v>8</v>
      </c>
      <c r="G9" t="s">
        <v>6</v>
      </c>
    </row>
    <row r="10" spans="2:10" x14ac:dyDescent="0.25">
      <c r="B10">
        <v>7.6684929431280304</v>
      </c>
      <c r="C10" t="s">
        <v>3</v>
      </c>
      <c r="G10">
        <v>10.223842762403184</v>
      </c>
      <c r="H10" t="s">
        <v>3</v>
      </c>
    </row>
    <row r="11" spans="2:10" x14ac:dyDescent="0.25">
      <c r="G11" t="s">
        <v>38</v>
      </c>
    </row>
    <row r="12" spans="2:10" x14ac:dyDescent="0.25">
      <c r="G12">
        <f>G3/G10</f>
        <v>1.6099999999995085</v>
      </c>
    </row>
    <row r="13" spans="2:10" x14ac:dyDescent="0.25">
      <c r="B13" t="s">
        <v>9</v>
      </c>
      <c r="C13" t="s">
        <v>10</v>
      </c>
      <c r="D13" t="s">
        <v>11</v>
      </c>
      <c r="E13" t="s">
        <v>14</v>
      </c>
      <c r="G13" t="s">
        <v>9</v>
      </c>
      <c r="H13" t="s">
        <v>10</v>
      </c>
      <c r="I13" t="s">
        <v>11</v>
      </c>
      <c r="J13" t="s">
        <v>14</v>
      </c>
    </row>
    <row r="14" spans="2:10" x14ac:dyDescent="0.25">
      <c r="B14">
        <f>B10^2</f>
        <v>58.805784018804403</v>
      </c>
      <c r="C14">
        <f>(2*B3*TAN(B8)+B10)^2</f>
        <v>326.19241675857808</v>
      </c>
      <c r="D14">
        <f>(B14+C14+SQRT(B14*C14))*(B3/3)</f>
        <v>1570.4919034982213</v>
      </c>
      <c r="E14">
        <f>B5-D14</f>
        <v>4026.5080965017787</v>
      </c>
      <c r="G14">
        <f>G10^2</f>
        <v>104.52696083034395</v>
      </c>
      <c r="H14">
        <f>(2*G3*TAN(G8)+G10)^2</f>
        <v>654.08326683550547</v>
      </c>
      <c r="I14">
        <f>(G14+H14+SQRT(G14*H14))*(G3/3)</f>
        <v>5597.0008377049635</v>
      </c>
      <c r="J14">
        <f>G5-I14</f>
        <v>-8.3770496348734014E-4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topLeftCell="A7" workbookViewId="0">
      <selection activeCell="A11" sqref="A11"/>
    </sheetView>
  </sheetViews>
  <sheetFormatPr baseColWidth="10" defaultRowHeight="15" x14ac:dyDescent="0.25"/>
  <sheetData>
    <row r="1" spans="1:6" x14ac:dyDescent="0.25">
      <c r="A1" s="1" t="s">
        <v>15</v>
      </c>
      <c r="B1" t="s">
        <v>16</v>
      </c>
      <c r="D1" s="1" t="s">
        <v>27</v>
      </c>
    </row>
    <row r="2" spans="1:6" x14ac:dyDescent="0.25">
      <c r="A2" s="1" t="s">
        <v>17</v>
      </c>
      <c r="D2" s="1" t="s">
        <v>29</v>
      </c>
      <c r="E2" s="1" t="s">
        <v>30</v>
      </c>
      <c r="F2" s="1" t="s">
        <v>31</v>
      </c>
    </row>
    <row r="3" spans="1:6" x14ac:dyDescent="0.25">
      <c r="A3">
        <v>533</v>
      </c>
      <c r="B3" t="s">
        <v>18</v>
      </c>
      <c r="D3">
        <f>-(4*A9*A5*A13)/(A11)</f>
        <v>-0.25744443567178849</v>
      </c>
      <c r="E3">
        <f>1-EXP(D3)</f>
        <v>0.22697542228845902</v>
      </c>
      <c r="F3">
        <f>(A3*A7*A11)/(4*A5*A13)</f>
        <v>3312.4551144926168</v>
      </c>
    </row>
    <row r="4" spans="1:6" x14ac:dyDescent="0.25">
      <c r="A4" s="1" t="s">
        <v>19</v>
      </c>
    </row>
    <row r="5" spans="1:6" x14ac:dyDescent="0.25">
      <c r="A5">
        <v>0.25</v>
      </c>
      <c r="B5" t="s">
        <v>26</v>
      </c>
      <c r="D5" s="1" t="s">
        <v>32</v>
      </c>
    </row>
    <row r="6" spans="1:6" x14ac:dyDescent="0.25">
      <c r="A6" s="1" t="s">
        <v>20</v>
      </c>
      <c r="D6">
        <f>E3*F3</f>
        <v>751.8458984235275</v>
      </c>
      <c r="E6" t="s">
        <v>36</v>
      </c>
    </row>
    <row r="7" spans="1:6" x14ac:dyDescent="0.25">
      <c r="A7">
        <v>9.7200000000000006</v>
      </c>
      <c r="B7" t="s">
        <v>21</v>
      </c>
      <c r="D7" s="1" t="s">
        <v>33</v>
      </c>
    </row>
    <row r="8" spans="1:6" x14ac:dyDescent="0.25">
      <c r="A8" s="1" t="s">
        <v>22</v>
      </c>
      <c r="D8">
        <f>D6*A15^2</f>
        <v>7.8588166774970825</v>
      </c>
      <c r="E8" t="s">
        <v>35</v>
      </c>
    </row>
    <row r="9" spans="1:6" x14ac:dyDescent="0.25">
      <c r="A9">
        <f>'Cálculo por volumen'!G3/100</f>
        <v>0.16460386847464101</v>
      </c>
      <c r="B9" t="s">
        <v>23</v>
      </c>
      <c r="D9">
        <f>D8/9.81</f>
        <v>0.80110261748186362</v>
      </c>
      <c r="E9" t="s">
        <v>37</v>
      </c>
    </row>
    <row r="10" spans="1:6" x14ac:dyDescent="0.25">
      <c r="A10" s="1" t="s">
        <v>24</v>
      </c>
      <c r="C10" s="1" t="s">
        <v>28</v>
      </c>
    </row>
    <row r="11" spans="1:6" x14ac:dyDescent="0.25">
      <c r="A11">
        <f>('Cálculo por volumen'!G10+2*'Cálculo por volumen'!G3*TAN('Cálculo por volumen'!G8))/100</f>
        <v>0.25575051648735836</v>
      </c>
      <c r="B11" t="s">
        <v>23</v>
      </c>
      <c r="C11">
        <f>A11</f>
        <v>0.25575051648735836</v>
      </c>
    </row>
    <row r="12" spans="1:6" x14ac:dyDescent="0.25">
      <c r="A12" t="s">
        <v>25</v>
      </c>
    </row>
    <row r="13" spans="1:6" x14ac:dyDescent="0.25">
      <c r="A13">
        <v>0.4</v>
      </c>
      <c r="B13" t="s">
        <v>26</v>
      </c>
    </row>
    <row r="14" spans="1:6" x14ac:dyDescent="0.25">
      <c r="A14" s="1" t="s">
        <v>34</v>
      </c>
    </row>
    <row r="15" spans="1:6" x14ac:dyDescent="0.25">
      <c r="A15">
        <f>'Cálculo por volumen'!G10/100</f>
        <v>0.10223842762403183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Cálculo por volumen</vt:lpstr>
      <vt:lpstr>Cálculo de fuerza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2018-08-25T17:55:16Z</dcterms:modified>
</cp:coreProperties>
</file>