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Universidad\TEC\II Semestre 2018\Proyecto de graduación\Graduacion\Documentación\Bocetos y conceptos\"/>
    </mc:Choice>
  </mc:AlternateContent>
  <bookViews>
    <workbookView xWindow="0" yWindow="0" windowWidth="20490" windowHeight="7620"/>
  </bookViews>
  <sheets>
    <sheet name="Mediciones tomadas" sheetId="1" r:id="rId1"/>
    <sheet name="Análisis de los datos" sheetId="2" r:id="rId2"/>
    <sheet name="Densidad de materiales" sheetId="3" r:id="rId3"/>
    <sheet name="Medición del torque" sheetId="4" r:id="rId4"/>
  </sheets>
  <definedNames>
    <definedName name="_xlchart.v1.0" hidden="1">'Mediciones tomadas'!$AA$77</definedName>
    <definedName name="_xlchart.v1.1" hidden="1">'Mediciones tomadas'!$AA$78:$AA$116</definedName>
    <definedName name="_xlchart.v1.2" hidden="1">'Mediciones tomadas'!$Z$77</definedName>
    <definedName name="_xlchart.v1.3" hidden="1">'Mediciones tomadas'!$Z$78:$Z$118</definedName>
    <definedName name="_xlchart.v1.4" hidden="1">'Mediciones tomadas'!$AA$26:$AA$54</definedName>
    <definedName name="_xlchart.v1.5" hidden="1">'Mediciones tomadas'!$AA$77</definedName>
    <definedName name="_xlchart.v1.6" hidden="1">'Mediciones tomadas'!$AA$78:$AA$116</definedName>
    <definedName name="_xlchart.v1.7" hidden="1">'Mediciones tomadas'!$Z$77</definedName>
    <definedName name="_xlchart.v1.8" hidden="1">'Mediciones tomadas'!$Z$78:$Z$116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18" i="1" l="1"/>
  <c r="AA117" i="1"/>
  <c r="AA54" i="1" l="1"/>
  <c r="B6" i="4" l="1"/>
  <c r="C19" i="2" l="1"/>
  <c r="C20" i="2" s="1"/>
  <c r="B19" i="2"/>
  <c r="B20" i="2" s="1"/>
  <c r="B14" i="2" l="1"/>
  <c r="B13" i="2"/>
  <c r="B12" i="2"/>
  <c r="B15" i="2" l="1"/>
  <c r="B21" i="2" s="1"/>
  <c r="C21" i="2" l="1"/>
</calcChain>
</file>

<file path=xl/sharedStrings.xml><?xml version="1.0" encoding="utf-8"?>
<sst xmlns="http://schemas.openxmlformats.org/spreadsheetml/2006/main" count="169" uniqueCount="90">
  <si>
    <t>Este excel corresponde a los resultados obtenidos a partir de la prueba de concepto realizada a los transportadores sin fin con el objetivo de obtener información valiosa que permita hacer o rechazar consideraciones de diseño.</t>
  </si>
  <si>
    <t xml:space="preserve"> </t>
  </si>
  <si>
    <t>La metodología propuesta está en la carpeta BOCETOS Y CONCEPTOS.</t>
  </si>
  <si>
    <t>Mediciones tomadas del transportador sin fin.</t>
  </si>
  <si>
    <t>Variable</t>
  </si>
  <si>
    <t>Valor</t>
  </si>
  <si>
    <t>Broca</t>
  </si>
  <si>
    <t>Paso vacío</t>
  </si>
  <si>
    <t>Berbiquí (1 1/8 '')</t>
  </si>
  <si>
    <t>Diámetro hélice (mm)</t>
  </si>
  <si>
    <t>Diámetro interno (mm)</t>
  </si>
  <si>
    <t>Largo de hélice (mm)</t>
  </si>
  <si>
    <t>Vuelta</t>
  </si>
  <si>
    <t>Desplazamiento total desde el inicio del tubo hasta el final (mm)</t>
  </si>
  <si>
    <t>Material (g)</t>
  </si>
  <si>
    <t>Vueltas</t>
  </si>
  <si>
    <t>Offset</t>
  </si>
  <si>
    <t>93 g</t>
  </si>
  <si>
    <t>Lleno (vueltas)</t>
  </si>
  <si>
    <t>Vacío (vueltas)</t>
  </si>
  <si>
    <t>---</t>
  </si>
  <si>
    <t>Material</t>
  </si>
  <si>
    <t>Levadura</t>
  </si>
  <si>
    <t>LEVADURA</t>
  </si>
  <si>
    <t>CITROCON</t>
  </si>
  <si>
    <t>Nota</t>
  </si>
  <si>
    <t>La prueba queda invalidada puesto que un tornillo de una pulgada no es capaz de transportar lo pellets por ser tan grandes</t>
  </si>
  <si>
    <t>VAP FEED</t>
  </si>
  <si>
    <t>Se va a determinar el porcentaje de ocupación del tornillo sin fin para cada material exceptuando el citrocon por no poder ser transportado</t>
  </si>
  <si>
    <t>Proceso de cálculo</t>
  </si>
  <si>
    <t>1. Calcular el volumen del tornillo posible por ocupar</t>
  </si>
  <si>
    <t>2. Calcular el volumen de material por vuelta de acuerdo al promedio de transporte de material con tornillo lleno, por ser caso extremo</t>
  </si>
  <si>
    <t>3. Calcular el porcentaje para cada material</t>
  </si>
  <si>
    <t>Diámetro externo</t>
  </si>
  <si>
    <t>Diámetro del eje</t>
  </si>
  <si>
    <t>Paso disponible (mm)</t>
  </si>
  <si>
    <t>Paso no disponible (mm)</t>
  </si>
  <si>
    <t>Volumen total (mm3)</t>
  </si>
  <si>
    <t>Densidades de los alimentos</t>
  </si>
  <si>
    <t>Alimento</t>
  </si>
  <si>
    <t>Densidad (g/ml)</t>
  </si>
  <si>
    <t>Error (g/ml)</t>
  </si>
  <si>
    <t>Concentrado</t>
  </si>
  <si>
    <t>Adicional</t>
  </si>
  <si>
    <t>Mineral</t>
  </si>
  <si>
    <t>Secuestrante</t>
  </si>
  <si>
    <t>Grasa</t>
  </si>
  <si>
    <t>Columna1</t>
  </si>
  <si>
    <t>Columna2</t>
  </si>
  <si>
    <t>Volumen transportado (cm3)</t>
  </si>
  <si>
    <t>Desplazamiento total</t>
  </si>
  <si>
    <t>Hubo momentos en los que se requirió más torque para despegar el tornillo sin fin</t>
  </si>
  <si>
    <t>Cantidad (g)</t>
  </si>
  <si>
    <t>Vueltas para comenzar a descargar</t>
  </si>
  <si>
    <t>Cantidad de vueltas para transportar la materia</t>
  </si>
  <si>
    <t>Cantidad de material por número de vueltas</t>
  </si>
  <si>
    <t>Cantidad de vuelta por desplazamiento horizontal</t>
  </si>
  <si>
    <t>Características del tornillo sin fin</t>
  </si>
  <si>
    <t>Características del transporte de masas con el tornillo lleno</t>
  </si>
  <si>
    <t>Característica</t>
  </si>
  <si>
    <t>Masa transportadapromedio (g)</t>
  </si>
  <si>
    <t>Ocupación (%)</t>
  </si>
  <si>
    <t>TORNILLO SIN FIN SIN EJE</t>
  </si>
  <si>
    <t>Cantidad de material descargado por vuelta</t>
  </si>
  <si>
    <t>No</t>
  </si>
  <si>
    <t>BROCA DE DERDIQUÍ PEQUEÑA</t>
  </si>
  <si>
    <t>se comienxa a depositar material solo que la ro,aa no lo ve</t>
  </si>
  <si>
    <t>Lleno (vuelta)</t>
  </si>
  <si>
    <t>Cantidad</t>
  </si>
  <si>
    <t>Corrida</t>
  </si>
  <si>
    <t>La función de autozero de la romana dificultó seguir adelante con las mediciones</t>
  </si>
  <si>
    <t>Cantidad de material por vuelta</t>
  </si>
  <si>
    <t>Cantidad de material (g) por vuelta</t>
  </si>
  <si>
    <t>TORNILLO SIN FIN SIN  EJE 3 in</t>
  </si>
  <si>
    <t>Conclusiones obtendas de esta prueba de concepto</t>
  </si>
  <si>
    <t>1. El tsf del citrocon debe estar inclinado porque al ser el material peletizado las partes finas se tienden a deslizar por el tubo.</t>
  </si>
  <si>
    <t>Citrocon</t>
  </si>
  <si>
    <t>Herramienta utilizada</t>
  </si>
  <si>
    <t>Alicate de presión</t>
  </si>
  <si>
    <t>Masa (g)</t>
  </si>
  <si>
    <t>Distancia del centro de masa respecto alpunto de rotación (cm)</t>
  </si>
  <si>
    <t>Incertidumbres</t>
  </si>
  <si>
    <t>Angulo respecto a la vertical</t>
  </si>
  <si>
    <t>Torque requerido (Nm)</t>
  </si>
  <si>
    <t>2. El torque requerido para mover el tornillo 0,04 Nm</t>
  </si>
  <si>
    <t>3. Se requiere de un rol que reciba el tornillo para que no se arecueste a las paredes y bajar el torque de la pieza</t>
  </si>
  <si>
    <t>4. El largo del tornillo de pruebas es de 35 cm +- 0,1. Ajustar el dato de torque para el tamaño real.</t>
  </si>
  <si>
    <t>PROMEDIO</t>
  </si>
  <si>
    <t>Promedio</t>
  </si>
  <si>
    <t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</si>
</sst>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5" fillId="0" borderId="0" xfId="0" applyFont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2" fillId="2" borderId="1" xfId="1" applyFont="1" applyBorder="1"/>
    <xf numFmtId="0" fontId="2" fillId="2" borderId="2" xfId="1" applyFont="1" applyBorder="1"/>
    <xf numFmtId="0" fontId="2" fillId="2" borderId="3" xfId="1" applyFont="1" applyBorder="1"/>
    <xf numFmtId="0" fontId="2" fillId="4" borderId="1" xfId="3" applyFont="1" applyBorder="1"/>
    <xf numFmtId="0" fontId="2" fillId="4" borderId="2" xfId="3" applyFont="1" applyBorder="1"/>
    <xf numFmtId="0" fontId="2" fillId="4" borderId="3" xfId="3" applyFont="1" applyBorder="1"/>
  </cellXfs>
  <cellStyles count="4">
    <cellStyle name="40% - Énfasis4" xfId="2" builtinId="43"/>
    <cellStyle name="Énfasis2" xfId="1" builtinId="33"/>
    <cellStyle name="Énfasis6" xfId="3" builtinId="49"/>
    <cellStyle name="Normal" xfId="0" builtinId="0"/>
  </cellStyles>
  <dxfs count="18">
    <dxf>
      <numFmt numFmtId="164" formatCode="0.000"/>
    </dxf>
    <dxf>
      <numFmt numFmtId="164" formatCode="0.0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s-CR"/>
              <a:t>Distribución de frecuencias cantidad de material por vuelta del TSF del concentrado</a:t>
            </a:r>
          </a:p>
        </cx:rich>
      </cx:tx>
    </cx:title>
    <cx:plotArea>
      <cx:plotAreaRegion>
        <cx:series layoutId="clusteredColumn" uniqueId="{2F004014-66C6-4459-B674-2ED65ACDB7CB}">
          <cx:dataId val="0"/>
          <cx:layoutPr>
            <cx:binning intervalClosed="r">
              <cx:binSize val="17.7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B9F04F5-75E2-42CA-8048-3AF1A04BC1E5}" formatIdx="1">
          <cx:tx>
            <cx:txData>
              <cx:f>_xlchart.v1.0</cx:f>
              <cx:v>Material (g)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838200</xdr:colOff>
      <xdr:row>43</xdr:row>
      <xdr:rowOff>142875</xdr:rowOff>
    </xdr:from>
    <xdr:to>
      <xdr:col>24</xdr:col>
      <xdr:colOff>142875</xdr:colOff>
      <xdr:row>58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18</xdr:col>
      <xdr:colOff>923925</xdr:colOff>
      <xdr:row>68</xdr:row>
      <xdr:rowOff>152400</xdr:rowOff>
    </xdr:from>
    <xdr:to>
      <xdr:col>24</xdr:col>
      <xdr:colOff>133350</xdr:colOff>
      <xdr:row>83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7</xdr:row>
      <xdr:rowOff>133349</xdr:rowOff>
    </xdr:from>
    <xdr:to>
      <xdr:col>6</xdr:col>
      <xdr:colOff>47625</xdr:colOff>
      <xdr:row>11</xdr:row>
      <xdr:rowOff>104774</xdr:rowOff>
    </xdr:to>
    <xdr:sp macro="" textlink="">
      <xdr:nvSpPr>
        <xdr:cNvPr id="2" name="Elipse 1"/>
        <xdr:cNvSpPr/>
      </xdr:nvSpPr>
      <xdr:spPr>
        <a:xfrm>
          <a:off x="3819525" y="1466849"/>
          <a:ext cx="800100" cy="733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</xdr:col>
      <xdr:colOff>257175</xdr:colOff>
      <xdr:row>8</xdr:row>
      <xdr:rowOff>152399</xdr:rowOff>
    </xdr:from>
    <xdr:to>
      <xdr:col>5</xdr:col>
      <xdr:colOff>561975</xdr:colOff>
      <xdr:row>10</xdr:row>
      <xdr:rowOff>66674</xdr:rowOff>
    </xdr:to>
    <xdr:sp macro="" textlink="">
      <xdr:nvSpPr>
        <xdr:cNvPr id="3" name="Elipse 2"/>
        <xdr:cNvSpPr/>
      </xdr:nvSpPr>
      <xdr:spPr>
        <a:xfrm>
          <a:off x="4067175" y="1676399"/>
          <a:ext cx="304800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tables/table1.xml><?xml version="1.0" encoding="utf-8"?>
<table xmlns="http://schemas.openxmlformats.org/spreadsheetml/2006/main" id="3" name="Tabla3" displayName="Tabla3" ref="E6:F20" totalsRowShown="0" headerRowDxfId="17">
  <autoFilter ref="E6:F20"/>
  <tableColumns count="2">
    <tableColumn id="1" name="Vuelta"/>
    <tableColumn id="2" name="Material (g)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5" name="Tabla5" displayName="Tabla5" ref="A15:C18" totalsRowShown="0" headerRowDxfId="16">
  <autoFilter ref="A15:C18"/>
  <tableColumns count="3">
    <tableColumn id="1" name="Cantidad (g)"/>
    <tableColumn id="2" name="Lleno (vueltas)"/>
    <tableColumn id="3" name="Vacío (vueltas)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21:A25" totalsRowShown="0" headerRowDxfId="15">
  <autoFilter ref="A21:A25"/>
  <tableColumns count="1">
    <tableColumn id="1" name="Vuelta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9" name="Tabla9" displayName="Tabla9" ref="U6:V23" totalsRowShown="0" headerRowDxfId="14">
  <autoFilter ref="U6:V23"/>
  <tableColumns count="2">
    <tableColumn id="1" name="Vuelta"/>
    <tableColumn id="2" name="Material (g)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10" name="Tabla10" displayName="Tabla10" ref="Q6:S8" totalsRowShown="0" headerRowDxfId="13">
  <autoFilter ref="Q6:S8"/>
  <tableColumns count="3">
    <tableColumn id="1" name="Cantidad (g)"/>
    <tableColumn id="2" name="Lleno (vueltas)"/>
    <tableColumn id="3" name="Vacío (vueltas)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11" name="Tabla11" displayName="Tabla11" ref="L6:M19" totalsRowShown="0" headerRowDxfId="12">
  <autoFilter ref="L6:M19"/>
  <tableColumns count="2">
    <tableColumn id="1" name="Vuelta"/>
    <tableColumn id="2" name="Material (g)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id="12" name="Tabla12" displayName="Tabla12" ref="A6:B12" totalsRowShown="0">
  <autoFilter ref="A6:B12"/>
  <tableColumns count="2">
    <tableColumn id="1" name="Variable"/>
    <tableColumn id="2" name="Valor" dataDxfId="11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id="1" name="Tabla92" displayName="Tabla92" ref="AD6:AE23" totalsRowShown="0" headerRowDxfId="10">
  <autoFilter ref="AD6:AE23"/>
  <tableColumns count="2">
    <tableColumn id="1" name="Vuelta"/>
    <tableColumn id="2" name="Material (g)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id="4" name="Tabla105" displayName="Tabla105" ref="Z6:AB8" totalsRowShown="0" headerRowDxfId="9">
  <autoFilter ref="Z6:AB8"/>
  <tableColumns count="3">
    <tableColumn id="1" name="Cantidad (g)"/>
    <tableColumn id="2" name="Lleno (vueltas)"/>
    <tableColumn id="3" name="Vacío (vueltas)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5" name="Tabla9216" displayName="Tabla9216" ref="G31:I81" totalsRowShown="0" headerRowDxfId="8">
  <autoFilter ref="G31:I81"/>
  <tableColumns count="3">
    <tableColumn id="1" name="Vuelta"/>
    <tableColumn id="2" name="Material (g)"/>
    <tableColumn id="3" name="Columna1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id="16" name="Tabla10517" displayName="Tabla10517" ref="A31:E46" totalsRowShown="0" headerRowDxfId="7">
  <autoFilter ref="A31:E46"/>
  <tableColumns count="5">
    <tableColumn id="1" name="Corrida"/>
    <tableColumn id="2" name="Cantidad"/>
    <tableColumn id="3" name="Lleno (vuelta)"/>
    <tableColumn id="4" name="Columna1"/>
    <tableColumn id="5" name="Columna2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7" name="Tabla17" displayName="Tabla17" ref="Z25:AA54" totalsRowShown="0">
  <autoFilter ref="Z25:AA54"/>
  <tableColumns count="2">
    <tableColumn id="1" name="No"/>
    <tableColumn id="2" name="Material (g)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id="18" name="Tabla9219" displayName="Tabla9219" ref="AD58:AE75" totalsRowShown="0" headerRowDxfId="6">
  <autoFilter ref="AD58:AE75"/>
  <tableColumns count="2">
    <tableColumn id="1" name="Vuelta"/>
    <tableColumn id="2" name="Material (g)"/>
  </tableColumns>
  <tableStyleInfo name="TableStyleMedium20" showFirstColumn="0" showLastColumn="0" showRowStripes="1" showColumnStripes="0"/>
</table>
</file>

<file path=xl/tables/table14.xml><?xml version="1.0" encoding="utf-8"?>
<table xmlns="http://schemas.openxmlformats.org/spreadsheetml/2006/main" id="19" name="Tabla10520" displayName="Tabla10520" ref="Z58:AB61" totalsRowShown="0" headerRowDxfId="5">
  <autoFilter ref="Z58:AB61"/>
  <tableColumns count="3">
    <tableColumn id="1" name="Cantidad (g)"/>
    <tableColumn id="2" name="Lleno (vueltas)"/>
    <tableColumn id="3" name="Vacío (vueltas)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id="20" name="Tabla1721" displayName="Tabla1721" ref="Z77:AA118" totalsRowShown="0">
  <autoFilter ref="Z77:AA118"/>
  <tableColumns count="2">
    <tableColumn id="1" name="No"/>
    <tableColumn id="2" name="Material (g)"/>
  </tableColumns>
  <tableStyleInfo name="TableStyleMedium20" showFirstColumn="0" showLastColumn="0" showRowStripes="1" showColumnStripes="0"/>
</table>
</file>

<file path=xl/tables/table16.xml><?xml version="1.0" encoding="utf-8"?>
<table xmlns="http://schemas.openxmlformats.org/spreadsheetml/2006/main" id="13" name="Tabla13" displayName="Tabla13" ref="A11:B15" totalsRowShown="0">
  <autoFilter ref="A11:B15"/>
  <tableColumns count="2">
    <tableColumn id="1" name="Columna1"/>
    <tableColumn id="2" name="Columna2">
      <calculatedColumnFormula>'Mediciones tomadas'!B8</calculatedColumnFormula>
    </tableColumn>
  </tableColumns>
  <tableStyleInfo name="TableStyleMedium21" showFirstColumn="0" showLastColumn="0" showRowStripes="1" showColumnStripes="0"/>
</table>
</file>

<file path=xl/tables/table17.xml><?xml version="1.0" encoding="utf-8"?>
<table xmlns="http://schemas.openxmlformats.org/spreadsheetml/2006/main" id="14" name="Tabla14" displayName="Tabla14" ref="A18:C21" totalsRowShown="0" headerRowDxfId="4">
  <autoFilter ref="A18:C21"/>
  <tableColumns count="3">
    <tableColumn id="1" name="Característica"/>
    <tableColumn id="2" name="Levadura" dataDxfId="3"/>
    <tableColumn id="3" name="Concentrado" dataDxfId="2"/>
  </tableColumns>
  <tableStyleInfo name="TableStyleMedium21" showFirstColumn="0" showLastColumn="0" showRowStripes="1" showColumnStripes="0"/>
</table>
</file>

<file path=xl/tables/table18.xml><?xml version="1.0" encoding="utf-8"?>
<table xmlns="http://schemas.openxmlformats.org/spreadsheetml/2006/main" id="2" name="Tabla2" displayName="Tabla2" ref="A2:C8" totalsRowShown="0">
  <autoFilter ref="A2:C8"/>
  <tableColumns count="3">
    <tableColumn id="1" name="Alimento"/>
    <tableColumn id="2" name="Densidad (g/ml)" dataDxfId="1"/>
    <tableColumn id="3" name="Error (g/ml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8"/>
  <sheetViews>
    <sheetView tabSelected="1" topLeftCell="S96" workbookViewId="0">
      <selection activeCell="AD111" sqref="AD111"/>
    </sheetView>
  </sheetViews>
  <sheetFormatPr baseColWidth="10" defaultRowHeight="15" x14ac:dyDescent="0.25"/>
  <cols>
    <col min="1" max="1" width="12" customWidth="1"/>
    <col min="2" max="4" width="16.28515625" customWidth="1"/>
    <col min="6" max="6" width="13.5703125" customWidth="1"/>
    <col min="13" max="13" width="13.5703125" customWidth="1"/>
    <col min="17" max="17" width="13.85546875" customWidth="1"/>
    <col min="18" max="20" width="16.28515625" customWidth="1"/>
    <col min="22" max="22" width="13.5703125" customWidth="1"/>
    <col min="27" max="27" width="13.42578125" customWidth="1"/>
  </cols>
  <sheetData>
    <row r="1" spans="1:33" x14ac:dyDescent="0.25">
      <c r="A1" s="1" t="s">
        <v>0</v>
      </c>
    </row>
    <row r="3" spans="1:33" ht="15.75" thickBot="1" x14ac:dyDescent="0.3">
      <c r="A3" t="s">
        <v>2</v>
      </c>
      <c r="D3" t="s">
        <v>1</v>
      </c>
    </row>
    <row r="4" spans="1:33" ht="15.75" thickBot="1" x14ac:dyDescent="0.3">
      <c r="A4" s="8" t="s">
        <v>21</v>
      </c>
      <c r="B4" s="9" t="s">
        <v>23</v>
      </c>
      <c r="C4" s="9"/>
      <c r="D4" s="9"/>
      <c r="E4" s="9"/>
      <c r="F4" s="9"/>
      <c r="G4" s="10"/>
      <c r="I4" s="11" t="s">
        <v>21</v>
      </c>
      <c r="J4" s="12" t="s">
        <v>24</v>
      </c>
      <c r="K4" s="12"/>
      <c r="L4" s="12"/>
      <c r="M4" s="12"/>
      <c r="N4" s="12"/>
      <c r="O4" s="13"/>
      <c r="Q4" s="14" t="s">
        <v>21</v>
      </c>
      <c r="R4" s="15" t="s">
        <v>27</v>
      </c>
      <c r="S4" s="15"/>
      <c r="T4" s="15"/>
      <c r="U4" s="15"/>
      <c r="V4" s="16"/>
      <c r="Z4" s="14" t="s">
        <v>21</v>
      </c>
      <c r="AA4" s="15" t="s">
        <v>27</v>
      </c>
      <c r="AB4" s="15" t="s">
        <v>62</v>
      </c>
      <c r="AC4" s="15"/>
      <c r="AD4" s="15"/>
      <c r="AE4" s="16"/>
    </row>
    <row r="5" spans="1:33" x14ac:dyDescent="0.25">
      <c r="A5" s="1" t="s">
        <v>3</v>
      </c>
      <c r="D5" t="s">
        <v>1</v>
      </c>
      <c r="E5" s="1" t="s">
        <v>55</v>
      </c>
      <c r="G5" t="s">
        <v>1</v>
      </c>
      <c r="I5" s="1" t="s">
        <v>54</v>
      </c>
      <c r="L5" t="s">
        <v>55</v>
      </c>
      <c r="Q5" s="1" t="s">
        <v>54</v>
      </c>
      <c r="U5" s="1" t="s">
        <v>55</v>
      </c>
      <c r="Z5" s="1" t="s">
        <v>54</v>
      </c>
      <c r="AD5" s="1" t="s">
        <v>55</v>
      </c>
      <c r="AG5" t="s">
        <v>71</v>
      </c>
    </row>
    <row r="6" spans="1:33" x14ac:dyDescent="0.25">
      <c r="A6" s="1" t="s">
        <v>4</v>
      </c>
      <c r="B6" t="s">
        <v>5</v>
      </c>
      <c r="E6" s="1" t="s">
        <v>12</v>
      </c>
      <c r="F6" s="1" t="s">
        <v>14</v>
      </c>
      <c r="I6" s="1" t="s">
        <v>52</v>
      </c>
      <c r="J6" s="1" t="s">
        <v>18</v>
      </c>
      <c r="K6" s="1" t="s">
        <v>19</v>
      </c>
      <c r="L6" s="1" t="s">
        <v>12</v>
      </c>
      <c r="M6" s="1" t="s">
        <v>14</v>
      </c>
      <c r="N6" s="1" t="s">
        <v>16</v>
      </c>
      <c r="O6">
        <v>94</v>
      </c>
      <c r="Q6" s="1" t="s">
        <v>52</v>
      </c>
      <c r="R6" s="1" t="s">
        <v>18</v>
      </c>
      <c r="S6" s="1" t="s">
        <v>19</v>
      </c>
      <c r="T6" s="1"/>
      <c r="U6" s="1" t="s">
        <v>12</v>
      </c>
      <c r="V6" s="1" t="s">
        <v>14</v>
      </c>
      <c r="W6" s="1" t="s">
        <v>16</v>
      </c>
      <c r="X6">
        <v>94</v>
      </c>
      <c r="Z6" s="1" t="s">
        <v>52</v>
      </c>
      <c r="AA6" s="1" t="s">
        <v>18</v>
      </c>
      <c r="AB6" s="1" t="s">
        <v>19</v>
      </c>
      <c r="AC6" s="1"/>
      <c r="AD6" s="1" t="s">
        <v>12</v>
      </c>
      <c r="AE6" s="1" t="s">
        <v>14</v>
      </c>
      <c r="AF6" s="1" t="s">
        <v>16</v>
      </c>
      <c r="AG6" t="s">
        <v>21</v>
      </c>
    </row>
    <row r="7" spans="1:33" x14ac:dyDescent="0.25">
      <c r="A7" t="s">
        <v>6</v>
      </c>
      <c r="B7" t="s">
        <v>8</v>
      </c>
      <c r="E7">
        <v>1</v>
      </c>
      <c r="F7">
        <v>94</v>
      </c>
      <c r="G7" s="1" t="s">
        <v>16</v>
      </c>
      <c r="H7" s="2" t="s">
        <v>17</v>
      </c>
      <c r="I7">
        <v>50</v>
      </c>
      <c r="L7">
        <v>1</v>
      </c>
      <c r="M7">
        <v>94</v>
      </c>
      <c r="Q7">
        <v>50</v>
      </c>
      <c r="R7">
        <v>20</v>
      </c>
      <c r="S7">
        <v>24.5</v>
      </c>
      <c r="U7">
        <v>1</v>
      </c>
      <c r="V7">
        <v>94</v>
      </c>
      <c r="Z7">
        <v>50</v>
      </c>
      <c r="AA7">
        <v>20</v>
      </c>
      <c r="AB7">
        <v>24.5</v>
      </c>
      <c r="AD7">
        <v>1</v>
      </c>
      <c r="AE7">
        <v>94</v>
      </c>
    </row>
    <row r="8" spans="1:33" x14ac:dyDescent="0.25">
      <c r="A8" t="s">
        <v>9</v>
      </c>
      <c r="B8" s="6">
        <v>27</v>
      </c>
      <c r="E8">
        <v>2</v>
      </c>
      <c r="F8">
        <v>94</v>
      </c>
      <c r="I8">
        <v>150</v>
      </c>
      <c r="L8">
        <v>2</v>
      </c>
      <c r="M8">
        <v>94</v>
      </c>
      <c r="Q8">
        <v>150</v>
      </c>
      <c r="R8">
        <v>70</v>
      </c>
      <c r="S8">
        <v>74</v>
      </c>
      <c r="U8">
        <v>2</v>
      </c>
      <c r="V8">
        <v>94</v>
      </c>
      <c r="Z8">
        <v>150</v>
      </c>
      <c r="AA8">
        <v>70</v>
      </c>
      <c r="AB8">
        <v>74</v>
      </c>
      <c r="AD8">
        <v>2</v>
      </c>
      <c r="AE8">
        <v>94</v>
      </c>
    </row>
    <row r="9" spans="1:33" x14ac:dyDescent="0.25">
      <c r="A9" t="s">
        <v>36</v>
      </c>
      <c r="B9" s="6">
        <v>19</v>
      </c>
      <c r="E9">
        <v>3</v>
      </c>
      <c r="F9">
        <v>95</v>
      </c>
      <c r="K9" s="3"/>
      <c r="L9">
        <v>3</v>
      </c>
      <c r="M9">
        <v>94</v>
      </c>
      <c r="S9" s="3"/>
      <c r="T9" s="3"/>
      <c r="U9">
        <v>3</v>
      </c>
      <c r="V9">
        <v>94</v>
      </c>
      <c r="AB9" s="3"/>
      <c r="AC9" s="3"/>
      <c r="AD9">
        <v>3</v>
      </c>
      <c r="AE9">
        <v>94</v>
      </c>
    </row>
    <row r="10" spans="1:33" x14ac:dyDescent="0.25">
      <c r="A10" t="s">
        <v>35</v>
      </c>
      <c r="B10" s="6">
        <v>24</v>
      </c>
      <c r="E10">
        <v>4</v>
      </c>
      <c r="F10">
        <v>96</v>
      </c>
      <c r="L10">
        <v>4</v>
      </c>
      <c r="M10">
        <v>94</v>
      </c>
      <c r="U10">
        <v>4</v>
      </c>
      <c r="V10">
        <v>94</v>
      </c>
      <c r="AD10">
        <v>4</v>
      </c>
      <c r="AE10">
        <v>94</v>
      </c>
    </row>
    <row r="11" spans="1:33" x14ac:dyDescent="0.25">
      <c r="A11" t="s">
        <v>10</v>
      </c>
      <c r="B11" s="6">
        <v>6</v>
      </c>
      <c r="E11">
        <v>5</v>
      </c>
      <c r="F11">
        <v>96</v>
      </c>
      <c r="I11" s="1" t="s">
        <v>56</v>
      </c>
      <c r="L11">
        <v>5</v>
      </c>
      <c r="M11">
        <v>94</v>
      </c>
      <c r="Q11" s="1" t="s">
        <v>53</v>
      </c>
      <c r="U11">
        <v>5</v>
      </c>
      <c r="V11">
        <v>94</v>
      </c>
      <c r="Z11" s="1" t="s">
        <v>53</v>
      </c>
      <c r="AD11">
        <v>5</v>
      </c>
      <c r="AE11">
        <v>94</v>
      </c>
    </row>
    <row r="12" spans="1:33" x14ac:dyDescent="0.25">
      <c r="A12" t="s">
        <v>11</v>
      </c>
      <c r="B12" s="6">
        <v>371</v>
      </c>
      <c r="E12">
        <v>6</v>
      </c>
      <c r="F12">
        <v>97</v>
      </c>
      <c r="I12" s="1" t="s">
        <v>4</v>
      </c>
      <c r="L12">
        <v>6</v>
      </c>
      <c r="M12">
        <v>95</v>
      </c>
      <c r="Q12" s="1" t="s">
        <v>4</v>
      </c>
      <c r="U12">
        <v>6</v>
      </c>
      <c r="V12">
        <v>94</v>
      </c>
      <c r="Z12" s="1" t="s">
        <v>4</v>
      </c>
      <c r="AD12">
        <v>6</v>
      </c>
      <c r="AE12">
        <v>94</v>
      </c>
    </row>
    <row r="13" spans="1:33" x14ac:dyDescent="0.25">
      <c r="E13">
        <v>7</v>
      </c>
      <c r="F13">
        <v>98</v>
      </c>
      <c r="I13" t="s">
        <v>13</v>
      </c>
      <c r="J13">
        <v>698</v>
      </c>
      <c r="L13">
        <v>7</v>
      </c>
      <c r="M13">
        <v>95</v>
      </c>
      <c r="Q13" t="s">
        <v>13</v>
      </c>
      <c r="R13">
        <v>698</v>
      </c>
      <c r="U13">
        <v>7</v>
      </c>
      <c r="V13">
        <v>94</v>
      </c>
      <c r="Z13" t="s">
        <v>13</v>
      </c>
      <c r="AA13">
        <v>698</v>
      </c>
      <c r="AD13">
        <v>7</v>
      </c>
      <c r="AE13">
        <v>94</v>
      </c>
    </row>
    <row r="14" spans="1:33" x14ac:dyDescent="0.25">
      <c r="A14" s="1" t="s">
        <v>54</v>
      </c>
      <c r="E14">
        <v>8</v>
      </c>
      <c r="F14">
        <v>100</v>
      </c>
      <c r="I14" t="s">
        <v>15</v>
      </c>
      <c r="L14">
        <v>8</v>
      </c>
      <c r="M14">
        <v>95</v>
      </c>
      <c r="Q14" t="s">
        <v>15</v>
      </c>
      <c r="U14">
        <v>8</v>
      </c>
      <c r="V14">
        <v>95</v>
      </c>
      <c r="Z14" t="s">
        <v>15</v>
      </c>
      <c r="AD14">
        <v>8</v>
      </c>
      <c r="AE14">
        <v>95</v>
      </c>
    </row>
    <row r="15" spans="1:33" x14ac:dyDescent="0.25">
      <c r="A15" s="1" t="s">
        <v>52</v>
      </c>
      <c r="B15" s="1" t="s">
        <v>18</v>
      </c>
      <c r="C15" s="1" t="s">
        <v>19</v>
      </c>
      <c r="D15" s="1"/>
      <c r="E15">
        <v>9</v>
      </c>
      <c r="F15">
        <v>102</v>
      </c>
      <c r="L15">
        <v>9</v>
      </c>
      <c r="M15">
        <v>96</v>
      </c>
      <c r="Q15">
        <v>6</v>
      </c>
      <c r="U15">
        <v>9</v>
      </c>
      <c r="V15">
        <v>96</v>
      </c>
      <c r="Z15">
        <v>6</v>
      </c>
      <c r="AD15">
        <v>9</v>
      </c>
      <c r="AE15">
        <v>96</v>
      </c>
    </row>
    <row r="16" spans="1:33" x14ac:dyDescent="0.25">
      <c r="A16">
        <v>30</v>
      </c>
      <c r="B16">
        <v>13</v>
      </c>
      <c r="C16">
        <v>25</v>
      </c>
      <c r="E16">
        <v>10</v>
      </c>
      <c r="F16">
        <v>103</v>
      </c>
      <c r="I16" t="s">
        <v>25</v>
      </c>
      <c r="L16">
        <v>10</v>
      </c>
      <c r="M16">
        <v>97</v>
      </c>
      <c r="Q16" t="s">
        <v>25</v>
      </c>
      <c r="U16">
        <v>10</v>
      </c>
      <c r="V16">
        <v>97</v>
      </c>
      <c r="Z16" t="s">
        <v>25</v>
      </c>
      <c r="AD16">
        <v>10</v>
      </c>
      <c r="AE16">
        <v>97</v>
      </c>
    </row>
    <row r="17" spans="1:31" x14ac:dyDescent="0.25">
      <c r="A17">
        <v>100</v>
      </c>
      <c r="B17">
        <v>39</v>
      </c>
      <c r="C17">
        <v>43</v>
      </c>
      <c r="E17">
        <v>11</v>
      </c>
      <c r="F17">
        <v>105</v>
      </c>
      <c r="I17" t="s">
        <v>26</v>
      </c>
      <c r="L17">
        <v>11</v>
      </c>
      <c r="M17">
        <v>98</v>
      </c>
      <c r="Q17" t="s">
        <v>51</v>
      </c>
      <c r="U17">
        <v>11</v>
      </c>
      <c r="V17">
        <v>99</v>
      </c>
      <c r="Z17" t="s">
        <v>51</v>
      </c>
      <c r="AD17">
        <v>11</v>
      </c>
      <c r="AE17">
        <v>99</v>
      </c>
    </row>
    <row r="18" spans="1:31" x14ac:dyDescent="0.25">
      <c r="A18">
        <v>1</v>
      </c>
      <c r="B18">
        <v>0.5</v>
      </c>
      <c r="C18" s="3" t="s">
        <v>20</v>
      </c>
      <c r="D18" s="3"/>
      <c r="E18">
        <v>12</v>
      </c>
      <c r="F18">
        <v>107</v>
      </c>
      <c r="L18">
        <v>12</v>
      </c>
      <c r="M18">
        <v>99</v>
      </c>
      <c r="U18">
        <v>12</v>
      </c>
      <c r="V18">
        <v>100</v>
      </c>
      <c r="AD18">
        <v>12</v>
      </c>
      <c r="AE18">
        <v>100</v>
      </c>
    </row>
    <row r="19" spans="1:31" x14ac:dyDescent="0.25">
      <c r="E19">
        <v>13</v>
      </c>
      <c r="F19">
        <v>110</v>
      </c>
      <c r="L19">
        <v>13</v>
      </c>
      <c r="M19">
        <v>100</v>
      </c>
      <c r="U19">
        <v>13</v>
      </c>
      <c r="V19">
        <v>102</v>
      </c>
      <c r="Z19" t="s">
        <v>63</v>
      </c>
      <c r="AD19">
        <v>13</v>
      </c>
      <c r="AE19">
        <v>102</v>
      </c>
    </row>
    <row r="20" spans="1:31" x14ac:dyDescent="0.25">
      <c r="A20" s="1" t="s">
        <v>53</v>
      </c>
      <c r="E20">
        <v>14</v>
      </c>
      <c r="F20">
        <v>111</v>
      </c>
      <c r="U20">
        <v>14</v>
      </c>
      <c r="V20">
        <v>103</v>
      </c>
      <c r="Z20" t="s">
        <v>64</v>
      </c>
      <c r="AA20" t="s">
        <v>21</v>
      </c>
      <c r="AD20">
        <v>14</v>
      </c>
      <c r="AE20">
        <v>103</v>
      </c>
    </row>
    <row r="21" spans="1:31" x14ac:dyDescent="0.25">
      <c r="A21" s="1" t="s">
        <v>15</v>
      </c>
      <c r="U21">
        <v>15</v>
      </c>
      <c r="V21">
        <v>105</v>
      </c>
      <c r="Z21">
        <v>1</v>
      </c>
      <c r="AD21">
        <v>15</v>
      </c>
      <c r="AE21">
        <v>105</v>
      </c>
    </row>
    <row r="22" spans="1:31" x14ac:dyDescent="0.25">
      <c r="A22">
        <v>7</v>
      </c>
      <c r="U22">
        <v>16</v>
      </c>
      <c r="V22">
        <v>107</v>
      </c>
      <c r="AD22">
        <v>16</v>
      </c>
      <c r="AE22">
        <v>107</v>
      </c>
    </row>
    <row r="23" spans="1:31" x14ac:dyDescent="0.25">
      <c r="A23">
        <v>7</v>
      </c>
      <c r="U23">
        <v>17</v>
      </c>
      <c r="V23">
        <v>108</v>
      </c>
      <c r="AD23">
        <v>17</v>
      </c>
      <c r="AE23">
        <v>108</v>
      </c>
    </row>
    <row r="24" spans="1:31" x14ac:dyDescent="0.25">
      <c r="Z24" t="s">
        <v>72</v>
      </c>
    </row>
    <row r="25" spans="1:31" x14ac:dyDescent="0.25">
      <c r="A25">
        <v>695</v>
      </c>
      <c r="B25" t="s">
        <v>50</v>
      </c>
      <c r="Z25" t="s">
        <v>64</v>
      </c>
      <c r="AA25" t="s">
        <v>14</v>
      </c>
    </row>
    <row r="26" spans="1:31" x14ac:dyDescent="0.25">
      <c r="Z26">
        <v>1</v>
      </c>
      <c r="AA26">
        <v>129</v>
      </c>
    </row>
    <row r="27" spans="1:31" x14ac:dyDescent="0.25">
      <c r="Z27">
        <v>2</v>
      </c>
      <c r="AA27">
        <v>140</v>
      </c>
    </row>
    <row r="28" spans="1:31" ht="15.75" thickBot="1" x14ac:dyDescent="0.3">
      <c r="Z28">
        <v>3</v>
      </c>
      <c r="AA28">
        <v>153</v>
      </c>
    </row>
    <row r="29" spans="1:31" ht="15.75" thickBot="1" x14ac:dyDescent="0.3">
      <c r="A29" s="14" t="s">
        <v>21</v>
      </c>
      <c r="B29" s="15" t="s">
        <v>23</v>
      </c>
      <c r="C29" s="15" t="s">
        <v>65</v>
      </c>
      <c r="D29" s="15"/>
      <c r="E29" s="15"/>
      <c r="F29" s="16"/>
      <c r="Z29">
        <v>4</v>
      </c>
      <c r="AA29">
        <v>109</v>
      </c>
    </row>
    <row r="30" spans="1:31" x14ac:dyDescent="0.25">
      <c r="A30" s="1" t="s">
        <v>54</v>
      </c>
      <c r="E30" s="1" t="s">
        <v>55</v>
      </c>
      <c r="Z30">
        <v>5</v>
      </c>
      <c r="AA30">
        <v>101</v>
      </c>
    </row>
    <row r="31" spans="1:31" x14ac:dyDescent="0.25">
      <c r="A31" s="1" t="s">
        <v>69</v>
      </c>
      <c r="B31" s="1" t="s">
        <v>68</v>
      </c>
      <c r="C31" s="1" t="s">
        <v>67</v>
      </c>
      <c r="D31" s="1" t="s">
        <v>47</v>
      </c>
      <c r="E31" s="1" t="s">
        <v>48</v>
      </c>
      <c r="F31" s="1"/>
      <c r="G31" s="1" t="s">
        <v>12</v>
      </c>
      <c r="H31" s="1" t="s">
        <v>14</v>
      </c>
      <c r="I31" s="1" t="s">
        <v>47</v>
      </c>
      <c r="Z31">
        <v>6</v>
      </c>
      <c r="AA31">
        <v>82</v>
      </c>
    </row>
    <row r="32" spans="1:31" x14ac:dyDescent="0.25">
      <c r="B32">
        <v>1</v>
      </c>
      <c r="C32">
        <v>5</v>
      </c>
      <c r="D32">
        <v>10</v>
      </c>
      <c r="E32">
        <v>20</v>
      </c>
      <c r="G32">
        <v>1</v>
      </c>
      <c r="H32">
        <v>0</v>
      </c>
      <c r="Z32">
        <v>7</v>
      </c>
      <c r="AA32">
        <v>82</v>
      </c>
    </row>
    <row r="33" spans="1:27" x14ac:dyDescent="0.25">
      <c r="A33">
        <v>1</v>
      </c>
      <c r="B33">
        <v>12</v>
      </c>
      <c r="C33">
        <v>19</v>
      </c>
      <c r="G33">
        <v>2</v>
      </c>
      <c r="H33">
        <v>0</v>
      </c>
      <c r="Z33">
        <v>8</v>
      </c>
      <c r="AA33">
        <v>87</v>
      </c>
    </row>
    <row r="34" spans="1:27" x14ac:dyDescent="0.25">
      <c r="A34">
        <v>2</v>
      </c>
      <c r="B34">
        <v>3</v>
      </c>
      <c r="C34" s="3">
        <v>16</v>
      </c>
      <c r="D34" s="3">
        <v>28</v>
      </c>
      <c r="E34" s="3"/>
      <c r="F34" s="3"/>
      <c r="G34">
        <v>3</v>
      </c>
      <c r="H34">
        <v>0</v>
      </c>
      <c r="Z34">
        <v>9</v>
      </c>
      <c r="AA34">
        <v>94</v>
      </c>
    </row>
    <row r="35" spans="1:27" x14ac:dyDescent="0.25">
      <c r="A35">
        <v>3</v>
      </c>
      <c r="B35">
        <v>17</v>
      </c>
      <c r="C35">
        <v>22</v>
      </c>
      <c r="D35">
        <v>28</v>
      </c>
      <c r="E35">
        <v>40</v>
      </c>
      <c r="G35">
        <v>4</v>
      </c>
      <c r="H35">
        <v>0</v>
      </c>
      <c r="Z35">
        <v>10</v>
      </c>
      <c r="AA35">
        <v>96</v>
      </c>
    </row>
    <row r="36" spans="1:27" x14ac:dyDescent="0.25">
      <c r="A36" s="1">
        <v>4</v>
      </c>
      <c r="B36">
        <v>2</v>
      </c>
      <c r="C36">
        <v>6</v>
      </c>
      <c r="D36">
        <v>12</v>
      </c>
      <c r="E36">
        <v>23.5</v>
      </c>
      <c r="F36">
        <v>-94</v>
      </c>
      <c r="G36">
        <v>5</v>
      </c>
      <c r="H36">
        <v>0</v>
      </c>
      <c r="Z36">
        <v>11</v>
      </c>
      <c r="AA36">
        <v>99</v>
      </c>
    </row>
    <row r="37" spans="1:27" x14ac:dyDescent="0.25">
      <c r="A37">
        <v>5</v>
      </c>
      <c r="B37">
        <v>4</v>
      </c>
      <c r="C37">
        <v>9</v>
      </c>
      <c r="D37">
        <v>15</v>
      </c>
      <c r="E37">
        <v>27</v>
      </c>
      <c r="F37">
        <v>-96</v>
      </c>
      <c r="G37">
        <v>6</v>
      </c>
      <c r="H37">
        <v>0</v>
      </c>
      <c r="Z37">
        <v>12</v>
      </c>
      <c r="AA37">
        <v>120</v>
      </c>
    </row>
    <row r="38" spans="1:27" x14ac:dyDescent="0.25">
      <c r="A38">
        <v>6</v>
      </c>
      <c r="B38">
        <v>2</v>
      </c>
      <c r="C38">
        <v>8</v>
      </c>
      <c r="D38">
        <v>16</v>
      </c>
      <c r="E38">
        <v>28</v>
      </c>
      <c r="F38">
        <v>-94</v>
      </c>
      <c r="G38">
        <v>7</v>
      </c>
      <c r="H38">
        <v>0</v>
      </c>
      <c r="Z38">
        <v>13</v>
      </c>
      <c r="AA38">
        <v>103</v>
      </c>
    </row>
    <row r="39" spans="1:27" x14ac:dyDescent="0.25">
      <c r="A39">
        <v>7</v>
      </c>
      <c r="B39">
        <v>2</v>
      </c>
      <c r="C39">
        <v>7</v>
      </c>
      <c r="D39">
        <v>13</v>
      </c>
      <c r="E39">
        <v>25</v>
      </c>
      <c r="F39">
        <v>-94</v>
      </c>
      <c r="G39">
        <v>8</v>
      </c>
      <c r="H39">
        <v>0</v>
      </c>
      <c r="Z39">
        <v>14</v>
      </c>
      <c r="AA39">
        <v>103</v>
      </c>
    </row>
    <row r="40" spans="1:27" x14ac:dyDescent="0.25">
      <c r="A40" s="1">
        <v>8</v>
      </c>
      <c r="B40">
        <v>2</v>
      </c>
      <c r="C40">
        <v>7</v>
      </c>
      <c r="D40">
        <v>12</v>
      </c>
      <c r="E40">
        <v>25</v>
      </c>
      <c r="F40">
        <v>-94</v>
      </c>
      <c r="G40">
        <v>9</v>
      </c>
      <c r="H40">
        <v>0</v>
      </c>
      <c r="Z40">
        <v>15</v>
      </c>
      <c r="AA40">
        <v>123</v>
      </c>
    </row>
    <row r="41" spans="1:27" x14ac:dyDescent="0.25">
      <c r="A41">
        <v>9</v>
      </c>
      <c r="B41">
        <v>3</v>
      </c>
      <c r="C41">
        <v>8</v>
      </c>
      <c r="D41">
        <v>15</v>
      </c>
      <c r="E41">
        <v>26</v>
      </c>
      <c r="F41">
        <v>-95</v>
      </c>
      <c r="G41">
        <v>10</v>
      </c>
      <c r="H41">
        <v>0</v>
      </c>
      <c r="Z41">
        <v>16</v>
      </c>
      <c r="AA41">
        <v>122</v>
      </c>
    </row>
    <row r="42" spans="1:27" x14ac:dyDescent="0.25">
      <c r="A42">
        <v>10</v>
      </c>
      <c r="B42" t="s">
        <v>70</v>
      </c>
      <c r="G42">
        <v>11</v>
      </c>
      <c r="H42">
        <v>0</v>
      </c>
      <c r="Z42">
        <v>17</v>
      </c>
      <c r="AA42">
        <v>113</v>
      </c>
    </row>
    <row r="43" spans="1:27" x14ac:dyDescent="0.25">
      <c r="A43">
        <v>11</v>
      </c>
      <c r="G43">
        <v>12</v>
      </c>
      <c r="H43">
        <v>0</v>
      </c>
      <c r="Z43">
        <v>18</v>
      </c>
      <c r="AA43">
        <v>105</v>
      </c>
    </row>
    <row r="44" spans="1:27" x14ac:dyDescent="0.25">
      <c r="A44">
        <v>12</v>
      </c>
      <c r="G44">
        <v>13</v>
      </c>
      <c r="H44">
        <v>0</v>
      </c>
      <c r="Z44">
        <v>19</v>
      </c>
      <c r="AA44">
        <v>110</v>
      </c>
    </row>
    <row r="45" spans="1:27" x14ac:dyDescent="0.25">
      <c r="A45">
        <v>13</v>
      </c>
      <c r="G45">
        <v>14</v>
      </c>
      <c r="H45">
        <v>0</v>
      </c>
      <c r="Z45">
        <v>20</v>
      </c>
      <c r="AA45">
        <v>107</v>
      </c>
    </row>
    <row r="46" spans="1:27" x14ac:dyDescent="0.25">
      <c r="A46">
        <v>14</v>
      </c>
      <c r="G46">
        <v>15</v>
      </c>
      <c r="H46">
        <v>0</v>
      </c>
      <c r="Z46">
        <v>21</v>
      </c>
      <c r="AA46">
        <v>131</v>
      </c>
    </row>
    <row r="47" spans="1:27" x14ac:dyDescent="0.25">
      <c r="G47">
        <v>16</v>
      </c>
      <c r="H47">
        <v>0</v>
      </c>
      <c r="Z47">
        <v>23</v>
      </c>
      <c r="AA47">
        <v>111</v>
      </c>
    </row>
    <row r="48" spans="1:27" x14ac:dyDescent="0.25">
      <c r="G48">
        <v>17</v>
      </c>
      <c r="H48">
        <v>0</v>
      </c>
      <c r="Z48">
        <v>24</v>
      </c>
      <c r="AA48">
        <v>93</v>
      </c>
    </row>
    <row r="49" spans="7:31" x14ac:dyDescent="0.25">
      <c r="G49">
        <v>18</v>
      </c>
      <c r="H49">
        <v>0</v>
      </c>
      <c r="Z49">
        <v>25</v>
      </c>
      <c r="AA49">
        <v>93</v>
      </c>
    </row>
    <row r="50" spans="7:31" x14ac:dyDescent="0.25">
      <c r="G50">
        <v>19</v>
      </c>
      <c r="H50">
        <v>0</v>
      </c>
      <c r="Z50">
        <v>26</v>
      </c>
      <c r="AA50">
        <v>100</v>
      </c>
    </row>
    <row r="51" spans="7:31" x14ac:dyDescent="0.25">
      <c r="G51">
        <v>20</v>
      </c>
      <c r="H51">
        <v>0</v>
      </c>
      <c r="Z51">
        <v>27</v>
      </c>
      <c r="AA51">
        <v>98</v>
      </c>
    </row>
    <row r="52" spans="7:31" x14ac:dyDescent="0.25">
      <c r="G52">
        <v>21</v>
      </c>
      <c r="H52">
        <v>0</v>
      </c>
      <c r="Z52">
        <v>28</v>
      </c>
      <c r="AA52">
        <v>93</v>
      </c>
    </row>
    <row r="53" spans="7:31" x14ac:dyDescent="0.25">
      <c r="G53">
        <v>22</v>
      </c>
      <c r="H53">
        <v>0</v>
      </c>
      <c r="Z53">
        <v>29</v>
      </c>
      <c r="AA53">
        <v>93</v>
      </c>
    </row>
    <row r="54" spans="7:31" x14ac:dyDescent="0.25">
      <c r="G54">
        <v>23</v>
      </c>
      <c r="H54">
        <v>0</v>
      </c>
      <c r="Z54" t="s">
        <v>87</v>
      </c>
      <c r="AA54">
        <f>AVERAGE(AA26:AA53)</f>
        <v>106.78571428571429</v>
      </c>
    </row>
    <row r="55" spans="7:31" ht="15.75" thickBot="1" x14ac:dyDescent="0.3">
      <c r="G55">
        <v>24</v>
      </c>
      <c r="H55">
        <v>0</v>
      </c>
    </row>
    <row r="56" spans="7:31" ht="15.75" thickBot="1" x14ac:dyDescent="0.3">
      <c r="G56">
        <v>25</v>
      </c>
      <c r="H56">
        <v>0</v>
      </c>
      <c r="Z56" s="14" t="s">
        <v>21</v>
      </c>
      <c r="AA56" s="15" t="s">
        <v>24</v>
      </c>
      <c r="AB56" s="15" t="s">
        <v>73</v>
      </c>
      <c r="AC56" s="15"/>
      <c r="AD56" s="15"/>
      <c r="AE56" s="16"/>
    </row>
    <row r="57" spans="7:31" x14ac:dyDescent="0.25">
      <c r="G57">
        <v>26</v>
      </c>
      <c r="H57">
        <v>0</v>
      </c>
      <c r="Z57" s="1" t="s">
        <v>54</v>
      </c>
      <c r="AD57" s="1" t="s">
        <v>55</v>
      </c>
    </row>
    <row r="58" spans="7:31" x14ac:dyDescent="0.25">
      <c r="G58">
        <v>27</v>
      </c>
      <c r="H58">
        <v>0</v>
      </c>
      <c r="Z58" s="1" t="s">
        <v>52</v>
      </c>
      <c r="AA58" s="1" t="s">
        <v>18</v>
      </c>
      <c r="AB58" s="1" t="s">
        <v>19</v>
      </c>
      <c r="AC58" s="1"/>
      <c r="AD58" s="1" t="s">
        <v>12</v>
      </c>
      <c r="AE58" s="1" t="s">
        <v>14</v>
      </c>
    </row>
    <row r="59" spans="7:31" x14ac:dyDescent="0.25">
      <c r="G59">
        <v>28</v>
      </c>
      <c r="H59">
        <v>0</v>
      </c>
      <c r="Z59">
        <v>5</v>
      </c>
      <c r="AD59">
        <v>1</v>
      </c>
      <c r="AE59">
        <v>0</v>
      </c>
    </row>
    <row r="60" spans="7:31" x14ac:dyDescent="0.25">
      <c r="G60">
        <v>29</v>
      </c>
      <c r="H60">
        <v>0</v>
      </c>
      <c r="Z60">
        <v>100</v>
      </c>
      <c r="AD60">
        <v>2</v>
      </c>
      <c r="AE60">
        <v>0</v>
      </c>
    </row>
    <row r="61" spans="7:31" x14ac:dyDescent="0.25">
      <c r="G61">
        <v>30</v>
      </c>
      <c r="H61">
        <v>0</v>
      </c>
      <c r="Z61">
        <v>500</v>
      </c>
      <c r="AB61" s="3"/>
      <c r="AC61" s="3"/>
      <c r="AD61">
        <v>3</v>
      </c>
      <c r="AE61">
        <v>27</v>
      </c>
    </row>
    <row r="62" spans="7:31" x14ac:dyDescent="0.25">
      <c r="G62">
        <v>31</v>
      </c>
      <c r="H62">
        <v>0</v>
      </c>
      <c r="I62" t="s">
        <v>66</v>
      </c>
      <c r="AD62">
        <v>4</v>
      </c>
      <c r="AE62">
        <v>80</v>
      </c>
    </row>
    <row r="63" spans="7:31" x14ac:dyDescent="0.25">
      <c r="G63">
        <v>32</v>
      </c>
      <c r="Z63" s="1" t="s">
        <v>53</v>
      </c>
      <c r="AD63">
        <v>5</v>
      </c>
    </row>
    <row r="64" spans="7:31" x14ac:dyDescent="0.25">
      <c r="G64">
        <v>33</v>
      </c>
      <c r="Z64" s="1" t="s">
        <v>4</v>
      </c>
      <c r="AD64">
        <v>6</v>
      </c>
    </row>
    <row r="65" spans="7:30" x14ac:dyDescent="0.25">
      <c r="G65">
        <v>34</v>
      </c>
      <c r="Z65" t="s">
        <v>13</v>
      </c>
      <c r="AA65">
        <v>698</v>
      </c>
      <c r="AD65">
        <v>7</v>
      </c>
    </row>
    <row r="66" spans="7:30" x14ac:dyDescent="0.25">
      <c r="G66">
        <v>35</v>
      </c>
      <c r="Z66" t="s">
        <v>15</v>
      </c>
      <c r="AD66">
        <v>8</v>
      </c>
    </row>
    <row r="67" spans="7:30" x14ac:dyDescent="0.25">
      <c r="G67">
        <v>36</v>
      </c>
      <c r="Z67">
        <v>6</v>
      </c>
      <c r="AD67">
        <v>9</v>
      </c>
    </row>
    <row r="68" spans="7:30" x14ac:dyDescent="0.25">
      <c r="G68">
        <v>37</v>
      </c>
      <c r="Z68" t="s">
        <v>25</v>
      </c>
      <c r="AD68">
        <v>10</v>
      </c>
    </row>
    <row r="69" spans="7:30" x14ac:dyDescent="0.25">
      <c r="G69">
        <v>38</v>
      </c>
      <c r="Z69" t="s">
        <v>51</v>
      </c>
      <c r="AD69">
        <v>11</v>
      </c>
    </row>
    <row r="70" spans="7:30" x14ac:dyDescent="0.25">
      <c r="G70">
        <v>39</v>
      </c>
      <c r="AD70">
        <v>12</v>
      </c>
    </row>
    <row r="71" spans="7:30" x14ac:dyDescent="0.25">
      <c r="G71">
        <v>40</v>
      </c>
      <c r="Z71" t="s">
        <v>63</v>
      </c>
      <c r="AD71">
        <v>13</v>
      </c>
    </row>
    <row r="72" spans="7:30" x14ac:dyDescent="0.25">
      <c r="G72">
        <v>41</v>
      </c>
      <c r="Z72" t="s">
        <v>64</v>
      </c>
      <c r="AA72" t="s">
        <v>21</v>
      </c>
      <c r="AD72">
        <v>14</v>
      </c>
    </row>
    <row r="73" spans="7:30" x14ac:dyDescent="0.25">
      <c r="G73">
        <v>42</v>
      </c>
      <c r="Z73">
        <v>1</v>
      </c>
      <c r="AD73">
        <v>15</v>
      </c>
    </row>
    <row r="74" spans="7:30" x14ac:dyDescent="0.25">
      <c r="G74">
        <v>43</v>
      </c>
      <c r="AD74">
        <v>16</v>
      </c>
    </row>
    <row r="75" spans="7:30" x14ac:dyDescent="0.25">
      <c r="G75">
        <v>44</v>
      </c>
      <c r="AD75">
        <v>17</v>
      </c>
    </row>
    <row r="76" spans="7:30" x14ac:dyDescent="0.25">
      <c r="G76">
        <v>45</v>
      </c>
      <c r="Z76" t="s">
        <v>72</v>
      </c>
    </row>
    <row r="77" spans="7:30" x14ac:dyDescent="0.25">
      <c r="G77">
        <v>46</v>
      </c>
      <c r="Z77" t="s">
        <v>64</v>
      </c>
      <c r="AA77" t="s">
        <v>14</v>
      </c>
    </row>
    <row r="78" spans="7:30" x14ac:dyDescent="0.25">
      <c r="G78">
        <v>47</v>
      </c>
      <c r="Z78">
        <v>1</v>
      </c>
      <c r="AA78">
        <v>53</v>
      </c>
      <c r="AC78" s="1" t="s">
        <v>74</v>
      </c>
    </row>
    <row r="79" spans="7:30" x14ac:dyDescent="0.25">
      <c r="G79">
        <v>48</v>
      </c>
      <c r="Z79">
        <v>2</v>
      </c>
      <c r="AA79">
        <v>46</v>
      </c>
      <c r="AC79" t="s">
        <v>75</v>
      </c>
    </row>
    <row r="80" spans="7:30" x14ac:dyDescent="0.25">
      <c r="G80">
        <v>49</v>
      </c>
      <c r="Z80">
        <v>3</v>
      </c>
      <c r="AA80">
        <v>62</v>
      </c>
      <c r="AC80" t="s">
        <v>84</v>
      </c>
    </row>
    <row r="81" spans="7:29" x14ac:dyDescent="0.25">
      <c r="G81">
        <v>50</v>
      </c>
      <c r="Z81">
        <v>4</v>
      </c>
      <c r="AA81">
        <v>44</v>
      </c>
      <c r="AC81" t="s">
        <v>85</v>
      </c>
    </row>
    <row r="82" spans="7:29" x14ac:dyDescent="0.25">
      <c r="Z82">
        <v>5</v>
      </c>
      <c r="AA82">
        <v>43</v>
      </c>
      <c r="AC82" t="s">
        <v>86</v>
      </c>
    </row>
    <row r="83" spans="7:29" x14ac:dyDescent="0.25">
      <c r="Z83">
        <v>6</v>
      </c>
      <c r="AA83">
        <v>60</v>
      </c>
    </row>
    <row r="84" spans="7:29" x14ac:dyDescent="0.25">
      <c r="Z84">
        <v>7</v>
      </c>
      <c r="AA84">
        <v>63</v>
      </c>
    </row>
    <row r="85" spans="7:29" x14ac:dyDescent="0.25">
      <c r="Z85">
        <v>8</v>
      </c>
      <c r="AA85">
        <v>45</v>
      </c>
    </row>
    <row r="86" spans="7:29" x14ac:dyDescent="0.25">
      <c r="Z86">
        <v>9</v>
      </c>
      <c r="AA86">
        <v>63</v>
      </c>
    </row>
    <row r="87" spans="7:29" x14ac:dyDescent="0.25">
      <c r="Z87">
        <v>10</v>
      </c>
      <c r="AA87">
        <v>64</v>
      </c>
    </row>
    <row r="88" spans="7:29" x14ac:dyDescent="0.25">
      <c r="Z88">
        <v>11</v>
      </c>
      <c r="AA88">
        <v>64</v>
      </c>
    </row>
    <row r="89" spans="7:29" x14ac:dyDescent="0.25">
      <c r="Z89">
        <v>12</v>
      </c>
      <c r="AA89">
        <v>67</v>
      </c>
    </row>
    <row r="90" spans="7:29" x14ac:dyDescent="0.25">
      <c r="Z90">
        <v>13</v>
      </c>
      <c r="AA90">
        <v>68</v>
      </c>
    </row>
    <row r="91" spans="7:29" x14ac:dyDescent="0.25">
      <c r="Z91">
        <v>14</v>
      </c>
      <c r="AA91">
        <v>60</v>
      </c>
    </row>
    <row r="92" spans="7:29" x14ac:dyDescent="0.25">
      <c r="Z92">
        <v>15</v>
      </c>
      <c r="AA92">
        <v>51</v>
      </c>
    </row>
    <row r="93" spans="7:29" x14ac:dyDescent="0.25">
      <c r="Z93">
        <v>16</v>
      </c>
      <c r="AA93">
        <v>60</v>
      </c>
    </row>
    <row r="94" spans="7:29" x14ac:dyDescent="0.25">
      <c r="Z94">
        <v>17</v>
      </c>
      <c r="AA94">
        <v>58</v>
      </c>
    </row>
    <row r="95" spans="7:29" x14ac:dyDescent="0.25">
      <c r="Z95">
        <v>18</v>
      </c>
      <c r="AA95">
        <v>74</v>
      </c>
    </row>
    <row r="96" spans="7:29" x14ac:dyDescent="0.25">
      <c r="Z96">
        <v>19</v>
      </c>
      <c r="AA96">
        <v>51</v>
      </c>
    </row>
    <row r="97" spans="26:27" x14ac:dyDescent="0.25">
      <c r="Z97">
        <v>20</v>
      </c>
      <c r="AA97">
        <v>57</v>
      </c>
    </row>
    <row r="98" spans="26:27" x14ac:dyDescent="0.25">
      <c r="Z98">
        <v>21</v>
      </c>
      <c r="AA98">
        <v>63</v>
      </c>
    </row>
    <row r="99" spans="26:27" x14ac:dyDescent="0.25">
      <c r="Z99">
        <v>23</v>
      </c>
      <c r="AA99">
        <v>63</v>
      </c>
    </row>
    <row r="100" spans="26:27" x14ac:dyDescent="0.25">
      <c r="Z100">
        <v>24</v>
      </c>
      <c r="AA100">
        <v>64</v>
      </c>
    </row>
    <row r="101" spans="26:27" x14ac:dyDescent="0.25">
      <c r="Z101">
        <v>25</v>
      </c>
      <c r="AA101">
        <v>65</v>
      </c>
    </row>
    <row r="102" spans="26:27" x14ac:dyDescent="0.25">
      <c r="Z102">
        <v>26</v>
      </c>
      <c r="AA102">
        <v>62</v>
      </c>
    </row>
    <row r="103" spans="26:27" x14ac:dyDescent="0.25">
      <c r="Z103">
        <v>27</v>
      </c>
      <c r="AA103">
        <v>64</v>
      </c>
    </row>
    <row r="104" spans="26:27" x14ac:dyDescent="0.25">
      <c r="Z104">
        <v>28</v>
      </c>
      <c r="AA104">
        <v>60</v>
      </c>
    </row>
    <row r="105" spans="26:27" x14ac:dyDescent="0.25">
      <c r="Z105">
        <v>29</v>
      </c>
      <c r="AA105">
        <v>60</v>
      </c>
    </row>
    <row r="106" spans="26:27" x14ac:dyDescent="0.25">
      <c r="Z106">
        <v>30</v>
      </c>
      <c r="AA106">
        <v>67</v>
      </c>
    </row>
    <row r="107" spans="26:27" x14ac:dyDescent="0.25">
      <c r="Z107">
        <v>31</v>
      </c>
      <c r="AA107">
        <v>53</v>
      </c>
    </row>
    <row r="108" spans="26:27" x14ac:dyDescent="0.25">
      <c r="Z108">
        <v>32</v>
      </c>
      <c r="AA108">
        <v>54</v>
      </c>
    </row>
    <row r="109" spans="26:27" x14ac:dyDescent="0.25">
      <c r="Z109">
        <v>33</v>
      </c>
      <c r="AA109">
        <v>61</v>
      </c>
    </row>
    <row r="110" spans="26:27" x14ac:dyDescent="0.25">
      <c r="Z110">
        <v>34</v>
      </c>
      <c r="AA110">
        <v>63</v>
      </c>
    </row>
    <row r="111" spans="26:27" x14ac:dyDescent="0.25">
      <c r="Z111">
        <v>35</v>
      </c>
      <c r="AA111">
        <v>54</v>
      </c>
    </row>
    <row r="112" spans="26:27" x14ac:dyDescent="0.25">
      <c r="Z112">
        <v>36</v>
      </c>
      <c r="AA112">
        <v>56</v>
      </c>
    </row>
    <row r="113" spans="26:27" x14ac:dyDescent="0.25">
      <c r="Z113">
        <v>37</v>
      </c>
      <c r="AA113">
        <v>62</v>
      </c>
    </row>
    <row r="114" spans="26:27" x14ac:dyDescent="0.25">
      <c r="Z114">
        <v>38</v>
      </c>
      <c r="AA114">
        <v>54</v>
      </c>
    </row>
    <row r="115" spans="26:27" x14ac:dyDescent="0.25">
      <c r="Z115">
        <v>39</v>
      </c>
      <c r="AA115">
        <v>54</v>
      </c>
    </row>
    <row r="116" spans="26:27" x14ac:dyDescent="0.25">
      <c r="Z116">
        <v>40</v>
      </c>
      <c r="AA116">
        <v>54</v>
      </c>
    </row>
    <row r="117" spans="26:27" x14ac:dyDescent="0.25">
      <c r="Z117" t="s">
        <v>88</v>
      </c>
      <c r="AA117">
        <f>AVERAGE(AA78:AA116)</f>
        <v>58.615384615384613</v>
      </c>
    </row>
    <row r="118" spans="26:27" x14ac:dyDescent="0.25">
      <c r="Z118" t="s">
        <v>89</v>
      </c>
      <c r="AA118">
        <f>_xlfn.STDEV.S(AA78:AA116)</f>
        <v>7.0060702425050865</v>
      </c>
    </row>
  </sheetData>
  <pageMargins left="0.7" right="0.7" top="0.75" bottom="0.75" header="0.3" footer="0.3"/>
  <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5" sqref="A5"/>
    </sheetView>
  </sheetViews>
  <sheetFormatPr baseColWidth="10" defaultRowHeight="15" x14ac:dyDescent="0.25"/>
  <cols>
    <col min="1" max="1" width="30.42578125" customWidth="1"/>
    <col min="2" max="2" width="12" customWidth="1"/>
    <col min="3" max="3" width="14.42578125" customWidth="1"/>
  </cols>
  <sheetData>
    <row r="1" spans="1:2" x14ac:dyDescent="0.25">
      <c r="A1" t="s">
        <v>28</v>
      </c>
    </row>
    <row r="3" spans="1:2" x14ac:dyDescent="0.25">
      <c r="A3" s="1" t="s">
        <v>29</v>
      </c>
    </row>
    <row r="4" spans="1:2" x14ac:dyDescent="0.25">
      <c r="A4" t="s">
        <v>30</v>
      </c>
    </row>
    <row r="5" spans="1:2" x14ac:dyDescent="0.25">
      <c r="A5" t="s">
        <v>31</v>
      </c>
    </row>
    <row r="6" spans="1:2" x14ac:dyDescent="0.25">
      <c r="A6" t="s">
        <v>32</v>
      </c>
    </row>
    <row r="10" spans="1:2" ht="15.75" x14ac:dyDescent="0.25">
      <c r="A10" s="7" t="s">
        <v>57</v>
      </c>
    </row>
    <row r="11" spans="1:2" x14ac:dyDescent="0.25">
      <c r="A11" t="s">
        <v>47</v>
      </c>
      <c r="B11" s="6" t="s">
        <v>48</v>
      </c>
    </row>
    <row r="12" spans="1:2" x14ac:dyDescent="0.25">
      <c r="A12" t="s">
        <v>33</v>
      </c>
      <c r="B12" s="6">
        <f>'Mediciones tomadas'!B8</f>
        <v>27</v>
      </c>
    </row>
    <row r="13" spans="1:2" x14ac:dyDescent="0.25">
      <c r="A13" t="s">
        <v>34</v>
      </c>
      <c r="B13">
        <f>'Mediciones tomadas'!B11</f>
        <v>6</v>
      </c>
    </row>
    <row r="14" spans="1:2" x14ac:dyDescent="0.25">
      <c r="A14" t="s">
        <v>7</v>
      </c>
      <c r="B14">
        <f>'Mediciones tomadas'!B10</f>
        <v>24</v>
      </c>
    </row>
    <row r="15" spans="1:2" x14ac:dyDescent="0.25">
      <c r="A15" t="s">
        <v>37</v>
      </c>
      <c r="B15">
        <f>(0.5*B12-0.5*B13)^2*PI()*B14</f>
        <v>8312.6541613985919</v>
      </c>
    </row>
    <row r="17" spans="1:3" ht="15.75" x14ac:dyDescent="0.25">
      <c r="A17" s="7" t="s">
        <v>58</v>
      </c>
    </row>
    <row r="18" spans="1:3" x14ac:dyDescent="0.25">
      <c r="A18" s="1" t="s">
        <v>59</v>
      </c>
      <c r="B18" s="1" t="s">
        <v>22</v>
      </c>
      <c r="C18" s="1" t="s">
        <v>42</v>
      </c>
    </row>
    <row r="19" spans="1:3" x14ac:dyDescent="0.25">
      <c r="A19" t="s">
        <v>60</v>
      </c>
      <c r="B19" s="5">
        <f>0.5*(100/'Mediciones tomadas'!B17+30/'Mediciones tomadas'!B16)</f>
        <v>2.4358974358974361</v>
      </c>
      <c r="C19" s="5">
        <f>0.5*(150/'Mediciones tomadas'!R8+50/'Mediciones tomadas'!R7)</f>
        <v>2.3214285714285712</v>
      </c>
    </row>
    <row r="20" spans="1:3" x14ac:dyDescent="0.25">
      <c r="A20" t="s">
        <v>49</v>
      </c>
      <c r="B20" s="5">
        <f>'Análisis de los datos'!B19/'Densidad de materiales'!B7</f>
        <v>3.4551736679396261</v>
      </c>
      <c r="C20" s="5">
        <f>C19/'Densidad de materiales'!B3</f>
        <v>4.4642857142857135</v>
      </c>
    </row>
    <row r="21" spans="1:3" x14ac:dyDescent="0.25">
      <c r="A21" t="s">
        <v>61</v>
      </c>
      <c r="B21" s="5">
        <f>B20/($B$15*0.001)*100</f>
        <v>41.565228155218939</v>
      </c>
      <c r="C21" s="5">
        <f>C20/($B$15*0.001)*100</f>
        <v>53.704696810514299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8" sqref="E8"/>
    </sheetView>
  </sheetViews>
  <sheetFormatPr baseColWidth="10" defaultRowHeight="15" x14ac:dyDescent="0.25"/>
  <cols>
    <col min="1" max="1" width="19.28515625" customWidth="1"/>
    <col min="2" max="2" width="23.140625" customWidth="1"/>
    <col min="3" max="3" width="13.42578125" customWidth="1"/>
  </cols>
  <sheetData>
    <row r="1" spans="1:3" x14ac:dyDescent="0.25">
      <c r="A1" t="s">
        <v>38</v>
      </c>
    </row>
    <row r="2" spans="1:3" x14ac:dyDescent="0.25">
      <c r="A2" t="s">
        <v>39</v>
      </c>
      <c r="B2" t="s">
        <v>40</v>
      </c>
      <c r="C2" t="s">
        <v>41</v>
      </c>
    </row>
    <row r="3" spans="1:3" x14ac:dyDescent="0.25">
      <c r="A3" t="s">
        <v>42</v>
      </c>
      <c r="B3" s="4">
        <v>0.52</v>
      </c>
      <c r="C3" s="4">
        <v>1.1010889982998092E-3</v>
      </c>
    </row>
    <row r="4" spans="1:3" x14ac:dyDescent="0.25">
      <c r="A4" t="s">
        <v>43</v>
      </c>
      <c r="B4" s="4">
        <v>0.29499999999999998</v>
      </c>
      <c r="C4" s="4">
        <v>4.4957321587119851E-3</v>
      </c>
    </row>
    <row r="5" spans="1:3" x14ac:dyDescent="0.25">
      <c r="A5" t="s">
        <v>44</v>
      </c>
      <c r="B5" s="4">
        <v>1.2447416666666666</v>
      </c>
      <c r="C5" s="4">
        <v>3.8734654494073264E-3</v>
      </c>
    </row>
    <row r="6" spans="1:3" x14ac:dyDescent="0.25">
      <c r="A6" t="s">
        <v>45</v>
      </c>
      <c r="B6" s="4">
        <v>1.0010791666666665</v>
      </c>
      <c r="C6" s="4">
        <v>2.5054094350889003E-3</v>
      </c>
    </row>
    <row r="7" spans="1:3" x14ac:dyDescent="0.25">
      <c r="A7" t="s">
        <v>22</v>
      </c>
      <c r="B7" s="4">
        <v>0.70499999999999996</v>
      </c>
      <c r="C7" s="4">
        <v>1.1975696041508022E-2</v>
      </c>
    </row>
    <row r="8" spans="1:3" x14ac:dyDescent="0.25">
      <c r="A8" t="s">
        <v>46</v>
      </c>
      <c r="B8" s="4">
        <v>0.64</v>
      </c>
      <c r="C8" s="4">
        <v>3.8738370804587627E-2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baseColWidth="10" defaultRowHeight="15" x14ac:dyDescent="0.25"/>
  <sheetData>
    <row r="1" spans="1:3" x14ac:dyDescent="0.25">
      <c r="A1" t="s">
        <v>76</v>
      </c>
    </row>
    <row r="2" spans="1:3" x14ac:dyDescent="0.25">
      <c r="A2" t="s">
        <v>77</v>
      </c>
      <c r="B2" t="s">
        <v>78</v>
      </c>
      <c r="C2" t="s">
        <v>81</v>
      </c>
    </row>
    <row r="3" spans="1:3" x14ac:dyDescent="0.25">
      <c r="A3" t="s">
        <v>79</v>
      </c>
      <c r="B3">
        <v>500</v>
      </c>
      <c r="C3">
        <v>1</v>
      </c>
    </row>
    <row r="4" spans="1:3" x14ac:dyDescent="0.25">
      <c r="A4" t="s">
        <v>80</v>
      </c>
      <c r="B4">
        <v>9.8000000000000007</v>
      </c>
      <c r="C4">
        <v>0.1</v>
      </c>
    </row>
    <row r="5" spans="1:3" x14ac:dyDescent="0.25">
      <c r="A5" t="s">
        <v>82</v>
      </c>
      <c r="B5">
        <v>45</v>
      </c>
      <c r="C5">
        <v>15</v>
      </c>
    </row>
    <row r="6" spans="1:3" x14ac:dyDescent="0.25">
      <c r="A6" t="s">
        <v>83</v>
      </c>
      <c r="B6">
        <f>B3/1000*B4/100*SIN(B5*PI()/180)</f>
        <v>3.4648232278140824E-2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Mediciones tomadas</vt:lpstr>
      <vt:lpstr>Análisis de los datos</vt:lpstr>
      <vt:lpstr>Densidad de materiales</vt:lpstr>
      <vt:lpstr>Medición del torque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Mena Navarro</dc:creator>
  <cp:lastModifiedBy>Steve Mena Navarro</cp:lastModifiedBy>
  <dcterms:created xsi:type="dcterms:W3CDTF">2018-11-02T17:22:59Z</dcterms:created>
  <dcterms:modified xsi:type="dcterms:W3CDTF">2018-12-11T03:45:39Z</dcterms:modified>
</cp:coreProperties>
</file>