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eve\Universidad\TEC\II Semestre 2018\Proyecto de graduación\Anteproyecto\Graduacion\"/>
    </mc:Choice>
  </mc:AlternateContent>
  <bookViews>
    <workbookView xWindow="0" yWindow="0" windowWidth="28800" windowHeight="12300"/>
  </bookViews>
  <sheets>
    <sheet name="Total del proyecto" sheetId="1" r:id="rId1"/>
    <sheet name="Impl. mecánicos necesarios" sheetId="2" r:id="rId2"/>
    <sheet name="Herramienta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1" l="1"/>
  <c r="G59" i="1"/>
  <c r="G60" i="1"/>
  <c r="G61" i="1"/>
  <c r="G57" i="1"/>
  <c r="F58" i="1"/>
  <c r="F57" i="1"/>
  <c r="D34" i="1" l="1"/>
  <c r="F34" i="1" s="1"/>
  <c r="D36" i="1"/>
  <c r="F36" i="1" s="1"/>
  <c r="D35" i="1"/>
  <c r="F35" i="1" s="1"/>
  <c r="D27" i="1"/>
  <c r="F27" i="1" s="1"/>
  <c r="G27" i="1"/>
  <c r="G34" i="1"/>
  <c r="E44" i="1"/>
  <c r="G44" i="1" s="1"/>
  <c r="G43" i="1"/>
  <c r="G33" i="1"/>
  <c r="G35" i="1"/>
  <c r="G37" i="1"/>
  <c r="G38" i="1"/>
  <c r="G45" i="1"/>
  <c r="G46" i="1"/>
  <c r="G42" i="1"/>
  <c r="E26" i="1"/>
  <c r="E28" i="1"/>
  <c r="E29" i="1"/>
  <c r="E30" i="1"/>
  <c r="G31" i="1"/>
  <c r="E32" i="1"/>
  <c r="G32" i="1" s="1"/>
  <c r="G36" i="1"/>
  <c r="E39" i="1"/>
  <c r="G39" i="1" s="1"/>
  <c r="G40" i="1"/>
  <c r="E41" i="1"/>
  <c r="G41" i="1" s="1"/>
  <c r="F26" i="1"/>
  <c r="G26" i="1" s="1"/>
  <c r="F28" i="1"/>
  <c r="G28" i="1" s="1"/>
  <c r="F29" i="1"/>
  <c r="G29" i="1" s="1"/>
  <c r="F30" i="1"/>
  <c r="G30" i="1" s="1"/>
  <c r="F31" i="1"/>
  <c r="F32" i="1"/>
  <c r="F33" i="1"/>
  <c r="F37" i="1"/>
  <c r="F38" i="1"/>
  <c r="F39" i="1"/>
  <c r="F40" i="1"/>
  <c r="F41" i="1"/>
  <c r="F42" i="1"/>
  <c r="F43" i="1"/>
  <c r="F44" i="1"/>
  <c r="F45" i="1"/>
  <c r="F46" i="1"/>
  <c r="G6" i="1" l="1"/>
  <c r="E6" i="1"/>
  <c r="F61" i="1"/>
  <c r="E61" i="1"/>
  <c r="F60" i="1"/>
  <c r="E60" i="1"/>
  <c r="F59" i="1"/>
  <c r="E59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F25" i="1"/>
  <c r="G25" i="1" s="1"/>
  <c r="F24" i="1"/>
  <c r="G24" i="1" s="1"/>
  <c r="F23" i="1"/>
  <c r="G23" i="1" s="1"/>
  <c r="F20" i="1"/>
  <c r="F13" i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G20" i="1"/>
  <c r="F21" i="1"/>
  <c r="G21" i="1" s="1"/>
  <c r="F22" i="1"/>
  <c r="G22" i="1" s="1"/>
  <c r="F9" i="1"/>
  <c r="G9" i="1" s="1"/>
  <c r="F8" i="1"/>
  <c r="G8" i="1" s="1"/>
  <c r="F7" i="1" l="1"/>
  <c r="G7" i="1" s="1"/>
  <c r="F10" i="1"/>
  <c r="G10" i="1" s="1"/>
  <c r="F11" i="1"/>
  <c r="G11" i="1" s="1"/>
  <c r="F12" i="1"/>
  <c r="G12" i="1" s="1"/>
  <c r="G13" i="1"/>
  <c r="F4" i="1"/>
  <c r="G4" i="1" s="1"/>
  <c r="F5" i="1"/>
  <c r="G5" i="1" s="1"/>
  <c r="F3" i="1"/>
  <c r="G3" i="1" s="1"/>
  <c r="G62" i="1" l="1"/>
</calcChain>
</file>

<file path=xl/sharedStrings.xml><?xml version="1.0" encoding="utf-8"?>
<sst xmlns="http://schemas.openxmlformats.org/spreadsheetml/2006/main" count="184" uniqueCount="134">
  <si>
    <t>Presupuesto proyecto de graduación</t>
  </si>
  <si>
    <t>No</t>
  </si>
  <si>
    <t>Cantidad</t>
  </si>
  <si>
    <t>Descripción</t>
  </si>
  <si>
    <t>Valor estimado</t>
  </si>
  <si>
    <t>Células de carga 5 kg</t>
  </si>
  <si>
    <t>Células de carga 0.5 kg</t>
  </si>
  <si>
    <t>Raspberry pi</t>
  </si>
  <si>
    <t>Motores tornillo 5 kg</t>
  </si>
  <si>
    <t>Servomotores exclusas</t>
  </si>
  <si>
    <t>Material lata</t>
  </si>
  <si>
    <t>Tornillo sin fin 2</t>
  </si>
  <si>
    <t>Tornillo sin fin 3</t>
  </si>
  <si>
    <t>Tornillo sin fin 4</t>
  </si>
  <si>
    <t>Total</t>
  </si>
  <si>
    <t>Link</t>
  </si>
  <si>
    <t>http://www.loadcellsonline.com/virtual-vlc134-single-point-aluminum-load-cell/</t>
  </si>
  <si>
    <t>Total ($)</t>
  </si>
  <si>
    <t>Total (CRC)</t>
  </si>
  <si>
    <t>Amplificadores y ADC</t>
  </si>
  <si>
    <t>http://www.crcibernetica.com/raspberry-pi-3-b-latest-version/</t>
  </si>
  <si>
    <t>http://www.crcibernetica.com/load-cell-amplifier-hx711/</t>
  </si>
  <si>
    <t>https://www.ebay.com/p/12v-DC-120-RPM-High-Torque-Gearbox-Electric-Motor-Includes-Bracket/519046674?iid=253675847210</t>
  </si>
  <si>
    <t>https://www.jameco.com/z/HS-645MG-Hitec-RCD-USA-Servo-High-Torque-Metal-Gear-104Oz-133Oz-24-2-Sec-3-Pole_2124971.html</t>
  </si>
  <si>
    <t>https://www.ebay.com/itm/NEMA-23-Brushless-DC-Motor-7-08-In-Lbs-4-7-Cont-Current-Mach-Motion-Products/332465370810?hash=item4d687af6ba:g:mtkAAOSwgFtZzA36&amp;autorefresh=true</t>
  </si>
  <si>
    <t>https://www.microjpm.com/products/standard-gearmotor-303-rpm-3-12v/</t>
  </si>
  <si>
    <t>https://www.ebay.com/itm/1pcs-lot-60W-40KGfcm-12V-100RPM-DC-geared-motor-High-torque-Metal-Gear-motor-550/121360412143?_trkparms=aid%3D555018%26algo%3DPL.SIM%26ao%3D2%26asc%3D44039%26meid%3D24d19b4a83ad477cb28c153e6ea181b6%26pid%3D100005%26rk%3D2%26rkt%3D12%26mehot%3Dag%26sd%3D122286288191%26itm%3D121360412143&amp;_trksid=p2047675.c100005.m1851</t>
  </si>
  <si>
    <t>Baterías</t>
  </si>
  <si>
    <t>Botonera</t>
  </si>
  <si>
    <t>Pantalla LCD</t>
  </si>
  <si>
    <t>Reductor de tensión</t>
  </si>
  <si>
    <t>https://www.amazon.com/HOMREE-Converter-Voltage-Transformer-Regulator/dp/B01M666AYT/ref=sr_1_6?ie=UTF8&amp;qid=1529614316&amp;sr=8-6&amp;keywords=DC-DC+Supply+Power+Converter+Buck+Module+12V+to+5V+3A+Mini+USB+Output+Power+Adapter+Car</t>
  </si>
  <si>
    <t>Railes de aluminio</t>
  </si>
  <si>
    <t>https://www.microjpm.com/products/ad28786/</t>
  </si>
  <si>
    <t xml:space="preserve"> </t>
  </si>
  <si>
    <t>https://www.microjpm.com/products/a4x4-keypad-16-button/</t>
  </si>
  <si>
    <t>Soportes esquineros</t>
  </si>
  <si>
    <t>http://www.crcibernetica.com/2020-t-slot-aluminum-extrusion-500mm/</t>
  </si>
  <si>
    <t>http://www.crcibernetica.com/2020-corner-bracket/</t>
  </si>
  <si>
    <t>https://articulo.mercadolibre.co.cr/MCR-422981316-bateria-cdp-para-ups-12v-9ah-icb-technologies-_JM</t>
  </si>
  <si>
    <t>Cargador de baterías</t>
  </si>
  <si>
    <t>https://articulo.mercadolibre.co.cr/MCR-423036079-cargador-de-bateria-de-12v-battery-batteri-tender-bolw-_JM</t>
  </si>
  <si>
    <t>https://www.ellagar.com/tienda/acero/937-ACERO-INOXBRILLANTE-430-2B--Num-18-100X200MTS.html</t>
  </si>
  <si>
    <t>Servicios generales</t>
  </si>
  <si>
    <t>Imprevistos</t>
  </si>
  <si>
    <t>Herramientas</t>
  </si>
  <si>
    <t>https://www.ebay.com/itm/Electronic-Digital-Mini-Scale-Weighing-JEWELRY-PLATFORM-Kitchen-500g-0-01g/183172727320?hash=item2aa5f20218:g:GTUAAOSwC7RazRLb</t>
  </si>
  <si>
    <t>Valor estimado (CRC)</t>
  </si>
  <si>
    <t>Células de carga 50 g</t>
  </si>
  <si>
    <t>Motor tornillo 0.5 kg</t>
  </si>
  <si>
    <t>Motor tornillo 20 g</t>
  </si>
  <si>
    <t>Motor tornillo 5 g</t>
  </si>
  <si>
    <t>Tornillo sin fin 1</t>
  </si>
  <si>
    <t>Nota: No fue posible conseguir una estimación de los tornillos sin fin al 21 de Junio</t>
  </si>
  <si>
    <t>Lantas grandes</t>
  </si>
  <si>
    <t>Motores impulsores</t>
  </si>
  <si>
    <t>Drivers motores impulsores</t>
  </si>
  <si>
    <t>Empuñaduras de caucho</t>
  </si>
  <si>
    <t>Rodamientos</t>
  </si>
  <si>
    <t>Caja IP 67</t>
  </si>
  <si>
    <t>Cables</t>
  </si>
  <si>
    <t>Circuitos impresos</t>
  </si>
  <si>
    <t>Anillos de retención</t>
  </si>
  <si>
    <t>Material para tolvas</t>
  </si>
  <si>
    <t>Soporte para las tolvas</t>
  </si>
  <si>
    <t>Buzzer de alerta</t>
  </si>
  <si>
    <t>Módulo bluetooth/WiFi</t>
  </si>
  <si>
    <t>Monitor para depuración</t>
  </si>
  <si>
    <t>Periféricos de depuración</t>
  </si>
  <si>
    <t>https://www.microjpm.com/products/piezo-electronic-buzzer-tono-alarma-1-5-28v-pcb/</t>
  </si>
  <si>
    <t>https://articulo.mercadolibre.co.cr/MCR-423026439-microsoft-kit-teclado-y-mouse-inalambrico-desktop-850-_JM</t>
  </si>
  <si>
    <t>https://www.pcicr.com/site/producto/monitor-19wd-lenovo/</t>
  </si>
  <si>
    <t>Convertidor HDMI-VGA</t>
  </si>
  <si>
    <t>Cable VGA</t>
  </si>
  <si>
    <t>http://www.crcibernetica.com/hdmi-male-to-vga-female-adapter/</t>
  </si>
  <si>
    <t>https://www.compubetel.com/cables-y-adaptadores/2845-Xtech-XTC308-6FT-VG.html</t>
  </si>
  <si>
    <t>Toynman</t>
  </si>
  <si>
    <t>Termoretráctil</t>
  </si>
  <si>
    <t>Fausto Jara</t>
  </si>
  <si>
    <t>Alambre de timbre MicroJPM</t>
  </si>
  <si>
    <t>Estimación propia</t>
  </si>
  <si>
    <t>https://www.ebay.com/itm/Hoffman-Q-12126ABD-Plastic-Enclosure-Junction-Box-ABS-IP67-/122370609268?_ul=CR</t>
  </si>
  <si>
    <t>https://www.ebay.com/itm/ESP32-Rev1-ESP-32-DevKit-Dev-Board-Wifi-Bluetooth-BLE-Module-Arduino-IDE/292112127353?hash=item44033d5579:g:rJAAAOSw5fFZlFLI</t>
  </si>
  <si>
    <t>https://www.ebay.com/itm/Set-of-2-21x7-00-10-Tires-w-10x5-Segway-Silver-Wheels-FREE-SHIPPING/282795568501?epid=11012443466&amp;hash=item41d7eded75:g:nrMAAOSwKQ9aTQQX</t>
  </si>
  <si>
    <t>https://www.ebay.com/itm/250W-DC-24V-14A-Electric-Motor-Brushed-2750RPM-Chain-For-E-Bike-Scooter-MY1025-/302718916377</t>
  </si>
  <si>
    <t>https://www.ebay.com/itm/9V-12V-24V-48V-60V-20A-DC-Motor-Speed-Controller-Regulator-Driver-PWM-25KHz/113063102661?hash=item1a531608c5:g:ipQAAOSw-W9bIkkV</t>
  </si>
  <si>
    <t>https://www.ebay.com/itm/Set-of-4-Plate-Caster-with-5-Polyurethane-Wheels-All-Swivel-All-Brake-1300-lbs/272732624122?epid=1274040411&amp;hash=item3f802194fa:g:vN4AAOSwz71ZTX58</t>
  </si>
  <si>
    <t>https://puromtb.com/collections/punos-y-cachillos/products/punos-shimano-pro-slide-on-race</t>
  </si>
  <si>
    <t>pared 3 mm</t>
  </si>
  <si>
    <t>pared 1.5 mm</t>
  </si>
  <si>
    <t>Aceros cartago</t>
  </si>
  <si>
    <t>Tubo de alimuninio 2 in**</t>
  </si>
  <si>
    <t>Aceros Cartago</t>
  </si>
  <si>
    <t>**Cotizados en aluminio para dos espesores de pared</t>
  </si>
  <si>
    <t>Eje de las ruedas***</t>
  </si>
  <si>
    <t>***Cotizados en aluminio de 1 in</t>
  </si>
  <si>
    <t>Soldadura</t>
  </si>
  <si>
    <t>Manufactura de precisión</t>
  </si>
  <si>
    <t>El Lagar</t>
  </si>
  <si>
    <t>Implementos mecánicos necesarios</t>
  </si>
  <si>
    <t>No.</t>
  </si>
  <si>
    <t>Motor DC Brushless 250W</t>
  </si>
  <si>
    <t>Motor DC 60W</t>
  </si>
  <si>
    <t>Standar DC gear-motor 12V</t>
  </si>
  <si>
    <t>DC motor 12V</t>
  </si>
  <si>
    <t>Servomotores alto torque</t>
  </si>
  <si>
    <t>Tuercas y tornillos</t>
  </si>
  <si>
    <t>Lámina de acero inoxidable, para las tolvas</t>
  </si>
  <si>
    <t>Tornilo sin fin 60 cm x 10 cm diámetro paso 5 cm</t>
  </si>
  <si>
    <t>Tornillo sin fin 40 cm 5 cm diámetro paso 3 cm</t>
  </si>
  <si>
    <t>Tornillo sin fin 20 cm 5 cm diámetro paso 3 cm</t>
  </si>
  <si>
    <t>Tornillo sin fin 20 cm 2 cm diametro paso 1 cm</t>
  </si>
  <si>
    <t>Batería 12V para motor o scooter</t>
  </si>
  <si>
    <t>Llantas de segway</t>
  </si>
  <si>
    <t>Motor DC Brushless 100W</t>
  </si>
  <si>
    <t>Ruedas giratorias</t>
  </si>
  <si>
    <t>Barra de aluminio para ejes de ruedas, estimado 1 in</t>
  </si>
  <si>
    <t>Caja IP67</t>
  </si>
  <si>
    <t>Tubo de aluminio o acero inoxidable aprox 2 in</t>
  </si>
  <si>
    <t>Servicio de maquinado de precisión</t>
  </si>
  <si>
    <t>Servicio de soludadura</t>
  </si>
  <si>
    <t>Herramientas necesarias</t>
  </si>
  <si>
    <t>Descipción</t>
  </si>
  <si>
    <t>Teclado de PC USB</t>
  </si>
  <si>
    <t>Mouse de PC USB</t>
  </si>
  <si>
    <t>Monitor VGA o HDMI</t>
  </si>
  <si>
    <t>Protoboard</t>
  </si>
  <si>
    <t>Alicate</t>
  </si>
  <si>
    <t>Peladora de cable</t>
  </si>
  <si>
    <t>Cautín</t>
  </si>
  <si>
    <t>Estaño</t>
  </si>
  <si>
    <t>Desarmadores</t>
  </si>
  <si>
    <t>Llaves corofijas</t>
  </si>
  <si>
    <t>Remuneración económica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</si>
</sst>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79998168889431442"/>
        <bgColor theme="6"/>
      </patternFill>
    </fill>
    <fill>
      <patternFill patternType="solid">
        <fgColor theme="0" tint="-0.14999847407452621"/>
        <bgColor theme="0" tint="-0.14999847407452621"/>
      </patternFill>
    </fill>
  </fills>
  <borders count="9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1" fontId="0" fillId="0" borderId="0" xfId="0" applyNumberFormat="1"/>
    <xf numFmtId="0" fontId="1" fillId="0" borderId="0" xfId="1"/>
    <xf numFmtId="0" fontId="2" fillId="0" borderId="0" xfId="0" applyFont="1"/>
    <xf numFmtId="0" fontId="0" fillId="3" borderId="1" xfId="0" applyFont="1" applyFill="1" applyBorder="1"/>
    <xf numFmtId="0" fontId="0" fillId="3" borderId="2" xfId="0" applyFont="1" applyFill="1" applyBorder="1"/>
    <xf numFmtId="1" fontId="0" fillId="3" borderId="2" xfId="0" applyNumberFormat="1" applyFont="1" applyFill="1" applyBorder="1"/>
    <xf numFmtId="0" fontId="0" fillId="0" borderId="1" xfId="0" applyFont="1" applyBorder="1"/>
    <xf numFmtId="0" fontId="0" fillId="0" borderId="2" xfId="0" applyFont="1" applyBorder="1"/>
    <xf numFmtId="1" fontId="0" fillId="0" borderId="2" xfId="0" applyNumberFormat="1" applyFont="1" applyBorder="1"/>
    <xf numFmtId="0" fontId="0" fillId="0" borderId="3" xfId="0" applyFont="1" applyBorder="1"/>
    <xf numFmtId="0" fontId="0" fillId="3" borderId="3" xfId="0" applyFont="1" applyFill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3" borderId="8" xfId="0" applyFont="1" applyFill="1" applyBorder="1"/>
    <xf numFmtId="0" fontId="0" fillId="0" borderId="6" xfId="0" applyBorder="1"/>
    <xf numFmtId="1" fontId="2" fillId="0" borderId="4" xfId="0" applyNumberFormat="1" applyFont="1" applyBorder="1"/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/>
    </xf>
    <xf numFmtId="2" fontId="0" fillId="0" borderId="0" xfId="0" applyNumberFormat="1"/>
    <xf numFmtId="2" fontId="0" fillId="3" borderId="2" xfId="0" applyNumberFormat="1" applyFont="1" applyFill="1" applyBorder="1"/>
    <xf numFmtId="2" fontId="0" fillId="0" borderId="2" xfId="0" applyNumberFormat="1" applyFont="1" applyBorder="1"/>
    <xf numFmtId="0" fontId="6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/>
    </xf>
  </cellXfs>
  <cellStyles count="2">
    <cellStyle name="Hipervínculo" xfId="1" builtinId="8"/>
    <cellStyle name="Normal" xfId="0" builtinId="0"/>
  </cellStyles>
  <dxfs count="3"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a2" displayName="Tabla2" ref="A2:H54" totalsRowShown="0" headerRowDxfId="2">
  <autoFilter ref="A2:H54"/>
  <tableColumns count="8">
    <tableColumn id="1" name="No"/>
    <tableColumn id="2" name="Descripción"/>
    <tableColumn id="3" name="Cantidad"/>
    <tableColumn id="4" name="Valor estimado"/>
    <tableColumn id="5" name="Valor estimado (CRC)" dataDxfId="1">
      <calculatedColumnFormula>D3*570</calculatedColumnFormula>
    </tableColumn>
    <tableColumn id="6" name="Total ($)">
      <calculatedColumnFormula>C3*D3</calculatedColumnFormula>
    </tableColumn>
    <tableColumn id="7" name="Total (CRC)" dataDxfId="0">
      <calculatedColumnFormula>570*F3</calculatedColumnFormula>
    </tableColumn>
    <tableColumn id="8" name="Link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2:C25" totalsRowShown="0">
  <autoFilter ref="A2:C25"/>
  <tableColumns count="3">
    <tableColumn id="1" name="No."/>
    <tableColumn id="2" name="Cantidad"/>
    <tableColumn id="3" name="Descripción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C12" totalsRowShown="0">
  <autoFilter ref="A2:C12"/>
  <tableColumns count="3">
    <tableColumn id="1" name="No"/>
    <tableColumn id="2" name="Cantidad"/>
    <tableColumn id="3" name="Descipción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m/itm/NEMA-23-Brushless-DC-Motor-7-08-In-Lbs-4-7-Cont-Current-Mach-Motion-Products/332465370810?hash=item4d687af6ba:g:mtkAAOSwgFtZzA36&amp;autorefresh=true" TargetMode="External"/><Relationship Id="rId2" Type="http://schemas.openxmlformats.org/officeDocument/2006/relationships/hyperlink" Target="https://www.jameco.com/z/HS-645MG-Hitec-RCD-USA-Servo-High-Torque-Metal-Gear-104Oz-133Oz-24-2-Sec-3-Pole_2124971.html" TargetMode="External"/><Relationship Id="rId1" Type="http://schemas.openxmlformats.org/officeDocument/2006/relationships/hyperlink" Target="http://www.loadcellsonline.com/virtual-vlc134-single-point-aluminum-load-cell/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microjpm.com/products/standard-gearmotor-303-rpm-3-12v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topLeftCell="A41" workbookViewId="0">
      <selection activeCell="K14" sqref="K14"/>
    </sheetView>
  </sheetViews>
  <sheetFormatPr baseColWidth="10" defaultRowHeight="15" x14ac:dyDescent="0.25"/>
  <cols>
    <col min="1" max="1" width="5.7109375" customWidth="1"/>
    <col min="2" max="2" width="26.5703125" bestFit="1" customWidth="1"/>
    <col min="3" max="3" width="11" customWidth="1"/>
    <col min="4" max="4" width="11.85546875" customWidth="1"/>
    <col min="5" max="6" width="10.42578125" customWidth="1"/>
    <col min="7" max="7" width="12.85546875" customWidth="1"/>
    <col min="8" max="8" width="12.28515625" customWidth="1"/>
  </cols>
  <sheetData>
    <row r="1" spans="1:10" ht="21" x14ac:dyDescent="0.25">
      <c r="A1" s="17" t="s">
        <v>0</v>
      </c>
      <c r="B1" s="18"/>
      <c r="C1" s="18"/>
      <c r="D1" s="18"/>
      <c r="E1" s="18"/>
      <c r="F1" s="18"/>
      <c r="G1" s="18"/>
      <c r="H1" s="19"/>
    </row>
    <row r="2" spans="1:10" ht="45" x14ac:dyDescent="0.25">
      <c r="A2" s="13" t="s">
        <v>1</v>
      </c>
      <c r="B2" s="13" t="s">
        <v>3</v>
      </c>
      <c r="C2" s="13" t="s">
        <v>2</v>
      </c>
      <c r="D2" s="12" t="s">
        <v>4</v>
      </c>
      <c r="E2" s="12" t="s">
        <v>47</v>
      </c>
      <c r="F2" s="12" t="s">
        <v>17</v>
      </c>
      <c r="G2" s="13" t="s">
        <v>18</v>
      </c>
      <c r="H2" s="13" t="s">
        <v>15</v>
      </c>
      <c r="I2" s="3" t="s">
        <v>34</v>
      </c>
    </row>
    <row r="3" spans="1:10" x14ac:dyDescent="0.25">
      <c r="A3">
        <v>1</v>
      </c>
      <c r="B3" t="s">
        <v>5</v>
      </c>
      <c r="C3">
        <v>4</v>
      </c>
      <c r="D3" s="22">
        <v>49.5</v>
      </c>
      <c r="E3" s="1">
        <f>D3*570</f>
        <v>28215</v>
      </c>
      <c r="F3" s="22">
        <f>C3*D3</f>
        <v>198</v>
      </c>
      <c r="G3" s="1">
        <f>570*F3</f>
        <v>112860</v>
      </c>
      <c r="H3" s="2" t="s">
        <v>16</v>
      </c>
      <c r="I3" t="s">
        <v>34</v>
      </c>
    </row>
    <row r="4" spans="1:10" x14ac:dyDescent="0.25">
      <c r="A4">
        <v>2</v>
      </c>
      <c r="B4" t="s">
        <v>6</v>
      </c>
      <c r="C4">
        <v>4</v>
      </c>
      <c r="D4" s="22">
        <v>17.54</v>
      </c>
      <c r="E4" s="1">
        <f t="shared" ref="E4:E25" si="0">D4*570</f>
        <v>9997.7999999999993</v>
      </c>
      <c r="F4" s="22">
        <f>C4*D4</f>
        <v>70.16</v>
      </c>
      <c r="G4" s="1">
        <f t="shared" ref="G4:G25" si="1">570*F4</f>
        <v>39991.199999999997</v>
      </c>
      <c r="H4" t="s">
        <v>46</v>
      </c>
      <c r="I4" t="s">
        <v>34</v>
      </c>
    </row>
    <row r="5" spans="1:10" x14ac:dyDescent="0.25">
      <c r="A5">
        <v>3</v>
      </c>
      <c r="B5" t="s">
        <v>48</v>
      </c>
      <c r="C5">
        <v>4</v>
      </c>
      <c r="D5" s="22">
        <v>17.54</v>
      </c>
      <c r="E5" s="1">
        <f t="shared" si="0"/>
        <v>9997.7999999999993</v>
      </c>
      <c r="F5" s="22">
        <f>C5*D5</f>
        <v>70.16</v>
      </c>
      <c r="G5" s="1">
        <f t="shared" si="1"/>
        <v>39991.199999999997</v>
      </c>
      <c r="H5" t="s">
        <v>46</v>
      </c>
      <c r="I5" t="s">
        <v>34</v>
      </c>
    </row>
    <row r="6" spans="1:10" x14ac:dyDescent="0.25">
      <c r="A6">
        <v>4</v>
      </c>
      <c r="B6" t="s">
        <v>7</v>
      </c>
      <c r="C6">
        <v>1</v>
      </c>
      <c r="D6" s="22">
        <v>55.95</v>
      </c>
      <c r="E6" s="1">
        <f>D6*570</f>
        <v>31891.5</v>
      </c>
      <c r="F6" s="22">
        <v>55.95</v>
      </c>
      <c r="G6" s="1">
        <f>570*F6</f>
        <v>31891.5</v>
      </c>
      <c r="H6" t="s">
        <v>20</v>
      </c>
      <c r="I6" t="s">
        <v>34</v>
      </c>
    </row>
    <row r="7" spans="1:10" x14ac:dyDescent="0.25">
      <c r="A7">
        <v>5</v>
      </c>
      <c r="B7" t="s">
        <v>19</v>
      </c>
      <c r="C7">
        <v>12</v>
      </c>
      <c r="D7" s="22">
        <v>10.95</v>
      </c>
      <c r="E7" s="1">
        <f t="shared" si="0"/>
        <v>6241.5</v>
      </c>
      <c r="F7" s="22">
        <f t="shared" ref="F7:F25" si="2">C7*D7</f>
        <v>131.39999999999998</v>
      </c>
      <c r="G7" s="1">
        <f t="shared" si="1"/>
        <v>74897.999999999985</v>
      </c>
      <c r="H7" t="s">
        <v>21</v>
      </c>
      <c r="I7" t="s">
        <v>34</v>
      </c>
    </row>
    <row r="8" spans="1:10" x14ac:dyDescent="0.25">
      <c r="A8">
        <v>6</v>
      </c>
      <c r="B8" t="s">
        <v>8</v>
      </c>
      <c r="C8">
        <v>1</v>
      </c>
      <c r="D8" s="22">
        <v>75.319999999999993</v>
      </c>
      <c r="E8" s="1">
        <f t="shared" si="0"/>
        <v>42932.399999999994</v>
      </c>
      <c r="F8" s="22">
        <f t="shared" si="2"/>
        <v>75.319999999999993</v>
      </c>
      <c r="G8" s="1">
        <f t="shared" si="1"/>
        <v>42932.399999999994</v>
      </c>
      <c r="H8" s="2" t="s">
        <v>24</v>
      </c>
      <c r="I8" t="s">
        <v>34</v>
      </c>
    </row>
    <row r="9" spans="1:10" x14ac:dyDescent="0.25">
      <c r="A9">
        <v>7</v>
      </c>
      <c r="B9" t="s">
        <v>49</v>
      </c>
      <c r="C9">
        <v>1</v>
      </c>
      <c r="D9" s="22">
        <v>35.9</v>
      </c>
      <c r="E9" s="1">
        <f t="shared" si="0"/>
        <v>20463</v>
      </c>
      <c r="F9" s="22">
        <f t="shared" si="2"/>
        <v>35.9</v>
      </c>
      <c r="G9" s="1">
        <f t="shared" si="1"/>
        <v>20463</v>
      </c>
      <c r="H9" s="2" t="s">
        <v>26</v>
      </c>
      <c r="I9" t="s">
        <v>34</v>
      </c>
    </row>
    <row r="10" spans="1:10" x14ac:dyDescent="0.25">
      <c r="A10">
        <v>8</v>
      </c>
      <c r="B10" t="s">
        <v>50</v>
      </c>
      <c r="C10">
        <v>1</v>
      </c>
      <c r="D10" s="22">
        <v>22.95</v>
      </c>
      <c r="E10" s="1">
        <f t="shared" si="0"/>
        <v>13081.5</v>
      </c>
      <c r="F10" s="22">
        <f t="shared" si="2"/>
        <v>22.95</v>
      </c>
      <c r="G10" s="1">
        <f t="shared" si="1"/>
        <v>13081.5</v>
      </c>
      <c r="H10" s="2" t="s">
        <v>25</v>
      </c>
      <c r="I10" t="s">
        <v>34</v>
      </c>
    </row>
    <row r="11" spans="1:10" x14ac:dyDescent="0.25">
      <c r="A11">
        <v>9</v>
      </c>
      <c r="B11" t="s">
        <v>51</v>
      </c>
      <c r="C11">
        <v>1</v>
      </c>
      <c r="D11" s="22">
        <v>18</v>
      </c>
      <c r="E11" s="1">
        <f t="shared" si="0"/>
        <v>10260</v>
      </c>
      <c r="F11" s="22">
        <f t="shared" si="2"/>
        <v>18</v>
      </c>
      <c r="G11" s="1">
        <f t="shared" si="1"/>
        <v>10260</v>
      </c>
      <c r="H11" t="s">
        <v>22</v>
      </c>
      <c r="I11" t="s">
        <v>34</v>
      </c>
    </row>
    <row r="12" spans="1:10" x14ac:dyDescent="0.25">
      <c r="A12">
        <v>10</v>
      </c>
      <c r="B12" t="s">
        <v>9</v>
      </c>
      <c r="C12">
        <v>4</v>
      </c>
      <c r="D12" s="22">
        <v>40.700000000000003</v>
      </c>
      <c r="E12" s="1">
        <f t="shared" si="0"/>
        <v>23199</v>
      </c>
      <c r="F12" s="22">
        <f t="shared" si="2"/>
        <v>162.80000000000001</v>
      </c>
      <c r="G12" s="1">
        <f t="shared" si="1"/>
        <v>92796</v>
      </c>
      <c r="H12" s="2" t="s">
        <v>23</v>
      </c>
      <c r="I12" t="s">
        <v>34</v>
      </c>
    </row>
    <row r="13" spans="1:10" x14ac:dyDescent="0.25">
      <c r="A13">
        <v>11</v>
      </c>
      <c r="B13" t="s">
        <v>106</v>
      </c>
      <c r="C13">
        <v>1</v>
      </c>
      <c r="D13" s="22">
        <v>18</v>
      </c>
      <c r="E13" s="1">
        <f t="shared" si="0"/>
        <v>10260</v>
      </c>
      <c r="F13" s="22">
        <f t="shared" si="2"/>
        <v>18</v>
      </c>
      <c r="G13" s="1">
        <f t="shared" si="1"/>
        <v>10260</v>
      </c>
      <c r="I13" t="s">
        <v>34</v>
      </c>
    </row>
    <row r="14" spans="1:10" x14ac:dyDescent="0.25">
      <c r="A14">
        <v>12</v>
      </c>
      <c r="B14" t="s">
        <v>10</v>
      </c>
      <c r="C14">
        <v>2</v>
      </c>
      <c r="D14" s="22">
        <v>58</v>
      </c>
      <c r="E14" s="1">
        <f t="shared" si="0"/>
        <v>33060</v>
      </c>
      <c r="F14" s="22">
        <f t="shared" si="2"/>
        <v>116</v>
      </c>
      <c r="G14" s="1">
        <f t="shared" si="1"/>
        <v>66120</v>
      </c>
      <c r="H14" t="s">
        <v>42</v>
      </c>
      <c r="I14" t="s">
        <v>34</v>
      </c>
    </row>
    <row r="15" spans="1:10" x14ac:dyDescent="0.25">
      <c r="A15">
        <v>13</v>
      </c>
      <c r="B15" t="s">
        <v>52</v>
      </c>
      <c r="C15">
        <v>1</v>
      </c>
      <c r="D15" s="22"/>
      <c r="E15" s="1">
        <f t="shared" si="0"/>
        <v>0</v>
      </c>
      <c r="F15">
        <f t="shared" si="2"/>
        <v>0</v>
      </c>
      <c r="G15" s="1">
        <f t="shared" si="1"/>
        <v>0</v>
      </c>
      <c r="I15" t="s">
        <v>53</v>
      </c>
      <c r="J15" t="s">
        <v>34</v>
      </c>
    </row>
    <row r="16" spans="1:10" x14ac:dyDescent="0.25">
      <c r="A16">
        <v>14</v>
      </c>
      <c r="B16" t="s">
        <v>11</v>
      </c>
      <c r="C16">
        <v>1</v>
      </c>
      <c r="D16" s="22"/>
      <c r="E16" s="1">
        <f t="shared" si="0"/>
        <v>0</v>
      </c>
      <c r="F16">
        <f t="shared" si="2"/>
        <v>0</v>
      </c>
      <c r="G16" s="1">
        <f t="shared" si="1"/>
        <v>0</v>
      </c>
    </row>
    <row r="17" spans="1:11" x14ac:dyDescent="0.25">
      <c r="A17">
        <v>15</v>
      </c>
      <c r="B17" t="s">
        <v>12</v>
      </c>
      <c r="C17">
        <v>1</v>
      </c>
      <c r="D17" s="22"/>
      <c r="E17" s="1">
        <f t="shared" si="0"/>
        <v>0</v>
      </c>
      <c r="F17">
        <f t="shared" si="2"/>
        <v>0</v>
      </c>
      <c r="G17" s="1">
        <f t="shared" si="1"/>
        <v>0</v>
      </c>
      <c r="I17" t="s">
        <v>34</v>
      </c>
    </row>
    <row r="18" spans="1:11" x14ac:dyDescent="0.25">
      <c r="A18">
        <v>16</v>
      </c>
      <c r="B18" t="s">
        <v>13</v>
      </c>
      <c r="C18">
        <v>1</v>
      </c>
      <c r="D18" s="22"/>
      <c r="E18" s="1">
        <f t="shared" si="0"/>
        <v>0</v>
      </c>
      <c r="F18">
        <f t="shared" si="2"/>
        <v>0</v>
      </c>
      <c r="G18" s="1">
        <f t="shared" si="1"/>
        <v>0</v>
      </c>
      <c r="I18" t="s">
        <v>34</v>
      </c>
    </row>
    <row r="19" spans="1:11" x14ac:dyDescent="0.25">
      <c r="A19">
        <v>17</v>
      </c>
      <c r="B19" t="s">
        <v>27</v>
      </c>
      <c r="C19">
        <v>1</v>
      </c>
      <c r="D19" s="22">
        <v>32</v>
      </c>
      <c r="E19" s="1">
        <f t="shared" si="0"/>
        <v>18240</v>
      </c>
      <c r="F19" s="22">
        <f t="shared" si="2"/>
        <v>32</v>
      </c>
      <c r="G19" s="1">
        <f t="shared" si="1"/>
        <v>18240</v>
      </c>
      <c r="H19" t="s">
        <v>39</v>
      </c>
      <c r="I19" t="s">
        <v>34</v>
      </c>
    </row>
    <row r="20" spans="1:11" x14ac:dyDescent="0.25">
      <c r="A20">
        <v>18</v>
      </c>
      <c r="B20" t="s">
        <v>28</v>
      </c>
      <c r="C20">
        <v>1</v>
      </c>
      <c r="D20" s="22">
        <v>8.9499999999999993</v>
      </c>
      <c r="E20" s="1">
        <f t="shared" si="0"/>
        <v>5101.5</v>
      </c>
      <c r="F20" s="22">
        <f t="shared" si="2"/>
        <v>8.9499999999999993</v>
      </c>
      <c r="G20" s="1">
        <f t="shared" si="1"/>
        <v>5101.5</v>
      </c>
      <c r="H20" t="s">
        <v>35</v>
      </c>
      <c r="I20" t="s">
        <v>34</v>
      </c>
    </row>
    <row r="21" spans="1:11" x14ac:dyDescent="0.25">
      <c r="A21">
        <v>19</v>
      </c>
      <c r="B21" t="s">
        <v>29</v>
      </c>
      <c r="C21">
        <v>1</v>
      </c>
      <c r="D21" s="22">
        <v>9.99</v>
      </c>
      <c r="E21" s="1">
        <f t="shared" si="0"/>
        <v>5694.3</v>
      </c>
      <c r="F21" s="22">
        <f t="shared" si="2"/>
        <v>9.99</v>
      </c>
      <c r="G21" s="1">
        <f t="shared" si="1"/>
        <v>5694.3</v>
      </c>
      <c r="H21" t="s">
        <v>33</v>
      </c>
      <c r="I21" t="s">
        <v>34</v>
      </c>
    </row>
    <row r="22" spans="1:11" x14ac:dyDescent="0.25">
      <c r="A22">
        <v>20</v>
      </c>
      <c r="B22" t="s">
        <v>30</v>
      </c>
      <c r="C22">
        <v>1</v>
      </c>
      <c r="D22" s="22">
        <v>23.1</v>
      </c>
      <c r="E22" s="1">
        <f t="shared" si="0"/>
        <v>13167</v>
      </c>
      <c r="F22" s="22">
        <f t="shared" si="2"/>
        <v>23.1</v>
      </c>
      <c r="G22" s="1">
        <f t="shared" si="1"/>
        <v>13167</v>
      </c>
      <c r="H22" t="s">
        <v>31</v>
      </c>
      <c r="I22" t="s">
        <v>34</v>
      </c>
    </row>
    <row r="23" spans="1:11" x14ac:dyDescent="0.25">
      <c r="A23">
        <v>21</v>
      </c>
      <c r="B23" t="s">
        <v>32</v>
      </c>
      <c r="C23">
        <v>10</v>
      </c>
      <c r="D23" s="22">
        <v>4.95</v>
      </c>
      <c r="E23" s="1">
        <f t="shared" si="0"/>
        <v>2821.5</v>
      </c>
      <c r="F23" s="22">
        <f t="shared" si="2"/>
        <v>49.5</v>
      </c>
      <c r="G23" s="1">
        <f>570*F23+5</f>
        <v>28220</v>
      </c>
      <c r="H23" t="s">
        <v>37</v>
      </c>
      <c r="I23" t="s">
        <v>34</v>
      </c>
    </row>
    <row r="24" spans="1:11" x14ac:dyDescent="0.25">
      <c r="A24">
        <v>22</v>
      </c>
      <c r="B24" t="s">
        <v>36</v>
      </c>
      <c r="C24">
        <v>30</v>
      </c>
      <c r="D24" s="22">
        <v>0.49</v>
      </c>
      <c r="E24" s="1">
        <f t="shared" si="0"/>
        <v>279.3</v>
      </c>
      <c r="F24" s="22">
        <f t="shared" si="2"/>
        <v>14.7</v>
      </c>
      <c r="G24" s="1">
        <f t="shared" si="1"/>
        <v>8379</v>
      </c>
      <c r="H24" t="s">
        <v>38</v>
      </c>
      <c r="I24" t="s">
        <v>34</v>
      </c>
    </row>
    <row r="25" spans="1:11" x14ac:dyDescent="0.25">
      <c r="A25">
        <v>23</v>
      </c>
      <c r="B25" t="s">
        <v>40</v>
      </c>
      <c r="C25">
        <v>1</v>
      </c>
      <c r="D25" s="22">
        <v>44</v>
      </c>
      <c r="E25" s="1">
        <f t="shared" si="0"/>
        <v>25080</v>
      </c>
      <c r="F25" s="22">
        <f t="shared" si="2"/>
        <v>44</v>
      </c>
      <c r="G25" s="1">
        <f t="shared" si="1"/>
        <v>25080</v>
      </c>
      <c r="H25" t="s">
        <v>41</v>
      </c>
      <c r="I25" t="s">
        <v>34</v>
      </c>
    </row>
    <row r="26" spans="1:11" x14ac:dyDescent="0.25">
      <c r="A26">
        <v>24</v>
      </c>
      <c r="B26" t="s">
        <v>66</v>
      </c>
      <c r="C26">
        <v>1</v>
      </c>
      <c r="D26" s="22">
        <v>28.79</v>
      </c>
      <c r="E26" s="1">
        <f t="shared" ref="E26:E41" si="3">D26*570</f>
        <v>16410.3</v>
      </c>
      <c r="F26" s="22">
        <f t="shared" ref="F26:F46" si="4">C26*D26</f>
        <v>28.79</v>
      </c>
      <c r="G26" s="1">
        <f t="shared" ref="G26:G30" si="5">570*F26</f>
        <v>16410.3</v>
      </c>
      <c r="H26" t="s">
        <v>82</v>
      </c>
      <c r="I26" t="s">
        <v>34</v>
      </c>
    </row>
    <row r="27" spans="1:11" x14ac:dyDescent="0.25">
      <c r="A27">
        <v>25</v>
      </c>
      <c r="B27" t="s">
        <v>54</v>
      </c>
      <c r="C27">
        <v>2</v>
      </c>
      <c r="D27" s="22">
        <f>Tabla2[[#This Row],[Valor estimado (CRC)]]/577</f>
        <v>111.87868284228769</v>
      </c>
      <c r="E27" s="1">
        <v>64554</v>
      </c>
      <c r="F27" s="22">
        <f>Tabla2[[#This Row],[Valor estimado]]</f>
        <v>111.87868284228769</v>
      </c>
      <c r="G27" s="1">
        <f>E27*Tabla2[[#This Row],[Cantidad]]</f>
        <v>129108</v>
      </c>
      <c r="H27" t="s">
        <v>83</v>
      </c>
      <c r="I27" t="s">
        <v>34</v>
      </c>
    </row>
    <row r="28" spans="1:11" x14ac:dyDescent="0.25">
      <c r="A28">
        <v>26</v>
      </c>
      <c r="B28" t="s">
        <v>55</v>
      </c>
      <c r="C28">
        <v>2</v>
      </c>
      <c r="D28" s="22">
        <v>64.77</v>
      </c>
      <c r="E28" s="1">
        <f t="shared" si="3"/>
        <v>36918.899999999994</v>
      </c>
      <c r="F28" s="22">
        <f t="shared" si="4"/>
        <v>129.54</v>
      </c>
      <c r="G28" s="1">
        <f t="shared" si="5"/>
        <v>73837.799999999988</v>
      </c>
      <c r="H28" t="s">
        <v>84</v>
      </c>
      <c r="I28" t="s">
        <v>34</v>
      </c>
    </row>
    <row r="29" spans="1:11" x14ac:dyDescent="0.25">
      <c r="A29">
        <v>27</v>
      </c>
      <c r="B29" t="s">
        <v>56</v>
      </c>
      <c r="C29">
        <v>2</v>
      </c>
      <c r="D29" s="22">
        <v>26.58</v>
      </c>
      <c r="E29" s="1">
        <f t="shared" si="3"/>
        <v>15150.599999999999</v>
      </c>
      <c r="F29" s="22">
        <f t="shared" si="4"/>
        <v>53.16</v>
      </c>
      <c r="G29" s="1">
        <f t="shared" si="5"/>
        <v>30301.199999999997</v>
      </c>
      <c r="H29" t="s">
        <v>85</v>
      </c>
      <c r="I29" t="s">
        <v>34</v>
      </c>
    </row>
    <row r="30" spans="1:11" x14ac:dyDescent="0.25">
      <c r="A30">
        <v>29</v>
      </c>
      <c r="B30" t="s">
        <v>115</v>
      </c>
      <c r="C30">
        <v>1</v>
      </c>
      <c r="D30" s="22">
        <v>45.3</v>
      </c>
      <c r="E30" s="1">
        <f t="shared" si="3"/>
        <v>25821</v>
      </c>
      <c r="F30" s="22">
        <f t="shared" si="4"/>
        <v>45.3</v>
      </c>
      <c r="G30" s="1">
        <f t="shared" si="5"/>
        <v>25821</v>
      </c>
      <c r="H30" t="s">
        <v>86</v>
      </c>
      <c r="I30" t="s">
        <v>34</v>
      </c>
    </row>
    <row r="31" spans="1:11" x14ac:dyDescent="0.25">
      <c r="A31">
        <v>30</v>
      </c>
      <c r="B31" t="s">
        <v>91</v>
      </c>
      <c r="C31">
        <v>4</v>
      </c>
      <c r="D31" s="22"/>
      <c r="E31" s="1">
        <v>9345</v>
      </c>
      <c r="F31" s="22">
        <f t="shared" si="4"/>
        <v>0</v>
      </c>
      <c r="G31" s="1">
        <f>Tabla2[[#This Row],[Valor estimado (CRC)]]*Tabla2[[#This Row],[Cantidad]]</f>
        <v>37380</v>
      </c>
      <c r="H31" t="s">
        <v>90</v>
      </c>
      <c r="I31" t="s">
        <v>93</v>
      </c>
      <c r="J31">
        <v>9345</v>
      </c>
      <c r="K31" t="s">
        <v>88</v>
      </c>
    </row>
    <row r="32" spans="1:11" x14ac:dyDescent="0.25">
      <c r="A32">
        <v>31</v>
      </c>
      <c r="B32" t="s">
        <v>57</v>
      </c>
      <c r="C32">
        <v>1</v>
      </c>
      <c r="D32" s="22">
        <v>18</v>
      </c>
      <c r="E32" s="1">
        <f t="shared" si="3"/>
        <v>10260</v>
      </c>
      <c r="F32" s="22">
        <f t="shared" si="4"/>
        <v>18</v>
      </c>
      <c r="G32" s="1">
        <f>Tabla2[[#This Row],[Valor estimado (CRC)]]*Tabla2[[#This Row],[Cantidad]]</f>
        <v>10260</v>
      </c>
      <c r="H32" t="s">
        <v>87</v>
      </c>
      <c r="J32">
        <v>8700</v>
      </c>
      <c r="K32" t="s">
        <v>89</v>
      </c>
    </row>
    <row r="33" spans="1:9" x14ac:dyDescent="0.25">
      <c r="A33">
        <v>32</v>
      </c>
      <c r="B33" t="s">
        <v>94</v>
      </c>
      <c r="C33">
        <v>1</v>
      </c>
      <c r="D33" s="22"/>
      <c r="E33">
        <v>8895</v>
      </c>
      <c r="F33" s="22">
        <f>C33*E33</f>
        <v>8895</v>
      </c>
      <c r="G33" s="1">
        <f>Tabla2[[#This Row],[Valor estimado (CRC)]]*Tabla2[[#This Row],[Cantidad]]</f>
        <v>8895</v>
      </c>
      <c r="H33" t="s">
        <v>92</v>
      </c>
      <c r="I33" t="s">
        <v>95</v>
      </c>
    </row>
    <row r="34" spans="1:9" x14ac:dyDescent="0.25">
      <c r="A34">
        <v>33</v>
      </c>
      <c r="B34" t="s">
        <v>58</v>
      </c>
      <c r="C34">
        <v>8</v>
      </c>
      <c r="D34" s="22">
        <f>Tabla2[[#This Row],[Valor estimado (CRC)]]/577</f>
        <v>6.9324090121317159</v>
      </c>
      <c r="E34" s="1">
        <v>4000</v>
      </c>
      <c r="F34" s="22">
        <f t="shared" si="4"/>
        <v>55.459272097053727</v>
      </c>
      <c r="G34" s="1">
        <f>Tabla2[[#This Row],[Valor estimado (CRC)]]*Tabla2[[#This Row],[Cantidad]]</f>
        <v>32000</v>
      </c>
      <c r="H34" t="s">
        <v>80</v>
      </c>
      <c r="I34" t="s">
        <v>34</v>
      </c>
    </row>
    <row r="35" spans="1:9" x14ac:dyDescent="0.25">
      <c r="A35">
        <v>34</v>
      </c>
      <c r="B35" t="s">
        <v>59</v>
      </c>
      <c r="C35">
        <v>1</v>
      </c>
      <c r="D35" s="22">
        <f>Tabla2[[#This Row],[Valor estimado (CRC)]]/577</f>
        <v>49.575389948006929</v>
      </c>
      <c r="E35" s="1">
        <v>28605</v>
      </c>
      <c r="F35" s="22">
        <f t="shared" si="4"/>
        <v>49.575389948006929</v>
      </c>
      <c r="G35" s="1">
        <f>Tabla2[[#This Row],[Valor estimado (CRC)]]*Tabla2[[#This Row],[Cantidad]]</f>
        <v>28605</v>
      </c>
      <c r="H35" t="s">
        <v>81</v>
      </c>
      <c r="I35" t="s">
        <v>34</v>
      </c>
    </row>
    <row r="36" spans="1:9" x14ac:dyDescent="0.25">
      <c r="A36">
        <v>35</v>
      </c>
      <c r="B36" t="s">
        <v>60</v>
      </c>
      <c r="C36">
        <v>10</v>
      </c>
      <c r="D36" s="22">
        <f>Tabla2[[#This Row],[Valor estimado (CRC)]]/577</f>
        <v>0.69324090121317161</v>
      </c>
      <c r="E36" s="1">
        <v>400</v>
      </c>
      <c r="F36" s="22">
        <f t="shared" si="4"/>
        <v>6.9324090121317159</v>
      </c>
      <c r="G36" s="1">
        <f>Tabla2[[#This Row],[Valor estimado (CRC)]]*Tabla2[[#This Row],[Cantidad]]</f>
        <v>4000</v>
      </c>
      <c r="H36" t="s">
        <v>79</v>
      </c>
      <c r="I36" t="s">
        <v>34</v>
      </c>
    </row>
    <row r="37" spans="1:9" x14ac:dyDescent="0.25">
      <c r="A37">
        <v>36</v>
      </c>
      <c r="B37" t="s">
        <v>61</v>
      </c>
      <c r="C37">
        <v>1</v>
      </c>
      <c r="D37" s="22"/>
      <c r="E37" s="1">
        <v>15000</v>
      </c>
      <c r="F37" s="22">
        <f t="shared" si="4"/>
        <v>0</v>
      </c>
      <c r="G37" s="1">
        <f>Tabla2[[#This Row],[Valor estimado (CRC)]]*Tabla2[[#This Row],[Cantidad]]</f>
        <v>15000</v>
      </c>
      <c r="H37" t="s">
        <v>80</v>
      </c>
      <c r="I37" t="s">
        <v>34</v>
      </c>
    </row>
    <row r="38" spans="1:9" x14ac:dyDescent="0.25">
      <c r="A38">
        <v>37</v>
      </c>
      <c r="B38" t="s">
        <v>62</v>
      </c>
      <c r="C38">
        <v>10</v>
      </c>
      <c r="D38" s="22"/>
      <c r="E38" s="1">
        <v>1895</v>
      </c>
      <c r="F38" s="22">
        <f t="shared" si="4"/>
        <v>0</v>
      </c>
      <c r="G38" s="1">
        <f>Tabla2[[#This Row],[Valor estimado (CRC)]]*Tabla2[[#This Row],[Cantidad]]</f>
        <v>18950</v>
      </c>
      <c r="H38" t="s">
        <v>76</v>
      </c>
      <c r="I38" t="s">
        <v>34</v>
      </c>
    </row>
    <row r="39" spans="1:9" x14ac:dyDescent="0.25">
      <c r="A39">
        <v>39</v>
      </c>
      <c r="B39" t="s">
        <v>63</v>
      </c>
      <c r="C39">
        <v>4</v>
      </c>
      <c r="D39" s="22">
        <v>58</v>
      </c>
      <c r="E39" s="1">
        <f t="shared" si="3"/>
        <v>33060</v>
      </c>
      <c r="F39" s="22">
        <f t="shared" si="4"/>
        <v>232</v>
      </c>
      <c r="G39" s="1">
        <f>Tabla2[[#This Row],[Valor estimado (CRC)]]*Tabla2[[#This Row],[Cantidad]]</f>
        <v>132240</v>
      </c>
      <c r="H39" t="s">
        <v>98</v>
      </c>
    </row>
    <row r="40" spans="1:9" x14ac:dyDescent="0.25">
      <c r="A40">
        <v>40</v>
      </c>
      <c r="B40" t="s">
        <v>64</v>
      </c>
      <c r="C40">
        <v>10</v>
      </c>
      <c r="D40" s="22"/>
      <c r="E40" s="1">
        <v>8895</v>
      </c>
      <c r="F40" s="22">
        <f t="shared" si="4"/>
        <v>0</v>
      </c>
      <c r="G40" s="1">
        <f>Tabla2[[#This Row],[Valor estimado (CRC)]]*Tabla2[[#This Row],[Cantidad]]</f>
        <v>88950</v>
      </c>
      <c r="H40" t="s">
        <v>92</v>
      </c>
    </row>
    <row r="41" spans="1:9" x14ac:dyDescent="0.25">
      <c r="A41">
        <v>41</v>
      </c>
      <c r="B41" t="s">
        <v>65</v>
      </c>
      <c r="C41">
        <v>1</v>
      </c>
      <c r="D41" s="22">
        <v>2.7</v>
      </c>
      <c r="E41" s="1">
        <f t="shared" si="3"/>
        <v>1539</v>
      </c>
      <c r="F41" s="22">
        <f t="shared" si="4"/>
        <v>2.7</v>
      </c>
      <c r="G41" s="1">
        <f>Tabla2[[#This Row],[Valor estimado (CRC)]]*Tabla2[[#This Row],[Cantidad]]</f>
        <v>1539</v>
      </c>
      <c r="H41" t="s">
        <v>69</v>
      </c>
      <c r="I41" t="s">
        <v>34</v>
      </c>
    </row>
    <row r="42" spans="1:9" x14ac:dyDescent="0.25">
      <c r="A42">
        <v>42</v>
      </c>
      <c r="B42" t="s">
        <v>67</v>
      </c>
      <c r="C42">
        <v>1</v>
      </c>
      <c r="D42" s="22"/>
      <c r="E42" s="1">
        <v>35000</v>
      </c>
      <c r="F42" s="22">
        <f t="shared" si="4"/>
        <v>0</v>
      </c>
      <c r="G42" s="1">
        <f>Tabla2[[#This Row],[Valor estimado (CRC)]]*Tabla2[[#This Row],[Cantidad]]</f>
        <v>35000</v>
      </c>
      <c r="H42" t="s">
        <v>71</v>
      </c>
      <c r="I42" t="s">
        <v>34</v>
      </c>
    </row>
    <row r="43" spans="1:9" x14ac:dyDescent="0.25">
      <c r="A43">
        <v>43</v>
      </c>
      <c r="B43" t="s">
        <v>68</v>
      </c>
      <c r="C43">
        <v>1</v>
      </c>
      <c r="D43" s="22"/>
      <c r="E43" s="1">
        <v>24300</v>
      </c>
      <c r="F43" s="22">
        <f t="shared" si="4"/>
        <v>0</v>
      </c>
      <c r="G43" s="1">
        <f>Tabla2[[#This Row],[Valor estimado (CRC)]]*Tabla2[[#This Row],[Cantidad]]</f>
        <v>24300</v>
      </c>
      <c r="H43" t="s">
        <v>70</v>
      </c>
      <c r="I43" t="s">
        <v>34</v>
      </c>
    </row>
    <row r="44" spans="1:9" x14ac:dyDescent="0.25">
      <c r="A44">
        <v>44</v>
      </c>
      <c r="B44" t="s">
        <v>72</v>
      </c>
      <c r="C44">
        <v>1</v>
      </c>
      <c r="D44" s="22">
        <v>9.9499999999999993</v>
      </c>
      <c r="E44" s="1">
        <f>Tabla2[[#This Row],[Valor estimado]]*Tabla2[[#This Row],[Cantidad]]*570</f>
        <v>5671.5</v>
      </c>
      <c r="F44" s="22">
        <f t="shared" si="4"/>
        <v>9.9499999999999993</v>
      </c>
      <c r="G44" s="1">
        <f>Tabla2[[#This Row],[Valor estimado (CRC)]]*Tabla2[[#This Row],[Cantidad]]</f>
        <v>5671.5</v>
      </c>
      <c r="H44" t="s">
        <v>74</v>
      </c>
      <c r="I44" t="s">
        <v>34</v>
      </c>
    </row>
    <row r="45" spans="1:9" x14ac:dyDescent="0.25">
      <c r="A45">
        <v>45</v>
      </c>
      <c r="B45" t="s">
        <v>73</v>
      </c>
      <c r="C45">
        <v>1</v>
      </c>
      <c r="D45" s="22"/>
      <c r="E45" s="1">
        <v>2034</v>
      </c>
      <c r="F45">
        <f t="shared" si="4"/>
        <v>0</v>
      </c>
      <c r="G45" s="1">
        <f>Tabla2[[#This Row],[Valor estimado (CRC)]]*Tabla2[[#This Row],[Cantidad]]</f>
        <v>2034</v>
      </c>
      <c r="H45" t="s">
        <v>75</v>
      </c>
      <c r="I45" t="s">
        <v>34</v>
      </c>
    </row>
    <row r="46" spans="1:9" x14ac:dyDescent="0.25">
      <c r="A46">
        <v>46</v>
      </c>
      <c r="B46" t="s">
        <v>77</v>
      </c>
      <c r="C46">
        <v>6</v>
      </c>
      <c r="D46" s="22"/>
      <c r="E46" s="1">
        <v>800</v>
      </c>
      <c r="F46">
        <f t="shared" si="4"/>
        <v>0</v>
      </c>
      <c r="G46" s="1">
        <f>Tabla2[[#This Row],[Valor estimado (CRC)]]*Tabla2[[#This Row],[Cantidad]]</f>
        <v>4800</v>
      </c>
      <c r="H46" t="s">
        <v>78</v>
      </c>
      <c r="I46" t="s">
        <v>34</v>
      </c>
    </row>
    <row r="47" spans="1:9" x14ac:dyDescent="0.25">
      <c r="A47">
        <v>47</v>
      </c>
      <c r="E47" s="1"/>
      <c r="G47" s="1"/>
    </row>
    <row r="48" spans="1:9" x14ac:dyDescent="0.25">
      <c r="A48">
        <v>48</v>
      </c>
      <c r="E48" s="1"/>
      <c r="G48" s="1"/>
    </row>
    <row r="49" spans="1:8" x14ac:dyDescent="0.25">
      <c r="A49">
        <v>49</v>
      </c>
      <c r="E49" s="1"/>
      <c r="G49" s="1"/>
    </row>
    <row r="50" spans="1:8" x14ac:dyDescent="0.25">
      <c r="A50">
        <v>50</v>
      </c>
      <c r="E50" s="1"/>
      <c r="G50" s="1"/>
    </row>
    <row r="51" spans="1:8" x14ac:dyDescent="0.25">
      <c r="A51">
        <v>51</v>
      </c>
      <c r="E51" s="1"/>
      <c r="G51" s="1"/>
    </row>
    <row r="52" spans="1:8" x14ac:dyDescent="0.25">
      <c r="A52">
        <v>52</v>
      </c>
      <c r="E52" s="1"/>
      <c r="G52" s="1"/>
    </row>
    <row r="53" spans="1:8" x14ac:dyDescent="0.25">
      <c r="A53">
        <v>53</v>
      </c>
      <c r="E53" s="1"/>
      <c r="G53" s="1"/>
    </row>
    <row r="54" spans="1:8" x14ac:dyDescent="0.25">
      <c r="A54">
        <v>54</v>
      </c>
      <c r="E54" s="1"/>
      <c r="G54" s="1"/>
    </row>
    <row r="55" spans="1:8" x14ac:dyDescent="0.25">
      <c r="E55" s="1"/>
    </row>
    <row r="56" spans="1:8" ht="15.75" x14ac:dyDescent="0.25">
      <c r="A56" s="20" t="s">
        <v>43</v>
      </c>
      <c r="B56" s="20"/>
      <c r="C56" s="20"/>
      <c r="D56" s="20"/>
      <c r="E56" s="20"/>
      <c r="F56" s="20"/>
      <c r="G56" s="20"/>
      <c r="H56" s="20"/>
    </row>
    <row r="57" spans="1:8" x14ac:dyDescent="0.25">
      <c r="A57" s="4">
        <v>55</v>
      </c>
      <c r="B57" s="5" t="s">
        <v>96</v>
      </c>
      <c r="C57" s="5">
        <v>1</v>
      </c>
      <c r="D57" s="5"/>
      <c r="E57" s="6">
        <v>100000</v>
      </c>
      <c r="F57" s="23">
        <f>E57*C57/577</f>
        <v>173.3102253032929</v>
      </c>
      <c r="G57" s="6">
        <f>C57*E57</f>
        <v>100000</v>
      </c>
      <c r="H57" s="11"/>
    </row>
    <row r="58" spans="1:8" x14ac:dyDescent="0.25">
      <c r="A58" s="7">
        <v>56</v>
      </c>
      <c r="B58" s="8" t="s">
        <v>97</v>
      </c>
      <c r="C58" s="8">
        <v>1</v>
      </c>
      <c r="D58" s="8"/>
      <c r="E58" s="9">
        <v>175000</v>
      </c>
      <c r="F58" s="24">
        <f>E58/570</f>
        <v>307.01754385964909</v>
      </c>
      <c r="G58" s="10">
        <f t="shared" ref="G58:G61" si="6">C58*E58</f>
        <v>175000</v>
      </c>
      <c r="H58" s="10"/>
    </row>
    <row r="59" spans="1:8" x14ac:dyDescent="0.25">
      <c r="A59" s="4">
        <v>55</v>
      </c>
      <c r="B59" s="5" t="s">
        <v>133</v>
      </c>
      <c r="C59" s="5">
        <v>4</v>
      </c>
      <c r="D59" s="5">
        <v>280.70999999999998</v>
      </c>
      <c r="E59" s="6">
        <f t="shared" ref="E59:E61" si="7">D59*570</f>
        <v>160004.69999999998</v>
      </c>
      <c r="F59" s="5">
        <f>C59*D59</f>
        <v>1122.8399999999999</v>
      </c>
      <c r="G59" s="6">
        <f t="shared" si="6"/>
        <v>640018.79999999993</v>
      </c>
      <c r="H59" s="11"/>
    </row>
    <row r="60" spans="1:8" x14ac:dyDescent="0.25">
      <c r="A60" s="7">
        <v>56</v>
      </c>
      <c r="B60" s="8" t="s">
        <v>44</v>
      </c>
      <c r="C60" s="8">
        <v>1</v>
      </c>
      <c r="D60" s="24">
        <v>219.3</v>
      </c>
      <c r="E60" s="9">
        <f t="shared" si="7"/>
        <v>125001</v>
      </c>
      <c r="F60" s="24">
        <f>C60*D60</f>
        <v>219.3</v>
      </c>
      <c r="G60" s="10">
        <f t="shared" si="6"/>
        <v>125001</v>
      </c>
      <c r="H60" s="10"/>
    </row>
    <row r="61" spans="1:8" x14ac:dyDescent="0.25">
      <c r="A61" s="4">
        <v>57</v>
      </c>
      <c r="B61" s="5" t="s">
        <v>45</v>
      </c>
      <c r="C61" s="5">
        <v>1</v>
      </c>
      <c r="D61" s="23">
        <v>219.3</v>
      </c>
      <c r="E61" s="6">
        <f t="shared" si="7"/>
        <v>125001</v>
      </c>
      <c r="F61" s="23">
        <f>C61*D61</f>
        <v>219.3</v>
      </c>
      <c r="G61" s="6">
        <f t="shared" si="6"/>
        <v>125001</v>
      </c>
      <c r="H61" s="14"/>
    </row>
    <row r="62" spans="1:8" ht="18.75" x14ac:dyDescent="0.25">
      <c r="A62" s="21" t="s">
        <v>14</v>
      </c>
      <c r="B62" s="21"/>
      <c r="C62" s="21"/>
      <c r="D62" s="21"/>
      <c r="E62" s="21"/>
      <c r="F62" s="21"/>
      <c r="G62" s="16">
        <f>SUM(G3:G61)</f>
        <v>2549550.2000000002</v>
      </c>
      <c r="H62" s="15"/>
    </row>
  </sheetData>
  <mergeCells count="3">
    <mergeCell ref="A1:H1"/>
    <mergeCell ref="A56:H56"/>
    <mergeCell ref="A62:F62"/>
  </mergeCells>
  <hyperlinks>
    <hyperlink ref="H3" r:id="rId1"/>
    <hyperlink ref="H12" r:id="rId2"/>
    <hyperlink ref="H8" r:id="rId3"/>
    <hyperlink ref="H9"/>
    <hyperlink ref="H10" r:id="rId4"/>
  </hyperlinks>
  <pageMargins left="0.7" right="0.7" top="0.75" bottom="0.75" header="0.3" footer="0.3"/>
  <pageSetup orientation="portrait" r:id="rId5"/>
  <ignoredErrors>
    <ignoredError sqref="G31:G46 F27:G27 G23 E27 F6 E35:E38 E31:E34 E39:E46 F33" calculatedColumn="1"/>
  </ignoredErrors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22" sqref="C22"/>
    </sheetView>
  </sheetViews>
  <sheetFormatPr baseColWidth="10" defaultRowHeight="15" x14ac:dyDescent="0.25"/>
  <cols>
    <col min="1" max="1" width="6.42578125" bestFit="1" customWidth="1"/>
    <col min="2" max="2" width="11.140625" bestFit="1" customWidth="1"/>
    <col min="3" max="3" width="48" bestFit="1" customWidth="1"/>
  </cols>
  <sheetData>
    <row r="1" spans="1:3" ht="21" x14ac:dyDescent="0.25">
      <c r="A1" s="25" t="s">
        <v>99</v>
      </c>
      <c r="B1" s="25"/>
      <c r="C1" s="25"/>
    </row>
    <row r="2" spans="1:3" x14ac:dyDescent="0.25">
      <c r="A2" t="s">
        <v>100</v>
      </c>
      <c r="B2" t="s">
        <v>2</v>
      </c>
      <c r="C2" t="s">
        <v>3</v>
      </c>
    </row>
    <row r="3" spans="1:3" x14ac:dyDescent="0.25">
      <c r="A3">
        <v>1</v>
      </c>
      <c r="B3">
        <v>1</v>
      </c>
      <c r="C3" t="s">
        <v>114</v>
      </c>
    </row>
    <row r="4" spans="1:3" x14ac:dyDescent="0.25">
      <c r="A4">
        <v>2</v>
      </c>
      <c r="B4">
        <v>1</v>
      </c>
      <c r="C4" t="s">
        <v>102</v>
      </c>
    </row>
    <row r="5" spans="1:3" x14ac:dyDescent="0.25">
      <c r="A5">
        <v>3</v>
      </c>
      <c r="B5">
        <v>1</v>
      </c>
      <c r="C5" t="s">
        <v>103</v>
      </c>
    </row>
    <row r="6" spans="1:3" x14ac:dyDescent="0.25">
      <c r="A6">
        <v>4</v>
      </c>
      <c r="B6">
        <v>1</v>
      </c>
      <c r="C6" t="s">
        <v>104</v>
      </c>
    </row>
    <row r="7" spans="1:3" x14ac:dyDescent="0.25">
      <c r="A7">
        <v>5</v>
      </c>
      <c r="B7">
        <v>4</v>
      </c>
      <c r="C7" t="s">
        <v>105</v>
      </c>
    </row>
    <row r="8" spans="1:3" x14ac:dyDescent="0.25">
      <c r="A8">
        <v>6</v>
      </c>
      <c r="B8">
        <v>1</v>
      </c>
      <c r="C8" t="s">
        <v>106</v>
      </c>
    </row>
    <row r="9" spans="1:3" x14ac:dyDescent="0.25">
      <c r="A9">
        <v>7</v>
      </c>
      <c r="B9">
        <v>1</v>
      </c>
      <c r="C9" t="s">
        <v>107</v>
      </c>
    </row>
    <row r="10" spans="1:3" x14ac:dyDescent="0.25">
      <c r="A10">
        <v>8</v>
      </c>
      <c r="B10">
        <v>1</v>
      </c>
      <c r="C10" t="s">
        <v>108</v>
      </c>
    </row>
    <row r="11" spans="1:3" x14ac:dyDescent="0.25">
      <c r="A11">
        <v>9</v>
      </c>
      <c r="B11">
        <v>1</v>
      </c>
      <c r="C11" t="s">
        <v>109</v>
      </c>
    </row>
    <row r="12" spans="1:3" x14ac:dyDescent="0.25">
      <c r="A12">
        <v>10</v>
      </c>
      <c r="B12">
        <v>1</v>
      </c>
      <c r="C12" t="s">
        <v>110</v>
      </c>
    </row>
    <row r="13" spans="1:3" x14ac:dyDescent="0.25">
      <c r="A13">
        <v>11</v>
      </c>
      <c r="B13">
        <v>1</v>
      </c>
      <c r="C13" t="s">
        <v>111</v>
      </c>
    </row>
    <row r="14" spans="1:3" x14ac:dyDescent="0.25">
      <c r="A14">
        <v>12</v>
      </c>
      <c r="B14">
        <v>1</v>
      </c>
      <c r="C14" t="s">
        <v>112</v>
      </c>
    </row>
    <row r="15" spans="1:3" x14ac:dyDescent="0.25">
      <c r="A15">
        <v>13</v>
      </c>
      <c r="B15">
        <v>2</v>
      </c>
      <c r="C15" t="s">
        <v>113</v>
      </c>
    </row>
    <row r="16" spans="1:3" x14ac:dyDescent="0.25">
      <c r="A16">
        <v>14</v>
      </c>
      <c r="B16">
        <v>2</v>
      </c>
      <c r="C16" t="s">
        <v>101</v>
      </c>
    </row>
    <row r="17" spans="1:3" x14ac:dyDescent="0.25">
      <c r="A17">
        <v>15</v>
      </c>
      <c r="B17">
        <v>2</v>
      </c>
      <c r="C17" t="s">
        <v>115</v>
      </c>
    </row>
    <row r="18" spans="1:3" x14ac:dyDescent="0.25">
      <c r="A18">
        <v>16</v>
      </c>
      <c r="B18">
        <v>2</v>
      </c>
      <c r="C18" t="s">
        <v>57</v>
      </c>
    </row>
    <row r="19" spans="1:3" x14ac:dyDescent="0.25">
      <c r="A19">
        <v>17</v>
      </c>
      <c r="B19">
        <v>1</v>
      </c>
      <c r="C19" t="s">
        <v>116</v>
      </c>
    </row>
    <row r="20" spans="1:3" x14ac:dyDescent="0.25">
      <c r="A20">
        <v>18</v>
      </c>
      <c r="B20">
        <v>8</v>
      </c>
      <c r="C20" t="s">
        <v>58</v>
      </c>
    </row>
    <row r="21" spans="1:3" x14ac:dyDescent="0.25">
      <c r="A21">
        <v>19</v>
      </c>
      <c r="B21">
        <v>1</v>
      </c>
      <c r="C21" t="s">
        <v>117</v>
      </c>
    </row>
    <row r="22" spans="1:3" x14ac:dyDescent="0.25">
      <c r="A22">
        <v>20</v>
      </c>
      <c r="B22">
        <v>1</v>
      </c>
      <c r="C22" t="s">
        <v>118</v>
      </c>
    </row>
    <row r="23" spans="1:3" x14ac:dyDescent="0.25">
      <c r="A23">
        <v>21</v>
      </c>
      <c r="B23">
        <v>1</v>
      </c>
      <c r="C23" t="s">
        <v>62</v>
      </c>
    </row>
    <row r="24" spans="1:3" x14ac:dyDescent="0.25">
      <c r="A24">
        <v>22</v>
      </c>
      <c r="B24">
        <v>1</v>
      </c>
      <c r="C24" t="s">
        <v>119</v>
      </c>
    </row>
    <row r="25" spans="1:3" x14ac:dyDescent="0.25">
      <c r="A25">
        <v>23</v>
      </c>
      <c r="B25">
        <v>1</v>
      </c>
      <c r="C25" t="s">
        <v>120</v>
      </c>
    </row>
  </sheetData>
  <mergeCells count="1">
    <mergeCell ref="A1:C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1" sqref="E1"/>
    </sheetView>
  </sheetViews>
  <sheetFormatPr baseColWidth="10" defaultRowHeight="15" x14ac:dyDescent="0.25"/>
  <cols>
    <col min="1" max="1" width="5.85546875" bestFit="1" customWidth="1"/>
    <col min="2" max="2" width="11.140625" bestFit="1" customWidth="1"/>
    <col min="3" max="3" width="19.42578125" bestFit="1" customWidth="1"/>
  </cols>
  <sheetData>
    <row r="1" spans="1:3" ht="21" x14ac:dyDescent="0.35">
      <c r="A1" s="26" t="s">
        <v>121</v>
      </c>
      <c r="B1" s="26"/>
      <c r="C1" s="26"/>
    </row>
    <row r="2" spans="1:3" x14ac:dyDescent="0.25">
      <c r="A2" t="s">
        <v>1</v>
      </c>
      <c r="B2" t="s">
        <v>2</v>
      </c>
      <c r="C2" t="s">
        <v>122</v>
      </c>
    </row>
    <row r="3" spans="1:3" x14ac:dyDescent="0.25">
      <c r="A3">
        <v>1</v>
      </c>
      <c r="B3">
        <v>1</v>
      </c>
      <c r="C3" t="s">
        <v>123</v>
      </c>
    </row>
    <row r="4" spans="1:3" x14ac:dyDescent="0.25">
      <c r="A4">
        <v>2</v>
      </c>
      <c r="B4">
        <v>1</v>
      </c>
      <c r="C4" t="s">
        <v>124</v>
      </c>
    </row>
    <row r="5" spans="1:3" x14ac:dyDescent="0.25">
      <c r="A5">
        <v>3</v>
      </c>
      <c r="B5">
        <v>1</v>
      </c>
      <c r="C5" t="s">
        <v>125</v>
      </c>
    </row>
    <row r="6" spans="1:3" x14ac:dyDescent="0.25">
      <c r="A6">
        <v>4</v>
      </c>
      <c r="B6">
        <v>1</v>
      </c>
      <c r="C6" t="s">
        <v>126</v>
      </c>
    </row>
    <row r="7" spans="1:3" x14ac:dyDescent="0.25">
      <c r="A7">
        <v>5</v>
      </c>
      <c r="B7">
        <v>1</v>
      </c>
      <c r="C7" t="s">
        <v>127</v>
      </c>
    </row>
    <row r="8" spans="1:3" x14ac:dyDescent="0.25">
      <c r="A8">
        <v>6</v>
      </c>
      <c r="B8">
        <v>1</v>
      </c>
      <c r="C8" t="s">
        <v>128</v>
      </c>
    </row>
    <row r="9" spans="1:3" x14ac:dyDescent="0.25">
      <c r="A9">
        <v>7</v>
      </c>
      <c r="B9">
        <v>1</v>
      </c>
      <c r="C9" t="s">
        <v>129</v>
      </c>
    </row>
    <row r="10" spans="1:3" x14ac:dyDescent="0.25">
      <c r="A10">
        <v>8</v>
      </c>
      <c r="B10">
        <v>1</v>
      </c>
      <c r="C10" t="s">
        <v>130</v>
      </c>
    </row>
    <row r="11" spans="1:3" x14ac:dyDescent="0.25">
      <c r="A11">
        <v>9</v>
      </c>
      <c r="B11">
        <v>1</v>
      </c>
      <c r="C11" t="s">
        <v>131</v>
      </c>
    </row>
    <row r="12" spans="1:3" x14ac:dyDescent="0.25">
      <c r="A12">
        <v>10</v>
      </c>
      <c r="B12">
        <v>1</v>
      </c>
      <c r="C12" t="s">
        <v>132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 del proyecto</vt:lpstr>
      <vt:lpstr>Impl. mecánicos necesarios</vt:lpstr>
      <vt:lpstr>Herramientas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Alberto Mena Navarro</dc:creator>
  <cp:lastModifiedBy>HP</cp:lastModifiedBy>
  <dcterms:created xsi:type="dcterms:W3CDTF">2018-06-20T18:54:20Z</dcterms:created>
  <dcterms:modified xsi:type="dcterms:W3CDTF">2018-06-22T18:40:30Z</dcterms:modified>
</cp:coreProperties>
</file>