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eve\Universidad\TEC\I Semestre 2018\Mantenimiento de sistemas\"/>
    </mc:Choice>
  </mc:AlternateContent>
  <bookViews>
    <workbookView xWindow="0" yWindow="0" windowWidth="17400" windowHeight="8820"/>
  </bookViews>
  <sheets>
    <sheet name="Cálculos" sheetId="1" r:id="rId1"/>
    <sheet name="Control de pag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C8" i="2"/>
  <c r="E2" i="2"/>
  <c r="D2" i="2"/>
  <c r="C2" i="2"/>
  <c r="E3" i="2"/>
  <c r="D3" i="2"/>
  <c r="C3" i="2"/>
  <c r="F14" i="1"/>
  <c r="D15" i="1"/>
  <c r="E15" i="1"/>
  <c r="E16" i="1"/>
  <c r="E14" i="1"/>
  <c r="D14" i="1"/>
  <c r="B14" i="1"/>
  <c r="K15" i="1"/>
  <c r="K13" i="1"/>
  <c r="K12" i="1"/>
  <c r="K11" i="1"/>
  <c r="K10" i="1"/>
  <c r="K9" i="1"/>
  <c r="K8" i="1"/>
  <c r="K7" i="1"/>
  <c r="K6" i="1"/>
  <c r="K5" i="1"/>
  <c r="K4" i="1"/>
  <c r="K18" i="1" l="1"/>
  <c r="E5" i="1" l="1"/>
  <c r="E4" i="1"/>
  <c r="F8" i="2" l="1"/>
  <c r="B16" i="1"/>
  <c r="B15" i="1"/>
  <c r="E8" i="1"/>
  <c r="F15" i="1" l="1"/>
  <c r="D16" i="1" s="1"/>
  <c r="F16" i="1" l="1"/>
</calcChain>
</file>

<file path=xl/sharedStrings.xml><?xml version="1.0" encoding="utf-8"?>
<sst xmlns="http://schemas.openxmlformats.org/spreadsheetml/2006/main" count="44" uniqueCount="39">
  <si>
    <t>Artículo</t>
  </si>
  <si>
    <t>Costo CRC</t>
  </si>
  <si>
    <t>Total</t>
  </si>
  <si>
    <t>Mes</t>
  </si>
  <si>
    <t>Deuda total</t>
  </si>
  <si>
    <t>Cuota Mensual</t>
  </si>
  <si>
    <t>Saldo</t>
  </si>
  <si>
    <t>Adicionales</t>
  </si>
  <si>
    <t>Steve M</t>
  </si>
  <si>
    <t>Monto</t>
  </si>
  <si>
    <t>Grand total</t>
  </si>
  <si>
    <t>Dimmer</t>
  </si>
  <si>
    <t>Articulos proyectados comprar</t>
  </si>
  <si>
    <t>Amortización de la deuda</t>
  </si>
  <si>
    <t>Roles</t>
  </si>
  <si>
    <t>Cantidad</t>
  </si>
  <si>
    <t>Costo/unidad (CRC)</t>
  </si>
  <si>
    <t>Cant.</t>
  </si>
  <si>
    <t>Estimación de costos</t>
  </si>
  <si>
    <t>Rubro</t>
  </si>
  <si>
    <t>Precio/unidad</t>
  </si>
  <si>
    <t>Precio total</t>
  </si>
  <si>
    <t>Varilla calibrada</t>
  </si>
  <si>
    <t>Roles 1/4 in</t>
  </si>
  <si>
    <t>Acelerómetros</t>
  </si>
  <si>
    <t>MDF 6 mm 1/4</t>
  </si>
  <si>
    <t>Acrílico 6 mm 1/8</t>
  </si>
  <si>
    <t>Cortes MDF</t>
  </si>
  <si>
    <t>Cortes Acrílico</t>
  </si>
  <si>
    <t>Tuercas y tornillos rol</t>
  </si>
  <si>
    <t>Tornillos sujeción de sensores</t>
  </si>
  <si>
    <t>Cable UTP</t>
  </si>
  <si>
    <t>Termocontraíble</t>
  </si>
  <si>
    <t>Anillos retención</t>
  </si>
  <si>
    <t>Soldadura estaño</t>
  </si>
  <si>
    <t>Compra</t>
  </si>
  <si>
    <t>Diego A</t>
  </si>
  <si>
    <t>Comprador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</si>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</sst>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0" fontId="0" fillId="2" borderId="0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164" fontId="0" fillId="4" borderId="11" xfId="1" applyFont="1" applyFill="1" applyBorder="1" applyAlignment="1">
      <alignment horizontal="center" vertical="center"/>
    </xf>
    <xf numFmtId="164" fontId="0" fillId="4" borderId="12" xfId="1" applyFont="1" applyFill="1" applyBorder="1" applyAlignment="1">
      <alignment horizontal="center" vertical="center"/>
    </xf>
    <xf numFmtId="166" fontId="0" fillId="0" borderId="0" xfId="1" applyNumberFormat="1" applyFont="1" applyBorder="1"/>
    <xf numFmtId="166" fontId="0" fillId="0" borderId="3" xfId="1" applyNumberFormat="1" applyFont="1" applyBorder="1"/>
    <xf numFmtId="166" fontId="0" fillId="0" borderId="1" xfId="1" applyNumberFormat="1" applyFont="1" applyBorder="1"/>
    <xf numFmtId="0" fontId="0" fillId="0" borderId="9" xfId="0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4" xfId="0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7" borderId="4" xfId="0" applyFont="1" applyFill="1" applyBorder="1"/>
    <xf numFmtId="0" fontId="0" fillId="8" borderId="4" xfId="0" applyFill="1" applyBorder="1"/>
    <xf numFmtId="0" fontId="0" fillId="4" borderId="4" xfId="0" applyFill="1" applyBorder="1"/>
    <xf numFmtId="0" fontId="4" fillId="9" borderId="4" xfId="0" applyFont="1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164" fontId="0" fillId="0" borderId="6" xfId="1" applyFont="1" applyBorder="1"/>
    <xf numFmtId="164" fontId="0" fillId="0" borderId="0" xfId="1" applyFont="1" applyBorder="1"/>
    <xf numFmtId="164" fontId="0" fillId="0" borderId="5" xfId="1" applyFont="1" applyBorder="1"/>
    <xf numFmtId="164" fontId="0" fillId="0" borderId="8" xfId="1" applyFont="1" applyBorder="1"/>
    <xf numFmtId="164" fontId="0" fillId="0" borderId="9" xfId="1" applyFon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0" fontId="0" fillId="0" borderId="5" xfId="0" applyBorder="1"/>
    <xf numFmtId="0" fontId="0" fillId="2" borderId="3" xfId="0" applyFill="1" applyBorder="1"/>
    <xf numFmtId="164" fontId="0" fillId="0" borderId="14" xfId="1" applyFon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Border="1"/>
    <xf numFmtId="164" fontId="0" fillId="0" borderId="2" xfId="0" applyNumberFormat="1" applyBorder="1" applyAlignment="1">
      <alignment horizontal="center"/>
    </xf>
    <xf numFmtId="166" fontId="0" fillId="0" borderId="2" xfId="1" applyNumberFormat="1" applyFont="1" applyBorder="1"/>
    <xf numFmtId="166" fontId="0" fillId="0" borderId="7" xfId="1" applyNumberFormat="1" applyFont="1" applyBorder="1"/>
    <xf numFmtId="0" fontId="2" fillId="3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workbookViewId="0">
      <selection activeCell="E21" sqref="E21"/>
    </sheetView>
  </sheetViews>
  <sheetFormatPr baseColWidth="10" defaultColWidth="9.140625" defaultRowHeight="15" x14ac:dyDescent="0.25"/>
  <cols>
    <col min="1" max="1" width="2.85546875" customWidth="1"/>
    <col min="2" max="2" width="16.5703125" bestFit="1" customWidth="1"/>
    <col min="3" max="3" width="11.28515625" bestFit="1" customWidth="1"/>
    <col min="4" max="4" width="18.42578125" bestFit="1" customWidth="1"/>
    <col min="5" max="5" width="19" bestFit="1" customWidth="1"/>
    <col min="6" max="6" width="10.42578125" bestFit="1" customWidth="1"/>
    <col min="7" max="7" width="2.85546875" customWidth="1"/>
    <col min="9" max="9" width="25.7109375" customWidth="1"/>
    <col min="10" max="10" width="9.28515625" customWidth="1"/>
    <col min="11" max="11" width="11.28515625" bestFit="1" customWidth="1"/>
    <col min="12" max="12" width="6.7109375" customWidth="1"/>
    <col min="13" max="13" width="8.7109375" customWidth="1"/>
    <col min="14" max="14" width="11.42578125" bestFit="1" customWidth="1"/>
    <col min="16" max="16" width="13.42578125" bestFit="1" customWidth="1"/>
    <col min="17" max="17" width="12.140625" bestFit="1" customWidth="1"/>
  </cols>
  <sheetData>
    <row r="2" spans="2:12" ht="15.75" x14ac:dyDescent="0.25">
      <c r="B2" s="19" t="s">
        <v>12</v>
      </c>
      <c r="C2" s="23"/>
      <c r="D2" s="23"/>
      <c r="E2" s="20"/>
      <c r="H2" s="31" t="s">
        <v>18</v>
      </c>
      <c r="I2" s="32"/>
      <c r="J2" s="32"/>
      <c r="K2" s="32"/>
      <c r="L2" s="32"/>
    </row>
    <row r="3" spans="2:12" x14ac:dyDescent="0.25">
      <c r="B3" s="21" t="s">
        <v>0</v>
      </c>
      <c r="C3" s="21" t="s">
        <v>17</v>
      </c>
      <c r="D3" s="21" t="s">
        <v>16</v>
      </c>
      <c r="E3" s="21" t="s">
        <v>1</v>
      </c>
      <c r="F3" s="51" t="s">
        <v>37</v>
      </c>
      <c r="H3" s="24" t="s">
        <v>15</v>
      </c>
      <c r="I3" s="25" t="s">
        <v>19</v>
      </c>
      <c r="J3" s="26" t="s">
        <v>20</v>
      </c>
      <c r="K3" s="27" t="s">
        <v>21</v>
      </c>
      <c r="L3" t="s">
        <v>35</v>
      </c>
    </row>
    <row r="4" spans="2:12" x14ac:dyDescent="0.25">
      <c r="B4" t="s">
        <v>11</v>
      </c>
      <c r="C4" s="42">
        <v>1</v>
      </c>
      <c r="D4" s="42">
        <v>3500</v>
      </c>
      <c r="E4" s="36">
        <f>C4*D4</f>
        <v>3500</v>
      </c>
      <c r="F4" t="s">
        <v>38</v>
      </c>
      <c r="H4" s="28">
        <v>1</v>
      </c>
      <c r="I4" s="28" t="s">
        <v>22</v>
      </c>
      <c r="J4" s="28">
        <v>1500</v>
      </c>
      <c r="K4" s="28">
        <f>J4*H4</f>
        <v>1500</v>
      </c>
      <c r="L4" s="13">
        <v>1</v>
      </c>
    </row>
    <row r="5" spans="2:12" x14ac:dyDescent="0.25">
      <c r="B5" t="s">
        <v>14</v>
      </c>
      <c r="C5" s="8">
        <v>6</v>
      </c>
      <c r="D5" s="8">
        <v>2000</v>
      </c>
      <c r="E5" s="37">
        <f>C5*D5</f>
        <v>12000</v>
      </c>
      <c r="F5" t="s">
        <v>38</v>
      </c>
      <c r="H5" s="29">
        <v>3</v>
      </c>
      <c r="I5" s="29" t="s">
        <v>23</v>
      </c>
      <c r="J5" s="29">
        <v>2500</v>
      </c>
      <c r="K5" s="29">
        <f>J5*H5</f>
        <v>7500</v>
      </c>
      <c r="L5" s="13">
        <v>1</v>
      </c>
    </row>
    <row r="6" spans="2:12" x14ac:dyDescent="0.25">
      <c r="C6" s="8"/>
      <c r="D6" s="8"/>
      <c r="E6" s="37"/>
      <c r="H6" s="29">
        <v>4</v>
      </c>
      <c r="I6" s="29" t="s">
        <v>24</v>
      </c>
      <c r="J6" s="29">
        <v>2850</v>
      </c>
      <c r="K6" s="29">
        <f>J6*H6</f>
        <v>11400</v>
      </c>
      <c r="L6" s="13">
        <v>1</v>
      </c>
    </row>
    <row r="7" spans="2:12" x14ac:dyDescent="0.25">
      <c r="B7" s="2"/>
      <c r="C7" s="9"/>
      <c r="D7" s="9"/>
      <c r="E7" s="38"/>
      <c r="H7" s="29">
        <v>1</v>
      </c>
      <c r="I7" s="29" t="s">
        <v>25</v>
      </c>
      <c r="J7" s="29">
        <v>300</v>
      </c>
      <c r="K7" s="29">
        <f>H7*J7</f>
        <v>300</v>
      </c>
      <c r="L7" s="13">
        <v>1</v>
      </c>
    </row>
    <row r="8" spans="2:12" x14ac:dyDescent="0.25">
      <c r="B8" t="s">
        <v>2</v>
      </c>
      <c r="E8" s="1">
        <f>SUM(E4:E7)</f>
        <v>15500</v>
      </c>
      <c r="H8" s="29">
        <v>1</v>
      </c>
      <c r="I8" s="29" t="s">
        <v>26</v>
      </c>
      <c r="J8" s="29">
        <v>660</v>
      </c>
      <c r="K8" s="29">
        <f>H8*J8</f>
        <v>660</v>
      </c>
      <c r="L8" s="13">
        <v>1</v>
      </c>
    </row>
    <row r="9" spans="2:12" x14ac:dyDescent="0.25">
      <c r="H9" s="29">
        <v>1</v>
      </c>
      <c r="I9" s="29" t="s">
        <v>27</v>
      </c>
      <c r="J9" s="29">
        <v>4000</v>
      </c>
      <c r="K9" s="29">
        <f>H9*J9</f>
        <v>4000</v>
      </c>
      <c r="L9" s="13">
        <v>1</v>
      </c>
    </row>
    <row r="10" spans="2:12" x14ac:dyDescent="0.25">
      <c r="H10" s="29">
        <v>1</v>
      </c>
      <c r="I10" s="29" t="s">
        <v>28</v>
      </c>
      <c r="J10" s="29">
        <v>800</v>
      </c>
      <c r="K10" s="29">
        <f>H10*J10</f>
        <v>800</v>
      </c>
      <c r="L10" s="13">
        <v>1</v>
      </c>
    </row>
    <row r="11" spans="2:12" x14ac:dyDescent="0.25">
      <c r="H11" s="29">
        <v>4</v>
      </c>
      <c r="I11" s="29" t="s">
        <v>29</v>
      </c>
      <c r="J11" s="29">
        <v>100</v>
      </c>
      <c r="K11" s="29">
        <f>J11*H11</f>
        <v>400</v>
      </c>
      <c r="L11" s="13">
        <v>1</v>
      </c>
    </row>
    <row r="12" spans="2:12" x14ac:dyDescent="0.25">
      <c r="B12" s="22" t="s">
        <v>13</v>
      </c>
      <c r="C12" s="22"/>
      <c r="D12" s="22"/>
      <c r="E12" s="22"/>
      <c r="F12" s="22"/>
      <c r="H12" s="29">
        <v>16</v>
      </c>
      <c r="I12" s="29" t="s">
        <v>30</v>
      </c>
      <c r="J12" s="29">
        <v>50</v>
      </c>
      <c r="K12" s="29">
        <f>H12*J12</f>
        <v>800</v>
      </c>
      <c r="L12" s="13">
        <v>1</v>
      </c>
    </row>
    <row r="13" spans="2:12" x14ac:dyDescent="0.25">
      <c r="B13" s="4" t="s">
        <v>3</v>
      </c>
      <c r="C13" s="4" t="s">
        <v>7</v>
      </c>
      <c r="D13" s="4" t="s">
        <v>4</v>
      </c>
      <c r="E13" s="4" t="s">
        <v>5</v>
      </c>
      <c r="F13" s="43" t="s">
        <v>6</v>
      </c>
      <c r="H13" s="30">
        <v>1</v>
      </c>
      <c r="I13" s="30" t="s">
        <v>31</v>
      </c>
      <c r="J13" s="30">
        <v>300</v>
      </c>
      <c r="K13" s="29">
        <f>J13*H13</f>
        <v>300</v>
      </c>
      <c r="L13" s="13">
        <v>1</v>
      </c>
    </row>
    <row r="14" spans="2:12" x14ac:dyDescent="0.25">
      <c r="B14" s="44" t="str">
        <f>+TEXT("1/4/2018","mmm")</f>
        <v>abr</v>
      </c>
      <c r="C14" s="36"/>
      <c r="D14" s="39">
        <f>K18+C14</f>
        <v>29360</v>
      </c>
      <c r="E14" s="34">
        <f>$D$14/3</f>
        <v>9786.6666666666661</v>
      </c>
      <c r="F14" s="39">
        <f>+D14-E14</f>
        <v>19573.333333333336</v>
      </c>
      <c r="H14" s="30">
        <v>1</v>
      </c>
      <c r="I14" s="30" t="s">
        <v>32</v>
      </c>
      <c r="J14" s="30">
        <v>300</v>
      </c>
      <c r="K14" s="29">
        <v>300</v>
      </c>
      <c r="L14" s="13">
        <v>1</v>
      </c>
    </row>
    <row r="15" spans="2:12" x14ac:dyDescent="0.25">
      <c r="B15" s="45" t="str">
        <f>+TEXT("1/5/2018","mmm")</f>
        <v>may</v>
      </c>
      <c r="C15" s="37"/>
      <c r="D15" s="40">
        <f>+F14+C15</f>
        <v>19573.333333333336</v>
      </c>
      <c r="E15" s="35">
        <f t="shared" ref="E15:E16" si="0">$D$14/3</f>
        <v>9786.6666666666661</v>
      </c>
      <c r="F15" s="40">
        <f>+D15-E15</f>
        <v>9786.6666666666697</v>
      </c>
      <c r="H15" s="30">
        <v>2</v>
      </c>
      <c r="I15" s="30" t="s">
        <v>33</v>
      </c>
      <c r="J15" s="30">
        <v>200</v>
      </c>
      <c r="K15" s="29">
        <f>H15*J15</f>
        <v>400</v>
      </c>
      <c r="L15" s="13">
        <v>1</v>
      </c>
    </row>
    <row r="16" spans="2:12" x14ac:dyDescent="0.25">
      <c r="B16" s="46" t="str">
        <f>+TEXT("1/6/2018","mmm")</f>
        <v>jun</v>
      </c>
      <c r="C16" s="38"/>
      <c r="D16" s="41">
        <f>+F15+C16</f>
        <v>9786.6666666666697</v>
      </c>
      <c r="E16" s="3">
        <f t="shared" si="0"/>
        <v>9786.6666666666661</v>
      </c>
      <c r="F16" s="41">
        <f t="shared" ref="F16" si="1">+D16-E16</f>
        <v>0</v>
      </c>
      <c r="H16" s="29">
        <v>1</v>
      </c>
      <c r="I16" s="29" t="s">
        <v>34</v>
      </c>
      <c r="J16" s="29">
        <v>500</v>
      </c>
      <c r="K16" s="29">
        <v>500</v>
      </c>
      <c r="L16" s="13">
        <v>1</v>
      </c>
    </row>
    <row r="17" spans="8:12" x14ac:dyDescent="0.25">
      <c r="H17" s="29">
        <v>1</v>
      </c>
      <c r="I17" s="29" t="s">
        <v>11</v>
      </c>
      <c r="J17" s="29">
        <v>3500</v>
      </c>
      <c r="K17" s="29">
        <v>500</v>
      </c>
      <c r="L17" s="13">
        <v>1</v>
      </c>
    </row>
    <row r="18" spans="8:12" x14ac:dyDescent="0.25">
      <c r="H18" s="18"/>
      <c r="I18" s="18"/>
      <c r="J18" s="18" t="s">
        <v>2</v>
      </c>
      <c r="K18" s="18">
        <f>SUM(K4:K17)</f>
        <v>29360</v>
      </c>
      <c r="L18" s="33">
        <v>1</v>
      </c>
    </row>
  </sheetData>
  <mergeCells count="3">
    <mergeCell ref="B2:E2"/>
    <mergeCell ref="B12:F12"/>
    <mergeCell ref="H2:L2"/>
  </mergeCells>
  <conditionalFormatting sqref="L4:L18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>
      <selection activeCell="F16" sqref="F16"/>
    </sheetView>
  </sheetViews>
  <sheetFormatPr baseColWidth="10" defaultColWidth="9.140625" defaultRowHeight="15" x14ac:dyDescent="0.25"/>
  <cols>
    <col min="2" max="2" width="8.140625" bestFit="1" customWidth="1"/>
    <col min="3" max="8" width="10.42578125" bestFit="1" customWidth="1"/>
    <col min="9" max="9" width="10.85546875" bestFit="1" customWidth="1"/>
  </cols>
  <sheetData>
    <row r="2" spans="2:6" x14ac:dyDescent="0.25">
      <c r="B2" s="5" t="s">
        <v>3</v>
      </c>
      <c r="C2" s="6" t="str">
        <f>+TEXT("1/4/2018","mmm")</f>
        <v>abr</v>
      </c>
      <c r="D2" s="6" t="str">
        <f>+TEXT("1/5/2018","mmm")</f>
        <v>may</v>
      </c>
      <c r="E2" s="7" t="str">
        <f>+TEXT("1/6/2018","mmm")</f>
        <v>jun</v>
      </c>
    </row>
    <row r="3" spans="2:6" x14ac:dyDescent="0.25">
      <c r="B3" s="10" t="s">
        <v>9</v>
      </c>
      <c r="C3" s="11">
        <f>Cálculos!$E$14/2</f>
        <v>4893.333333333333</v>
      </c>
      <c r="D3" s="11">
        <f>Cálculos!$E$14/2</f>
        <v>4893.333333333333</v>
      </c>
      <c r="E3" s="12">
        <f>Cálculos!$E$14/2</f>
        <v>4893.333333333333</v>
      </c>
    </row>
    <row r="4" spans="2:6" x14ac:dyDescent="0.25">
      <c r="B4" s="8" t="s">
        <v>8</v>
      </c>
      <c r="C4" s="13">
        <v>0</v>
      </c>
      <c r="D4" s="13">
        <v>0</v>
      </c>
      <c r="E4" s="50">
        <v>0</v>
      </c>
    </row>
    <row r="5" spans="2:6" x14ac:dyDescent="0.25">
      <c r="B5" s="8" t="s">
        <v>36</v>
      </c>
      <c r="C5" s="13">
        <v>1</v>
      </c>
      <c r="D5" s="13">
        <v>1</v>
      </c>
      <c r="E5" s="14">
        <v>1</v>
      </c>
    </row>
    <row r="6" spans="2:6" x14ac:dyDescent="0.25">
      <c r="B6" s="8"/>
      <c r="C6" s="13"/>
      <c r="D6" s="13"/>
      <c r="E6" s="14"/>
    </row>
    <row r="7" spans="2:6" x14ac:dyDescent="0.25">
      <c r="B7" s="9"/>
      <c r="C7" s="15"/>
      <c r="D7" s="15"/>
      <c r="E7" s="49"/>
      <c r="F7" s="47" t="s">
        <v>10</v>
      </c>
    </row>
    <row r="8" spans="2:6" x14ac:dyDescent="0.25">
      <c r="B8" s="16" t="s">
        <v>2</v>
      </c>
      <c r="C8" s="17">
        <f>+C3*COUNTIF(C4:C7,"=1")</f>
        <v>4893.333333333333</v>
      </c>
      <c r="D8" s="17">
        <f t="shared" ref="D8:E8" si="0">+D3*COUNTIF(D4:D7,"=1")</f>
        <v>4893.333333333333</v>
      </c>
      <c r="E8" s="17">
        <f t="shared" si="0"/>
        <v>4893.333333333333</v>
      </c>
      <c r="F8" s="48">
        <f>SUM(C8:E8)</f>
        <v>14680</v>
      </c>
    </row>
  </sheetData>
  <conditionalFormatting sqref="C4:E4">
    <cfRule type="iconSet" priority="3">
      <iconSet iconSet="3Symbols">
        <cfvo type="percent" val="0"/>
        <cfvo type="num" val="0"/>
        <cfvo type="num" val="1"/>
      </iconSet>
    </cfRule>
  </conditionalFormatting>
  <conditionalFormatting sqref="C5:C7 D5:E5">
    <cfRule type="iconSet" priority="4">
      <iconSet iconSet="3Symbols">
        <cfvo type="percent" val="0"/>
        <cfvo type="num" val="0"/>
        <cfvo type="num" val="1"/>
      </iconSet>
    </cfRule>
  </conditionalFormatting>
  <conditionalFormatting sqref="D6:E7">
    <cfRule type="iconSet" priority="5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Control de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HP</cp:lastModifiedBy>
  <dcterms:created xsi:type="dcterms:W3CDTF">2018-03-02T19:57:43Z</dcterms:created>
  <dcterms:modified xsi:type="dcterms:W3CDTF">2018-04-23T00:30:29Z</dcterms:modified>
</cp:coreProperties>
</file>