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alla\Google Drive\Resume &amp; Stuff\USAT\data_gathering\sql_code\6_3_year_discovery\"/>
    </mc:Choice>
  </mc:AlternateContent>
  <xr:revisionPtr revIDLastSave="0" documentId="13_ncr:1_{61504D03-F818-4A72-9DB7-572D6A0D1B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1" r:id="rId1"/>
    <sheet name="by_purchase_count" sheetId="4" r:id="rId2"/>
    <sheet name="by_product_purchased" sheetId="2" r:id="rId3"/>
    <sheet name="by_months_out" sheetId="6" r:id="rId4"/>
    <sheet name="Sheet3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4" l="1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O27" i="4"/>
  <c r="O28" i="4" s="1"/>
  <c r="N27" i="4"/>
  <c r="N28" i="4" s="1"/>
  <c r="M27" i="4"/>
  <c r="M28" i="4" s="1"/>
  <c r="L27" i="4"/>
  <c r="L28" i="4" s="1"/>
  <c r="K27" i="4"/>
  <c r="K28" i="4" s="1"/>
  <c r="J27" i="4"/>
  <c r="J28" i="4" s="1"/>
  <c r="I27" i="4"/>
  <c r="I28" i="4" s="1"/>
  <c r="H27" i="4"/>
  <c r="H28" i="4" s="1"/>
  <c r="G27" i="4"/>
  <c r="G28" i="4" s="1"/>
  <c r="F27" i="4"/>
  <c r="F28" i="4" s="1"/>
  <c r="E27" i="4"/>
  <c r="E28" i="4" s="1"/>
  <c r="D27" i="4"/>
  <c r="D28" i="4" s="1"/>
  <c r="C27" i="4"/>
  <c r="C28" i="4" s="1"/>
  <c r="B27" i="4"/>
  <c r="B28" i="4" s="1"/>
  <c r="D5" i="7"/>
  <c r="F3" i="7"/>
  <c r="F4" i="7"/>
  <c r="F2" i="7"/>
  <c r="D23" i="6"/>
  <c r="E23" i="6"/>
  <c r="F23" i="6"/>
  <c r="G23" i="6"/>
  <c r="H23" i="6"/>
  <c r="H24" i="6" s="1"/>
  <c r="I23" i="6"/>
  <c r="I24" i="6" s="1"/>
  <c r="J23" i="6"/>
  <c r="K23" i="6"/>
  <c r="K24" i="6" s="1"/>
  <c r="L23" i="6"/>
  <c r="M23" i="6"/>
  <c r="N23" i="6"/>
  <c r="D24" i="6"/>
  <c r="E24" i="6"/>
  <c r="F24" i="6"/>
  <c r="G24" i="6"/>
  <c r="J24" i="6"/>
  <c r="L24" i="6"/>
  <c r="M24" i="6"/>
  <c r="N24" i="6"/>
  <c r="B23" i="6"/>
  <c r="B24" i="6"/>
  <c r="C24" i="6"/>
  <c r="C23" i="6"/>
  <c r="N20" i="2"/>
  <c r="B12" i="4"/>
  <c r="B13" i="4" s="1"/>
  <c r="C12" i="4"/>
  <c r="C13" i="4" s="1"/>
  <c r="D12" i="4"/>
  <c r="D13" i="4" s="1"/>
  <c r="E12" i="4"/>
  <c r="E13" i="4" s="1"/>
  <c r="F12" i="4"/>
  <c r="F13" i="4" s="1"/>
  <c r="G12" i="4"/>
  <c r="G13" i="4" s="1"/>
  <c r="I12" i="4"/>
  <c r="I13" i="4" s="1"/>
  <c r="J12" i="4"/>
  <c r="J13" i="4" s="1"/>
  <c r="K12" i="4"/>
  <c r="K13" i="4" s="1"/>
  <c r="L12" i="4"/>
  <c r="L13" i="4" s="1"/>
  <c r="M12" i="4"/>
  <c r="M13" i="4" s="1"/>
  <c r="N12" i="4"/>
  <c r="N13" i="4" s="1"/>
  <c r="O12" i="4"/>
  <c r="O13" i="4" s="1"/>
  <c r="H12" i="4"/>
  <c r="H13" i="4" s="1"/>
  <c r="B19" i="1"/>
  <c r="A18" i="1"/>
  <c r="A19" i="1" s="1"/>
  <c r="F26" i="1"/>
  <c r="F16" i="1"/>
  <c r="F5" i="7" l="1"/>
  <c r="F30" i="1"/>
</calcChain>
</file>

<file path=xl/sharedStrings.xml><?xml version="1.0" encoding="utf-8"?>
<sst xmlns="http://schemas.openxmlformats.org/spreadsheetml/2006/main" count="152" uniqueCount="102">
  <si>
    <t>sales decline</t>
  </si>
  <si>
    <t>July YTD</t>
  </si>
  <si>
    <t>~3,000</t>
  </si>
  <si>
    <t>Root Cause</t>
  </si>
  <si>
    <t>Longer for Sale</t>
  </si>
  <si>
    <t>3-Year Product No</t>
  </si>
  <si>
    <t>Member Period End = 2024</t>
  </si>
  <si>
    <t>Purchase</t>
  </si>
  <si>
    <t>No Purchase</t>
  </si>
  <si>
    <t>Still intend to purchase</t>
  </si>
  <si>
    <t>Don't intend to purchase</t>
  </si>
  <si>
    <t>Next Step</t>
  </si>
  <si>
    <t>Why Not Purchase?</t>
  </si>
  <si>
    <t>Survey</t>
  </si>
  <si>
    <t>Marketing Actions</t>
  </si>
  <si>
    <t>What / When Purchase</t>
  </si>
  <si>
    <t>Who Purchased?</t>
  </si>
  <si>
    <t>New</t>
  </si>
  <si>
    <t>Renewal</t>
  </si>
  <si>
    <t>Nuture?</t>
  </si>
  <si>
    <t>2023 Sales</t>
  </si>
  <si>
    <t>(proxy for sales source)</t>
  </si>
  <si>
    <t>Expiring 3-year members</t>
  </si>
  <si>
    <t>Purchased 1-year/daily</t>
  </si>
  <si>
    <t>No prior purchase</t>
  </si>
  <si>
    <t>2025+ Period End</t>
  </si>
  <si>
    <t>How many 3-year are</t>
  </si>
  <si>
    <t>expiring in future years</t>
  </si>
  <si>
    <t>Note:</t>
  </si>
  <si>
    <t>(a) Sales &lt;&gt; Members</t>
  </si>
  <si>
    <t>(b) Pre-purchase for Future Years</t>
  </si>
  <si>
    <t>2026-2027</t>
  </si>
  <si>
    <t>2028-2040</t>
  </si>
  <si>
    <t>Marketing plan?</t>
  </si>
  <si>
    <t>What Product?</t>
  </si>
  <si>
    <t>3-Year Members</t>
  </si>
  <si>
    <t>What is the source ofsales</t>
  </si>
  <si>
    <t>in a proxy year?</t>
  </si>
  <si>
    <t>6,082 (~6,040 members)</t>
  </si>
  <si>
    <t>n.a.</t>
  </si>
  <si>
    <t># new_member_category_6_sa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</si>
  <si>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</si>
  <si>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</si>
  <si>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</si>
  <si>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</si>
  <si>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</si>
  <si>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</si>
  <si>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</si>
  <si>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</si>
  <si>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</si>
  <si>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</si>
  <si>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</si>
  <si>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</si>
  <si>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member_count</t>
  </si>
  <si>
    <t>total_revenue</t>
  </si>
  <si>
    <t>Silver</t>
  </si>
  <si>
    <t>Gold</t>
  </si>
  <si>
    <t>3-Year</t>
  </si>
  <si>
    <t>Platinum - Team USA</t>
  </si>
  <si>
    <t>Bronze - $13</t>
  </si>
  <si>
    <t>Bronze - $23</t>
  </si>
  <si>
    <t>Bronze - $18</t>
  </si>
  <si>
    <t>One Day - $15</t>
  </si>
  <si>
    <t>1-Year $50</t>
  </si>
  <si>
    <t>Elite</t>
  </si>
  <si>
    <t>Bronze - $6</t>
  </si>
  <si>
    <t>Young Adult - $40</t>
  </si>
  <si>
    <t>Bronze - $0</t>
  </si>
  <si>
    <t>Platinum - Foundation</t>
  </si>
  <si>
    <t>Bronze - AO</t>
  </si>
  <si>
    <t>Lifetime</t>
  </si>
  <si>
    <t># purchase_count</t>
  </si>
  <si>
    <t>Marketing</t>
  </si>
  <si>
    <t>YTD Marketing?</t>
  </si>
  <si>
    <t>Planned Marketing?</t>
  </si>
  <si>
    <t>by product purchased</t>
  </si>
  <si>
    <t>Get stats</t>
  </si>
  <si>
    <t>End Date</t>
  </si>
  <si>
    <t>In Past</t>
  </si>
  <si>
    <t>In Future</t>
  </si>
  <si>
    <t>by when purchased</t>
  </si>
  <si>
    <t># month_difference</t>
  </si>
  <si>
    <t>(c ) duplicates</t>
  </si>
  <si>
    <t>(d) three year = purchase = 2022, end 2023</t>
  </si>
  <si>
    <t>Upgrade behavior</t>
  </si>
  <si>
    <t>auto-renewal</t>
  </si>
  <si>
    <t>product doesn't exist</t>
  </si>
  <si>
    <t>autorenew / $180</t>
  </si>
  <si>
    <t>upgrade</t>
  </si>
  <si>
    <t>repeat vs new</t>
  </si>
  <si>
    <t>lifetime behavior</t>
  </si>
  <si>
    <t>by end date &gt; 2024</t>
  </si>
  <si>
    <t>race participation</t>
  </si>
  <si>
    <t>lifeftime</t>
  </si>
  <si>
    <t>renewal behavior</t>
  </si>
  <si>
    <t>unique member stats</t>
  </si>
  <si>
    <t>setup time with sam</t>
  </si>
  <si>
    <t>Only 2024</t>
  </si>
  <si>
    <t>Only 2023 &amp; 2024</t>
  </si>
  <si>
    <t>1+</t>
  </si>
  <si>
    <t># sales_units</t>
  </si>
  <si>
    <t>sales_revenue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</si>
</sst>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0" xfId="0" applyAlignment="1">
      <alignment horizontal="left"/>
    </xf>
    <xf numFmtId="9" fontId="0" fillId="0" borderId="4" xfId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3" fontId="0" fillId="3" borderId="11" xfId="0" applyNumberForma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4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8587027E-9514-4BA4-B7DE-BD72FC3FD5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pane ySplit="1" topLeftCell="A10" activePane="bottomLeft" state="frozen"/>
      <selection pane="bottomLeft" activeCell="F33" sqref="F33"/>
    </sheetView>
  </sheetViews>
  <sheetFormatPr defaultRowHeight="15" x14ac:dyDescent="0.25"/>
  <cols>
    <col min="1" max="1" width="25.28515625" style="1" customWidth="1"/>
    <col min="2" max="2" width="23.7109375" style="1" customWidth="1"/>
    <col min="3" max="3" width="20.7109375" style="1" customWidth="1"/>
    <col min="4" max="4" width="39" style="1" customWidth="1"/>
    <col min="5" max="5" width="18.7109375" style="1" customWidth="1"/>
    <col min="6" max="6" width="26.28515625" style="1" customWidth="1"/>
    <col min="7" max="7" width="11.28515625" style="1" customWidth="1"/>
    <col min="8" max="8" width="25.7109375" style="1" customWidth="1"/>
    <col min="9" max="9" width="25.7109375" customWidth="1"/>
  </cols>
  <sheetData>
    <row r="1" spans="1:9" ht="20.25" thickBot="1" x14ac:dyDescent="0.35">
      <c r="A1" s="27" t="s">
        <v>35</v>
      </c>
      <c r="B1" s="28"/>
      <c r="C1" s="28"/>
      <c r="D1" s="28"/>
      <c r="E1" s="28"/>
      <c r="F1" s="29"/>
    </row>
    <row r="2" spans="1:9" ht="15.75" thickBot="1" x14ac:dyDescent="0.3"/>
    <row r="3" spans="1:9" ht="15.75" thickBot="1" x14ac:dyDescent="0.3">
      <c r="B3" s="12">
        <v>2024</v>
      </c>
    </row>
    <row r="4" spans="1:9" ht="15.75" thickBot="1" x14ac:dyDescent="0.3">
      <c r="A4" s="9"/>
    </row>
    <row r="5" spans="1:9" x14ac:dyDescent="0.25">
      <c r="A5" s="9"/>
      <c r="B5" s="4" t="s">
        <v>2</v>
      </c>
      <c r="D5" s="4" t="s">
        <v>28</v>
      </c>
    </row>
    <row r="6" spans="1:9" x14ac:dyDescent="0.25">
      <c r="B6" s="2" t="s">
        <v>0</v>
      </c>
      <c r="D6" s="2" t="s">
        <v>29</v>
      </c>
    </row>
    <row r="7" spans="1:9" ht="15.75" thickBot="1" x14ac:dyDescent="0.3">
      <c r="B7" s="3" t="s">
        <v>1</v>
      </c>
      <c r="D7" s="2" t="s">
        <v>30</v>
      </c>
      <c r="I7" s="1"/>
    </row>
    <row r="8" spans="1:9" ht="15.75" thickBot="1" x14ac:dyDescent="0.3">
      <c r="D8" s="2" t="s">
        <v>82</v>
      </c>
      <c r="I8" s="1"/>
    </row>
    <row r="9" spans="1:9" ht="15.75" thickBot="1" x14ac:dyDescent="0.3">
      <c r="B9" s="4" t="s">
        <v>3</v>
      </c>
      <c r="D9" s="3" t="s">
        <v>83</v>
      </c>
      <c r="I9" s="1"/>
    </row>
    <row r="10" spans="1:9" x14ac:dyDescent="0.25">
      <c r="B10" s="2" t="s">
        <v>5</v>
      </c>
      <c r="I10" s="1"/>
    </row>
    <row r="11" spans="1:9" ht="15.75" thickBot="1" x14ac:dyDescent="0.3">
      <c r="B11" s="3" t="s">
        <v>4</v>
      </c>
    </row>
    <row r="14" spans="1:9" ht="15.75" thickBot="1" x14ac:dyDescent="0.3"/>
    <row r="15" spans="1:9" x14ac:dyDescent="0.25">
      <c r="A15" s="25" t="s">
        <v>6</v>
      </c>
      <c r="B15" s="26"/>
      <c r="D15" s="4" t="s">
        <v>20</v>
      </c>
      <c r="F15" s="5" t="s">
        <v>25</v>
      </c>
    </row>
    <row r="16" spans="1:9" ht="15.75" thickBot="1" x14ac:dyDescent="0.3">
      <c r="A16" s="23">
        <v>4540</v>
      </c>
      <c r="B16" s="24"/>
      <c r="D16" s="18" t="s">
        <v>21</v>
      </c>
      <c r="F16" s="7">
        <f>21376-A16</f>
        <v>16836</v>
      </c>
    </row>
    <row r="17" spans="1:6" x14ac:dyDescent="0.25">
      <c r="A17" s="2" t="s">
        <v>7</v>
      </c>
      <c r="B17" s="2" t="s">
        <v>8</v>
      </c>
      <c r="D17" s="2" t="s">
        <v>36</v>
      </c>
      <c r="F17" s="2" t="s">
        <v>26</v>
      </c>
    </row>
    <row r="18" spans="1:6" x14ac:dyDescent="0.25">
      <c r="A18" s="8">
        <f>A16-B18</f>
        <v>1020</v>
      </c>
      <c r="B18" s="8">
        <v>3520</v>
      </c>
      <c r="D18" s="2" t="s">
        <v>37</v>
      </c>
      <c r="F18" s="2" t="s">
        <v>27</v>
      </c>
    </row>
    <row r="19" spans="1:6" ht="15.75" thickBot="1" x14ac:dyDescent="0.3">
      <c r="A19" s="10">
        <f>A18/$A$16</f>
        <v>0.22466960352422907</v>
      </c>
      <c r="B19" s="10">
        <f>B18/$A$16</f>
        <v>0.77533039647577096</v>
      </c>
      <c r="D19" s="19" t="s">
        <v>38</v>
      </c>
      <c r="F19" s="3"/>
    </row>
    <row r="20" spans="1:6" ht="15.75" thickBot="1" x14ac:dyDescent="0.3"/>
    <row r="21" spans="1:6" ht="15.75" thickBot="1" x14ac:dyDescent="0.3">
      <c r="A21" s="6" t="s">
        <v>16</v>
      </c>
      <c r="B21" s="6" t="s">
        <v>77</v>
      </c>
      <c r="D21" s="20" t="s">
        <v>18</v>
      </c>
      <c r="F21" s="6">
        <v>2025</v>
      </c>
    </row>
    <row r="22" spans="1:6" x14ac:dyDescent="0.25">
      <c r="A22" s="2" t="s">
        <v>39</v>
      </c>
      <c r="B22" s="2" t="s">
        <v>78</v>
      </c>
      <c r="D22" s="2" t="s">
        <v>22</v>
      </c>
      <c r="F22" s="8">
        <v>8744</v>
      </c>
    </row>
    <row r="23" spans="1:6" ht="15.75" thickBot="1" x14ac:dyDescent="0.3">
      <c r="A23" s="3" t="s">
        <v>39</v>
      </c>
      <c r="B23" s="3" t="s">
        <v>79</v>
      </c>
      <c r="D23" s="21"/>
      <c r="F23" s="3"/>
    </row>
    <row r="24" spans="1:6" ht="15.75" thickBot="1" x14ac:dyDescent="0.3"/>
    <row r="25" spans="1:6" ht="15.75" thickBot="1" x14ac:dyDescent="0.3">
      <c r="A25" s="6" t="s">
        <v>15</v>
      </c>
      <c r="B25" s="6" t="s">
        <v>12</v>
      </c>
      <c r="D25" s="20" t="s">
        <v>88</v>
      </c>
      <c r="F25" s="6" t="s">
        <v>31</v>
      </c>
    </row>
    <row r="26" spans="1:6" x14ac:dyDescent="0.25">
      <c r="A26" s="2" t="s">
        <v>75</v>
      </c>
      <c r="B26" s="22" t="s">
        <v>9</v>
      </c>
      <c r="C26" s="1" t="s">
        <v>86</v>
      </c>
      <c r="D26" s="2" t="s">
        <v>23</v>
      </c>
      <c r="F26" s="8">
        <f>6215+1529</f>
        <v>7744</v>
      </c>
    </row>
    <row r="27" spans="1:6" ht="15.75" thickBot="1" x14ac:dyDescent="0.3">
      <c r="A27" s="3" t="s">
        <v>80</v>
      </c>
      <c r="B27" s="21" t="s">
        <v>10</v>
      </c>
      <c r="C27" s="1" t="s">
        <v>87</v>
      </c>
      <c r="D27" s="21"/>
      <c r="F27" s="3"/>
    </row>
    <row r="28" spans="1:6" ht="15.75" thickBot="1" x14ac:dyDescent="0.3"/>
    <row r="29" spans="1:6" ht="15.75" thickBot="1" x14ac:dyDescent="0.3">
      <c r="A29" s="6" t="s">
        <v>72</v>
      </c>
      <c r="B29" s="6" t="s">
        <v>72</v>
      </c>
      <c r="D29" s="20" t="s">
        <v>17</v>
      </c>
      <c r="F29" s="6" t="s">
        <v>32</v>
      </c>
    </row>
    <row r="30" spans="1:6" x14ac:dyDescent="0.25">
      <c r="A30" s="2" t="s">
        <v>73</v>
      </c>
      <c r="B30" s="2" t="s">
        <v>73</v>
      </c>
      <c r="D30" s="2" t="s">
        <v>24</v>
      </c>
      <c r="F30" s="8">
        <f>F16-F22-F26</f>
        <v>348</v>
      </c>
    </row>
    <row r="31" spans="1:6" ht="15.75" thickBot="1" x14ac:dyDescent="0.3">
      <c r="A31" s="3" t="s">
        <v>74</v>
      </c>
      <c r="B31" s="3" t="s">
        <v>74</v>
      </c>
      <c r="D31" s="21"/>
      <c r="F31" s="3"/>
    </row>
    <row r="32" spans="1:6" ht="15.75" thickBot="1" x14ac:dyDescent="0.3"/>
    <row r="33" spans="1:6" ht="15.75" thickBot="1" x14ac:dyDescent="0.3">
      <c r="A33" s="6" t="s">
        <v>11</v>
      </c>
      <c r="B33" s="6" t="s">
        <v>11</v>
      </c>
      <c r="D33" s="20" t="s">
        <v>11</v>
      </c>
      <c r="F33" s="6" t="s">
        <v>11</v>
      </c>
    </row>
    <row r="34" spans="1:6" x14ac:dyDescent="0.25">
      <c r="A34" s="2" t="s">
        <v>19</v>
      </c>
      <c r="B34" s="22" t="s">
        <v>13</v>
      </c>
      <c r="D34" s="2" t="s">
        <v>76</v>
      </c>
      <c r="F34" s="2" t="s">
        <v>33</v>
      </c>
    </row>
    <row r="35" spans="1:6" ht="15.75" thickBot="1" x14ac:dyDescent="0.3">
      <c r="A35" s="3"/>
      <c r="B35" s="3" t="s">
        <v>14</v>
      </c>
      <c r="D35" s="3"/>
      <c r="F35" s="3" t="s">
        <v>34</v>
      </c>
    </row>
    <row r="37" spans="1:6" x14ac:dyDescent="0.25">
      <c r="A37" s="1" t="s">
        <v>96</v>
      </c>
      <c r="D37" s="1" t="s">
        <v>94</v>
      </c>
    </row>
    <row r="38" spans="1:6" x14ac:dyDescent="0.25">
      <c r="A38" s="1" t="s">
        <v>85</v>
      </c>
      <c r="D38" s="1" t="s">
        <v>84</v>
      </c>
    </row>
    <row r="39" spans="1:6" x14ac:dyDescent="0.25">
      <c r="A39" s="1" t="s">
        <v>91</v>
      </c>
      <c r="B39" s="1" t="s">
        <v>91</v>
      </c>
      <c r="D39" s="1" t="s">
        <v>89</v>
      </c>
    </row>
    <row r="40" spans="1:6" x14ac:dyDescent="0.25">
      <c r="A40" s="1" t="s">
        <v>92</v>
      </c>
      <c r="D40" s="1" t="s">
        <v>90</v>
      </c>
    </row>
    <row r="41" spans="1:6" x14ac:dyDescent="0.25">
      <c r="A41" s="1" t="s">
        <v>93</v>
      </c>
      <c r="D41" s="1" t="s">
        <v>95</v>
      </c>
    </row>
  </sheetData>
  <mergeCells count="3">
    <mergeCell ref="A16:B16"/>
    <mergeCell ref="A15:B15"/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EDA6B-2734-46D9-AD94-F8472DA951DA}">
  <dimension ref="A1:O28"/>
  <sheetViews>
    <sheetView workbookViewId="0">
      <pane xSplit="1" ySplit="2" topLeftCell="B13" activePane="bottomRight" state="frozen"/>
      <selection pane="topRight" activeCell="B1" sqref="B1"/>
      <selection pane="bottomLeft" activeCell="A2" sqref="A2"/>
      <selection pane="bottomRight" activeCell="O23" sqref="O23"/>
    </sheetView>
  </sheetViews>
  <sheetFormatPr defaultRowHeight="15" x14ac:dyDescent="0.25"/>
  <cols>
    <col min="1" max="1" width="28.85546875" style="9" bestFit="1" customWidth="1"/>
    <col min="2" max="13" width="11" style="1" customWidth="1"/>
    <col min="14" max="14" width="14.7109375" style="1" bestFit="1" customWidth="1"/>
    <col min="15" max="15" width="13.7109375" style="1" bestFit="1" customWidth="1"/>
  </cols>
  <sheetData>
    <row r="1" spans="1:15" x14ac:dyDescent="0.25">
      <c r="A1" s="30" t="s">
        <v>97</v>
      </c>
    </row>
    <row r="2" spans="1:15" x14ac:dyDescent="0.25">
      <c r="A2" s="9" t="s">
        <v>71</v>
      </c>
      <c r="B2" s="1" t="s">
        <v>41</v>
      </c>
      <c r="C2" s="1" t="s">
        <v>42</v>
      </c>
      <c r="D2" s="1" t="s">
        <v>43</v>
      </c>
      <c r="E2" s="1" t="s">
        <v>44</v>
      </c>
      <c r="F2" s="1" t="s">
        <v>45</v>
      </c>
      <c r="G2" s="1" t="s">
        <v>46</v>
      </c>
      <c r="H2" s="1" t="s">
        <v>47</v>
      </c>
      <c r="I2" s="1" t="s">
        <v>48</v>
      </c>
      <c r="J2" s="1" t="s">
        <v>49</v>
      </c>
      <c r="K2" s="1" t="s">
        <v>50</v>
      </c>
      <c r="L2" s="1" t="s">
        <v>51</v>
      </c>
      <c r="M2" s="1" t="s">
        <v>52</v>
      </c>
      <c r="N2" s="1" t="s">
        <v>53</v>
      </c>
      <c r="O2" s="1" t="s">
        <v>54</v>
      </c>
    </row>
    <row r="3" spans="1:15" x14ac:dyDescent="0.25">
      <c r="B3" s="1">
        <v>117</v>
      </c>
      <c r="C3" s="1">
        <v>92</v>
      </c>
      <c r="D3" s="1">
        <v>105</v>
      </c>
      <c r="E3" s="1">
        <v>151</v>
      </c>
      <c r="F3" s="1">
        <v>129</v>
      </c>
      <c r="G3" s="1">
        <v>496</v>
      </c>
      <c r="H3" s="1">
        <v>528</v>
      </c>
      <c r="I3" s="1">
        <v>427</v>
      </c>
      <c r="J3" s="1">
        <v>367</v>
      </c>
      <c r="K3" s="1">
        <v>400</v>
      </c>
      <c r="L3" s="1">
        <v>569</v>
      </c>
      <c r="M3" s="1">
        <v>1160</v>
      </c>
      <c r="N3" s="11">
        <v>4540</v>
      </c>
      <c r="O3" s="11">
        <v>89872</v>
      </c>
    </row>
    <row r="4" spans="1:15" x14ac:dyDescent="0.25">
      <c r="A4" s="9">
        <v>0</v>
      </c>
      <c r="B4" s="1">
        <v>65</v>
      </c>
      <c r="C4" s="1">
        <v>55</v>
      </c>
      <c r="D4" s="1">
        <v>68</v>
      </c>
      <c r="E4" s="1">
        <v>83</v>
      </c>
      <c r="F4" s="1">
        <v>78</v>
      </c>
      <c r="G4" s="1">
        <v>335</v>
      </c>
      <c r="H4" s="1">
        <v>355</v>
      </c>
      <c r="I4" s="1">
        <v>303</v>
      </c>
      <c r="J4" s="1">
        <v>273</v>
      </c>
      <c r="K4" s="1">
        <v>343</v>
      </c>
      <c r="L4" s="1">
        <v>504</v>
      </c>
      <c r="M4" s="1">
        <v>1059</v>
      </c>
      <c r="N4" s="11">
        <v>3520</v>
      </c>
      <c r="O4" s="11"/>
    </row>
    <row r="5" spans="1:15" x14ac:dyDescent="0.25">
      <c r="A5" s="9">
        <v>1</v>
      </c>
      <c r="B5" s="1">
        <v>41</v>
      </c>
      <c r="C5" s="1">
        <v>31</v>
      </c>
      <c r="D5" s="1">
        <v>35</v>
      </c>
      <c r="E5" s="1">
        <v>59</v>
      </c>
      <c r="F5" s="1">
        <v>48</v>
      </c>
      <c r="G5" s="1">
        <v>151</v>
      </c>
      <c r="H5" s="1">
        <v>158</v>
      </c>
      <c r="I5" s="1">
        <v>117</v>
      </c>
      <c r="J5" s="1">
        <v>87</v>
      </c>
      <c r="K5" s="1">
        <v>55</v>
      </c>
      <c r="L5" s="1">
        <v>62</v>
      </c>
      <c r="M5" s="1">
        <v>95</v>
      </c>
      <c r="N5" s="1">
        <v>939</v>
      </c>
      <c r="O5" s="11">
        <v>75381</v>
      </c>
    </row>
    <row r="6" spans="1:15" x14ac:dyDescent="0.25">
      <c r="A6" s="9">
        <v>2</v>
      </c>
      <c r="B6" s="1">
        <v>10</v>
      </c>
      <c r="C6" s="1">
        <v>6</v>
      </c>
      <c r="D6" s="1">
        <v>2</v>
      </c>
      <c r="E6" s="1">
        <v>7</v>
      </c>
      <c r="F6" s="1">
        <v>3</v>
      </c>
      <c r="G6" s="1">
        <v>9</v>
      </c>
      <c r="H6" s="1">
        <v>12</v>
      </c>
      <c r="I6" s="1">
        <v>5</v>
      </c>
      <c r="J6" s="1">
        <v>6</v>
      </c>
      <c r="K6" s="1">
        <v>2</v>
      </c>
      <c r="L6" s="1">
        <v>3</v>
      </c>
      <c r="M6" s="1">
        <v>5</v>
      </c>
      <c r="N6" s="1">
        <v>70</v>
      </c>
      <c r="O6" s="11">
        <v>12888</v>
      </c>
    </row>
    <row r="7" spans="1:15" x14ac:dyDescent="0.25">
      <c r="A7" s="9">
        <v>3</v>
      </c>
      <c r="B7" s="1">
        <v>1</v>
      </c>
      <c r="C7" s="1">
        <v>0</v>
      </c>
      <c r="D7" s="1">
        <v>0</v>
      </c>
      <c r="E7" s="1">
        <v>2</v>
      </c>
      <c r="F7" s="1">
        <v>0</v>
      </c>
      <c r="G7" s="1">
        <v>1</v>
      </c>
      <c r="H7" s="1">
        <v>3</v>
      </c>
      <c r="I7" s="1">
        <v>1</v>
      </c>
      <c r="J7" s="1">
        <v>1</v>
      </c>
      <c r="K7" s="1">
        <v>0</v>
      </c>
      <c r="L7" s="1">
        <v>0</v>
      </c>
      <c r="M7" s="1">
        <v>0</v>
      </c>
      <c r="N7" s="1">
        <v>9</v>
      </c>
      <c r="O7" s="11">
        <v>1083</v>
      </c>
    </row>
    <row r="8" spans="1:15" x14ac:dyDescent="0.25">
      <c r="A8" s="9">
        <v>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445</v>
      </c>
    </row>
    <row r="9" spans="1:15" x14ac:dyDescent="0.25">
      <c r="A9" s="9">
        <v>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75</v>
      </c>
    </row>
    <row r="11" spans="1:15" x14ac:dyDescent="0.25">
      <c r="B11" s="1">
        <f>SUM(B4:B9)</f>
        <v>117</v>
      </c>
      <c r="C11" s="1">
        <f t="shared" ref="C11:O11" si="0">SUM(C4:C9)</f>
        <v>92</v>
      </c>
      <c r="D11" s="1">
        <f t="shared" si="0"/>
        <v>105</v>
      </c>
      <c r="E11" s="1">
        <f t="shared" si="0"/>
        <v>151</v>
      </c>
      <c r="F11" s="1">
        <f t="shared" si="0"/>
        <v>129</v>
      </c>
      <c r="G11" s="1">
        <f t="shared" si="0"/>
        <v>496</v>
      </c>
      <c r="H11" s="1">
        <f t="shared" si="0"/>
        <v>528</v>
      </c>
      <c r="I11" s="1">
        <f t="shared" si="0"/>
        <v>427</v>
      </c>
      <c r="J11" s="1">
        <f t="shared" si="0"/>
        <v>367</v>
      </c>
      <c r="K11" s="1">
        <f t="shared" si="0"/>
        <v>400</v>
      </c>
      <c r="L11" s="1">
        <f t="shared" si="0"/>
        <v>569</v>
      </c>
      <c r="M11" s="1">
        <f t="shared" si="0"/>
        <v>1160</v>
      </c>
      <c r="N11" s="1">
        <f t="shared" si="0"/>
        <v>4540</v>
      </c>
      <c r="O11" s="1">
        <f t="shared" si="0"/>
        <v>89872</v>
      </c>
    </row>
    <row r="12" spans="1:15" x14ac:dyDescent="0.25">
      <c r="A12" s="9">
        <v>0</v>
      </c>
      <c r="B12" s="13">
        <f t="shared" ref="B12:G12" si="1">B4/B3</f>
        <v>0.55555555555555558</v>
      </c>
      <c r="C12" s="13">
        <f t="shared" si="1"/>
        <v>0.59782608695652173</v>
      </c>
      <c r="D12" s="13">
        <f t="shared" si="1"/>
        <v>0.64761904761904765</v>
      </c>
      <c r="E12" s="13">
        <f t="shared" si="1"/>
        <v>0.54966887417218546</v>
      </c>
      <c r="F12" s="13">
        <f t="shared" si="1"/>
        <v>0.60465116279069764</v>
      </c>
      <c r="G12" s="13">
        <f t="shared" si="1"/>
        <v>0.67540322580645162</v>
      </c>
      <c r="H12" s="13">
        <f>H4/H3</f>
        <v>0.67234848484848486</v>
      </c>
      <c r="I12" s="13">
        <f t="shared" ref="I12:O12" si="2">I4/I3</f>
        <v>0.70960187353629978</v>
      </c>
      <c r="J12" s="13">
        <f t="shared" si="2"/>
        <v>0.7438692098092643</v>
      </c>
      <c r="K12" s="13">
        <f t="shared" si="2"/>
        <v>0.85750000000000004</v>
      </c>
      <c r="L12" s="13">
        <f t="shared" si="2"/>
        <v>0.88576449912126543</v>
      </c>
      <c r="M12" s="13">
        <f t="shared" si="2"/>
        <v>0.91293103448275859</v>
      </c>
      <c r="N12" s="13">
        <f t="shared" si="2"/>
        <v>0.77533039647577096</v>
      </c>
      <c r="O12" s="13">
        <f t="shared" si="2"/>
        <v>0</v>
      </c>
    </row>
    <row r="13" spans="1:15" x14ac:dyDescent="0.25">
      <c r="A13" s="9" t="s">
        <v>99</v>
      </c>
      <c r="B13" s="14">
        <f>1-B12</f>
        <v>0.44444444444444442</v>
      </c>
      <c r="C13" s="14">
        <f t="shared" ref="C13:O13" si="3">1-C12</f>
        <v>0.40217391304347827</v>
      </c>
      <c r="D13" s="14">
        <f t="shared" si="3"/>
        <v>0.35238095238095235</v>
      </c>
      <c r="E13" s="14">
        <f t="shared" si="3"/>
        <v>0.45033112582781454</v>
      </c>
      <c r="F13" s="14">
        <f t="shared" si="3"/>
        <v>0.39534883720930236</v>
      </c>
      <c r="G13" s="14">
        <f t="shared" si="3"/>
        <v>0.32459677419354838</v>
      </c>
      <c r="H13" s="14">
        <f t="shared" si="3"/>
        <v>0.32765151515151514</v>
      </c>
      <c r="I13" s="14">
        <f t="shared" si="3"/>
        <v>0.29039812646370022</v>
      </c>
      <c r="J13" s="14">
        <f t="shared" si="3"/>
        <v>0.2561307901907357</v>
      </c>
      <c r="K13" s="14">
        <f t="shared" si="3"/>
        <v>0.14249999999999996</v>
      </c>
      <c r="L13" s="14">
        <f t="shared" si="3"/>
        <v>0.11423550087873457</v>
      </c>
      <c r="M13" s="14">
        <f t="shared" si="3"/>
        <v>8.7068965517241415E-2</v>
      </c>
      <c r="N13" s="14">
        <f t="shared" si="3"/>
        <v>0.22466960352422904</v>
      </c>
      <c r="O13" s="14">
        <f t="shared" si="3"/>
        <v>1</v>
      </c>
    </row>
    <row r="15" spans="1:15" x14ac:dyDescent="0.25">
      <c r="A15" s="30" t="s">
        <v>98</v>
      </c>
    </row>
    <row r="16" spans="1:15" x14ac:dyDescent="0.25">
      <c r="A16" s="9" t="s">
        <v>100</v>
      </c>
      <c r="B16" s="1" t="s">
        <v>41</v>
      </c>
      <c r="C16" s="1" t="s">
        <v>42</v>
      </c>
      <c r="D16" s="1" t="s">
        <v>43</v>
      </c>
      <c r="E16" s="1" t="s">
        <v>44</v>
      </c>
      <c r="F16" s="1" t="s">
        <v>45</v>
      </c>
      <c r="G16" s="1" t="s">
        <v>46</v>
      </c>
      <c r="H16" s="1" t="s">
        <v>47</v>
      </c>
      <c r="I16" s="1" t="s">
        <v>48</v>
      </c>
      <c r="J16" s="1" t="s">
        <v>49</v>
      </c>
      <c r="K16" s="1" t="s">
        <v>50</v>
      </c>
      <c r="L16" s="1" t="s">
        <v>51</v>
      </c>
      <c r="M16" s="1" t="s">
        <v>52</v>
      </c>
      <c r="N16" s="1" t="s">
        <v>53</v>
      </c>
      <c r="O16" s="1" t="s">
        <v>101</v>
      </c>
    </row>
    <row r="17" spans="1:15" x14ac:dyDescent="0.25">
      <c r="B17" s="1">
        <v>117</v>
      </c>
      <c r="C17" s="1">
        <v>92</v>
      </c>
      <c r="D17" s="1">
        <v>105</v>
      </c>
      <c r="E17" s="1">
        <v>151</v>
      </c>
      <c r="F17" s="1">
        <v>129</v>
      </c>
      <c r="G17" s="1">
        <v>496</v>
      </c>
      <c r="H17" s="1">
        <v>528</v>
      </c>
      <c r="I17" s="1">
        <v>427</v>
      </c>
      <c r="J17" s="1">
        <v>367</v>
      </c>
      <c r="K17" s="1">
        <v>400</v>
      </c>
      <c r="L17" s="1">
        <v>569</v>
      </c>
      <c r="M17" s="1">
        <v>1160</v>
      </c>
      <c r="N17" s="11">
        <v>4540</v>
      </c>
      <c r="O17" s="11">
        <v>129294</v>
      </c>
    </row>
    <row r="18" spans="1:15" x14ac:dyDescent="0.25">
      <c r="A18" s="9">
        <v>0</v>
      </c>
      <c r="B18" s="1">
        <v>44</v>
      </c>
      <c r="C18" s="1">
        <v>38</v>
      </c>
      <c r="D18" s="1">
        <v>53</v>
      </c>
      <c r="E18" s="1">
        <v>60</v>
      </c>
      <c r="F18" s="1">
        <v>60</v>
      </c>
      <c r="G18" s="1">
        <v>280</v>
      </c>
      <c r="H18" s="1">
        <v>298</v>
      </c>
      <c r="I18" s="1">
        <v>260</v>
      </c>
      <c r="J18" s="1">
        <v>243</v>
      </c>
      <c r="K18" s="1">
        <v>313</v>
      </c>
      <c r="L18" s="1">
        <v>489</v>
      </c>
      <c r="M18" s="1">
        <v>1032</v>
      </c>
      <c r="N18" s="11">
        <v>3169</v>
      </c>
      <c r="O18" s="11"/>
    </row>
    <row r="19" spans="1:15" x14ac:dyDescent="0.25">
      <c r="A19" s="9">
        <v>1</v>
      </c>
      <c r="B19" s="1">
        <v>55</v>
      </c>
      <c r="C19" s="1">
        <v>42</v>
      </c>
      <c r="D19" s="1">
        <v>46</v>
      </c>
      <c r="E19" s="1">
        <v>74</v>
      </c>
      <c r="F19" s="1">
        <v>61</v>
      </c>
      <c r="G19" s="1">
        <v>189</v>
      </c>
      <c r="H19" s="1">
        <v>194</v>
      </c>
      <c r="I19" s="1">
        <v>149</v>
      </c>
      <c r="J19" s="1">
        <v>110</v>
      </c>
      <c r="K19" s="1">
        <v>80</v>
      </c>
      <c r="L19" s="1">
        <v>72</v>
      </c>
      <c r="M19" s="1">
        <v>113</v>
      </c>
      <c r="N19" s="11">
        <v>1185</v>
      </c>
      <c r="O19" s="11">
        <v>99045</v>
      </c>
    </row>
    <row r="20" spans="1:15" x14ac:dyDescent="0.25">
      <c r="A20" s="9">
        <v>2</v>
      </c>
      <c r="B20" s="1">
        <v>13</v>
      </c>
      <c r="C20" s="1">
        <v>11</v>
      </c>
      <c r="D20" s="1">
        <v>5</v>
      </c>
      <c r="E20" s="1">
        <v>12</v>
      </c>
      <c r="F20" s="1">
        <v>8</v>
      </c>
      <c r="G20" s="1">
        <v>20</v>
      </c>
      <c r="H20" s="1">
        <v>27</v>
      </c>
      <c r="I20" s="1">
        <v>13</v>
      </c>
      <c r="J20" s="1">
        <v>13</v>
      </c>
      <c r="K20" s="1">
        <v>5</v>
      </c>
      <c r="L20" s="1">
        <v>5</v>
      </c>
      <c r="M20" s="1">
        <v>12</v>
      </c>
      <c r="N20" s="1">
        <v>144</v>
      </c>
      <c r="O20" s="11">
        <v>21924</v>
      </c>
    </row>
    <row r="21" spans="1:15" x14ac:dyDescent="0.25">
      <c r="A21" s="9">
        <v>3</v>
      </c>
      <c r="B21" s="1">
        <v>4</v>
      </c>
      <c r="C21" s="1">
        <v>1</v>
      </c>
      <c r="D21" s="1">
        <v>1</v>
      </c>
      <c r="E21" s="1">
        <v>4</v>
      </c>
      <c r="F21" s="1">
        <v>0</v>
      </c>
      <c r="G21" s="1">
        <v>6</v>
      </c>
      <c r="H21" s="1">
        <v>8</v>
      </c>
      <c r="I21" s="1">
        <v>2</v>
      </c>
      <c r="J21" s="1">
        <v>1</v>
      </c>
      <c r="K21" s="1">
        <v>1</v>
      </c>
      <c r="L21" s="1">
        <v>2</v>
      </c>
      <c r="M21" s="1">
        <v>1</v>
      </c>
      <c r="N21" s="1">
        <v>31</v>
      </c>
      <c r="O21" s="11">
        <v>6049</v>
      </c>
    </row>
    <row r="22" spans="1:15" x14ac:dyDescent="0.25">
      <c r="A22" s="9">
        <v>4</v>
      </c>
      <c r="B22" s="1">
        <v>0</v>
      </c>
      <c r="C22" s="1">
        <v>0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2</v>
      </c>
      <c r="J22" s="1">
        <v>0</v>
      </c>
      <c r="K22" s="1">
        <v>1</v>
      </c>
      <c r="L22" s="1">
        <v>1</v>
      </c>
      <c r="M22" s="1">
        <v>2</v>
      </c>
      <c r="N22" s="1">
        <v>8</v>
      </c>
      <c r="O22" s="11">
        <v>1732</v>
      </c>
    </row>
    <row r="23" spans="1:15" x14ac:dyDescent="0.25">
      <c r="A23" s="9">
        <v>5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334</v>
      </c>
    </row>
    <row r="24" spans="1:15" x14ac:dyDescent="0.25">
      <c r="A24" s="9">
        <v>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210</v>
      </c>
    </row>
    <row r="26" spans="1:15" x14ac:dyDescent="0.25">
      <c r="B26" s="1">
        <f>SUM(B18:B23)</f>
        <v>117</v>
      </c>
      <c r="C26" s="1">
        <f t="shared" ref="C26:O26" si="4">SUM(C18:C23)</f>
        <v>92</v>
      </c>
      <c r="D26" s="1">
        <f t="shared" si="4"/>
        <v>105</v>
      </c>
      <c r="E26" s="1">
        <f t="shared" si="4"/>
        <v>151</v>
      </c>
      <c r="F26" s="1">
        <f t="shared" si="4"/>
        <v>129</v>
      </c>
      <c r="G26" s="1">
        <f t="shared" si="4"/>
        <v>496</v>
      </c>
      <c r="H26" s="1">
        <f t="shared" si="4"/>
        <v>528</v>
      </c>
      <c r="I26" s="1">
        <f t="shared" si="4"/>
        <v>426</v>
      </c>
      <c r="J26" s="1">
        <f t="shared" si="4"/>
        <v>367</v>
      </c>
      <c r="K26" s="1">
        <f t="shared" si="4"/>
        <v>400</v>
      </c>
      <c r="L26" s="1">
        <f t="shared" si="4"/>
        <v>569</v>
      </c>
      <c r="M26" s="1">
        <f t="shared" si="4"/>
        <v>1160</v>
      </c>
      <c r="N26" s="1">
        <f t="shared" si="4"/>
        <v>4539</v>
      </c>
      <c r="O26" s="1">
        <f t="shared" si="4"/>
        <v>129084</v>
      </c>
    </row>
    <row r="27" spans="1:15" x14ac:dyDescent="0.25">
      <c r="A27" s="9">
        <v>0</v>
      </c>
      <c r="B27" s="13">
        <f t="shared" ref="B27:G27" si="5">B18/B17</f>
        <v>0.37606837606837606</v>
      </c>
      <c r="C27" s="13">
        <f t="shared" si="5"/>
        <v>0.41304347826086957</v>
      </c>
      <c r="D27" s="13">
        <f t="shared" si="5"/>
        <v>0.50476190476190474</v>
      </c>
      <c r="E27" s="13">
        <f t="shared" si="5"/>
        <v>0.39735099337748342</v>
      </c>
      <c r="F27" s="13">
        <f t="shared" si="5"/>
        <v>0.46511627906976744</v>
      </c>
      <c r="G27" s="13">
        <f t="shared" si="5"/>
        <v>0.56451612903225812</v>
      </c>
      <c r="H27" s="13">
        <f>H18/H17</f>
        <v>0.56439393939393945</v>
      </c>
      <c r="I27" s="13">
        <f t="shared" ref="I27:O27" si="6">I18/I17</f>
        <v>0.6088992974238876</v>
      </c>
      <c r="J27" s="13">
        <f t="shared" si="6"/>
        <v>0.66212534059945505</v>
      </c>
      <c r="K27" s="13">
        <f t="shared" si="6"/>
        <v>0.78249999999999997</v>
      </c>
      <c r="L27" s="13">
        <f t="shared" si="6"/>
        <v>0.85940246045694202</v>
      </c>
      <c r="M27" s="13">
        <f t="shared" si="6"/>
        <v>0.8896551724137931</v>
      </c>
      <c r="N27" s="13">
        <f t="shared" si="6"/>
        <v>0.69801762114537447</v>
      </c>
      <c r="O27" s="13">
        <f t="shared" si="6"/>
        <v>0</v>
      </c>
    </row>
    <row r="28" spans="1:15" x14ac:dyDescent="0.25">
      <c r="A28" s="9" t="s">
        <v>99</v>
      </c>
      <c r="B28" s="14">
        <f>1-B27</f>
        <v>0.62393162393162394</v>
      </c>
      <c r="C28" s="14">
        <f t="shared" ref="C28:O28" si="7">1-C27</f>
        <v>0.58695652173913038</v>
      </c>
      <c r="D28" s="14">
        <f t="shared" si="7"/>
        <v>0.49523809523809526</v>
      </c>
      <c r="E28" s="14">
        <f t="shared" si="7"/>
        <v>0.60264900662251653</v>
      </c>
      <c r="F28" s="14">
        <f t="shared" si="7"/>
        <v>0.53488372093023262</v>
      </c>
      <c r="G28" s="14">
        <f t="shared" si="7"/>
        <v>0.43548387096774188</v>
      </c>
      <c r="H28" s="14">
        <f t="shared" si="7"/>
        <v>0.43560606060606055</v>
      </c>
      <c r="I28" s="14">
        <f t="shared" si="7"/>
        <v>0.3911007025761124</v>
      </c>
      <c r="J28" s="14">
        <f t="shared" si="7"/>
        <v>0.33787465940054495</v>
      </c>
      <c r="K28" s="14">
        <f t="shared" si="7"/>
        <v>0.21750000000000003</v>
      </c>
      <c r="L28" s="14">
        <f t="shared" si="7"/>
        <v>0.14059753954305798</v>
      </c>
      <c r="M28" s="14">
        <f t="shared" si="7"/>
        <v>0.1103448275862069</v>
      </c>
      <c r="N28" s="14">
        <f t="shared" si="7"/>
        <v>0.30198237885462553</v>
      </c>
      <c r="O28" s="14">
        <f t="shared" si="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C8028-1D54-450C-AFDB-65D9AE6F159F}">
  <dimension ref="A1:O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N3" sqref="N3:N4"/>
    </sheetView>
  </sheetViews>
  <sheetFormatPr defaultRowHeight="15" x14ac:dyDescent="0.25"/>
  <cols>
    <col min="1" max="1" width="28.85546875" bestFit="1" customWidth="1"/>
    <col min="2" max="13" width="11" style="1" customWidth="1"/>
    <col min="14" max="14" width="14.7109375" style="1" bestFit="1" customWidth="1"/>
    <col min="15" max="15" width="13.7109375" style="1" bestFit="1" customWidth="1"/>
  </cols>
  <sheetData>
    <row r="1" spans="1:15" x14ac:dyDescent="0.25">
      <c r="A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</row>
    <row r="2" spans="1:15" x14ac:dyDescent="0.25">
      <c r="B2" s="1">
        <v>65</v>
      </c>
      <c r="C2" s="1">
        <v>55</v>
      </c>
      <c r="D2" s="1">
        <v>68</v>
      </c>
      <c r="E2" s="1">
        <v>83</v>
      </c>
      <c r="F2" s="1">
        <v>78</v>
      </c>
      <c r="G2" s="1">
        <v>335</v>
      </c>
      <c r="H2" s="1">
        <v>355</v>
      </c>
      <c r="I2" s="1">
        <v>303</v>
      </c>
      <c r="J2" s="1">
        <v>273</v>
      </c>
      <c r="K2" s="1">
        <v>343</v>
      </c>
      <c r="L2" s="1">
        <v>504</v>
      </c>
      <c r="M2" s="1">
        <v>1059</v>
      </c>
      <c r="N2" s="1">
        <v>3520</v>
      </c>
    </row>
    <row r="3" spans="1:15" x14ac:dyDescent="0.25">
      <c r="A3" t="s">
        <v>55</v>
      </c>
      <c r="B3" s="1">
        <v>19</v>
      </c>
      <c r="C3" s="1">
        <v>9</v>
      </c>
      <c r="D3" s="1">
        <v>22</v>
      </c>
      <c r="E3" s="1">
        <v>37</v>
      </c>
      <c r="F3" s="1">
        <v>36</v>
      </c>
      <c r="G3" s="1">
        <v>108</v>
      </c>
      <c r="H3" s="1">
        <v>98</v>
      </c>
      <c r="I3" s="1">
        <v>66</v>
      </c>
      <c r="J3" s="1">
        <v>63</v>
      </c>
      <c r="K3" s="1">
        <v>38</v>
      </c>
      <c r="L3" s="1">
        <v>46</v>
      </c>
      <c r="M3" s="1">
        <v>71</v>
      </c>
      <c r="N3" s="1">
        <v>613</v>
      </c>
      <c r="O3" s="11">
        <v>36907</v>
      </c>
    </row>
    <row r="4" spans="1:15" x14ac:dyDescent="0.25">
      <c r="A4" t="s">
        <v>56</v>
      </c>
      <c r="B4" s="1">
        <v>6</v>
      </c>
      <c r="C4" s="1">
        <v>9</v>
      </c>
      <c r="D4" s="1">
        <v>10</v>
      </c>
      <c r="E4" s="1">
        <v>14</v>
      </c>
      <c r="F4" s="1">
        <v>9</v>
      </c>
      <c r="G4" s="1">
        <v>15</v>
      </c>
      <c r="H4" s="1">
        <v>29</v>
      </c>
      <c r="I4" s="1">
        <v>17</v>
      </c>
      <c r="J4" s="1">
        <v>14</v>
      </c>
      <c r="K4" s="1">
        <v>8</v>
      </c>
      <c r="L4" s="1">
        <v>9</v>
      </c>
      <c r="M4" s="1">
        <v>8</v>
      </c>
      <c r="N4" s="1">
        <v>148</v>
      </c>
      <c r="O4" s="11">
        <v>13936</v>
      </c>
    </row>
    <row r="5" spans="1:15" x14ac:dyDescent="0.25">
      <c r="A5" t="s">
        <v>57</v>
      </c>
      <c r="B5" s="1">
        <v>2</v>
      </c>
      <c r="C5" s="1">
        <v>4</v>
      </c>
      <c r="D5" s="1">
        <v>3</v>
      </c>
      <c r="E5" s="1">
        <v>3</v>
      </c>
      <c r="F5" s="1">
        <v>2</v>
      </c>
      <c r="G5" s="1">
        <v>16</v>
      </c>
      <c r="H5" s="1">
        <v>19</v>
      </c>
      <c r="I5" s="1">
        <v>21</v>
      </c>
      <c r="J5" s="1">
        <v>9</v>
      </c>
      <c r="K5" s="1">
        <v>7</v>
      </c>
      <c r="L5" s="1">
        <v>5</v>
      </c>
      <c r="M5" s="1">
        <v>6</v>
      </c>
      <c r="N5" s="1">
        <v>97</v>
      </c>
      <c r="O5" s="11">
        <v>16020</v>
      </c>
    </row>
    <row r="6" spans="1:15" x14ac:dyDescent="0.25">
      <c r="A6" t="s">
        <v>58</v>
      </c>
      <c r="B6" s="1">
        <v>23</v>
      </c>
      <c r="C6" s="1">
        <v>6</v>
      </c>
      <c r="D6" s="1">
        <v>2</v>
      </c>
      <c r="E6" s="1">
        <v>3</v>
      </c>
      <c r="F6" s="1">
        <v>2</v>
      </c>
      <c r="G6" s="1">
        <v>4</v>
      </c>
      <c r="H6" s="1">
        <v>9</v>
      </c>
      <c r="I6" s="1">
        <v>5</v>
      </c>
      <c r="J6" s="1">
        <v>1</v>
      </c>
      <c r="K6" s="1">
        <v>0</v>
      </c>
      <c r="L6" s="1">
        <v>0</v>
      </c>
      <c r="M6" s="1">
        <v>1</v>
      </c>
      <c r="N6" s="1">
        <v>56</v>
      </c>
      <c r="O6" s="11">
        <v>17713</v>
      </c>
    </row>
    <row r="7" spans="1:15" x14ac:dyDescent="0.25">
      <c r="A7" t="s">
        <v>59</v>
      </c>
      <c r="B7" s="1">
        <v>1</v>
      </c>
      <c r="C7" s="1">
        <v>7</v>
      </c>
      <c r="D7" s="1">
        <v>0</v>
      </c>
      <c r="E7" s="1">
        <v>5</v>
      </c>
      <c r="F7" s="1">
        <v>0</v>
      </c>
      <c r="G7" s="1">
        <v>8</v>
      </c>
      <c r="H7" s="1">
        <v>11</v>
      </c>
      <c r="I7" s="1">
        <v>6</v>
      </c>
      <c r="J7" s="1">
        <v>4</v>
      </c>
      <c r="K7" s="1">
        <v>0</v>
      </c>
      <c r="L7" s="1">
        <v>2</v>
      </c>
      <c r="M7" s="1">
        <v>3</v>
      </c>
      <c r="N7" s="1">
        <v>47</v>
      </c>
      <c r="O7" s="1">
        <v>702</v>
      </c>
    </row>
    <row r="8" spans="1:15" x14ac:dyDescent="0.25">
      <c r="A8" t="s">
        <v>60</v>
      </c>
      <c r="B8" s="1">
        <v>1</v>
      </c>
      <c r="C8" s="1">
        <v>1</v>
      </c>
      <c r="D8" s="1">
        <v>0</v>
      </c>
      <c r="E8" s="1">
        <v>1</v>
      </c>
      <c r="F8" s="1">
        <v>1</v>
      </c>
      <c r="G8" s="1">
        <v>2</v>
      </c>
      <c r="H8" s="1">
        <v>3</v>
      </c>
      <c r="I8" s="1">
        <v>4</v>
      </c>
      <c r="J8" s="1">
        <v>6</v>
      </c>
      <c r="K8" s="1">
        <v>2</v>
      </c>
      <c r="L8" s="1">
        <v>3</v>
      </c>
      <c r="M8" s="1">
        <v>6</v>
      </c>
      <c r="N8" s="1">
        <v>30</v>
      </c>
      <c r="O8" s="1">
        <v>782</v>
      </c>
    </row>
    <row r="9" spans="1:15" x14ac:dyDescent="0.25">
      <c r="A9" t="s">
        <v>61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5</v>
      </c>
      <c r="H9" s="1">
        <v>9</v>
      </c>
      <c r="I9" s="1">
        <v>3</v>
      </c>
      <c r="J9" s="1">
        <v>0</v>
      </c>
      <c r="K9" s="1">
        <v>0</v>
      </c>
      <c r="L9" s="1">
        <v>1</v>
      </c>
      <c r="M9" s="1">
        <v>3</v>
      </c>
      <c r="N9" s="1">
        <v>22</v>
      </c>
      <c r="O9" s="1">
        <v>432</v>
      </c>
    </row>
    <row r="10" spans="1:15" x14ac:dyDescent="0.25">
      <c r="A10" t="s">
        <v>62</v>
      </c>
      <c r="B10" s="1">
        <v>0</v>
      </c>
      <c r="C10" s="1">
        <v>0</v>
      </c>
      <c r="D10" s="1">
        <v>1</v>
      </c>
      <c r="E10" s="1">
        <v>2</v>
      </c>
      <c r="F10" s="1">
        <v>0</v>
      </c>
      <c r="G10" s="1">
        <v>1</v>
      </c>
      <c r="H10" s="1">
        <v>5</v>
      </c>
      <c r="I10" s="1">
        <v>1</v>
      </c>
      <c r="J10" s="1">
        <v>3</v>
      </c>
      <c r="K10" s="1">
        <v>0</v>
      </c>
      <c r="L10" s="1">
        <v>1</v>
      </c>
      <c r="M10" s="1">
        <v>6</v>
      </c>
      <c r="N10" s="1">
        <v>20</v>
      </c>
      <c r="O10" s="1">
        <v>390</v>
      </c>
    </row>
    <row r="11" spans="1:15" x14ac:dyDescent="0.25">
      <c r="A11" t="s">
        <v>63</v>
      </c>
      <c r="B11" s="1">
        <v>2</v>
      </c>
      <c r="C11" s="1">
        <v>1</v>
      </c>
      <c r="D11" s="1">
        <v>0</v>
      </c>
      <c r="E11" s="1">
        <v>2</v>
      </c>
      <c r="F11" s="1">
        <v>0</v>
      </c>
      <c r="G11" s="1">
        <v>2</v>
      </c>
      <c r="H11" s="1">
        <v>2</v>
      </c>
      <c r="I11" s="1">
        <v>0</v>
      </c>
      <c r="J11" s="1">
        <v>2</v>
      </c>
      <c r="K11" s="1">
        <v>0</v>
      </c>
      <c r="L11" s="1">
        <v>1</v>
      </c>
      <c r="M11" s="1">
        <v>0</v>
      </c>
      <c r="N11" s="1">
        <v>12</v>
      </c>
      <c r="O11" s="11">
        <v>600</v>
      </c>
    </row>
    <row r="12" spans="1:15" x14ac:dyDescent="0.25">
      <c r="A12" t="s">
        <v>64</v>
      </c>
      <c r="B12" s="1">
        <v>3</v>
      </c>
      <c r="C12" s="1">
        <v>0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6</v>
      </c>
      <c r="O12" s="1">
        <v>360</v>
      </c>
    </row>
    <row r="13" spans="1:15" x14ac:dyDescent="0.25">
      <c r="A13" t="s">
        <v>65</v>
      </c>
      <c r="B13" s="1">
        <v>1</v>
      </c>
      <c r="C13" s="1">
        <v>0</v>
      </c>
      <c r="D13" s="1">
        <v>0</v>
      </c>
      <c r="E13" s="1">
        <v>1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5</v>
      </c>
      <c r="O13" s="11">
        <v>30</v>
      </c>
    </row>
    <row r="14" spans="1:15" x14ac:dyDescent="0.25">
      <c r="A14" t="s">
        <v>66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5</v>
      </c>
      <c r="O14" s="1">
        <v>200</v>
      </c>
    </row>
    <row r="15" spans="1:15" x14ac:dyDescent="0.25">
      <c r="A15" t="s">
        <v>67</v>
      </c>
      <c r="B15" s="1">
        <v>0</v>
      </c>
      <c r="C15" s="1">
        <v>0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4</v>
      </c>
      <c r="O15" s="1">
        <v>0</v>
      </c>
    </row>
    <row r="16" spans="1:15" x14ac:dyDescent="0.25">
      <c r="A16" t="s">
        <v>68</v>
      </c>
      <c r="B16" s="1">
        <v>0</v>
      </c>
      <c r="C16" s="1">
        <v>1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800</v>
      </c>
    </row>
    <row r="17" spans="1:15" x14ac:dyDescent="0.25">
      <c r="A17" t="s">
        <v>69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1">
        <v>1</v>
      </c>
      <c r="O17" s="11">
        <v>0</v>
      </c>
    </row>
    <row r="18" spans="1:15" x14ac:dyDescent="0.25">
      <c r="A18" t="s">
        <v>70</v>
      </c>
      <c r="B18" s="1">
        <v>0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1">
        <v>1000</v>
      </c>
    </row>
    <row r="20" spans="1:15" x14ac:dyDescent="0.25">
      <c r="N20" s="1">
        <f>SUM(N2:N18)</f>
        <v>4589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0E8E-2333-4B3B-9A15-2970232D6EEA}">
  <dimension ref="A1:O2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3" sqref="F23"/>
    </sheetView>
  </sheetViews>
  <sheetFormatPr defaultRowHeight="15" x14ac:dyDescent="0.25"/>
  <cols>
    <col min="1" max="1" width="18.85546875" style="9" bestFit="1" customWidth="1"/>
    <col min="2" max="15" width="12.28515625" style="1" customWidth="1"/>
  </cols>
  <sheetData>
    <row r="1" spans="1:15" x14ac:dyDescent="0.25">
      <c r="A1" s="9" t="s">
        <v>81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</row>
    <row r="2" spans="1:15" x14ac:dyDescent="0.25">
      <c r="B2" s="1">
        <v>65</v>
      </c>
      <c r="C2" s="1">
        <v>55</v>
      </c>
      <c r="D2" s="1">
        <v>68</v>
      </c>
      <c r="E2" s="1">
        <v>83</v>
      </c>
      <c r="F2" s="1">
        <v>78</v>
      </c>
      <c r="G2" s="1">
        <v>335</v>
      </c>
      <c r="H2" s="1">
        <v>355</v>
      </c>
      <c r="I2" s="1">
        <v>303</v>
      </c>
      <c r="J2" s="1">
        <v>273</v>
      </c>
      <c r="K2" s="1">
        <v>343</v>
      </c>
      <c r="L2" s="1">
        <v>504</v>
      </c>
      <c r="M2" s="1">
        <v>1059</v>
      </c>
      <c r="N2" s="11">
        <v>3520</v>
      </c>
    </row>
    <row r="3" spans="1:15" x14ac:dyDescent="0.25">
      <c r="A3" s="9">
        <v>-8</v>
      </c>
      <c r="B3" s="1">
        <v>4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4</v>
      </c>
      <c r="O3" s="1">
        <v>580</v>
      </c>
    </row>
    <row r="4" spans="1:15" x14ac:dyDescent="0.25">
      <c r="A4" s="9">
        <v>-7</v>
      </c>
      <c r="B4" s="1">
        <v>2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178</v>
      </c>
    </row>
    <row r="5" spans="1:15" x14ac:dyDescent="0.25">
      <c r="A5" s="9">
        <v>-6</v>
      </c>
      <c r="B5" s="1">
        <v>1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120</v>
      </c>
    </row>
    <row r="6" spans="1:15" x14ac:dyDescent="0.25">
      <c r="A6" s="9">
        <v>-5</v>
      </c>
      <c r="B6" s="1">
        <v>3</v>
      </c>
      <c r="C6" s="1">
        <v>4</v>
      </c>
      <c r="D6" s="1">
        <v>0</v>
      </c>
      <c r="E6" s="1">
        <v>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10</v>
      </c>
      <c r="O6" s="1">
        <v>765</v>
      </c>
    </row>
    <row r="7" spans="1:15" x14ac:dyDescent="0.25">
      <c r="A7" s="9">
        <v>-4</v>
      </c>
      <c r="B7" s="1">
        <v>5</v>
      </c>
      <c r="C7" s="1">
        <v>3</v>
      </c>
      <c r="D7" s="1">
        <v>1</v>
      </c>
      <c r="E7" s="1">
        <v>3</v>
      </c>
      <c r="F7" s="1">
        <v>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14</v>
      </c>
      <c r="O7" s="11">
        <v>1401</v>
      </c>
    </row>
    <row r="8" spans="1:15" x14ac:dyDescent="0.25">
      <c r="A8" s="9">
        <v>-3</v>
      </c>
      <c r="B8" s="1">
        <v>2</v>
      </c>
      <c r="C8" s="1">
        <v>4</v>
      </c>
      <c r="D8" s="1">
        <v>2</v>
      </c>
      <c r="E8" s="1">
        <v>7</v>
      </c>
      <c r="F8" s="1">
        <v>1</v>
      </c>
      <c r="G8" s="1">
        <v>8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24</v>
      </c>
      <c r="O8" s="11">
        <v>2612</v>
      </c>
    </row>
    <row r="9" spans="1:15" x14ac:dyDescent="0.25">
      <c r="A9" s="9">
        <v>-2</v>
      </c>
      <c r="B9" s="1">
        <v>4</v>
      </c>
      <c r="C9" s="1">
        <v>1</v>
      </c>
      <c r="D9" s="1">
        <v>2</v>
      </c>
      <c r="E9" s="1">
        <v>4</v>
      </c>
      <c r="F9" s="1">
        <v>2</v>
      </c>
      <c r="G9" s="1">
        <v>13</v>
      </c>
      <c r="H9" s="1">
        <v>10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36</v>
      </c>
      <c r="O9" s="11">
        <v>2194</v>
      </c>
    </row>
    <row r="10" spans="1:15" ht="15.75" thickBot="1" x14ac:dyDescent="0.3">
      <c r="A10" s="9">
        <v>-1</v>
      </c>
      <c r="B10" s="1">
        <v>3</v>
      </c>
      <c r="C10" s="1">
        <v>2</v>
      </c>
      <c r="D10" s="1">
        <v>3</v>
      </c>
      <c r="E10" s="1">
        <v>9</v>
      </c>
      <c r="F10" s="1">
        <v>3</v>
      </c>
      <c r="G10" s="1">
        <v>17</v>
      </c>
      <c r="H10" s="1">
        <v>16</v>
      </c>
      <c r="I10" s="1">
        <v>7</v>
      </c>
      <c r="J10" s="1">
        <v>1</v>
      </c>
      <c r="K10" s="1">
        <v>0</v>
      </c>
      <c r="L10" s="1">
        <v>0</v>
      </c>
      <c r="M10" s="1">
        <v>0</v>
      </c>
      <c r="N10" s="1">
        <v>61</v>
      </c>
      <c r="O10" s="11">
        <v>4262</v>
      </c>
    </row>
    <row r="11" spans="1:15" ht="15.75" thickBot="1" x14ac:dyDescent="0.3">
      <c r="A11" s="15">
        <v>0</v>
      </c>
      <c r="B11" s="16">
        <v>39</v>
      </c>
      <c r="C11" s="16">
        <v>20</v>
      </c>
      <c r="D11" s="16">
        <v>16</v>
      </c>
      <c r="E11" s="16">
        <v>26</v>
      </c>
      <c r="F11" s="16">
        <v>23</v>
      </c>
      <c r="G11" s="16">
        <v>73</v>
      </c>
      <c r="H11" s="16">
        <v>86</v>
      </c>
      <c r="I11" s="16">
        <v>46</v>
      </c>
      <c r="J11" s="16">
        <v>15</v>
      </c>
      <c r="K11" s="16">
        <v>0</v>
      </c>
      <c r="L11" s="16">
        <v>0</v>
      </c>
      <c r="M11" s="16">
        <v>0</v>
      </c>
      <c r="N11" s="16">
        <v>344</v>
      </c>
      <c r="O11" s="17">
        <v>37609</v>
      </c>
    </row>
    <row r="12" spans="1:15" x14ac:dyDescent="0.25">
      <c r="A12" s="9">
        <v>1</v>
      </c>
      <c r="B12" s="1">
        <v>0</v>
      </c>
      <c r="C12" s="1">
        <v>5</v>
      </c>
      <c r="D12" s="1">
        <v>8</v>
      </c>
      <c r="E12" s="1">
        <v>11</v>
      </c>
      <c r="F12" s="1">
        <v>11</v>
      </c>
      <c r="G12" s="1">
        <v>17</v>
      </c>
      <c r="H12" s="1">
        <v>26</v>
      </c>
      <c r="I12" s="1">
        <v>29</v>
      </c>
      <c r="J12" s="1">
        <v>24</v>
      </c>
      <c r="K12" s="1">
        <v>8</v>
      </c>
      <c r="L12" s="1">
        <v>0</v>
      </c>
      <c r="M12" s="1">
        <v>0</v>
      </c>
      <c r="N12" s="1">
        <v>139</v>
      </c>
      <c r="O12" s="11">
        <v>9466</v>
      </c>
    </row>
    <row r="13" spans="1:15" x14ac:dyDescent="0.25">
      <c r="A13" s="9">
        <v>2</v>
      </c>
      <c r="B13" s="1">
        <v>0</v>
      </c>
      <c r="C13" s="1">
        <v>2</v>
      </c>
      <c r="D13" s="1">
        <v>4</v>
      </c>
      <c r="E13" s="1">
        <v>2</v>
      </c>
      <c r="F13" s="1">
        <v>3</v>
      </c>
      <c r="G13" s="1">
        <v>11</v>
      </c>
      <c r="H13" s="1">
        <v>12</v>
      </c>
      <c r="I13" s="1">
        <v>17</v>
      </c>
      <c r="J13" s="1">
        <v>14</v>
      </c>
      <c r="K13" s="1">
        <v>14</v>
      </c>
      <c r="L13" s="1">
        <v>11</v>
      </c>
      <c r="M13" s="1">
        <v>1</v>
      </c>
      <c r="N13" s="1">
        <v>91</v>
      </c>
      <c r="O13" s="11">
        <v>6887</v>
      </c>
    </row>
    <row r="14" spans="1:15" x14ac:dyDescent="0.25">
      <c r="A14" s="9">
        <v>3</v>
      </c>
      <c r="B14" s="1">
        <v>0</v>
      </c>
      <c r="C14" s="1">
        <v>0</v>
      </c>
      <c r="D14" s="1">
        <v>1</v>
      </c>
      <c r="E14" s="1">
        <v>6</v>
      </c>
      <c r="F14" s="1">
        <v>6</v>
      </c>
      <c r="G14" s="1">
        <v>12</v>
      </c>
      <c r="H14" s="1">
        <v>5</v>
      </c>
      <c r="I14" s="1">
        <v>10</v>
      </c>
      <c r="J14" s="1">
        <v>16</v>
      </c>
      <c r="K14" s="1">
        <v>11</v>
      </c>
      <c r="L14" s="1">
        <v>17</v>
      </c>
      <c r="M14" s="1">
        <v>12</v>
      </c>
      <c r="N14" s="1">
        <v>96</v>
      </c>
      <c r="O14" s="11">
        <v>6763</v>
      </c>
    </row>
    <row r="15" spans="1:15" x14ac:dyDescent="0.25">
      <c r="A15" s="9">
        <v>4</v>
      </c>
      <c r="B15" s="1">
        <v>0</v>
      </c>
      <c r="C15" s="1">
        <v>0</v>
      </c>
      <c r="D15" s="1">
        <v>0</v>
      </c>
      <c r="E15" s="1">
        <v>3</v>
      </c>
      <c r="F15" s="1">
        <v>2</v>
      </c>
      <c r="G15" s="1">
        <v>6</v>
      </c>
      <c r="H15" s="1">
        <v>11</v>
      </c>
      <c r="I15" s="1">
        <v>5</v>
      </c>
      <c r="J15" s="1">
        <v>8</v>
      </c>
      <c r="K15" s="1">
        <v>9</v>
      </c>
      <c r="L15" s="1">
        <v>14</v>
      </c>
      <c r="M15" s="1">
        <v>25</v>
      </c>
      <c r="N15" s="1">
        <v>83</v>
      </c>
      <c r="O15" s="11">
        <v>5102</v>
      </c>
    </row>
    <row r="16" spans="1:15" x14ac:dyDescent="0.25">
      <c r="A16" s="9">
        <v>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7</v>
      </c>
      <c r="H16" s="1">
        <v>8</v>
      </c>
      <c r="I16" s="1">
        <v>3</v>
      </c>
      <c r="J16" s="1">
        <v>5</v>
      </c>
      <c r="K16" s="1">
        <v>7</v>
      </c>
      <c r="L16" s="1">
        <v>6</v>
      </c>
      <c r="M16" s="1">
        <v>24</v>
      </c>
      <c r="N16" s="1">
        <v>60</v>
      </c>
      <c r="O16" s="11">
        <v>4074</v>
      </c>
    </row>
    <row r="17" spans="1:15" x14ac:dyDescent="0.25">
      <c r="A17" s="9">
        <v>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2</v>
      </c>
      <c r="H17" s="1">
        <v>9</v>
      </c>
      <c r="I17" s="1">
        <v>5</v>
      </c>
      <c r="J17" s="1">
        <v>6</v>
      </c>
      <c r="K17" s="1">
        <v>2</v>
      </c>
      <c r="L17" s="1">
        <v>9</v>
      </c>
      <c r="M17" s="1">
        <v>15</v>
      </c>
      <c r="N17" s="1">
        <v>48</v>
      </c>
      <c r="O17" s="11">
        <v>2504</v>
      </c>
    </row>
    <row r="18" spans="1:15" x14ac:dyDescent="0.25">
      <c r="A18" s="9">
        <v>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5</v>
      </c>
      <c r="I18" s="1">
        <v>7</v>
      </c>
      <c r="J18" s="1">
        <v>3</v>
      </c>
      <c r="K18" s="1">
        <v>1</v>
      </c>
      <c r="L18" s="1">
        <v>0</v>
      </c>
      <c r="M18" s="1">
        <v>3</v>
      </c>
      <c r="N18" s="1">
        <v>19</v>
      </c>
      <c r="O18" s="11">
        <v>1943</v>
      </c>
    </row>
    <row r="19" spans="1:15" x14ac:dyDescent="0.25">
      <c r="A19" s="9">
        <v>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5</v>
      </c>
      <c r="K19" s="1">
        <v>3</v>
      </c>
      <c r="L19" s="1">
        <v>4</v>
      </c>
      <c r="M19" s="1">
        <v>5</v>
      </c>
      <c r="N19" s="1">
        <v>18</v>
      </c>
      <c r="O19" s="11">
        <v>1454</v>
      </c>
    </row>
    <row r="20" spans="1:15" x14ac:dyDescent="0.25">
      <c r="A20" s="9">
        <v>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2</v>
      </c>
      <c r="L20" s="1">
        <v>2</v>
      </c>
      <c r="M20" s="1">
        <v>8</v>
      </c>
      <c r="N20" s="1">
        <v>14</v>
      </c>
      <c r="O20" s="1">
        <v>756</v>
      </c>
    </row>
    <row r="21" spans="1:15" x14ac:dyDescent="0.25">
      <c r="A21" s="9">
        <v>10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L21" s="1">
        <v>4</v>
      </c>
      <c r="M21" s="1">
        <v>4</v>
      </c>
      <c r="N21" s="1">
        <v>9</v>
      </c>
      <c r="O21" s="1">
        <v>478</v>
      </c>
    </row>
    <row r="22" spans="1:15" x14ac:dyDescent="0.25">
      <c r="A22" s="9">
        <v>11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7</v>
      </c>
      <c r="N22" s="1">
        <v>8</v>
      </c>
      <c r="O22" s="1">
        <v>725</v>
      </c>
    </row>
    <row r="23" spans="1:15" x14ac:dyDescent="0.25">
      <c r="B23" s="1">
        <f>SUM(B3:B22)</f>
        <v>63</v>
      </c>
      <c r="C23" s="1">
        <f>SUM(C3:C22)</f>
        <v>42</v>
      </c>
      <c r="D23" s="1">
        <f t="shared" ref="D23:N23" si="0">SUM(D3:D22)</f>
        <v>38</v>
      </c>
      <c r="E23" s="1">
        <f t="shared" si="0"/>
        <v>74</v>
      </c>
      <c r="F23" s="1">
        <f t="shared" si="0"/>
        <v>53</v>
      </c>
      <c r="G23" s="1">
        <f t="shared" si="0"/>
        <v>166</v>
      </c>
      <c r="H23" s="1">
        <f t="shared" si="0"/>
        <v>188</v>
      </c>
      <c r="I23" s="1">
        <f t="shared" si="0"/>
        <v>130</v>
      </c>
      <c r="J23" s="1">
        <f t="shared" si="0"/>
        <v>99</v>
      </c>
      <c r="K23" s="1">
        <f t="shared" si="0"/>
        <v>58</v>
      </c>
      <c r="L23" s="1">
        <f t="shared" si="0"/>
        <v>68</v>
      </c>
      <c r="M23" s="1">
        <f t="shared" si="0"/>
        <v>104</v>
      </c>
      <c r="N23" s="1">
        <f t="shared" si="0"/>
        <v>1083</v>
      </c>
    </row>
    <row r="24" spans="1:15" x14ac:dyDescent="0.25">
      <c r="B24" s="1">
        <f>SUM(B23,B2)</f>
        <v>128</v>
      </c>
      <c r="C24" s="1">
        <f>SUM(C23,C2)</f>
        <v>97</v>
      </c>
      <c r="D24" s="1">
        <f t="shared" ref="D24:N24" si="1">SUM(D23,D2)</f>
        <v>106</v>
      </c>
      <c r="E24" s="1">
        <f t="shared" si="1"/>
        <v>157</v>
      </c>
      <c r="F24" s="1">
        <f t="shared" si="1"/>
        <v>131</v>
      </c>
      <c r="G24" s="1">
        <f t="shared" si="1"/>
        <v>501</v>
      </c>
      <c r="H24" s="1">
        <f t="shared" si="1"/>
        <v>543</v>
      </c>
      <c r="I24" s="1">
        <f t="shared" si="1"/>
        <v>433</v>
      </c>
      <c r="J24" s="1">
        <f t="shared" si="1"/>
        <v>372</v>
      </c>
      <c r="K24" s="1">
        <f t="shared" si="1"/>
        <v>401</v>
      </c>
      <c r="L24" s="1">
        <f t="shared" si="1"/>
        <v>572</v>
      </c>
      <c r="M24" s="1">
        <f t="shared" si="1"/>
        <v>1163</v>
      </c>
      <c r="N24" s="1">
        <f t="shared" si="1"/>
        <v>4603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2492-34BC-4CB3-A252-2942E1E8E1DA}">
  <dimension ref="D2:F5"/>
  <sheetViews>
    <sheetView workbookViewId="0">
      <selection activeCell="D5" sqref="D5"/>
    </sheetView>
  </sheetViews>
  <sheetFormatPr defaultRowHeight="15" x14ac:dyDescent="0.25"/>
  <cols>
    <col min="5" max="6" width="9.140625" style="1"/>
  </cols>
  <sheetData>
    <row r="2" spans="4:6" x14ac:dyDescent="0.25">
      <c r="D2" s="1">
        <v>60</v>
      </c>
      <c r="E2" s="14">
        <v>1</v>
      </c>
      <c r="F2" s="1">
        <f>E2*D2</f>
        <v>60</v>
      </c>
    </row>
    <row r="3" spans="4:6" x14ac:dyDescent="0.25">
      <c r="D3" s="1">
        <v>62</v>
      </c>
      <c r="E3" s="14">
        <v>0.5</v>
      </c>
      <c r="F3" s="1">
        <f t="shared" ref="F3:F4" si="0">E3*D3</f>
        <v>31</v>
      </c>
    </row>
    <row r="4" spans="4:6" x14ac:dyDescent="0.25">
      <c r="D4" s="1">
        <v>65</v>
      </c>
      <c r="E4" s="14">
        <v>0.3</v>
      </c>
      <c r="F4" s="1">
        <f t="shared" si="0"/>
        <v>19.5</v>
      </c>
    </row>
    <row r="5" spans="4:6" x14ac:dyDescent="0.25">
      <c r="D5" s="1">
        <f>SUM(D2:D4)</f>
        <v>187</v>
      </c>
      <c r="F5" s="1">
        <f>SUM(F2:F4)</f>
        <v>110.5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by_purchase_count</vt:lpstr>
      <vt:lpstr>by_product_purchased</vt:lpstr>
      <vt:lpstr>by_months_out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Calla</dc:creator>
  <cp:lastModifiedBy>Steve Calla</cp:lastModifiedBy>
  <dcterms:created xsi:type="dcterms:W3CDTF">2015-06-05T18:17:20Z</dcterms:created>
  <dcterms:modified xsi:type="dcterms:W3CDTF">2024-09-23T02:38:21Z</dcterms:modified>
</cp:coreProperties>
</file>