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\Documents\WashU Data Analytics\"/>
    </mc:Choice>
  </mc:AlternateContent>
  <xr:revisionPtr revIDLastSave="0" documentId="13_ncr:1_{CC3E8D68-6AA7-4093-AA55-6454F861E8F1}" xr6:coauthVersionLast="36" xr6:coauthVersionMax="36" xr10:uidLastSave="{00000000-0000-0000-0000-000000000000}"/>
  <bookViews>
    <workbookView xWindow="0" yWindow="0" windowWidth="20490" windowHeight="7545" firstSheet="2" activeTab="4" xr2:uid="{00000000-000D-0000-FFFF-FFFF00000000}"/>
  </bookViews>
  <sheets>
    <sheet name="Kickstarter Data" sheetId="1" r:id="rId1"/>
    <sheet name="Parent Category Pivot" sheetId="2" r:id="rId2"/>
    <sheet name="Sub-Category Pivot" sheetId="3" r:id="rId3"/>
    <sheet name="Date Created Pivot" sheetId="4" r:id="rId4"/>
    <sheet name="Bonus Sheet" sheetId="6" r:id="rId5"/>
    <sheet name="Misc Pivots" sheetId="5" r:id="rId6"/>
  </sheets>
  <definedNames>
    <definedName name="_xlnm._FilterDatabase" localSheetId="0" hidden="1">'Kickstarter Data'!$D$1:$D$4115</definedName>
    <definedName name="GoalData">'Kickstarter Data'!$D:$D</definedName>
    <definedName name="StateData">'Kickstarter Data'!$F:$F</definedName>
    <definedName name="UpperBounds">'Bonus Sheet'!$B$17:$B$28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0" i="6"/>
  <c r="C13" i="6"/>
  <c r="C12" i="6"/>
  <c r="C11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F7" i="6" s="1"/>
  <c r="B6" i="6"/>
  <c r="B5" i="6"/>
  <c r="F5" i="6" s="1"/>
  <c r="B4" i="6"/>
  <c r="F4" i="6" s="1"/>
  <c r="B3" i="6"/>
  <c r="F3" i="6" s="1"/>
  <c r="B2" i="6"/>
  <c r="E13" i="6"/>
  <c r="E12" i="6"/>
  <c r="E11" i="6"/>
  <c r="E10" i="6"/>
  <c r="E9" i="6"/>
  <c r="E8" i="6"/>
  <c r="E7" i="6"/>
  <c r="E6" i="6"/>
  <c r="E5" i="6"/>
  <c r="E4" i="6"/>
  <c r="E3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F6" i="6"/>
  <c r="F10" i="6"/>
  <c r="G2" i="6"/>
  <c r="G6" i="6"/>
  <c r="G11" i="6"/>
  <c r="H2" i="6"/>
  <c r="H6" i="6"/>
  <c r="H10" i="6"/>
  <c r="F11" i="6"/>
  <c r="G3" i="6"/>
  <c r="G7" i="6"/>
  <c r="G12" i="6"/>
  <c r="H3" i="6"/>
  <c r="H7" i="6"/>
  <c r="H11" i="6"/>
  <c r="F8" i="6"/>
  <c r="F12" i="6"/>
  <c r="G4" i="6"/>
  <c r="G8" i="6"/>
  <c r="G13" i="6"/>
  <c r="H4" i="6"/>
  <c r="H8" i="6"/>
  <c r="H12" i="6"/>
  <c r="F9" i="6"/>
  <c r="F13" i="6"/>
  <c r="G5" i="6"/>
  <c r="G9" i="6"/>
  <c r="G10" i="6"/>
  <c r="H5" i="6"/>
  <c r="H9" i="6"/>
  <c r="H13" i="6"/>
</calcChain>
</file>

<file path=xl/sharedStrings.xml><?xml version="1.0" encoding="utf-8"?>
<sst xmlns="http://schemas.openxmlformats.org/spreadsheetml/2006/main" count="33096" uniqueCount="8409">
  <si>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</si>
  <si>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</si>
  <si>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</si>
  <si>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</si>
  <si>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</si>
  <si>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</si>
  <si>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</si>
  <si>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</si>
  <si>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</si>
  <si>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</si>
  <si>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</si>
  <si>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</si>
  <si>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</si>
  <si>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</si>
  <si>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</si>
  <si>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</si>
  <si>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</si>
  <si>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</si>
  <si>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</si>
  <si>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</si>
  <si>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</si>
  <si>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</si>
  <si>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</si>
  <si>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</si>
  <si>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</si>
  <si>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</si>
  <si>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</si>
  <si>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</si>
  <si>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</si>
  <si>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</si>
  <si>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</si>
  <si>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</si>
  <si>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</si>
  <si>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</si>
  <si>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</si>
  <si>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</si>
  <si>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</si>
  <si>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</si>
  <si>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</si>
  <si>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</si>
  <si>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</si>
  <si>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</si>
  <si>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</si>
  <si>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</si>
  <si>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</si>
  <si>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</si>
  <si>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</si>
  <si>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</si>
  <si>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</si>
  <si>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</si>
  <si>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</si>
  <si>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</si>
  <si>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</si>
  <si>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</si>
  <si>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</si>
  <si>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</si>
  <si>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</si>
  <si>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</si>
  <si>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</si>
  <si>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</si>
  <si>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</si>
  <si>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</si>
  <si>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</si>
  <si>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</si>
  <si>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</si>
  <si>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</si>
  <si>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</si>
  <si>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</si>
  <si>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</si>
  <si>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</si>
  <si>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</si>
  <si>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</si>
  <si>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</si>
  <si>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</si>
  <si>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</si>
  <si>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</si>
  <si>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</si>
  <si>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</si>
  <si>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</si>
  <si>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</si>
  <si>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</si>
  <si>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</si>
  <si>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</si>
  <si>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</si>
  <si>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</si>
  <si>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</si>
  <si>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</si>
  <si>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</si>
  <si>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</si>
  <si>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</si>
  <si>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</si>
  <si>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</si>
  <si>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</si>
  <si>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</si>
  <si>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</si>
  <si>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</si>
  <si>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</si>
  <si>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</si>
  <si>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</si>
  <si>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</si>
  <si>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</si>
  <si>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</si>
  <si>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</si>
  <si>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</si>
  <si>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</si>
  <si>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</si>
  <si>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</si>
  <si>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</si>
  <si>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</si>
  <si>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</si>
  <si>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</si>
  <si>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</si>
  <si>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</si>
  <si>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</si>
  <si>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</si>
  <si>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</si>
  <si>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</si>
  <si>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</si>
  <si>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</si>
  <si>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</si>
  <si>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</si>
  <si>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</si>
  <si>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</si>
  <si>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</si>
  <si>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</si>
  <si>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</si>
  <si>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</si>
  <si>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</si>
  <si>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</si>
  <si>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</si>
  <si>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</si>
  <si>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</si>
  <si>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</si>
  <si>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</si>
  <si>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</si>
  <si>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</si>
  <si>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</si>
  <si>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</si>
  <si>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</si>
  <si>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</si>
  <si>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</si>
  <si>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</si>
  <si>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</si>
  <si>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</si>
  <si>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</si>
  <si>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</si>
  <si>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</si>
  <si>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</si>
  <si>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</si>
  <si>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</si>
  <si>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</si>
  <si>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</si>
  <si>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</si>
  <si>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</si>
  <si>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</si>
  <si>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</si>
  <si>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</si>
  <si>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</si>
  <si>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</si>
  <si>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</si>
  <si>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</si>
  <si>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</si>
  <si>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</si>
  <si>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</si>
  <si>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</si>
  <si>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</si>
  <si>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</si>
  <si>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</si>
  <si>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</si>
  <si>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</si>
  <si>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</si>
  <si>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</si>
  <si>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</si>
  <si>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</si>
  <si>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</si>
  <si>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</si>
  <si>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</si>
  <si>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</si>
  <si>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</si>
  <si>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</si>
  <si>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</si>
  <si>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</si>
  <si>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</si>
  <si>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</si>
  <si>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</si>
  <si>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</si>
  <si>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</si>
  <si>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</si>
  <si>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</si>
  <si>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</si>
  <si>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</si>
  <si>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</si>
  <si>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</si>
  <si>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</si>
  <si>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</si>
  <si>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</si>
  <si>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</si>
  <si>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</si>
  <si>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</si>
  <si>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</si>
  <si>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</si>
  <si>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</si>
  <si>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</si>
  <si>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</si>
  <si>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</si>
  <si>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</si>
  <si>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</si>
  <si>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</si>
  <si>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</si>
  <si>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</si>
  <si>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</si>
  <si>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</si>
  <si>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</si>
  <si>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</si>
  <si>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</si>
  <si>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</si>
  <si>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</si>
  <si>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</si>
  <si>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</si>
  <si>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</si>
  <si>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</si>
  <si>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</si>
  <si>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</si>
  <si>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</si>
  <si>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</si>
  <si>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</si>
  <si>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</si>
  <si>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</si>
  <si>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</si>
  <si>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</si>
  <si>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</si>
  <si>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</si>
  <si>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</si>
  <si>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</si>
  <si>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</si>
  <si>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</si>
  <si>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</si>
  <si>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</si>
  <si>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</si>
  <si>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</si>
  <si>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</si>
  <si>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</si>
  <si>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</si>
  <si>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</si>
  <si>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</si>
  <si>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</si>
  <si>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</si>
  <si>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</si>
  <si>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</si>
  <si>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</si>
  <si>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</si>
  <si>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</si>
  <si>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</si>
  <si>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</si>
  <si>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</si>
  <si>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</si>
  <si>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</si>
  <si>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</si>
  <si>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</si>
  <si>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</si>
  <si>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</si>
  <si>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</si>
  <si>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</si>
  <si>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</si>
  <si>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</si>
  <si>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</si>
  <si>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</si>
  <si>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</si>
  <si>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</si>
  <si>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</si>
  <si>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</si>
  <si>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</si>
  <si>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</si>
  <si>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</si>
  <si>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</si>
  <si>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</si>
  <si>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</si>
  <si>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</si>
  <si>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</si>
  <si>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</si>
  <si>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</si>
  <si>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</si>
  <si>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</si>
  <si>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</si>
  <si>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</si>
  <si>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</si>
  <si>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</si>
  <si>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</si>
  <si>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</si>
  <si>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</si>
  <si>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</si>
  <si>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</si>
  <si>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</si>
  <si>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</si>
  <si>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</si>
  <si>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</si>
  <si>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</si>
  <si>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</si>
  <si>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</si>
  <si>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</si>
  <si>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</si>
  <si>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</si>
  <si>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</si>
  <si>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</si>
  <si>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</si>
  <si>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</si>
  <si>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</si>
  <si>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</si>
  <si>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</si>
  <si>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</si>
  <si>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</si>
  <si>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</si>
  <si>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</si>
  <si>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</si>
  <si>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</si>
  <si>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</si>
  <si>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</si>
  <si>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</si>
  <si>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</si>
  <si>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</si>
  <si>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</si>
  <si>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</si>
  <si>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</si>
  <si>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</si>
  <si>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</si>
  <si>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</si>
  <si>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</si>
  <si>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</si>
  <si>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</si>
  <si>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</si>
  <si>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</si>
  <si>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</si>
  <si>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</si>
  <si>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</si>
  <si>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</si>
  <si>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</si>
  <si>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</si>
  <si>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</si>
  <si>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</si>
  <si>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</si>
  <si>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</si>
  <si>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</si>
  <si>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</si>
  <si>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</si>
  <si>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</si>
  <si>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</si>
  <si>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</si>
  <si>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</si>
  <si>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</si>
  <si>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</si>
  <si>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</si>
  <si>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</si>
  <si>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</si>
  <si>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</si>
  <si>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</si>
  <si>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</si>
  <si>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</si>
  <si>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</si>
  <si>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</si>
  <si>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</si>
  <si>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</si>
  <si>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</si>
  <si>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</si>
  <si>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</si>
  <si>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</si>
  <si>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</si>
  <si>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</si>
  <si>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</si>
  <si>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</si>
  <si>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</si>
  <si>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</si>
  <si>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</si>
  <si>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</si>
  <si>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</si>
  <si>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</si>
  <si>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</si>
  <si>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</si>
  <si>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</si>
  <si>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</si>
  <si>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</si>
  <si>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</si>
  <si>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</si>
  <si>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</si>
  <si>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</si>
  <si>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</si>
  <si>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</si>
  <si>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</si>
  <si>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</si>
  <si>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</si>
  <si>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</si>
  <si>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</si>
  <si>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</si>
  <si>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</si>
  <si>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</si>
  <si>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</si>
  <si>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</si>
  <si>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</si>
  <si>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</si>
  <si>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</si>
  <si>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</si>
  <si>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</si>
  <si>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</si>
  <si>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</si>
  <si>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</si>
  <si>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</si>
  <si>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</si>
  <si>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</si>
  <si>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</si>
  <si>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</si>
  <si>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</si>
  <si>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</si>
  <si>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</si>
  <si>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</si>
  <si>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</si>
  <si>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</si>
  <si>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</si>
  <si>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</si>
  <si>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</si>
  <si>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</si>
  <si>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</si>
  <si>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</si>
  <si>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</si>
  <si>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</si>
  <si>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</si>
  <si>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</si>
  <si>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</si>
  <si>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</si>
  <si>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</si>
  <si>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</si>
  <si>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</si>
  <si>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</si>
  <si>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</si>
  <si>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</si>
  <si>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</si>
  <si>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</si>
  <si>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</si>
  <si>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</si>
  <si>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</si>
  <si>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</si>
  <si>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</si>
  <si>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</si>
  <si>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</si>
  <si>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</si>
  <si>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</si>
  <si>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</si>
  <si>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</si>
  <si>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</si>
  <si>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</si>
  <si>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</si>
  <si>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</si>
  <si>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</si>
  <si>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</si>
  <si>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</si>
  <si>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</si>
  <si>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</si>
  <si>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</si>
  <si>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</si>
  <si>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</si>
  <si>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</si>
  <si>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</si>
  <si>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</si>
  <si>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</si>
  <si>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</si>
  <si>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</si>
  <si>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</si>
  <si>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</si>
  <si>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</si>
  <si>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</si>
  <si>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</si>
  <si>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</si>
  <si>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</si>
  <si>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</si>
  <si>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</si>
  <si>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</si>
  <si>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</si>
  <si>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</si>
  <si>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</si>
  <si>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</si>
  <si>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</si>
  <si>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</si>
  <si>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</si>
  <si>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</si>
  <si>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</si>
  <si>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</si>
  <si>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</si>
  <si>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</si>
  <si>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</si>
  <si>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</si>
  <si>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</si>
  <si>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</si>
  <si>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</si>
  <si>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</si>
  <si>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</si>
  <si>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</si>
  <si>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</si>
  <si>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</si>
  <si>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</si>
  <si>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</si>
  <si>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</si>
  <si>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</si>
  <si>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</si>
  <si>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</si>
  <si>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</si>
  <si>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</si>
  <si>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</si>
  <si>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</si>
  <si>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</si>
  <si>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</si>
  <si>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</si>
  <si>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</si>
  <si>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</si>
  <si>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</si>
  <si>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</si>
  <si>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</si>
  <si>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</si>
  <si>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</si>
  <si>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</si>
  <si>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</si>
  <si>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</si>
  <si>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</si>
  <si>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</si>
  <si>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</si>
  <si>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</si>
  <si>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</si>
  <si>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</si>
  <si>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</si>
  <si>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</si>
  <si>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</si>
  <si>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</si>
  <si>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</si>
  <si>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</si>
  <si>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</si>
  <si>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</si>
  <si>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</si>
  <si>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</si>
  <si>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</si>
  <si>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</si>
  <si>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</si>
  <si>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</si>
  <si>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</si>
  <si>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</si>
  <si>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</si>
  <si>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</si>
  <si>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</si>
  <si>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</si>
  <si>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</si>
  <si>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</si>
  <si>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</si>
  <si>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</si>
  <si>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</si>
  <si>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</si>
  <si>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</si>
  <si>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</si>
  <si>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</si>
  <si>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</si>
  <si>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</si>
  <si>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</si>
  <si>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</si>
  <si>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</si>
  <si>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</si>
  <si>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</si>
  <si>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</si>
  <si>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</si>
  <si>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</si>
  <si>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</si>
  <si>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</si>
  <si>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</si>
  <si>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</si>
  <si>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</si>
  <si>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</si>
  <si>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</si>
  <si>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</si>
  <si>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</si>
  <si>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</si>
  <si>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</si>
  <si>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</si>
  <si>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</si>
  <si>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</si>
  <si>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</si>
  <si>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</si>
  <si>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</si>
  <si>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</si>
  <si>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</si>
  <si>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</si>
  <si>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</si>
  <si>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</si>
  <si>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</si>
  <si>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</si>
  <si>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</si>
  <si>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</si>
  <si>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</si>
  <si>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</si>
  <si>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</si>
  <si>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</si>
  <si>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</si>
  <si>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</si>
  <si>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</si>
  <si>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</si>
  <si>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</si>
  <si>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</si>
  <si>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</si>
  <si>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</si>
  <si>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</si>
  <si>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</si>
  <si>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</si>
  <si>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</si>
  <si>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</si>
  <si>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</si>
  <si>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</si>
  <si>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</si>
  <si>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</si>
  <si>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</si>
  <si>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</si>
  <si>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</si>
  <si>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</si>
  <si>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</si>
  <si>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</si>
  <si>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</si>
  <si>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</si>
  <si>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</si>
  <si>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</si>
  <si>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</si>
  <si>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</si>
  <si>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</si>
  <si>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</si>
  <si>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</si>
  <si>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</si>
  <si>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</si>
  <si>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</si>
  <si>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</si>
  <si>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</si>
  <si>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</si>
  <si>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</si>
  <si>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</si>
  <si>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</si>
  <si>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</si>
  <si>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</si>
  <si>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</si>
  <si>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</si>
  <si>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</si>
  <si>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</si>
  <si>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</si>
  <si>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</si>
  <si>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</si>
  <si>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</si>
  <si>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</si>
  <si>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</si>
  <si>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</si>
  <si>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</si>
  <si>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</si>
  <si>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</si>
  <si>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</si>
  <si>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</si>
  <si>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</si>
  <si>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</si>
  <si>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</si>
  <si>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</si>
  <si>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</si>
  <si>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</si>
  <si>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</si>
  <si>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</si>
  <si>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</si>
  <si>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</si>
  <si>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</si>
  <si>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</si>
  <si>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</si>
  <si>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</si>
  <si>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</si>
  <si>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</si>
  <si>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</si>
  <si>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</si>
  <si>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</si>
  <si>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</si>
  <si>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</si>
  <si>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</si>
  <si>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</si>
  <si>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</si>
  <si>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</si>
  <si>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</si>
  <si>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</si>
  <si>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</si>
  <si>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</si>
  <si>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</si>
  <si>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</si>
  <si>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</si>
  <si>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</si>
  <si>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</si>
  <si>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</si>
  <si>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</si>
  <si>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</si>
  <si>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</si>
  <si>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</si>
  <si>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</si>
  <si>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</si>
  <si>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</si>
  <si>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</si>
  <si>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</si>
  <si>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</si>
  <si>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</si>
  <si>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</si>
  <si>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</si>
  <si>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</si>
  <si>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</si>
  <si>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</si>
  <si>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</si>
  <si>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</si>
  <si>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</si>
  <si>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</si>
  <si>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</si>
  <si>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</si>
  <si>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</si>
  <si>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</si>
  <si>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</si>
  <si>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</si>
  <si>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</si>
  <si>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</si>
  <si>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</si>
  <si>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</si>
  <si>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</si>
  <si>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</si>
  <si>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</si>
  <si>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</si>
  <si>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</si>
  <si>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</si>
  <si>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</si>
  <si>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</si>
  <si>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</si>
  <si>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</si>
  <si>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</si>
  <si>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</si>
  <si>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</si>
  <si>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</si>
  <si>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</si>
  <si>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</si>
  <si>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</si>
  <si>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</si>
  <si>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</si>
  <si>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</si>
  <si>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</si>
  <si>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</si>
  <si>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</si>
  <si>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</si>
  <si>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</si>
  <si>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</si>
  <si>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</si>
  <si>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</si>
  <si>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</si>
  <si>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</si>
  <si>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</si>
  <si>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</si>
  <si>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</si>
  <si>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</si>
  <si>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</si>
  <si>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</si>
  <si>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</si>
  <si>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</si>
  <si>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</si>
  <si>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</si>
  <si>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</si>
  <si>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</si>
  <si>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</si>
  <si>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</si>
  <si>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</si>
  <si>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</si>
  <si>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</si>
  <si>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</si>
  <si>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</si>
  <si>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</si>
  <si>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</si>
  <si>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</si>
  <si>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</si>
  <si>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</si>
  <si>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</si>
  <si>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</si>
  <si>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</si>
  <si>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</si>
  <si>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</si>
  <si>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</si>
  <si>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</si>
  <si>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</si>
  <si>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</si>
  <si>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</si>
  <si>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</si>
  <si>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</si>
  <si>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</si>
  <si>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</si>
  <si>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</si>
  <si>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</si>
  <si>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</si>
  <si>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</si>
  <si>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</si>
  <si>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</si>
  <si>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</si>
  <si>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</si>
  <si>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</si>
  <si>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</si>
  <si>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</si>
  <si>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</si>
  <si>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</si>
  <si>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</si>
  <si>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</si>
  <si>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</si>
  <si>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</si>
  <si>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</si>
  <si>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</si>
  <si>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</si>
  <si>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</si>
  <si>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</si>
  <si>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</si>
  <si>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</si>
  <si>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</si>
  <si>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</si>
  <si>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</si>
  <si>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</si>
  <si>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</si>
  <si>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</si>
  <si>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</si>
  <si>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</si>
  <si>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</si>
  <si>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</si>
  <si>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</si>
  <si>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</si>
  <si>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</si>
  <si>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</si>
  <si>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</si>
  <si>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</si>
  <si>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</si>
  <si>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</si>
  <si>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</si>
  <si>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</si>
  <si>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</si>
  <si>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</si>
  <si>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</si>
  <si>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</si>
  <si>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</si>
  <si>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</si>
  <si>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</si>
  <si>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</si>
  <si>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</si>
  <si>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</si>
  <si>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</si>
  <si>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</si>
  <si>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</si>
  <si>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</si>
  <si>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</si>
  <si>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</si>
  <si>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</si>
  <si>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</si>
  <si>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</si>
  <si>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</si>
  <si>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</si>
  <si>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</si>
  <si>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</si>
  <si>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</si>
  <si>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</si>
  <si>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</si>
  <si>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</si>
  <si>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</si>
  <si>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</si>
  <si>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</si>
  <si>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</si>
  <si>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</si>
  <si>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</si>
  <si>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</si>
  <si>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</si>
  <si>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</si>
  <si>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</si>
  <si>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</si>
  <si>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</si>
  <si>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</si>
  <si>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</si>
  <si>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</si>
  <si>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</si>
  <si>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</si>
  <si>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</si>
  <si>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</si>
  <si>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</si>
  <si>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</si>
  <si>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</si>
  <si>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</si>
  <si>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</si>
  <si>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</si>
  <si>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</si>
  <si>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</si>
  <si>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</si>
  <si>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</si>
  <si>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</si>
  <si>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</si>
  <si>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</si>
  <si>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</si>
  <si>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</si>
  <si>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</si>
  <si>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</si>
  <si>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</si>
  <si>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</si>
  <si>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</si>
  <si>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</si>
  <si>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</si>
  <si>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</si>
  <si>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</si>
  <si>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</si>
  <si>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</si>
  <si>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</si>
  <si>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</si>
  <si>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</si>
  <si>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</si>
  <si>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</si>
  <si>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</si>
  <si>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</si>
  <si>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</si>
  <si>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</si>
  <si>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</si>
  <si>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</si>
  <si>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</si>
  <si>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</si>
  <si>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</si>
  <si>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</si>
  <si>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</si>
  <si>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</si>
  <si>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</si>
  <si>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</si>
  <si>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</si>
  <si>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</si>
  <si>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</si>
  <si>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</si>
  <si>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</si>
  <si>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</si>
  <si>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</si>
  <si>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</si>
  <si>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</si>
  <si>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</si>
  <si>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</si>
  <si>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</si>
  <si>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</si>
  <si>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</si>
  <si>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</si>
  <si>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</si>
  <si>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</si>
  <si>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</si>
  <si>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</si>
  <si>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</si>
  <si>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</si>
  <si>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</si>
  <si>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</si>
  <si>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</si>
  <si>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</si>
  <si>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</si>
  <si>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</si>
  <si>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</si>
  <si>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</si>
  <si>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</si>
  <si>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</si>
  <si>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</si>
  <si>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</si>
  <si>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</si>
  <si>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</si>
  <si>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</si>
  <si>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</si>
  <si>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</si>
  <si>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</si>
  <si>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</si>
  <si>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</si>
  <si>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</si>
  <si>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</si>
  <si>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</si>
  <si>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</si>
  <si>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</si>
  <si>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</si>
  <si>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</si>
  <si>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</si>
  <si>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</si>
  <si>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</si>
  <si>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</si>
  <si>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</si>
  <si>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</si>
  <si>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</si>
  <si>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</si>
  <si>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</si>
  <si>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</si>
  <si>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</si>
  <si>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</si>
  <si>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</si>
  <si>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</si>
  <si>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</si>
  <si>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</si>
  <si>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</si>
  <si>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</si>
  <si>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</si>
  <si>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</si>
  <si>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</si>
  <si>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</si>
  <si>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</si>
  <si>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</si>
  <si>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</si>
  <si>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</si>
  <si>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</si>
  <si>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</si>
  <si>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</si>
  <si>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</si>
  <si>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</si>
  <si>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</si>
  <si>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</si>
  <si>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</si>
  <si>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</si>
  <si>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</si>
  <si>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</si>
  <si>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</si>
  <si>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</si>
  <si>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</si>
  <si>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</si>
  <si>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</si>
  <si>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</si>
  <si>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</si>
  <si>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</si>
  <si>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</si>
  <si>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</si>
  <si>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</si>
  <si>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</si>
  <si>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</si>
  <si>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</si>
  <si>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</si>
  <si>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</si>
  <si>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</si>
  <si>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</si>
  <si>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</si>
  <si>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</si>
  <si>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</si>
  <si>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</si>
  <si>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</si>
  <si>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</si>
  <si>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</si>
  <si>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</si>
  <si>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</si>
  <si>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</si>
  <si>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</si>
  <si>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</si>
  <si>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</si>
  <si>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</si>
  <si>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</si>
  <si>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</si>
  <si>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</si>
  <si>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</si>
  <si>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</si>
  <si>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</si>
  <si>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</si>
  <si>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</si>
  <si>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</si>
  <si>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</si>
  <si>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</si>
  <si>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</si>
  <si>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</si>
  <si>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</si>
  <si>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</si>
  <si>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</si>
  <si>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</si>
  <si>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</si>
  <si>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</si>
  <si>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</si>
  <si>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</si>
  <si>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</si>
  <si>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</si>
  <si>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</si>
  <si>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</si>
  <si>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</si>
  <si>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</si>
  <si>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</si>
  <si>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</si>
  <si>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</si>
  <si>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</si>
  <si>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</si>
  <si>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</si>
  <si>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</si>
  <si>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</si>
  <si>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</si>
  <si>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</si>
  <si>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</si>
  <si>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</si>
  <si>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</si>
  <si>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</si>
  <si>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</si>
  <si>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</si>
  <si>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</si>
  <si>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</si>
  <si>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</si>
  <si>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</si>
  <si>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</si>
  <si>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</si>
  <si>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</si>
  <si>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</si>
  <si>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</si>
  <si>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</si>
  <si>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</si>
  <si>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</si>
  <si>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</si>
  <si>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</si>
  <si>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</si>
  <si>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</si>
  <si>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</si>
  <si>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</si>
  <si>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</si>
  <si>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</si>
  <si>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</si>
  <si>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</si>
  <si>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</si>
  <si>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</si>
  <si>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</si>
  <si>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</si>
  <si>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</si>
  <si>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</si>
  <si>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</si>
  <si>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</si>
  <si>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</si>
  <si>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</si>
  <si>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</si>
  <si>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</si>
  <si>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</si>
  <si>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</si>
  <si>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</si>
  <si>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</si>
  <si>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</si>
  <si>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</si>
  <si>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</si>
  <si>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</si>
  <si>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</si>
  <si>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</si>
  <si>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</si>
  <si>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</si>
  <si>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</si>
  <si>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</si>
  <si>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</si>
  <si>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</si>
  <si>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</si>
  <si>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</si>
  <si>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</si>
  <si>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</si>
  <si>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</si>
  <si>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</si>
  <si>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</si>
  <si>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</si>
  <si>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</si>
  <si>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</si>
  <si>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</si>
  <si>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</si>
  <si>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</si>
  <si>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</si>
  <si>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</si>
  <si>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</si>
  <si>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</si>
  <si>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</si>
  <si>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</si>
  <si>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</si>
  <si>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</si>
  <si>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</si>
  <si>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</si>
  <si>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</si>
  <si>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</si>
  <si>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</si>
  <si>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</si>
  <si>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</si>
  <si>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</si>
  <si>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</si>
  <si>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</si>
  <si>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</si>
  <si>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</si>
  <si>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</si>
  <si>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</si>
  <si>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</si>
  <si>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</si>
  <si>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</si>
  <si>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</si>
  <si>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</si>
  <si>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</si>
  <si>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</si>
  <si>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</si>
  <si>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</si>
  <si>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</si>
  <si>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</si>
  <si>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</si>
  <si>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</si>
  <si>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</si>
  <si>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</si>
  <si>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</si>
  <si>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</si>
  <si>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</si>
  <si>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</si>
  <si>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</si>
  <si>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</si>
  <si>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</si>
  <si>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</si>
  <si>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</si>
  <si>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</si>
  <si>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</si>
  <si>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</si>
  <si>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</si>
  <si>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</si>
  <si>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</si>
  <si>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</si>
  <si>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</si>
  <si>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</si>
  <si>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</si>
  <si>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</si>
  <si>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</si>
  <si>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</si>
  <si>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</si>
  <si>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</si>
  <si>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</si>
  <si>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</si>
  <si>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</si>
  <si>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</si>
  <si>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</si>
  <si>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</si>
  <si>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</si>
  <si>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</si>
  <si>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</si>
  <si>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</si>
  <si>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</si>
  <si>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</si>
  <si>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</si>
  <si>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</si>
  <si>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</si>
  <si>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</si>
  <si>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</si>
  <si>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</si>
  <si>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</si>
  <si>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</si>
  <si>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</si>
  <si>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</si>
  <si>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</si>
  <si>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</si>
  <si>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</si>
  <si>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</si>
  <si>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</si>
  <si>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</si>
  <si>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</si>
  <si>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</si>
  <si>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</si>
  <si>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</si>
  <si>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</si>
  <si>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</si>
  <si>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</si>
  <si>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</si>
  <si>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</si>
  <si>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</si>
  <si>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</si>
  <si>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</si>
  <si>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</si>
  <si>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</si>
  <si>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</si>
  <si>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</si>
  <si>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</si>
  <si>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</si>
  <si>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</si>
  <si>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</si>
  <si>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</si>
  <si>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</si>
  <si>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</si>
  <si>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</si>
  <si>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</si>
  <si>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</si>
  <si>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</si>
  <si>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</si>
  <si>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</si>
  <si>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</si>
  <si>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</si>
  <si>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</si>
  <si>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</si>
  <si>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</si>
  <si>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</si>
  <si>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</si>
  <si>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</si>
  <si>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</si>
  <si>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</si>
  <si>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</si>
  <si>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</si>
  <si>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</si>
  <si>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</si>
  <si>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</si>
  <si>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</si>
  <si>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</si>
  <si>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</si>
  <si>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</si>
  <si>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</si>
  <si>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</si>
  <si>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</si>
  <si>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</si>
  <si>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</si>
  <si>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</si>
  <si>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</si>
  <si>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</si>
  <si>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</si>
  <si>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</si>
  <si>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</si>
  <si>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</si>
  <si>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</si>
  <si>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</si>
  <si>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</si>
  <si>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</si>
  <si>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</si>
  <si>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</si>
  <si>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</si>
  <si>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</si>
  <si>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</si>
  <si>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</si>
  <si>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</si>
  <si>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</si>
  <si>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</si>
  <si>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</si>
  <si>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</si>
  <si>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</si>
  <si>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</si>
  <si>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</si>
  <si>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</si>
  <si>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</si>
  <si>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</si>
  <si>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</si>
  <si>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</si>
  <si>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</si>
  <si>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</si>
  <si>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</si>
  <si>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</si>
  <si>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</si>
  <si>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</si>
  <si>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</si>
  <si>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</si>
  <si>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</si>
  <si>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</si>
  <si>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</si>
  <si>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</si>
  <si>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</si>
  <si>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</si>
  <si>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</si>
  <si>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</si>
  <si>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</si>
  <si>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</si>
  <si>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</si>
  <si>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</si>
  <si>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</si>
  <si>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</si>
  <si>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</si>
  <si>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</si>
  <si>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</si>
  <si>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</si>
  <si>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</si>
  <si>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</si>
  <si>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</si>
  <si>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</si>
  <si>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</si>
  <si>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</si>
  <si>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</si>
  <si>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</si>
  <si>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</si>
  <si>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</si>
  <si>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</si>
  <si>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</si>
  <si>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</si>
  <si>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</si>
  <si>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</si>
  <si>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</si>
  <si>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</si>
  <si>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</si>
  <si>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</si>
  <si>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</si>
  <si>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</si>
  <si>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</si>
  <si>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</si>
  <si>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</si>
  <si>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</si>
  <si>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</si>
  <si>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</si>
  <si>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</si>
  <si>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</si>
  <si>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</si>
  <si>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</si>
  <si>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</si>
  <si>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</si>
  <si>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</si>
  <si>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</si>
  <si>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</si>
  <si>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</si>
  <si>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</si>
  <si>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</si>
  <si>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</si>
  <si>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</si>
  <si>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</si>
  <si>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</si>
  <si>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</si>
  <si>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</si>
  <si>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</si>
  <si>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</si>
  <si>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</si>
  <si>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</si>
  <si>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</si>
  <si>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</si>
  <si>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</si>
  <si>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</si>
  <si>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</si>
  <si>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</si>
  <si>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</si>
  <si>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</si>
  <si>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</si>
  <si>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</si>
  <si>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</si>
  <si>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</si>
  <si>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</si>
  <si>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</si>
  <si>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</si>
  <si>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</si>
  <si>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</si>
  <si>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</si>
  <si>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</si>
  <si>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</si>
  <si>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</si>
  <si>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</si>
  <si>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</si>
  <si>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</si>
  <si>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</si>
  <si>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</si>
  <si>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</si>
  <si>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</si>
  <si>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</si>
  <si>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</si>
  <si>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</si>
  <si>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</si>
  <si>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</si>
  <si>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</si>
  <si>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</si>
  <si>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</si>
  <si>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</si>
  <si>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</si>
  <si>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</si>
  <si>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</si>
  <si>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</si>
  <si>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</si>
  <si>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</si>
  <si>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</si>
  <si>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</si>
  <si>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</si>
  <si>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</si>
  <si>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</si>
  <si>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</si>
  <si>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</si>
  <si>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</si>
  <si>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</si>
  <si>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</si>
  <si>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</si>
  <si>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</si>
  <si>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</si>
  <si>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</si>
  <si>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</si>
  <si>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</si>
  <si>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</si>
  <si>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</si>
  <si>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</si>
  <si>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</si>
  <si>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</si>
  <si>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</si>
  <si>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</si>
  <si>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</si>
  <si>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</si>
  <si>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</si>
  <si>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</si>
  <si>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</si>
  <si>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</si>
  <si>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</si>
  <si>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</si>
  <si>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</si>
  <si>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</si>
  <si>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</si>
  <si>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</si>
  <si>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</si>
  <si>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</si>
  <si>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</si>
  <si>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</si>
  <si>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</si>
  <si>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</si>
  <si>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</si>
  <si>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</si>
  <si>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</si>
  <si>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</si>
  <si>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</si>
  <si>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</si>
  <si>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</si>
  <si>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</si>
  <si>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</si>
  <si>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</si>
  <si>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</si>
  <si>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</si>
  <si>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</si>
  <si>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</si>
  <si>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</si>
  <si>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</si>
  <si>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</si>
  <si>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</si>
  <si>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</si>
  <si>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</si>
  <si>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</si>
  <si>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</si>
  <si>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</si>
  <si>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</si>
  <si>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</si>
  <si>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</si>
  <si>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</si>
  <si>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</si>
  <si>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</si>
  <si>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</si>
  <si>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</si>
  <si>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</si>
  <si>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</si>
  <si>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</si>
  <si>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</si>
  <si>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</si>
  <si>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</si>
  <si>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</si>
  <si>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</si>
  <si>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</si>
  <si>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</si>
  <si>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</si>
  <si>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</si>
  <si>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</si>
  <si>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</si>
  <si>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</si>
  <si>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</si>
  <si>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</si>
  <si>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</si>
  <si>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</si>
  <si>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</si>
  <si>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</si>
  <si>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</si>
  <si>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</si>
  <si>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</si>
  <si>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</si>
  <si>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</si>
  <si>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</si>
  <si>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</si>
  <si>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</si>
  <si>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</si>
  <si>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</si>
  <si>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</si>
  <si>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</si>
  <si>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</si>
  <si>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</si>
  <si>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</si>
  <si>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</si>
  <si>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</si>
  <si>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</si>
  <si>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</si>
  <si>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</si>
  <si>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</si>
  <si>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</si>
  <si>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</si>
  <si>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</si>
  <si>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</si>
  <si>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</si>
  <si>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</si>
  <si>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</si>
  <si>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</si>
  <si>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</si>
  <si>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</si>
  <si>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</si>
  <si>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</si>
  <si>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</si>
  <si>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</si>
  <si>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</si>
  <si>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</si>
  <si>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</si>
  <si>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</si>
  <si>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</si>
  <si>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</si>
  <si>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</si>
  <si>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</si>
  <si>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</si>
  <si>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</si>
  <si>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</si>
  <si>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</si>
  <si>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</si>
  <si>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</si>
  <si>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</si>
  <si>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</si>
  <si>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</si>
  <si>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</si>
  <si>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</si>
  <si>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</si>
  <si>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</si>
  <si>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</si>
  <si>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</si>
  <si>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</si>
  <si>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</si>
  <si>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</si>
  <si>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</si>
  <si>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</si>
  <si>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</si>
  <si>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</si>
  <si>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</si>
  <si>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</si>
  <si>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</si>
  <si>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</si>
  <si>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</si>
  <si>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</si>
  <si>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</si>
  <si>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</si>
  <si>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</si>
  <si>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</si>
  <si>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</si>
  <si>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</si>
  <si>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</si>
  <si>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</si>
  <si>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</si>
  <si>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</si>
  <si>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</si>
  <si>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</si>
  <si>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</si>
  <si>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</si>
  <si>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</si>
  <si>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</si>
  <si>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</si>
  <si>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</si>
  <si>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</si>
  <si>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</si>
  <si>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</si>
  <si>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</si>
  <si>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</si>
  <si>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</si>
  <si>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</si>
  <si>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</si>
  <si>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</si>
  <si>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</si>
  <si>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</si>
  <si>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</si>
  <si>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</si>
  <si>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</si>
  <si>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</si>
  <si>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</si>
  <si>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</si>
  <si>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</si>
  <si>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</si>
  <si>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</si>
  <si>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</si>
  <si>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</si>
  <si>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</si>
  <si>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</si>
  <si>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</si>
  <si>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</si>
  <si>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</si>
  <si>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</si>
  <si>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</si>
  <si>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</si>
  <si>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</si>
  <si>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</si>
  <si>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</si>
  <si>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</si>
  <si>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</si>
  <si>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</si>
  <si>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</si>
  <si>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</si>
  <si>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</si>
  <si>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</si>
  <si>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</si>
  <si>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</si>
  <si>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</si>
  <si>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</si>
  <si>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</si>
  <si>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</si>
  <si>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</si>
  <si>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</si>
  <si>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</si>
  <si>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</si>
  <si>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</si>
  <si>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</si>
  <si>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</si>
  <si>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</si>
  <si>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</si>
  <si>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</si>
  <si>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</si>
  <si>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</si>
  <si>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</si>
  <si>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</si>
  <si>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</si>
  <si>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</si>
  <si>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</si>
  <si>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</si>
  <si>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</si>
  <si>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</si>
  <si>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</si>
  <si>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</si>
  <si>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</si>
  <si>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</si>
  <si>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</si>
  <si>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</si>
  <si>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</si>
  <si>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</si>
  <si>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</si>
  <si>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</si>
  <si>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</si>
  <si>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</si>
  <si>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</si>
  <si>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</si>
  <si>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</si>
  <si>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</si>
  <si>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</si>
  <si>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</si>
  <si>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</si>
  <si>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</si>
  <si>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</si>
  <si>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</si>
  <si>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</si>
  <si>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</si>
  <si>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</si>
  <si>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</si>
  <si>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</si>
  <si>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</si>
  <si>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</si>
  <si>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</si>
  <si>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</si>
  <si>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</si>
  <si>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</si>
  <si>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</si>
  <si>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</si>
  <si>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</si>
  <si>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</si>
  <si>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</si>
  <si>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</si>
  <si>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</si>
  <si>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</si>
  <si>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</si>
  <si>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</si>
  <si>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</si>
  <si>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</si>
  <si>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</si>
  <si>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</si>
  <si>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</si>
  <si>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</si>
  <si>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</si>
  <si>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</si>
  <si>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</si>
  <si>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</si>
  <si>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</si>
  <si>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</si>
  <si>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</si>
  <si>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</si>
  <si>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</si>
  <si>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</si>
  <si>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</si>
  <si>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</si>
  <si>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</si>
  <si>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</si>
  <si>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</si>
  <si>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</si>
  <si>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</si>
  <si>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</si>
  <si>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</si>
  <si>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</si>
  <si>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</si>
  <si>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</si>
  <si>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</si>
  <si>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</si>
  <si>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</si>
  <si>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</si>
  <si>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</si>
  <si>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</si>
  <si>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</si>
  <si>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</si>
  <si>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</si>
  <si>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</si>
  <si>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</si>
  <si>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</si>
  <si>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</si>
  <si>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</si>
  <si>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</si>
  <si>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</si>
  <si>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</si>
  <si>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</si>
  <si>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</si>
  <si>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</si>
  <si>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</si>
  <si>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</si>
  <si>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</si>
  <si>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</si>
  <si>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</si>
  <si>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</si>
  <si>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</si>
  <si>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</si>
  <si>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</si>
  <si>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</si>
  <si>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</si>
  <si>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</si>
  <si>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</si>
  <si>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</si>
  <si>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</si>
  <si>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</si>
  <si>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</si>
  <si>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</si>
  <si>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</si>
  <si>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</si>
  <si>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</si>
  <si>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</si>
  <si>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</si>
  <si>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</si>
  <si>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</si>
  <si>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</si>
  <si>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</si>
  <si>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</si>
  <si>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</si>
  <si>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</si>
  <si>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</si>
  <si>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</si>
  <si>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</si>
  <si>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</si>
  <si>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</si>
  <si>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</si>
  <si>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</si>
  <si>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</si>
  <si>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</si>
  <si>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</si>
  <si>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</si>
  <si>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</si>
  <si>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</si>
  <si>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</si>
  <si>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</si>
  <si>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</si>
  <si>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</si>
  <si>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</si>
  <si>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</si>
  <si>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</si>
  <si>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</si>
  <si>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</si>
  <si>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</si>
  <si>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</si>
  <si>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</si>
  <si>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</si>
  <si>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</si>
  <si>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</si>
  <si>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</si>
  <si>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</si>
  <si>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</si>
  <si>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</si>
  <si>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</si>
  <si>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</si>
  <si>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</si>
  <si>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</si>
  <si>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</si>
  <si>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</si>
  <si>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</si>
  <si>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</si>
  <si>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</si>
  <si>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</si>
  <si>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</si>
  <si>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</si>
  <si>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</si>
  <si>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</si>
  <si>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</si>
  <si>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</si>
  <si>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</si>
  <si>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</si>
  <si>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</si>
  <si>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</si>
  <si>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</si>
  <si>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</si>
  <si>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</si>
  <si>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</si>
  <si>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</si>
  <si>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</si>
  <si>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</si>
  <si>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</si>
  <si>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</si>
  <si>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</si>
  <si>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</si>
  <si>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</si>
  <si>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</si>
  <si>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</si>
  <si>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</si>
  <si>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</si>
  <si>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</si>
  <si>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</si>
  <si>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</si>
  <si>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</si>
  <si>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</si>
  <si>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</si>
  <si>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</si>
  <si>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</si>
  <si>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</si>
  <si>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</si>
  <si>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</si>
  <si>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</si>
  <si>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</si>
  <si>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</si>
  <si>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</si>
  <si>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</si>
  <si>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</si>
  <si>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</si>
  <si>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</si>
  <si>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</si>
  <si>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</si>
  <si>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</si>
  <si>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</si>
  <si>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</si>
  <si>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</si>
  <si>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</si>
  <si>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</si>
  <si>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</si>
  <si>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</si>
  <si>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</si>
  <si>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</si>
  <si>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</si>
  <si>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</si>
  <si>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</si>
  <si>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</si>
  <si>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</si>
  <si>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</si>
  <si>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</si>
  <si>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</si>
  <si>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</si>
  <si>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</si>
  <si>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</si>
  <si>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</si>
  <si>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</si>
  <si>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</si>
  <si>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</si>
  <si>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</si>
  <si>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</si>
  <si>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</si>
  <si>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</si>
  <si>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</si>
  <si>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</si>
  <si>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</si>
  <si>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</si>
  <si>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</si>
  <si>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</si>
  <si>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</si>
  <si>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</si>
  <si>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</si>
  <si>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</si>
  <si>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</si>
  <si>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</si>
  <si>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</si>
  <si>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</si>
  <si>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</si>
  <si>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</si>
  <si>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</si>
  <si>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</si>
  <si>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</si>
  <si>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</si>
  <si>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</si>
  <si>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</si>
  <si>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</si>
  <si>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</si>
  <si>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</si>
  <si>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</si>
  <si>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</si>
  <si>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</si>
  <si>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</si>
  <si>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</si>
  <si>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</si>
  <si>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</si>
  <si>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</si>
  <si>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</si>
  <si>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</si>
  <si>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</si>
  <si>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</si>
  <si>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</si>
  <si>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</si>
  <si>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</si>
  <si>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</si>
  <si>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</si>
  <si>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</si>
  <si>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</si>
  <si>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</si>
  <si>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</si>
  <si>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</si>
  <si>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</si>
  <si>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</si>
  <si>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</si>
  <si>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</si>
  <si>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</si>
  <si>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</si>
  <si>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</si>
  <si>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</si>
  <si>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</si>
  <si>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</si>
  <si>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</si>
  <si>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</si>
  <si>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</si>
  <si>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</si>
  <si>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</si>
  <si>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</si>
  <si>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</si>
  <si>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</si>
  <si>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</si>
  <si>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</si>
  <si>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</si>
  <si>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</si>
  <si>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</si>
  <si>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</si>
  <si>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</si>
  <si>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</si>
  <si>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</si>
  <si>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</si>
  <si>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</si>
  <si>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</si>
  <si>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</si>
  <si>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</si>
  <si>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</si>
  <si>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</si>
  <si>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</si>
  <si>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</si>
  <si>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</si>
  <si>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</si>
  <si>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</si>
  <si>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</si>
  <si>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</si>
  <si>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</si>
  <si>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</si>
  <si>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</si>
  <si>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</si>
  <si>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</si>
  <si>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</si>
  <si>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</si>
  <si>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</si>
  <si>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</si>
  <si>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</si>
  <si>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</si>
  <si>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</si>
  <si>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</si>
  <si>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</si>
  <si>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</si>
  <si>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</si>
  <si>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</si>
  <si>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</si>
  <si>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</si>
  <si>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</si>
  <si>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</si>
  <si>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</si>
  <si>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</si>
  <si>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</si>
  <si>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</si>
  <si>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</si>
  <si>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</si>
  <si>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</si>
  <si>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</si>
  <si>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</si>
  <si>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</si>
  <si>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</si>
  <si>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</si>
  <si>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</si>
  <si>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</si>
  <si>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</si>
  <si>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</si>
  <si>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</si>
  <si>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</si>
  <si>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</si>
  <si>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</si>
  <si>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</si>
  <si>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</si>
  <si>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</si>
  <si>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</si>
  <si>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</si>
  <si>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</si>
  <si>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</si>
  <si>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</si>
  <si>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</si>
  <si>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</si>
  <si>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</si>
  <si>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</si>
  <si>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</si>
  <si>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</si>
  <si>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</si>
  <si>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</si>
  <si>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</si>
  <si>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</si>
  <si>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</si>
  <si>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</si>
  <si>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</si>
  <si>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</si>
  <si>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</si>
  <si>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</si>
  <si>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</si>
  <si>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</si>
  <si>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</si>
  <si>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</si>
  <si>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</si>
  <si>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</si>
  <si>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</si>
  <si>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</si>
  <si>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</si>
  <si>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</si>
  <si>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</si>
  <si>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</si>
  <si>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</si>
  <si>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</si>
  <si>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</si>
  <si>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</si>
  <si>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</si>
  <si>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</si>
  <si>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</si>
  <si>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</si>
  <si>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</si>
  <si>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</si>
  <si>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</si>
  <si>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</si>
  <si>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</si>
  <si>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</si>
  <si>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</si>
  <si>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</si>
  <si>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</si>
  <si>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</si>
  <si>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</si>
  <si>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</si>
  <si>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</si>
  <si>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</si>
  <si>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</si>
  <si>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</si>
  <si>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</si>
  <si>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</si>
  <si>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</si>
  <si>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</si>
  <si>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</si>
  <si>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</si>
  <si>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</si>
  <si>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</si>
  <si>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</si>
  <si>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</si>
  <si>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</si>
  <si>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</si>
  <si>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</si>
  <si>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</si>
  <si>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</si>
  <si>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</si>
  <si>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</si>
  <si>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</si>
  <si>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</si>
  <si>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</si>
  <si>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</si>
  <si>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</si>
  <si>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</si>
  <si>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</si>
  <si>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</si>
  <si>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</si>
  <si>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</si>
  <si>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</si>
  <si>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</si>
  <si>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</si>
  <si>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</si>
  <si>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</si>
  <si>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</si>
  <si>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</si>
  <si>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</si>
  <si>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</si>
  <si>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</si>
  <si>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</si>
  <si>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</si>
  <si>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</si>
  <si>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</si>
  <si>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</si>
  <si>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</si>
  <si>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</si>
  <si>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</si>
  <si>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</si>
  <si>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</si>
  <si>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</si>
  <si>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</si>
  <si>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</si>
  <si>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</si>
  <si>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</si>
  <si>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</si>
  <si>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</si>
  <si>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</si>
  <si>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</si>
  <si>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</si>
  <si>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</si>
  <si>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</si>
  <si>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</si>
  <si>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</si>
  <si>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</si>
  <si>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</si>
  <si>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</si>
  <si>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</si>
  <si>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</si>
  <si>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</si>
  <si>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</si>
  <si>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</si>
  <si>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</si>
  <si>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</si>
  <si>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</si>
  <si>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</si>
  <si>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</si>
  <si>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</si>
  <si>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</si>
  <si>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</si>
  <si>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</si>
  <si>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</si>
  <si>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</si>
  <si>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</si>
  <si>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</si>
  <si>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</si>
  <si>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</si>
  <si>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</si>
  <si>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</si>
  <si>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</si>
  <si>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</si>
  <si>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</si>
  <si>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</si>
  <si>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</si>
  <si>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</si>
  <si>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</si>
  <si>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</si>
  <si>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</si>
  <si>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</si>
  <si>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</si>
  <si>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</si>
  <si>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</si>
  <si>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</si>
  <si>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</si>
  <si>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</si>
  <si>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</si>
  <si>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</si>
  <si>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</si>
  <si>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</si>
  <si>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</si>
  <si>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</si>
  <si>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</si>
  <si>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</si>
  <si>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</si>
  <si>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</si>
  <si>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</si>
  <si>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</si>
  <si>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</si>
  <si>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</si>
  <si>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</si>
  <si>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</si>
  <si>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</si>
  <si>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</si>
  <si>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</si>
  <si>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</si>
  <si>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</si>
  <si>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</si>
  <si>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</si>
  <si>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</si>
  <si>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</si>
  <si>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</si>
  <si>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</si>
  <si>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</si>
  <si>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</si>
  <si>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</si>
  <si>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</si>
  <si>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</si>
  <si>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</si>
  <si>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</si>
  <si>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</si>
  <si>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</si>
  <si>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</si>
  <si>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</si>
  <si>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</si>
  <si>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</si>
  <si>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</si>
  <si>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</si>
  <si>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</si>
  <si>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</si>
  <si>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</si>
  <si>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</si>
  <si>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</si>
  <si>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</si>
  <si>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</si>
  <si>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</si>
  <si>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</si>
  <si>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</si>
  <si>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</si>
  <si>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</si>
  <si>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</si>
  <si>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</si>
  <si>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</si>
  <si>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</si>
  <si>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</si>
  <si>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</si>
  <si>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</si>
  <si>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</si>
  <si>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</si>
  <si>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</si>
  <si>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</si>
  <si>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</si>
  <si>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</si>
  <si>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</si>
  <si>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</si>
  <si>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</si>
  <si>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</si>
  <si>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</si>
  <si>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</si>
  <si>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</si>
  <si>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</si>
  <si>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</si>
  <si>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</si>
  <si>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</si>
  <si>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</si>
  <si>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</si>
  <si>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</si>
  <si>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</si>
  <si>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</si>
  <si>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</si>
  <si>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</si>
  <si>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</si>
  <si>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</si>
  <si>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</si>
  <si>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</si>
  <si>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</si>
  <si>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</si>
  <si>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</si>
  <si>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</si>
  <si>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</si>
  <si>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</si>
  <si>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</si>
  <si>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</si>
  <si>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</si>
  <si>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</si>
  <si>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</si>
  <si>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</si>
  <si>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</si>
  <si>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</si>
  <si>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</si>
  <si>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</si>
  <si>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</si>
  <si>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</si>
  <si>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</si>
  <si>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</si>
  <si>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</si>
  <si>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</si>
  <si>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</si>
  <si>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</si>
  <si>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</si>
  <si>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</si>
  <si>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</si>
  <si>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</si>
  <si>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</si>
  <si>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</si>
  <si>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</si>
  <si>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</si>
  <si>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</si>
  <si>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</si>
  <si>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</si>
  <si>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</si>
  <si>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</si>
  <si>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</si>
  <si>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</si>
  <si>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</si>
  <si>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</si>
  <si>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</si>
  <si>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</si>
  <si>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</si>
  <si>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</si>
  <si>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</si>
  <si>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</si>
  <si>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</si>
  <si>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</si>
  <si>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</si>
  <si>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</si>
  <si>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</si>
  <si>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</si>
  <si>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</si>
  <si>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</si>
  <si>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</si>
  <si>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</si>
  <si>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</si>
  <si>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</si>
  <si>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</si>
  <si>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</si>
  <si>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</si>
  <si>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</si>
  <si>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</si>
  <si>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</si>
  <si>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</si>
  <si>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</si>
  <si>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</si>
  <si>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</si>
  <si>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</si>
  <si>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</si>
  <si>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</si>
  <si>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</si>
  <si>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</si>
  <si>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</si>
  <si>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</si>
  <si>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</si>
  <si>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</si>
  <si>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</si>
  <si>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</si>
  <si>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</si>
  <si>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</si>
  <si>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</si>
  <si>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</si>
  <si>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</si>
  <si>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</si>
  <si>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</si>
  <si>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</si>
  <si>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</si>
  <si>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</si>
  <si>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</si>
  <si>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</si>
  <si>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</si>
  <si>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</si>
  <si>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</si>
  <si>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</si>
  <si>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</si>
  <si>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</si>
  <si>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</si>
  <si>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</si>
  <si>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</si>
  <si>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</si>
  <si>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</si>
  <si>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</si>
  <si>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</si>
  <si>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</si>
  <si>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</si>
  <si>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</si>
  <si>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</si>
  <si>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</si>
  <si>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</si>
  <si>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</si>
  <si>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</si>
  <si>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</si>
  <si>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</si>
  <si>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</si>
  <si>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</si>
  <si>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</si>
  <si>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</si>
  <si>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</si>
  <si>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</si>
  <si>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</si>
  <si>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</si>
  <si>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</si>
  <si>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</si>
  <si>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</si>
  <si>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</si>
  <si>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</si>
  <si>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</si>
  <si>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</si>
  <si>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</si>
  <si>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</si>
  <si>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</si>
  <si>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</si>
  <si>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</si>
  <si>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</si>
  <si>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</si>
  <si>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</si>
  <si>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</si>
  <si>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</si>
  <si>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</si>
  <si>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</si>
  <si>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</si>
  <si>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</si>
  <si>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</si>
  <si>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</si>
  <si>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</si>
  <si>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</si>
  <si>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</si>
  <si>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</si>
  <si>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</si>
  <si>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</si>
  <si>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</si>
  <si>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</si>
  <si>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</si>
  <si>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</si>
  <si>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</si>
  <si>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</si>
  <si>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</si>
  <si>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</si>
  <si>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</si>
  <si>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</si>
  <si>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</si>
  <si>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</si>
  <si>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</si>
  <si>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</si>
  <si>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</si>
  <si>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</si>
  <si>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</si>
  <si>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</si>
  <si>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</si>
  <si>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</si>
  <si>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</si>
  <si>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</si>
  <si>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</si>
  <si>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</si>
  <si>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</si>
  <si>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</si>
  <si>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</si>
  <si>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</si>
  <si>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</si>
  <si>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</si>
  <si>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</si>
  <si>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</si>
  <si>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</si>
  <si>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</si>
  <si>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</si>
  <si>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</si>
  <si>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</si>
  <si>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</si>
  <si>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</si>
  <si>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</si>
  <si>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</si>
  <si>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</si>
  <si>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</si>
  <si>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</si>
  <si>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</si>
  <si>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</si>
  <si>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</si>
  <si>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</si>
  <si>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</si>
  <si>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</si>
  <si>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</si>
  <si>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</si>
  <si>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</si>
  <si>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</si>
  <si>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</si>
  <si>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</si>
  <si>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</si>
  <si>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</si>
  <si>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</si>
  <si>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</si>
  <si>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</si>
  <si>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</si>
  <si>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</si>
  <si>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</si>
  <si>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</si>
  <si>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</si>
  <si>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</si>
  <si>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</si>
  <si>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</si>
  <si>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</si>
  <si>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</si>
  <si>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</si>
  <si>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</si>
  <si>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</si>
  <si>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</si>
  <si>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</si>
  <si>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</si>
  <si>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</si>
  <si>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</si>
  <si>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</si>
  <si>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</si>
  <si>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</si>
  <si>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</si>
  <si>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</si>
  <si>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</si>
  <si>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</si>
  <si>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</si>
  <si>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</si>
  <si>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</si>
  <si>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</si>
  <si>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</si>
  <si>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</si>
  <si>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</si>
  <si>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</si>
  <si>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</si>
  <si>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</si>
  <si>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</si>
  <si>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</si>
  <si>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</si>
  <si>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</si>
  <si>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</si>
  <si>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</si>
  <si>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</si>
  <si>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</si>
  <si>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</si>
  <si>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</si>
  <si>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</si>
  <si>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</si>
  <si>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</si>
  <si>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</si>
  <si>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</si>
  <si>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</si>
  <si>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</si>
  <si>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</si>
  <si>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</si>
  <si>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</si>
  <si>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</si>
  <si>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</si>
  <si>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</si>
  <si>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</si>
  <si>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</si>
  <si>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</si>
  <si>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</si>
  <si>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</si>
  <si>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</si>
  <si>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</si>
  <si>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</si>
  <si>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</si>
  <si>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</si>
  <si>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</si>
  <si>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</si>
  <si>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</si>
  <si>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</si>
  <si>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</si>
  <si>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</si>
  <si>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</si>
  <si>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</si>
  <si>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</si>
  <si>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</si>
  <si>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</si>
  <si>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</si>
  <si>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</si>
  <si>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</si>
  <si>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</si>
  <si>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</si>
  <si>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</si>
  <si>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</si>
  <si>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</si>
  <si>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</si>
  <si>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</si>
  <si>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</si>
  <si>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</si>
  <si>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</si>
  <si>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</si>
  <si>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</si>
  <si>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</si>
  <si>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</si>
  <si>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</si>
  <si>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</si>
  <si>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</si>
  <si>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</si>
  <si>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</si>
  <si>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</si>
  <si>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</si>
  <si>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</si>
  <si>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</si>
  <si>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</si>
  <si>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</si>
  <si>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</si>
  <si>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</si>
  <si>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</si>
  <si>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</si>
  <si>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</si>
  <si>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</si>
  <si>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</si>
  <si>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</si>
  <si>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</si>
  <si>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</si>
  <si>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</si>
  <si>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</si>
  <si>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</si>
  <si>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</si>
  <si>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</si>
  <si>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</si>
  <si>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</si>
  <si>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</si>
  <si>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</si>
  <si>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</si>
  <si>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</si>
  <si>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</si>
  <si>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</si>
  <si>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</si>
  <si>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</si>
  <si>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</si>
  <si>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</si>
  <si>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</si>
  <si>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</si>
  <si>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</si>
  <si>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</si>
  <si>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</si>
  <si>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</si>
  <si>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</si>
  <si>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</si>
  <si>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</si>
  <si>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</si>
  <si>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</si>
  <si>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</si>
  <si>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</si>
  <si>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</si>
  <si>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</si>
  <si>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</si>
  <si>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</si>
  <si>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</si>
  <si>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</si>
  <si>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</si>
  <si>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</si>
  <si>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</si>
  <si>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</si>
  <si>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</si>
  <si>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</si>
  <si>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</si>
  <si>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</si>
  <si>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</si>
  <si>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</si>
  <si>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</si>
  <si>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</si>
  <si>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</si>
  <si>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</si>
  <si>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</si>
  <si>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</si>
  <si>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</si>
  <si>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</si>
  <si>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</si>
  <si>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</si>
  <si>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</si>
  <si>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</si>
  <si>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</si>
  <si>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</si>
  <si>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</si>
  <si>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</si>
  <si>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</si>
  <si>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</si>
  <si>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</si>
  <si>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</si>
  <si>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</si>
  <si>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</si>
  <si>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</si>
  <si>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</si>
  <si>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</si>
  <si>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</si>
  <si>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</si>
  <si>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</si>
  <si>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</si>
  <si>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</si>
  <si>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</si>
  <si>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</si>
  <si>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</si>
  <si>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</si>
  <si>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</si>
  <si>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</si>
  <si>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</si>
  <si>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</si>
  <si>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</si>
  <si>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</si>
  <si>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</si>
  <si>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</si>
  <si>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</si>
  <si>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</si>
  <si>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</si>
  <si>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</si>
  <si>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</si>
  <si>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</si>
  <si>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</si>
  <si>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</si>
  <si>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</si>
  <si>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</si>
  <si>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</si>
  <si>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</si>
  <si>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</si>
  <si>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</si>
  <si>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</si>
  <si>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</si>
  <si>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</si>
  <si>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</si>
  <si>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</si>
  <si>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</si>
  <si>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</si>
  <si>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</si>
  <si>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</si>
  <si>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</si>
  <si>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</si>
  <si>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</si>
  <si>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</si>
  <si>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</si>
  <si>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</si>
  <si>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</si>
  <si>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</si>
  <si>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</si>
  <si>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</si>
  <si>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</si>
  <si>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</si>
  <si>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</si>
  <si>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</si>
  <si>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</si>
  <si>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</si>
  <si>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</si>
  <si>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</si>
  <si>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</si>
  <si>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</si>
  <si>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</si>
  <si>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</si>
  <si>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</si>
  <si>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</si>
  <si>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</si>
  <si>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</si>
  <si>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</si>
  <si>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</si>
  <si>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</si>
  <si>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</si>
  <si>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</si>
  <si>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</si>
  <si>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</si>
  <si>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</si>
  <si>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</si>
  <si>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</si>
  <si>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</si>
  <si>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</si>
  <si>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</si>
  <si>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</si>
  <si>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</si>
  <si>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</si>
  <si>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</si>
  <si>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</si>
  <si>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</si>
  <si>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</si>
  <si>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</si>
  <si>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</si>
  <si>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</si>
  <si>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</si>
  <si>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</si>
  <si>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</si>
  <si>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</si>
  <si>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</si>
  <si>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</si>
  <si>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</si>
  <si>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</si>
  <si>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</si>
  <si>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</si>
  <si>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</si>
  <si>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</si>
  <si>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</si>
  <si>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</si>
  <si>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</si>
  <si>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</si>
  <si>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</si>
  <si>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</si>
  <si>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</si>
  <si>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</si>
  <si>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</si>
  <si>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</si>
  <si>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</si>
  <si>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</si>
  <si>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</si>
  <si>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</si>
  <si>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</si>
  <si>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</si>
  <si>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</si>
  <si>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</si>
  <si>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</si>
  <si>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</si>
  <si>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</si>
  <si>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</si>
  <si>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</si>
  <si>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</si>
  <si>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</si>
  <si>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</si>
  <si>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</si>
  <si>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</si>
  <si>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</si>
  <si>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</si>
  <si>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</si>
  <si>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</si>
  <si>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</si>
  <si>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</si>
  <si>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</si>
  <si>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</si>
  <si>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</si>
  <si>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</si>
  <si>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</si>
  <si>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</si>
  <si>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</si>
  <si>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</si>
  <si>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</si>
  <si>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</si>
  <si>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</si>
  <si>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</si>
  <si>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</si>
  <si>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</si>
  <si>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</si>
  <si>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</si>
  <si>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</si>
  <si>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</si>
  <si>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</si>
  <si>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</si>
  <si>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</si>
  <si>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</si>
  <si>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</si>
  <si>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</si>
  <si>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</si>
  <si>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</si>
  <si>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</si>
  <si>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</si>
  <si>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</si>
  <si>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</si>
  <si>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</si>
  <si>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</si>
  <si>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</si>
  <si>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</si>
  <si>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</si>
  <si>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</si>
  <si>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</si>
  <si>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</si>
  <si>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</si>
  <si>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</si>
  <si>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</si>
  <si>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</si>
  <si>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</si>
  <si>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</si>
  <si>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</si>
  <si>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</si>
  <si>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</si>
  <si>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</si>
  <si>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</si>
  <si>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</si>
  <si>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</si>
  <si>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</si>
  <si>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</si>
  <si>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</si>
  <si>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</si>
  <si>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</si>
  <si>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</si>
  <si>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</si>
  <si>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</si>
  <si>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</si>
  <si>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</si>
  <si>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</si>
  <si>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</si>
  <si>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</si>
  <si>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</si>
  <si>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</si>
  <si>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</si>
  <si>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</si>
  <si>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</si>
  <si>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</si>
  <si>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</si>
  <si>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</si>
  <si>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</si>
  <si>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</si>
  <si>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</si>
  <si>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</si>
  <si>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</si>
  <si>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</si>
  <si>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</si>
  <si>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</si>
  <si>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</si>
  <si>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</si>
  <si>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</si>
  <si>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</si>
  <si>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</si>
  <si>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</si>
  <si>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</si>
  <si>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</si>
  <si>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</si>
  <si>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</si>
  <si>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</si>
  <si>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</si>
  <si>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</si>
  <si>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</si>
  <si>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</si>
  <si>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</si>
  <si>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</si>
  <si>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</si>
  <si>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</si>
  <si>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</si>
  <si>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</si>
  <si>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</si>
  <si>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</si>
  <si>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</si>
  <si>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</si>
  <si>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</si>
  <si>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</si>
  <si>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</si>
  <si>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</si>
  <si>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</si>
  <si>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</si>
  <si>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</si>
  <si>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</si>
  <si>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</si>
  <si>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</si>
  <si>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</si>
  <si>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</si>
  <si>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</si>
  <si>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</si>
  <si>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</si>
  <si>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</si>
  <si>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</si>
  <si>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</si>
  <si>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</si>
  <si>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</si>
  <si>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</si>
  <si>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</si>
  <si>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</si>
  <si>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</si>
  <si>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</si>
  <si>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</si>
  <si>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</si>
  <si>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</si>
  <si>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</si>
  <si>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</si>
  <si>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</si>
  <si>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</si>
  <si>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</si>
  <si>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</si>
  <si>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</si>
  <si>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</si>
  <si>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</si>
  <si>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</si>
  <si>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</si>
  <si>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</si>
  <si>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</si>
  <si>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</si>
  <si>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</si>
  <si>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</si>
  <si>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</si>
  <si>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</si>
  <si>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</si>
  <si>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</si>
  <si>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</si>
  <si>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</si>
  <si>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</si>
  <si>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</si>
  <si>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</si>
  <si>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</si>
  <si>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</si>
  <si>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</si>
  <si>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</si>
  <si>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</si>
  <si>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</si>
  <si>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</si>
  <si>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</si>
  <si>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</si>
  <si>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</si>
  <si>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</si>
  <si>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</si>
  <si>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</si>
  <si>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</si>
  <si>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</si>
  <si>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</si>
  <si>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</si>
  <si>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</si>
  <si>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</si>
  <si>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</si>
  <si>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</si>
  <si>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</si>
  <si>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</si>
  <si>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</si>
  <si>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</si>
  <si>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</si>
  <si>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</si>
  <si>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</si>
  <si>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</si>
  <si>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</si>
  <si>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</si>
  <si>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</si>
  <si>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</si>
  <si>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</si>
  <si>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</si>
  <si>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</si>
  <si>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</si>
  <si>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</si>
  <si>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</si>
  <si>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</si>
  <si>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</si>
  <si>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</si>
  <si>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</si>
  <si>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</si>
  <si>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</si>
  <si>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</si>
  <si>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</si>
  <si>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</si>
  <si>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</si>
  <si>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</si>
  <si>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</si>
  <si>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</si>
  <si>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</si>
  <si>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</si>
  <si>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</si>
  <si>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</si>
  <si>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</si>
  <si>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</si>
  <si>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</si>
  <si>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</si>
  <si>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</si>
  <si>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</si>
  <si>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</si>
  <si>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</si>
  <si>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</si>
  <si>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</si>
  <si>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</si>
  <si>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</si>
  <si>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</si>
  <si>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</si>
  <si>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</si>
  <si>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</si>
  <si>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</si>
  <si>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</si>
  <si>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</si>
  <si>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</si>
  <si>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</si>
  <si>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</si>
  <si>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</si>
  <si>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</si>
  <si>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</si>
  <si>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</si>
  <si>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</si>
  <si>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</si>
  <si>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</si>
  <si>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</si>
  <si>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</si>
  <si>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</si>
  <si>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</si>
  <si>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</si>
  <si>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</si>
  <si>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</si>
  <si>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</si>
  <si>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</si>
  <si>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</si>
  <si>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</si>
  <si>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</si>
  <si>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</si>
  <si>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</si>
  <si>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</si>
  <si>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</si>
  <si>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</si>
  <si>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</si>
  <si>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</si>
  <si>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</si>
  <si>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</si>
  <si>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</si>
  <si>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</si>
  <si>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</si>
  <si>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</si>
  <si>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</si>
  <si>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</si>
  <si>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</si>
  <si>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</si>
  <si>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</si>
  <si>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</si>
  <si>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</si>
  <si>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</si>
  <si>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</si>
  <si>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</si>
  <si>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</si>
  <si>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</si>
  <si>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</si>
  <si>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</si>
  <si>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</si>
  <si>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</si>
  <si>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</si>
  <si>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</si>
  <si>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</si>
  <si>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</si>
  <si>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</si>
  <si>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</si>
  <si>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</si>
  <si>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</si>
  <si>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</si>
  <si>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</si>
  <si>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</si>
  <si>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</si>
  <si>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</si>
  <si>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</si>
  <si>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</si>
  <si>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</si>
  <si>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</si>
  <si>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</si>
  <si>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</si>
  <si>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</si>
  <si>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</si>
  <si>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</si>
  <si>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</si>
  <si>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</si>
  <si>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</si>
  <si>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</si>
  <si>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</si>
  <si>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</si>
  <si>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</si>
  <si>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</si>
  <si>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</si>
  <si>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</si>
  <si>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</si>
  <si>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</si>
  <si>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</si>
  <si>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</si>
  <si>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</si>
  <si>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</si>
  <si>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</si>
  <si>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</si>
  <si>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</si>
  <si>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</si>
  <si>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</si>
  <si>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</si>
  <si>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</si>
  <si>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</si>
  <si>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</si>
  <si>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</si>
  <si>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</si>
  <si>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</si>
  <si>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</si>
  <si>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</si>
  <si>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</si>
  <si>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</si>
  <si>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</si>
  <si>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</si>
  <si>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</si>
  <si>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</si>
  <si>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</si>
  <si>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</si>
  <si>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</si>
  <si>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</si>
  <si>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</si>
  <si>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</si>
  <si>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</si>
  <si>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</si>
  <si>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</si>
  <si>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</si>
  <si>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</si>
  <si>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</si>
  <si>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</si>
  <si>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</si>
  <si>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</si>
  <si>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</si>
  <si>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</si>
  <si>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</si>
  <si>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</si>
  <si>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</si>
  <si>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</si>
  <si>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</si>
  <si>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</si>
  <si>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</si>
  <si>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</si>
  <si>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</si>
  <si>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</si>
  <si>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</si>
  <si>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</si>
  <si>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</si>
  <si>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</si>
  <si>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</si>
  <si>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</si>
  <si>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</si>
  <si>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</si>
  <si>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</si>
  <si>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</si>
  <si>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</si>
  <si>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</si>
  <si>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</si>
  <si>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</si>
  <si>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</si>
  <si>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</si>
  <si>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</si>
  <si>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</si>
  <si>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</si>
  <si>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</si>
  <si>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</si>
  <si>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</si>
  <si>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</si>
  <si>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</si>
  <si>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</si>
  <si>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</si>
  <si>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</si>
  <si>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</si>
  <si>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</si>
  <si>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</si>
  <si>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</si>
  <si>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</si>
  <si>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</si>
  <si>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</si>
  <si>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</si>
  <si>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</si>
  <si>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</si>
  <si>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</si>
  <si>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</si>
  <si>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</si>
  <si>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</si>
  <si>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</si>
  <si>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</si>
  <si>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</si>
  <si>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</si>
  <si>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</si>
  <si>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</si>
  <si>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</si>
  <si>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</si>
  <si>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</si>
  <si>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</si>
  <si>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</si>
  <si>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</si>
  <si>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</si>
  <si>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</si>
  <si>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</si>
  <si>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</si>
  <si>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</si>
  <si>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</si>
  <si>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</si>
  <si>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</si>
  <si>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</si>
  <si>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</si>
  <si>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</si>
  <si>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</si>
  <si>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</si>
  <si>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</si>
  <si>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</si>
  <si>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</si>
  <si>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</si>
  <si>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</si>
  <si>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</si>
  <si>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</si>
  <si>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</si>
  <si>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</si>
  <si>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</si>
  <si>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</si>
  <si>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</si>
  <si>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</si>
  <si>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</si>
  <si>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</si>
  <si>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</si>
  <si>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</si>
  <si>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</si>
  <si>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</si>
  <si>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</si>
  <si>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</si>
  <si>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</si>
  <si>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</si>
  <si>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</si>
  <si>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</si>
  <si>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</si>
  <si>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</si>
  <si>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</si>
  <si>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</si>
  <si>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</si>
  <si>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</si>
  <si>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</si>
  <si>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</si>
  <si>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</si>
  <si>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</si>
  <si>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</si>
  <si>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</si>
  <si>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</si>
  <si>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</si>
  <si>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</si>
  <si>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</si>
  <si>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</si>
  <si>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</si>
  <si>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</si>
  <si>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</si>
  <si>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</si>
  <si>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</si>
  <si>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</si>
  <si>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</si>
  <si>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</si>
  <si>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</si>
  <si>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</si>
  <si>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</si>
  <si>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</si>
  <si>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</si>
  <si>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</si>
  <si>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</si>
  <si>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</si>
  <si>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</si>
  <si>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</si>
  <si>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</si>
  <si>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</si>
  <si>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</si>
  <si>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</si>
  <si>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</si>
  <si>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</si>
  <si>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</si>
  <si>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</si>
  <si>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</si>
  <si>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</si>
  <si>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</si>
  <si>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</si>
  <si>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</si>
  <si>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</si>
  <si>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</si>
  <si>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</si>
  <si>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</si>
  <si>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</si>
  <si>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</si>
  <si>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</si>
  <si>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</si>
  <si>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</si>
  <si>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</si>
  <si>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</si>
  <si>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</si>
  <si>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</si>
  <si>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</si>
  <si>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</si>
  <si>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</si>
  <si>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</si>
  <si>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</si>
  <si>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</si>
  <si>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</si>
  <si>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</si>
  <si>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</si>
  <si>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</si>
  <si>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</si>
  <si>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</si>
  <si>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</si>
  <si>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</si>
  <si>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</si>
  <si>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</si>
  <si>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</si>
  <si>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</si>
  <si>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</si>
  <si>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</si>
  <si>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</si>
  <si>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</si>
  <si>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</si>
  <si>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</si>
  <si>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</si>
  <si>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</si>
  <si>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</si>
  <si>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</si>
  <si>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</si>
  <si>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</si>
  <si>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</si>
  <si>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</si>
  <si>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</si>
  <si>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</si>
  <si>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</si>
  <si>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</si>
  <si>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</si>
  <si>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</si>
  <si>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</si>
  <si>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</si>
  <si>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</si>
  <si>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</si>
  <si>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</si>
  <si>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</si>
  <si>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</si>
  <si>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</si>
  <si>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</si>
  <si>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</si>
  <si>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</si>
  <si>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</si>
  <si>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</si>
  <si>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</si>
  <si>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</si>
  <si>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</si>
  <si>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</si>
  <si>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</si>
  <si>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</si>
  <si>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</si>
  <si>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</si>
  <si>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</si>
  <si>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</si>
  <si>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</si>
  <si>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</si>
  <si>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</si>
  <si>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</si>
  <si>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</si>
  <si>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</si>
  <si>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</si>
  <si>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</si>
  <si>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</si>
  <si>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</si>
  <si>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</si>
  <si>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</si>
  <si>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</si>
  <si>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</si>
  <si>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</si>
  <si>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</si>
  <si>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</si>
  <si>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</si>
  <si>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</si>
  <si>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</si>
  <si>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</si>
  <si>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</si>
  <si>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</si>
  <si>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</si>
  <si>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</si>
  <si>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</si>
  <si>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</si>
  <si>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</si>
  <si>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</si>
  <si>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</si>
  <si>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</si>
  <si>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</si>
  <si>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</si>
  <si>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</si>
  <si>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</si>
  <si>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</si>
  <si>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</si>
  <si>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</si>
  <si>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</si>
  <si>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</si>
  <si>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</si>
  <si>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</si>
  <si>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</si>
  <si>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</si>
  <si>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</si>
  <si>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</si>
  <si>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</si>
  <si>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</si>
  <si>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</si>
  <si>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</si>
  <si>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</si>
  <si>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</si>
  <si>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</si>
  <si>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</si>
  <si>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</si>
  <si>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</si>
  <si>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</si>
  <si>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</si>
  <si>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</si>
  <si>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</si>
  <si>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</si>
  <si>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</si>
  <si>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</si>
  <si>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</si>
  <si>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</si>
  <si>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</si>
  <si>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</si>
  <si>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</si>
  <si>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</si>
  <si>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</si>
  <si>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</si>
  <si>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</si>
  <si>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</si>
  <si>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</si>
  <si>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</si>
  <si>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</si>
  <si>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</si>
  <si>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</si>
  <si>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</si>
  <si>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</si>
  <si>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</si>
  <si>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</si>
  <si>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</si>
  <si>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</si>
  <si>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</si>
  <si>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</si>
  <si>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</si>
  <si>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</si>
  <si>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</si>
  <si>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</si>
  <si>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</si>
  <si>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</si>
  <si>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</si>
  <si>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</si>
  <si>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</si>
  <si>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</si>
  <si>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</si>
  <si>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</si>
  <si>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</si>
  <si>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</si>
  <si>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</si>
  <si>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</si>
  <si>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</si>
  <si>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</si>
  <si>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</si>
  <si>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</si>
  <si>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</si>
  <si>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</si>
  <si>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</si>
  <si>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</si>
  <si>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</si>
  <si>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</si>
  <si>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</si>
  <si>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</si>
  <si>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</si>
  <si>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</si>
  <si>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</si>
  <si>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</si>
  <si>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</si>
  <si>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</si>
  <si>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</si>
  <si>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</si>
  <si>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</si>
  <si>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</si>
  <si>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</si>
  <si>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</si>
  <si>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</si>
  <si>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</si>
  <si>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</si>
  <si>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</si>
  <si>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</si>
  <si>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</si>
  <si>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</si>
  <si>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</si>
  <si>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</si>
  <si>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</si>
  <si>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</si>
  <si>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</si>
  <si>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</si>
  <si>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</si>
  <si>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</si>
  <si>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</si>
  <si>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</si>
  <si>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</si>
  <si>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</si>
  <si>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</si>
  <si>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</si>
  <si>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</si>
  <si>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</si>
  <si>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</si>
  <si>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</si>
  <si>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</si>
  <si>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</si>
  <si>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</si>
  <si>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</si>
  <si>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</si>
  <si>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</si>
  <si>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</si>
  <si>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</si>
  <si>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</si>
  <si>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</si>
  <si>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</si>
  <si>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</si>
  <si>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</si>
  <si>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</si>
  <si>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</si>
  <si>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</si>
  <si>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</si>
  <si>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</si>
  <si>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</si>
  <si>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</si>
  <si>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</si>
  <si>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</si>
  <si>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</si>
  <si>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</si>
  <si>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</si>
  <si>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</si>
  <si>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</si>
  <si>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</si>
  <si>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</si>
  <si>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</si>
  <si>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</si>
  <si>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</si>
  <si>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</si>
  <si>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</si>
  <si>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</si>
  <si>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</si>
  <si>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</si>
  <si>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</si>
  <si>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</si>
  <si>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</si>
  <si>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</si>
  <si>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</si>
  <si>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</si>
  <si>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</si>
  <si>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</si>
  <si>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</si>
  <si>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</si>
  <si>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</si>
  <si>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</si>
  <si>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</si>
  <si>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</si>
  <si>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</si>
  <si>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</si>
  <si>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</si>
  <si>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</si>
  <si>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</si>
  <si>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</si>
  <si>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</si>
  <si>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</si>
  <si>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</si>
  <si>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</si>
  <si>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</si>
  <si>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</si>
  <si>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</si>
  <si>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</si>
  <si>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</si>
  <si>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</si>
  <si>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</si>
  <si>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</si>
  <si>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</si>
  <si>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</si>
  <si>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</si>
  <si>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</si>
  <si>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</si>
  <si>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</si>
  <si>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</si>
  <si>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</si>
  <si>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</si>
  <si>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</si>
  <si>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</si>
  <si>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</si>
  <si>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</si>
  <si>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</si>
  <si>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</si>
  <si>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</si>
  <si>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</si>
  <si>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</si>
  <si>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</si>
  <si>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</si>
  <si>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</si>
  <si>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</si>
  <si>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</si>
  <si>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</si>
  <si>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</si>
  <si>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</si>
  <si>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</si>
  <si>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</si>
  <si>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</si>
  <si>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</si>
  <si>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</si>
  <si>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</si>
  <si>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</si>
  <si>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</si>
  <si>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</si>
  <si>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</si>
  <si>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</si>
  <si>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</si>
  <si>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</si>
  <si>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</si>
  <si>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</si>
  <si>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</si>
  <si>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</si>
  <si>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</si>
  <si>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</si>
  <si>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</si>
  <si>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</si>
  <si>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</si>
  <si>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</si>
  <si>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</si>
  <si>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</si>
  <si>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</si>
  <si>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</si>
  <si>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</si>
  <si>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</si>
  <si>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</si>
  <si>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</si>
  <si>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</si>
  <si>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</si>
  <si>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</si>
  <si>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</si>
  <si>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</si>
  <si>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</si>
  <si>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</si>
  <si>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</si>
  <si>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</si>
  <si>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</si>
  <si>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</si>
  <si>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</si>
  <si>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</si>
  <si>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</si>
  <si>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</si>
  <si>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</si>
  <si>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</si>
  <si>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</si>
  <si>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</si>
  <si>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</si>
  <si>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</si>
  <si>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</si>
  <si>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</si>
  <si>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</si>
  <si>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</si>
  <si>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</si>
  <si>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</si>
  <si>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</si>
  <si>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</si>
  <si>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</si>
  <si>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</si>
  <si>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</si>
  <si>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</si>
  <si>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</si>
  <si>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</si>
  <si>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</si>
  <si>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</si>
  <si>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</si>
  <si>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</si>
  <si>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</si>
  <si>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</si>
  <si>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</si>
  <si>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</si>
  <si>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</si>
  <si>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</si>
  <si>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</si>
  <si>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</si>
  <si>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</si>
  <si>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</si>
  <si>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</si>
  <si>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</si>
  <si>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</si>
  <si>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</si>
  <si>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</si>
  <si>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</si>
  <si>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</si>
  <si>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</si>
  <si>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</si>
  <si>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</si>
  <si>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</si>
  <si>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</si>
  <si>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</si>
  <si>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</si>
  <si>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</si>
  <si>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</si>
  <si>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</si>
  <si>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</si>
  <si>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</si>
  <si>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</si>
  <si>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</si>
  <si>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</si>
  <si>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</si>
  <si>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</si>
  <si>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</si>
  <si>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</si>
  <si>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</si>
  <si>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</si>
  <si>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</si>
  <si>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</si>
  <si>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</si>
  <si>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</si>
  <si>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</si>
  <si>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</si>
  <si>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</si>
  <si>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</si>
  <si>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</si>
  <si>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</si>
  <si>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</si>
  <si>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</si>
  <si>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</si>
  <si>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</si>
  <si>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</si>
  <si>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</si>
  <si>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</si>
  <si>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</si>
  <si>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</si>
  <si>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</si>
  <si>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</si>
  <si>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</si>
  <si>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</si>
  <si>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</si>
  <si>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</si>
  <si>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</si>
  <si>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</si>
  <si>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</si>
  <si>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</si>
  <si>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</si>
  <si>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</si>
  <si>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</si>
  <si>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</si>
  <si>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</si>
  <si>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</si>
  <si>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</si>
  <si>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</si>
  <si>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</si>
  <si>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</si>
  <si>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</si>
  <si>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</si>
  <si>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</si>
  <si>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</si>
  <si>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</si>
  <si>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</si>
  <si>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</si>
  <si>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</si>
  <si>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</si>
  <si>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</si>
  <si>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</si>
  <si>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</si>
  <si>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</si>
  <si>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</si>
  <si>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</si>
  <si>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</si>
  <si>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</si>
  <si>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</si>
  <si>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</si>
  <si>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</si>
  <si>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</si>
  <si>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</si>
  <si>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</si>
  <si>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</si>
  <si>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</si>
  <si>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</si>
  <si>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</si>
  <si>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</si>
  <si>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</si>
  <si>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</si>
  <si>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</si>
  <si>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</si>
  <si>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</si>
  <si>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</si>
  <si>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</si>
  <si>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</si>
  <si>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</si>
  <si>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</si>
  <si>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</si>
  <si>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</si>
  <si>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</si>
  <si>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</si>
  <si>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</si>
  <si>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</si>
  <si>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</si>
  <si>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</si>
  <si>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</si>
  <si>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</si>
  <si>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</si>
  <si>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</si>
  <si>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</si>
  <si>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</si>
  <si>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</si>
  <si>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</si>
  <si>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</si>
  <si>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</si>
  <si>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</si>
  <si>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</si>
  <si>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</si>
  <si>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</si>
  <si>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</si>
  <si>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</si>
  <si>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</si>
  <si>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</si>
  <si>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</si>
  <si>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</si>
  <si>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</si>
  <si>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</si>
  <si>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</si>
  <si>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</si>
  <si>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</si>
  <si>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</si>
  <si>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</si>
  <si>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</si>
  <si>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</si>
  <si>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</si>
  <si>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</si>
  <si>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</si>
  <si>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</si>
  <si>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</si>
  <si>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</si>
  <si>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</si>
  <si>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</si>
  <si>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</si>
  <si>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</si>
  <si>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</si>
  <si>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</si>
  <si>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</si>
  <si>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</si>
  <si>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</si>
  <si>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</si>
  <si>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</si>
  <si>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</si>
  <si>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</si>
  <si>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</si>
  <si>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</si>
  <si>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</si>
  <si>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</si>
  <si>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</si>
  <si>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</si>
  <si>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</si>
  <si>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</si>
  <si>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</si>
  <si>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</si>
  <si>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</si>
  <si>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</si>
  <si>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</si>
  <si>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</si>
  <si>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</si>
  <si>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</si>
  <si>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</si>
  <si>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</si>
  <si>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</si>
  <si>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</si>
  <si>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</si>
  <si>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</si>
  <si>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</si>
  <si>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</si>
  <si>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</si>
  <si>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</si>
  <si>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</si>
  <si>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</si>
  <si>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</si>
  <si>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</si>
  <si>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</si>
  <si>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</si>
  <si>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</si>
  <si>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</si>
  <si>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</si>
  <si>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</si>
  <si>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</si>
  <si>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</si>
  <si>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</si>
  <si>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</si>
  <si>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</si>
  <si>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</si>
  <si>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</si>
  <si>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</si>
  <si>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</si>
  <si>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</si>
  <si>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</si>
  <si>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</si>
  <si>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</si>
  <si>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</si>
  <si>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</si>
  <si>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</si>
  <si>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</si>
  <si>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</si>
  <si>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</si>
  <si>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</si>
  <si>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</si>
  <si>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</si>
  <si>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</si>
  <si>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</si>
  <si>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</si>
  <si>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</si>
  <si>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</si>
  <si>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</si>
  <si>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</si>
  <si>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</si>
  <si>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</si>
  <si>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</si>
  <si>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</si>
  <si>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</si>
  <si>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</si>
  <si>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</si>
  <si>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</si>
  <si>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</si>
  <si>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</si>
  <si>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</si>
  <si>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</si>
  <si>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</si>
  <si>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</si>
  <si>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</si>
  <si>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</si>
  <si>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</si>
  <si>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</si>
  <si>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</si>
  <si>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</si>
  <si>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</si>
  <si>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</si>
  <si>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</si>
  <si>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</si>
  <si>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</si>
  <si>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</si>
  <si>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</si>
  <si>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</si>
  <si>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</si>
  <si>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</si>
  <si>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</si>
  <si>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</si>
  <si>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</si>
  <si>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</si>
  <si>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</si>
  <si>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</si>
  <si>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</si>
  <si>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</si>
  <si>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</si>
  <si>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</si>
  <si>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</si>
  <si>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</si>
  <si>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</si>
  <si>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</si>
  <si>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</si>
  <si>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</si>
  <si>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</si>
  <si>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</si>
  <si>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</si>
  <si>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</si>
  <si>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</si>
  <si>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</si>
  <si>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</si>
  <si>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</si>
  <si>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</si>
  <si>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</si>
  <si>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</si>
  <si>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</si>
  <si>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</si>
  <si>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</si>
  <si>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</si>
  <si>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</si>
  <si>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</si>
  <si>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</si>
  <si>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</si>
  <si>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</si>
  <si>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</si>
  <si>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</si>
  <si>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</si>
  <si>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</si>
  <si>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</si>
  <si>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</si>
  <si>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</si>
  <si>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</si>
  <si>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</si>
  <si>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</si>
  <si>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</si>
  <si>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</si>
  <si>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</si>
  <si>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</si>
  <si>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</si>
  <si>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</si>
  <si>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</si>
  <si>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</si>
  <si>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</si>
  <si>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</si>
  <si>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</si>
  <si>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</si>
  <si>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</si>
  <si>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</si>
  <si>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</si>
  <si>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</si>
  <si>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</si>
  <si>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</si>
  <si>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</si>
  <si>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</si>
  <si>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</si>
  <si>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</si>
  <si>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</si>
  <si>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</si>
  <si>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</si>
  <si>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</si>
  <si>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</si>
  <si>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</si>
  <si>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</si>
  <si>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</si>
  <si>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</si>
  <si>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</si>
  <si>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</si>
  <si>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</si>
  <si>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</si>
  <si>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</si>
  <si>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</si>
  <si>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</si>
  <si>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</si>
  <si>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</si>
  <si>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</si>
  <si>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</si>
  <si>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</si>
  <si>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</si>
  <si>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</si>
  <si>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</si>
  <si>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</si>
  <si>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</si>
  <si>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</si>
  <si>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</si>
  <si>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</si>
  <si>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</si>
  <si>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</si>
  <si>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</si>
  <si>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</si>
  <si>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</si>
  <si>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</si>
  <si>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</si>
  <si>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</si>
  <si>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</si>
  <si>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</si>
  <si>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</si>
  <si>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</si>
  <si>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</si>
  <si>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</si>
  <si>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</si>
  <si>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</si>
  <si>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</si>
  <si>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</si>
  <si>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</si>
  <si>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</si>
  <si>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</si>
  <si>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</si>
  <si>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</si>
  <si>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</si>
  <si>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</si>
  <si>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</si>
  <si>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</si>
  <si>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</si>
  <si>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</si>
  <si>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</si>
  <si>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</si>
  <si>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</si>
  <si>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</si>
  <si>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</si>
  <si>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</si>
  <si>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</si>
  <si>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</si>
  <si>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</si>
  <si>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</si>
  <si>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</si>
  <si>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</si>
  <si>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</si>
  <si>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</si>
  <si>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</si>
  <si>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</si>
  <si>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</si>
  <si>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</si>
  <si>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</si>
  <si>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</si>
  <si>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</si>
  <si>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</si>
  <si>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</si>
  <si>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</si>
  <si>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</si>
  <si>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</si>
  <si>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</si>
  <si>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</si>
  <si>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</si>
  <si>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</si>
  <si>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</si>
  <si>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</si>
  <si>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</si>
  <si>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</si>
  <si>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</si>
  <si>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</si>
  <si>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</si>
  <si>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</si>
  <si>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</si>
  <si>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</si>
  <si>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</si>
  <si>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</si>
  <si>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</si>
  <si>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</si>
  <si>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</si>
  <si>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</si>
  <si>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</si>
  <si>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</si>
  <si>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</si>
  <si>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</si>
  <si>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</si>
  <si>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</si>
  <si>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</si>
  <si>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</si>
  <si>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</si>
  <si>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</si>
  <si>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</si>
  <si>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</si>
  <si>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</si>
  <si>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</si>
  <si>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</si>
  <si>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</si>
  <si>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</si>
  <si>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</si>
  <si>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</si>
  <si>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</si>
  <si>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</si>
  <si>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</si>
  <si>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</si>
  <si>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</si>
  <si>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</si>
  <si>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</si>
  <si>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</si>
  <si>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</si>
  <si>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</si>
  <si>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</si>
  <si>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</si>
  <si>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</si>
  <si>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</si>
  <si>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</si>
  <si>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</si>
  <si>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</si>
  <si>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</si>
  <si>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</si>
  <si>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</si>
  <si>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</si>
  <si>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</si>
  <si>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</si>
  <si>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</si>
  <si>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</si>
  <si>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</si>
  <si>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</si>
  <si>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</si>
  <si>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</si>
  <si>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</si>
  <si>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</si>
  <si>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</si>
  <si>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</si>
  <si>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</si>
  <si>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</si>
  <si>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</si>
  <si>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</si>
  <si>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</si>
  <si>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</si>
  <si>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</si>
  <si>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</si>
  <si>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</si>
  <si>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</si>
  <si>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</si>
  <si>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</si>
  <si>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</si>
  <si>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</si>
  <si>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</si>
  <si>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</si>
  <si>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</si>
  <si>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</si>
  <si>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</si>
  <si>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</si>
  <si>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</si>
  <si>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</si>
  <si>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</si>
  <si>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</si>
  <si>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</si>
  <si>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</si>
  <si>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</si>
  <si>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</si>
  <si>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</si>
  <si>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</si>
  <si>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</si>
  <si>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</si>
  <si>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</si>
  <si>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</si>
  <si>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</si>
  <si>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</si>
  <si>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</si>
  <si>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</si>
  <si>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</si>
  <si>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</si>
  <si>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</si>
  <si>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</si>
  <si>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</si>
  <si>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</si>
  <si>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</si>
  <si>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</si>
  <si>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</si>
  <si>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</si>
  <si>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</si>
  <si>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</si>
  <si>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</si>
  <si>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</si>
  <si>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</si>
  <si>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</si>
  <si>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</si>
  <si>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</si>
  <si>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</si>
  <si>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</si>
  <si>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</si>
  <si>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</si>
  <si>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</si>
  <si>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</si>
  <si>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</si>
  <si>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</si>
  <si>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</si>
  <si>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</si>
  <si>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</si>
  <si>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</si>
  <si>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</si>
  <si>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</si>
  <si>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</si>
  <si>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</si>
  <si>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</si>
  <si>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</si>
  <si>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</si>
  <si>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</si>
  <si>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</si>
  <si>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</si>
  <si>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</si>
  <si>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</si>
  <si>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</si>
  <si>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</si>
  <si>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</si>
  <si>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</si>
  <si>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</si>
  <si>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</si>
  <si>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</si>
  <si>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</si>
  <si>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</si>
  <si>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</si>
  <si>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</si>
  <si>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</si>
  <si>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</si>
  <si>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</si>
  <si>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</si>
  <si>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</si>
  <si>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</si>
  <si>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</si>
  <si>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</si>
  <si>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</si>
  <si>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</si>
  <si>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</si>
  <si>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</si>
  <si>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</si>
  <si>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</si>
  <si>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</si>
  <si>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</si>
  <si>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</si>
  <si>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</si>
  <si>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</si>
  <si>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</si>
  <si>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</si>
  <si>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</si>
  <si>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</si>
  <si>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</si>
  <si>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</si>
  <si>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</si>
  <si>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</si>
  <si>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</si>
  <si>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</si>
  <si>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</si>
  <si>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</si>
  <si>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</si>
  <si>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</si>
  <si>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</si>
  <si>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</si>
  <si>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</si>
  <si>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</si>
  <si>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</si>
  <si>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</si>
  <si>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</si>
  <si>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</si>
  <si>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</si>
  <si>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</si>
  <si>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</si>
  <si>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</si>
  <si>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</si>
  <si>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</si>
  <si>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</si>
  <si>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</si>
  <si>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</si>
  <si>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</si>
  <si>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</si>
  <si>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</si>
  <si>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</si>
  <si>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</si>
  <si>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</si>
  <si>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</si>
  <si>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</si>
  <si>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</si>
  <si>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</si>
  <si>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</si>
  <si>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</si>
  <si>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</si>
  <si>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</si>
  <si>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</si>
  <si>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</si>
  <si>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</si>
  <si>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</si>
  <si>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</si>
  <si>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</si>
  <si>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</si>
  <si>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</si>
  <si>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</si>
  <si>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</si>
  <si>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</si>
  <si>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</si>
  <si>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</si>
  <si>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</si>
  <si>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</si>
  <si>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</si>
  <si>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</si>
  <si>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</si>
  <si>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</si>
  <si>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</si>
  <si>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</si>
  <si>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</si>
  <si>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</si>
  <si>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</si>
  <si>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</si>
  <si>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</si>
  <si>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</si>
  <si>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</si>
  <si>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</si>
  <si>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</si>
  <si>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</si>
  <si>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</si>
  <si>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</si>
  <si>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</si>
  <si>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</si>
  <si>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</si>
  <si>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</si>
  <si>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</si>
  <si>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</si>
  <si>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</si>
  <si>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</si>
  <si>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</si>
  <si>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</si>
  <si>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</si>
  <si>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</si>
  <si>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</si>
  <si>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</si>
  <si>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</si>
  <si>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</si>
  <si>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</si>
  <si>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</si>
  <si>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</si>
  <si>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</si>
  <si>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</si>
  <si>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</si>
  <si>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</si>
  <si>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</si>
  <si>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</si>
  <si>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</si>
  <si>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</si>
  <si>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</si>
  <si>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</si>
  <si>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</si>
  <si>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</si>
  <si>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</si>
  <si>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</si>
  <si>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</si>
  <si>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</si>
  <si>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</si>
  <si>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</si>
  <si>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</si>
  <si>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</si>
  <si>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</si>
  <si>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</si>
  <si>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</si>
  <si>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</si>
  <si>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</si>
  <si>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</si>
  <si>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</si>
  <si>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</si>
  <si>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</si>
  <si>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</si>
  <si>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</si>
  <si>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</si>
  <si>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</si>
  <si>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</si>
  <si>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</si>
  <si>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</si>
  <si>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</si>
  <si>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</si>
  <si>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</si>
  <si>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</si>
  <si>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</si>
  <si>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</si>
  <si>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</si>
  <si>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</si>
  <si>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</si>
  <si>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</si>
  <si>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</si>
  <si>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</si>
  <si>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</si>
  <si>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</si>
  <si>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</si>
  <si>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</si>
  <si>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</si>
  <si>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</si>
  <si>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</si>
  <si>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</si>
  <si>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</si>
  <si>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</si>
  <si>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</si>
  <si>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</si>
  <si>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</si>
  <si>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</si>
  <si>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</si>
  <si>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</si>
  <si>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</si>
  <si>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</si>
  <si>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</si>
  <si>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</si>
  <si>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</si>
  <si>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</si>
  <si>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</si>
  <si>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</si>
  <si>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</si>
  <si>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</si>
  <si>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</si>
  <si>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</si>
  <si>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</si>
  <si>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</si>
  <si>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</si>
  <si>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</si>
  <si>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</si>
  <si>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</si>
  <si>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</si>
  <si>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</si>
  <si>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</si>
  <si>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</si>
  <si>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</si>
  <si>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</si>
  <si>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</si>
  <si>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</si>
  <si>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</si>
  <si>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</si>
  <si>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</si>
  <si>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</si>
  <si>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</si>
  <si>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</si>
  <si>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</si>
  <si>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</si>
  <si>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</si>
  <si>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</si>
  <si>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</si>
  <si>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</si>
  <si>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</si>
  <si>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</si>
  <si>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</si>
  <si>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</si>
  <si>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</si>
  <si>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</si>
  <si>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</si>
  <si>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</si>
  <si>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</si>
  <si>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</si>
  <si>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</si>
  <si>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</si>
  <si>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</si>
  <si>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</si>
  <si>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</si>
  <si>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</si>
  <si>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</si>
  <si>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</si>
  <si>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</si>
  <si>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</si>
  <si>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</si>
  <si>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</si>
  <si>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</si>
  <si>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</si>
  <si>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</si>
  <si>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</si>
  <si>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</si>
  <si>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</si>
  <si>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</si>
  <si>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</si>
  <si>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</si>
  <si>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</si>
  <si>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</si>
  <si>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</si>
  <si>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</si>
  <si>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</si>
  <si>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</si>
  <si>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</si>
  <si>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</si>
  <si>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</si>
  <si>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</si>
  <si>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</si>
  <si>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</si>
  <si>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</si>
  <si>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</si>
  <si>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</si>
  <si>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</si>
  <si>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</si>
  <si>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</si>
  <si>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</si>
  <si>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</si>
  <si>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</si>
  <si>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</si>
  <si>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</si>
  <si>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</si>
  <si>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</si>
  <si>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</si>
  <si>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</si>
  <si>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</si>
  <si>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</si>
  <si>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</si>
  <si>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</si>
  <si>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</si>
  <si>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</si>
  <si>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</si>
  <si>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</si>
  <si>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</si>
  <si>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</si>
  <si>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</si>
  <si>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</si>
  <si>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</si>
  <si>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</si>
  <si>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</si>
  <si>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</si>
  <si>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</si>
  <si>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</si>
  <si>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</si>
  <si>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</si>
  <si>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</si>
  <si>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</si>
  <si>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</si>
  <si>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</si>
  <si>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</si>
  <si>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</si>
  <si>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</si>
  <si>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</si>
  <si>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</si>
  <si>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</si>
  <si>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</si>
  <si>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</si>
  <si>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</si>
  <si>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</si>
  <si>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</si>
  <si>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</si>
  <si>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</si>
  <si>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</si>
  <si>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</si>
  <si>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</si>
  <si>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</si>
  <si>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</si>
  <si>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</si>
  <si>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</si>
  <si>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</si>
  <si>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</si>
  <si>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</si>
  <si>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</si>
  <si>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</si>
  <si>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</si>
  <si>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</si>
  <si>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</si>
  <si>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</si>
  <si>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</si>
  <si>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</si>
  <si>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</si>
  <si>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</si>
  <si>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</si>
  <si>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</si>
  <si>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</si>
  <si>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</si>
  <si>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</si>
  <si>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</si>
  <si>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</si>
  <si>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</si>
  <si>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</si>
  <si>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</si>
  <si>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</si>
  <si>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</si>
  <si>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</si>
  <si>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</si>
  <si>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</si>
  <si>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</si>
  <si>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</si>
  <si>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</si>
  <si>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</si>
  <si>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</si>
  <si>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</si>
  <si>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</si>
  <si>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</si>
  <si>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</si>
  <si>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</si>
  <si>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</si>
  <si>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</si>
  <si>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</si>
  <si>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</si>
  <si>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</si>
  <si>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</si>
  <si>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</si>
  <si>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</si>
  <si>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</si>
  <si>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</si>
  <si>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</si>
  <si>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</si>
  <si>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</si>
  <si>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</si>
  <si>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</si>
  <si>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</si>
  <si>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</si>
  <si>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</si>
  <si>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</si>
  <si>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</si>
  <si>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</si>
  <si>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</si>
  <si>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</si>
  <si>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</si>
  <si>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</si>
  <si>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</si>
  <si>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</si>
  <si>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</si>
  <si>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</si>
  <si>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</si>
  <si>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</si>
  <si>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</si>
  <si>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</si>
  <si>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</si>
  <si>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</si>
  <si>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</si>
  <si>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</si>
  <si>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</si>
  <si>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</si>
  <si>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</si>
  <si>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</si>
  <si>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</si>
  <si>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</si>
  <si>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</si>
  <si>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</si>
  <si>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</si>
  <si>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</si>
  <si>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</si>
  <si>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</si>
  <si>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</si>
  <si>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</si>
  <si>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</si>
  <si>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</si>
  <si>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</si>
  <si>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</si>
  <si>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</si>
  <si>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</si>
  <si>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</si>
  <si>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</si>
  <si>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</si>
  <si>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</si>
  <si>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</si>
  <si>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</si>
  <si>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</si>
  <si>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</si>
  <si>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</si>
  <si>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</si>
  <si>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</si>
  <si>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</si>
  <si>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</si>
  <si>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</si>
  <si>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</si>
  <si>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</si>
  <si>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</si>
  <si>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</si>
  <si>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</si>
  <si>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</si>
  <si>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</si>
  <si>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</si>
  <si>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</si>
  <si>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</si>
  <si>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</si>
  <si>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</si>
  <si>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</si>
  <si>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</si>
  <si>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</si>
  <si>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</si>
  <si>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</si>
  <si>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</si>
  <si>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</si>
  <si>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</si>
  <si>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</si>
  <si>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</si>
  <si>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</si>
  <si>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</si>
  <si>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</si>
  <si>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</si>
  <si>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</si>
  <si>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</si>
  <si>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</si>
  <si>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</si>
  <si>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</si>
  <si>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</si>
  <si>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</si>
  <si>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</si>
  <si>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</si>
  <si>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</si>
  <si>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</si>
  <si>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</si>
  <si>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</si>
  <si>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</si>
  <si>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</si>
  <si>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</si>
  <si>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</si>
  <si>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</si>
  <si>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</si>
  <si>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</si>
  <si>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</si>
  <si>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</si>
  <si>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</si>
  <si>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</si>
  <si>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</si>
  <si>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</si>
  <si>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</si>
  <si>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</si>
  <si>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</si>
  <si>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</si>
  <si>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</si>
  <si>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</si>
  <si>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</si>
  <si>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</si>
  <si>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</si>
  <si>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</si>
  <si>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</si>
  <si>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</si>
  <si>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</si>
  <si>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</si>
  <si>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</si>
  <si>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</si>
  <si>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</si>
  <si>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</si>
  <si>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</si>
  <si>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</si>
  <si>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</si>
  <si>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</si>
  <si>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</si>
  <si>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</si>
  <si>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</si>
  <si>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</si>
  <si>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</si>
  <si>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</si>
  <si>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</si>
  <si>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</si>
  <si>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</si>
  <si>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</si>
  <si>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</si>
  <si>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</si>
  <si>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</si>
  <si>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</si>
  <si>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</si>
  <si>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</si>
  <si>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</si>
  <si>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</si>
  <si>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</si>
  <si>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</si>
  <si>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</si>
  <si>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</si>
  <si>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</si>
  <si>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</si>
  <si>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</si>
  <si>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</si>
  <si>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</si>
  <si>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</si>
  <si>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</si>
  <si>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</si>
  <si>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</si>
  <si>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</si>
  <si>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</si>
  <si>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</si>
  <si>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</si>
  <si>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</si>
  <si>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</si>
  <si>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</si>
  <si>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</si>
  <si>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</si>
  <si>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</si>
  <si>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</si>
  <si>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</si>
  <si>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</si>
  <si>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</si>
  <si>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</si>
  <si>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</si>
  <si>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</si>
  <si>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</si>
  <si>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</si>
  <si>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</si>
  <si>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</si>
  <si>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</si>
  <si>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</si>
  <si>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</si>
  <si>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</si>
  <si>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</si>
  <si>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</si>
  <si>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</si>
  <si>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</si>
  <si>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</si>
  <si>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</si>
  <si>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</si>
  <si>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</si>
  <si>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</si>
  <si>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</si>
  <si>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</si>
  <si>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</si>
  <si>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</si>
  <si>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</si>
  <si>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</si>
  <si>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</si>
  <si>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</si>
  <si>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</si>
  <si>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</si>
  <si>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</si>
  <si>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</si>
  <si>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</si>
  <si>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</si>
  <si>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</si>
  <si>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</si>
  <si>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</si>
  <si>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</si>
  <si>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</si>
  <si>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</si>
  <si>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</si>
  <si>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</si>
  <si>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</si>
  <si>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</si>
  <si>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</si>
  <si>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</si>
  <si>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</si>
  <si>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</si>
  <si>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</si>
  <si>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</si>
  <si>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</si>
  <si>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</si>
  <si>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</si>
  <si>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</si>
  <si>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</si>
  <si>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</si>
  <si>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</si>
  <si>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</si>
  <si>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</si>
  <si>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</si>
  <si>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</si>
  <si>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</si>
  <si>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</si>
  <si>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</si>
  <si>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</si>
  <si>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</si>
  <si>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</si>
  <si>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</si>
  <si>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</si>
  <si>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</si>
  <si>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</si>
  <si>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</si>
  <si>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</si>
  <si>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</si>
  <si>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</si>
  <si>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</si>
  <si>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</si>
  <si>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</si>
  <si>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</si>
  <si>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</si>
  <si>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</si>
  <si>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</si>
  <si>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</si>
  <si>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</si>
  <si>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</si>
  <si>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</si>
  <si>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</si>
  <si>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</si>
  <si>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</si>
  <si>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</si>
  <si>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</si>
  <si>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</si>
  <si>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</si>
  <si>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</si>
  <si>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</si>
  <si>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</si>
  <si>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</si>
  <si>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</si>
  <si>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</si>
  <si>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</si>
  <si>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</si>
  <si>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</si>
  <si>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</si>
  <si>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</si>
  <si>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</si>
  <si>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</si>
  <si>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</si>
  <si>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</si>
  <si>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</si>
  <si>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</si>
  <si>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</si>
  <si>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</si>
  <si>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</si>
  <si>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</si>
  <si>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</si>
  <si>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</si>
  <si>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</si>
  <si>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</si>
  <si>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</si>
  <si>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</si>
  <si>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</si>
  <si>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</si>
  <si>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</si>
  <si>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</si>
  <si>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</si>
  <si>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</si>
  <si>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</si>
  <si>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</si>
  <si>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</si>
  <si>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</si>
  <si>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</si>
  <si>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</si>
  <si>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</si>
  <si>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</si>
  <si>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</si>
  <si>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</si>
  <si>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</si>
  <si>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</si>
  <si>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</si>
  <si>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</si>
  <si>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</si>
  <si>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</si>
  <si>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</si>
  <si>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</si>
  <si>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</si>
  <si>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</si>
  <si>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</si>
  <si>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</si>
  <si>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</si>
  <si>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</si>
  <si>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</si>
  <si>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</si>
  <si>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</si>
  <si>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</si>
  <si>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</si>
  <si>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</si>
  <si>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</si>
  <si>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</si>
  <si>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</si>
  <si>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</si>
  <si>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</si>
  <si>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</si>
  <si>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</si>
  <si>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</si>
  <si>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</si>
  <si>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</si>
  <si>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</si>
  <si>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</si>
  <si>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</si>
  <si>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</si>
  <si>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</si>
  <si>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</si>
  <si>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</si>
  <si>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</si>
  <si>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</si>
  <si>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</si>
  <si>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</si>
  <si>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</si>
  <si>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</si>
  <si>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</si>
  <si>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</si>
  <si>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</si>
  <si>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</si>
  <si>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</si>
  <si>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</si>
  <si>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</si>
  <si>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</si>
  <si>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</si>
  <si>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</si>
  <si>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</si>
  <si>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</si>
  <si>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</si>
  <si>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</si>
  <si>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</si>
  <si>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</si>
  <si>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</si>
  <si>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</si>
  <si>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</si>
  <si>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</si>
  <si>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</si>
  <si>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</si>
  <si>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</si>
  <si>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</si>
  <si>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</si>
  <si>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</si>
  <si>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</si>
  <si>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</si>
  <si>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</si>
  <si>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</si>
  <si>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</si>
  <si>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</si>
  <si>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</si>
  <si>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</si>
  <si>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</si>
  <si>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</si>
  <si>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</si>
  <si>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</si>
  <si>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</si>
  <si>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</si>
  <si>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</si>
  <si>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</si>
  <si>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</si>
  <si>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</si>
  <si>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</si>
  <si>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</si>
  <si>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</si>
  <si>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</si>
  <si>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</si>
  <si>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</si>
  <si>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</si>
  <si>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</si>
  <si>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</si>
  <si>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</si>
  <si>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</si>
  <si>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</si>
  <si>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</si>
  <si>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</si>
  <si>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</si>
  <si>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</si>
  <si>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</si>
  <si>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</si>
  <si>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</si>
  <si>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</si>
  <si>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</si>
  <si>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</si>
  <si>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</si>
  <si>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</si>
  <si>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</si>
  <si>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</si>
  <si>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</si>
  <si>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</si>
  <si>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</si>
  <si>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</si>
  <si>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</si>
  <si>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</si>
  <si>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</si>
  <si>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</si>
  <si>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</si>
  <si>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</si>
  <si>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</si>
  <si>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</si>
  <si>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</si>
  <si>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</si>
  <si>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</si>
  <si>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</si>
  <si>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</si>
  <si>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</si>
  <si>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</si>
  <si>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</si>
  <si>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</si>
  <si>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</si>
  <si>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</si>
  <si>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</si>
  <si>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</si>
  <si>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</si>
  <si>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</si>
  <si>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</si>
  <si>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</si>
  <si>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</si>
  <si>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</si>
  <si>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</si>
  <si>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</si>
  <si>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</si>
  <si>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</si>
  <si>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</si>
  <si>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</si>
  <si>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</si>
  <si>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</si>
  <si>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</si>
  <si>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</si>
  <si>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</si>
  <si>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</si>
  <si>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</si>
  <si>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</si>
  <si>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</si>
  <si>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</si>
  <si>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</si>
  <si>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</si>
  <si>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</si>
  <si>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</si>
  <si>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</si>
  <si>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</si>
  <si>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</si>
  <si>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</si>
  <si>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</si>
  <si>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</si>
  <si>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</si>
  <si>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</si>
  <si>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</si>
  <si>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</si>
  <si>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</si>
  <si>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</si>
  <si>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</si>
  <si>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</si>
  <si>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</si>
  <si>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</si>
  <si>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</si>
  <si>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</si>
  <si>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</si>
  <si>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</si>
  <si>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</si>
  <si>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</si>
  <si>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</si>
  <si>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</si>
  <si>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</si>
  <si>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</si>
  <si>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</si>
  <si>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</si>
  <si>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</si>
  <si>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</si>
  <si>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</si>
  <si>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</si>
  <si>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</si>
  <si>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</si>
  <si>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</si>
  <si>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</si>
  <si>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</si>
  <si>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</si>
  <si>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</si>
  <si>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</si>
  <si>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</si>
  <si>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</si>
  <si>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</si>
  <si>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</si>
  <si>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</si>
  <si>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</si>
  <si>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</si>
  <si>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</si>
  <si>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</si>
  <si>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</si>
  <si>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</si>
  <si>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</si>
  <si>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</si>
  <si>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</si>
  <si>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</si>
  <si>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</si>
  <si>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</si>
  <si>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</si>
  <si>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</si>
  <si>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</si>
  <si>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</si>
  <si>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</si>
  <si>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</si>
  <si>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</si>
  <si>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</si>
  <si>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</si>
  <si>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</si>
  <si>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</si>
  <si>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</si>
  <si>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</si>
  <si>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</si>
  <si>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</si>
  <si>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</si>
  <si>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</si>
  <si>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</si>
  <si>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</si>
  <si>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</si>
  <si>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</si>
  <si>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</si>
  <si>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</si>
  <si>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</si>
  <si>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</si>
  <si>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</si>
  <si>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</si>
  <si>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</si>
  <si>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</si>
  <si>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</si>
  <si>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</si>
  <si>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</si>
  <si>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</si>
  <si>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</si>
  <si>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</si>
  <si>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</si>
  <si>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</si>
  <si>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</si>
  <si>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</si>
  <si>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</si>
  <si>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</si>
  <si>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</si>
  <si>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</si>
  <si>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</si>
  <si>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</si>
  <si>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</si>
  <si>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</si>
  <si>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</si>
  <si>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</si>
  <si>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</si>
  <si>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</si>
  <si>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</si>
  <si>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</si>
  <si>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</si>
  <si>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</si>
  <si>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</si>
  <si>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</si>
  <si>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</si>
  <si>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</si>
  <si>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</si>
  <si>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</si>
  <si>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</si>
  <si>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</si>
  <si>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</si>
  <si>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</si>
  <si>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</si>
  <si>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</si>
  <si>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</si>
  <si>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</si>
  <si>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</si>
  <si>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</si>
  <si>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</si>
  <si>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</si>
  <si>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</si>
  <si>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</si>
  <si>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</si>
  <si>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</si>
  <si>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</si>
  <si>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</si>
  <si>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</si>
  <si>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</si>
  <si>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</si>
  <si>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</si>
  <si>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</si>
  <si>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</si>
  <si>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</si>
  <si>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</si>
  <si>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</si>
  <si>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</si>
  <si>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</si>
  <si>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</si>
  <si>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</si>
  <si>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</si>
  <si>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</si>
  <si>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</si>
  <si>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</si>
  <si>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</si>
  <si>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</si>
  <si>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</si>
  <si>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</si>
  <si>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</si>
  <si>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</si>
  <si>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</si>
  <si>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</si>
  <si>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</si>
  <si>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</si>
  <si>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</si>
  <si>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</si>
  <si>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</si>
  <si>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</si>
  <si>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</si>
  <si>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</si>
  <si>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</si>
  <si>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</si>
  <si>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</si>
  <si>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</si>
  <si>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</si>
  <si>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</si>
  <si>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</si>
  <si>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</si>
  <si>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</si>
  <si>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</si>
  <si>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</si>
  <si>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</si>
  <si>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</si>
  <si>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</si>
  <si>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</si>
  <si>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</si>
  <si>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</si>
  <si>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</si>
  <si>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</si>
  <si>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</si>
  <si>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</si>
  <si>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</si>
  <si>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</si>
  <si>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</si>
  <si>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</si>
  <si>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</si>
  <si>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</si>
  <si>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</si>
  <si>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</si>
  <si>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</si>
  <si>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</si>
  <si>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</si>
  <si>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</si>
  <si>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</si>
  <si>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</si>
  <si>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</si>
  <si>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</si>
  <si>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</si>
  <si>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</si>
  <si>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</si>
  <si>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</si>
  <si>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</si>
  <si>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</si>
  <si>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</si>
  <si>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</si>
  <si>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</si>
  <si>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</si>
  <si>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</si>
  <si>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</si>
  <si>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</si>
  <si>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</si>
  <si>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</si>
  <si>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</si>
  <si>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</si>
  <si>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</si>
  <si>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</si>
  <si>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</si>
  <si>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</si>
  <si>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</si>
  <si>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</si>
  <si>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</si>
  <si>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</si>
  <si>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</si>
  <si>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</si>
  <si>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</si>
  <si>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</si>
  <si>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</si>
  <si>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</si>
  <si>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</si>
  <si>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</si>
  <si>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</si>
  <si>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</si>
  <si>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</si>
  <si>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</si>
  <si>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</si>
  <si>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</si>
  <si>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</si>
  <si>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</si>
  <si>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</si>
  <si>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</si>
  <si>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</si>
  <si>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</si>
  <si>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</si>
  <si>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</si>
  <si>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</si>
  <si>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</si>
  <si>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</si>
  <si>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</si>
  <si>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</si>
  <si>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</si>
  <si>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</si>
  <si>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</si>
  <si>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</si>
  <si>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</si>
  <si>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</si>
  <si>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</si>
  <si>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</si>
  <si>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</si>
  <si>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</si>
  <si>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</si>
  <si>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</si>
  <si>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</si>
  <si>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</si>
  <si>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</si>
  <si>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</si>
  <si>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</si>
  <si>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</si>
  <si>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</si>
  <si>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</si>
  <si>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</si>
  <si>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</si>
  <si>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</si>
  <si>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</si>
  <si>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</si>
  <si>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</si>
  <si>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</si>
  <si>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</si>
  <si>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</si>
  <si>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</si>
  <si>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</si>
  <si>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</si>
  <si>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</si>
  <si>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</si>
  <si>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</si>
  <si>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</si>
  <si>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</si>
  <si>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</si>
  <si>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</si>
  <si>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</si>
  <si>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</si>
  <si>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</si>
  <si>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</si>
  <si>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</si>
  <si>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</si>
  <si>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</si>
  <si>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</si>
  <si>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</si>
  <si>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</si>
  <si>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</si>
  <si>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</si>
  <si>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</si>
  <si>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</si>
  <si>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</si>
  <si>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</si>
  <si>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</si>
  <si>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</si>
  <si>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</si>
  <si>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</si>
  <si>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</si>
  <si>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</si>
  <si>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</si>
  <si>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</si>
  <si>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</si>
  <si>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</si>
  <si>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</si>
  <si>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</si>
  <si>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</si>
  <si>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</si>
  <si>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</si>
  <si>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</si>
  <si>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</si>
  <si>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</si>
  <si>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</si>
  <si>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</si>
  <si>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</si>
  <si>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</si>
  <si>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</si>
  <si>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</si>
  <si>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</si>
  <si>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</si>
  <si>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</si>
  <si>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</si>
  <si>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</si>
  <si>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</si>
  <si>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</si>
  <si>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</si>
  <si>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</si>
  <si>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</si>
  <si>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</si>
  <si>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</si>
  <si>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</si>
  <si>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</si>
  <si>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</si>
  <si>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</si>
  <si>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</si>
  <si>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</si>
  <si>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</si>
  <si>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</si>
  <si>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</si>
  <si>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</si>
  <si>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</si>
  <si>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</si>
  <si>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</si>
  <si>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</si>
  <si>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</si>
  <si>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</si>
  <si>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</si>
  <si>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</si>
  <si>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</si>
  <si>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</si>
  <si>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</si>
  <si>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</si>
  <si>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</si>
  <si>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</si>
  <si>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</si>
  <si>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</si>
  <si>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</si>
  <si>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</si>
  <si>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</si>
  <si>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</si>
  <si>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</si>
  <si>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</si>
  <si>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</si>
  <si>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</si>
  <si>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</si>
  <si>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</si>
  <si>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</si>
  <si>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</si>
  <si>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</si>
  <si>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</si>
  <si>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</si>
  <si>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</si>
  <si>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</si>
  <si>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</si>
  <si>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</si>
  <si>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</si>
  <si>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</si>
  <si>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</si>
  <si>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</si>
  <si>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</si>
  <si>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</si>
  <si>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</si>
  <si>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</si>
  <si>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</si>
  <si>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</si>
  <si>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</si>
  <si>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</si>
  <si>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</si>
  <si>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</si>
  <si>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</si>
  <si>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</si>
  <si>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</si>
  <si>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</si>
  <si>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</si>
  <si>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</si>
  <si>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</si>
  <si>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</si>
  <si>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</si>
  <si>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</si>
  <si>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</si>
  <si>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</si>
  <si>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</si>
  <si>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</si>
  <si>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</si>
  <si>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</si>
  <si>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</si>
  <si>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</si>
  <si>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</si>
  <si>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</si>
  <si>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</si>
  <si>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</si>
  <si>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</si>
  <si>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</si>
  <si>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</si>
  <si>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</si>
  <si>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</si>
  <si>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</si>
  <si>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</si>
  <si>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</si>
  <si>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</si>
  <si>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</si>
  <si>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</si>
  <si>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</si>
  <si>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</si>
  <si>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</si>
  <si>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</si>
  <si>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</si>
  <si>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</si>
  <si>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</si>
  <si>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</si>
  <si>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</si>
  <si>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</si>
  <si>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</si>
  <si>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</si>
  <si>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</si>
  <si>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</si>
  <si>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</si>
  <si>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</si>
  <si>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</si>
  <si>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</si>
  <si>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</si>
  <si>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</si>
  <si>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</si>
  <si>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</si>
  <si>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</si>
  <si>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</si>
  <si>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</si>
  <si>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</si>
  <si>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</si>
  <si>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</si>
  <si>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</si>
  <si>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</si>
  <si>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</si>
  <si>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</si>
  <si>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</si>
  <si>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</si>
  <si>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</si>
  <si>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</si>
  <si>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</si>
  <si>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</si>
  <si>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</si>
  <si>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</si>
  <si>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</si>
  <si>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</si>
  <si>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</si>
  <si>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</si>
  <si>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</si>
  <si>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</si>
  <si>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</si>
  <si>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</si>
  <si>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</si>
  <si>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</si>
  <si>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</si>
  <si>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</si>
  <si>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</si>
  <si>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</si>
  <si>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</si>
  <si>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</si>
  <si>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</si>
  <si>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</si>
  <si>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</si>
  <si>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</si>
  <si>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</si>
  <si>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</si>
  <si>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</si>
  <si>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</si>
  <si>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</si>
  <si>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</si>
  <si>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</si>
  <si>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</si>
  <si>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</si>
  <si>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</si>
  <si>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</si>
  <si>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</si>
  <si>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</si>
  <si>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</si>
  <si>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</si>
  <si>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</si>
  <si>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</si>
  <si>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</si>
  <si>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</si>
  <si>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</si>
  <si>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</si>
  <si>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</si>
  <si>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</si>
  <si>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</si>
  <si>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</si>
  <si>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</si>
  <si>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</si>
  <si>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</si>
  <si>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</si>
  <si>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</si>
  <si>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</si>
  <si>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</si>
  <si>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</si>
  <si>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</si>
  <si>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</si>
  <si>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</si>
  <si>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</si>
  <si>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</si>
  <si>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</si>
  <si>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</si>
  <si>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</si>
  <si>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</si>
  <si>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</si>
  <si>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</si>
  <si>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</si>
  <si>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</si>
  <si>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</si>
  <si>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</si>
  <si>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</si>
  <si>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</si>
  <si>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</si>
  <si>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</si>
  <si>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</si>
  <si>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</si>
  <si>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</si>
  <si>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</si>
  <si>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</si>
  <si>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</si>
  <si>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</si>
  <si>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</si>
  <si>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</si>
  <si>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</si>
  <si>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</si>
  <si>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</si>
  <si>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</si>
  <si>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</si>
  <si>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</si>
  <si>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</si>
  <si>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</si>
  <si>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</si>
  <si>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</si>
  <si>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</si>
  <si>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</si>
  <si>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</si>
  <si>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</si>
  <si>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</si>
  <si>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</si>
  <si>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</si>
  <si>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</si>
  <si>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</si>
  <si>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</si>
  <si>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</si>
  <si>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</si>
  <si>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</si>
  <si>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</si>
  <si>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</si>
  <si>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</si>
  <si>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</si>
  <si>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</si>
  <si>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</si>
  <si>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</si>
  <si>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</si>
  <si>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</si>
  <si>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</si>
  <si>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</si>
  <si>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</si>
  <si>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</si>
  <si>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</si>
  <si>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</si>
  <si>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</si>
  <si>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</si>
  <si>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</si>
  <si>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</si>
  <si>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</si>
  <si>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</si>
  <si>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</si>
  <si>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</si>
  <si>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</si>
  <si>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</si>
  <si>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</si>
  <si>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</si>
  <si>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</si>
  <si>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</si>
  <si>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</si>
  <si>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</si>
  <si>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</si>
  <si>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</si>
  <si>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</si>
  <si>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</si>
  <si>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</si>
  <si>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</si>
  <si>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</si>
  <si>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</si>
  <si>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</si>
  <si>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</si>
  <si>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</si>
  <si>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</si>
  <si>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</si>
  <si>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</si>
  <si>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</si>
  <si>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</si>
  <si>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</si>
  <si>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</si>
  <si>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</si>
  <si>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</si>
  <si>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</si>
  <si>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</si>
  <si>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</si>
  <si>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</si>
  <si>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</si>
  <si>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</si>
  <si>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</si>
  <si>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</si>
  <si>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</si>
  <si>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</si>
  <si>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</si>
  <si>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</si>
  <si>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</si>
  <si>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</si>
  <si>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</si>
  <si>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</si>
  <si>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</si>
  <si>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</si>
  <si>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</si>
  <si>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</si>
  <si>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</si>
  <si>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</si>
  <si>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</si>
  <si>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</si>
  <si>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</si>
  <si>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</si>
  <si>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</si>
  <si>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</si>
  <si>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</si>
  <si>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</si>
  <si>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</si>
  <si>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</si>
  <si>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</si>
  <si>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</si>
  <si>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</si>
  <si>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</si>
  <si>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</si>
  <si>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</si>
  <si>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</si>
  <si>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</si>
  <si>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</si>
  <si>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</si>
  <si>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</si>
  <si>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</si>
  <si>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</si>
  <si>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</si>
  <si>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</si>
  <si>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</si>
  <si>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</si>
  <si>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</si>
  <si>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</si>
  <si>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</si>
  <si>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</si>
  <si>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</si>
  <si>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</si>
  <si>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</si>
  <si>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</si>
  <si>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</si>
  <si>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</si>
  <si>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</si>
  <si>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</si>
  <si>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</si>
  <si>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</si>
  <si>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</si>
  <si>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</si>
  <si>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</si>
  <si>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</si>
  <si>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</si>
  <si>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</si>
  <si>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</si>
  <si>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</si>
  <si>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</si>
  <si>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</si>
  <si>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</si>
  <si>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</si>
  <si>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</si>
  <si>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</si>
  <si>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</si>
  <si>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</si>
  <si>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</si>
  <si>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</si>
  <si>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</si>
  <si>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</si>
  <si>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</si>
  <si>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</si>
  <si>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</si>
  <si>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</si>
  <si>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</si>
  <si>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</si>
  <si>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</si>
  <si>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</si>
  <si>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</si>
  <si>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</si>
  <si>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</si>
  <si>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</si>
  <si>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</si>
  <si>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</si>
  <si>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</si>
  <si>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</si>
  <si>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</si>
  <si>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</si>
  <si>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</si>
  <si>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</si>
  <si>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</si>
  <si>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</si>
  <si>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</si>
  <si>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</si>
  <si>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</si>
  <si>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</si>
  <si>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</si>
  <si>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</si>
  <si>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</si>
  <si>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</si>
  <si>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</si>
  <si>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</si>
  <si>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</si>
  <si>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</si>
  <si>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</si>
  <si>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</si>
  <si>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</si>
  <si>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</si>
  <si>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</si>
  <si>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</si>
  <si>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</si>
  <si>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</si>
  <si>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</si>
  <si>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</si>
  <si>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</si>
  <si>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</si>
  <si>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</si>
  <si>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</si>
  <si>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</si>
  <si>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</si>
  <si>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</si>
  <si>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</si>
  <si>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</si>
  <si>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</si>
  <si>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</si>
  <si>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</si>
  <si>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</si>
  <si>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</si>
  <si>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</si>
  <si>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</si>
  <si>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</si>
  <si>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</si>
  <si>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</si>
  <si>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</si>
  <si>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</si>
  <si>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</si>
  <si>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</si>
  <si>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</si>
  <si>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</si>
  <si>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</si>
  <si>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</si>
  <si>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</si>
  <si>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</si>
  <si>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</si>
  <si>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</si>
  <si>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</si>
  <si>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</si>
  <si>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</si>
  <si>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</si>
  <si>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</si>
  <si>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</si>
  <si>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</si>
  <si>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</si>
  <si>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</si>
  <si>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</si>
  <si>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</si>
  <si>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</si>
  <si>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</si>
  <si>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</si>
  <si>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</si>
  <si>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</si>
  <si>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</si>
  <si>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</si>
  <si>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</si>
  <si>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</si>
  <si>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</si>
  <si>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</si>
  <si>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</si>
  <si>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</si>
  <si>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</si>
  <si>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</si>
  <si>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</si>
  <si>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</si>
  <si>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</si>
  <si>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</si>
  <si>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</si>
  <si>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</si>
  <si>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</si>
  <si>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</si>
  <si>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</si>
  <si>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</si>
  <si>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</si>
  <si>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</si>
  <si>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</si>
  <si>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</si>
  <si>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</si>
  <si>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</si>
  <si>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</si>
  <si>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</si>
  <si>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</si>
  <si>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</si>
  <si>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</si>
  <si>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</si>
  <si>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</si>
  <si>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</si>
  <si>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</si>
  <si>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</si>
  <si>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</si>
  <si>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</si>
  <si>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</si>
  <si>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</si>
  <si>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</si>
  <si>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</si>
  <si>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</si>
  <si>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</si>
  <si>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</si>
  <si>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</si>
  <si>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</si>
  <si>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</si>
  <si>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</si>
  <si>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</si>
  <si>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</si>
  <si>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</si>
  <si>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</si>
  <si>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</si>
  <si>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</si>
  <si>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</si>
  <si>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</si>
  <si>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</si>
  <si>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</si>
  <si>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</si>
  <si>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</si>
  <si>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</si>
  <si>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</si>
  <si>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</si>
  <si>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</si>
  <si>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</si>
  <si>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</si>
  <si>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</si>
  <si>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</si>
  <si>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</si>
  <si>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</si>
  <si>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</si>
  <si>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</si>
  <si>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</si>
  <si>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</si>
  <si>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</si>
  <si>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</si>
  <si>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</si>
  <si>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</si>
  <si>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</si>
  <si>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</si>
  <si>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</si>
  <si>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</si>
  <si>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</si>
  <si>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</si>
  <si>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</si>
  <si>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</si>
  <si>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</si>
  <si>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</si>
  <si>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</si>
  <si>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</si>
  <si>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</si>
  <si>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</si>
  <si>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</si>
  <si>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</si>
  <si>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</si>
  <si>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</si>
  <si>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</si>
  <si>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</si>
  <si>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</si>
  <si>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</si>
  <si>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</si>
  <si>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</si>
  <si>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</si>
  <si>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</si>
  <si>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</si>
  <si>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</si>
  <si>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</si>
  <si>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</si>
  <si>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</si>
  <si>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</si>
  <si>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</si>
  <si>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</si>
  <si>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</si>
  <si>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</si>
  <si>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</si>
  <si>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</si>
  <si>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</si>
  <si>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</si>
  <si>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</si>
  <si>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</si>
  <si>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</si>
  <si>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</si>
  <si>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</si>
  <si>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</si>
  <si>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</si>
  <si>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</si>
  <si>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</si>
  <si>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</si>
  <si>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</si>
  <si>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</si>
  <si>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</si>
  <si>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</si>
  <si>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</si>
  <si>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</si>
  <si>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</si>
  <si>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</si>
  <si>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</si>
  <si>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</si>
  <si>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</si>
  <si>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</si>
  <si>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</si>
  <si>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</si>
  <si>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</si>
  <si>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</si>
  <si>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</si>
  <si>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</si>
  <si>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</si>
  <si>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</si>
  <si>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</si>
  <si>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</si>
  <si>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</si>
  <si>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</si>
  <si>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</si>
  <si>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</si>
  <si>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</si>
  <si>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</si>
  <si>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</si>
  <si>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</si>
  <si>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</si>
  <si>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</si>
  <si>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</si>
  <si>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</si>
  <si>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</si>
  <si>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</si>
  <si>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</si>
  <si>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</si>
  <si>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</si>
  <si>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</si>
  <si>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</si>
  <si>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</si>
  <si>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</si>
  <si>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</si>
  <si>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</si>
  <si>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</si>
  <si>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</si>
  <si>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</si>
  <si>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</si>
  <si>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</si>
  <si>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</si>
  <si>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</si>
  <si>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</si>
  <si>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</si>
  <si>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</si>
  <si>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</si>
  <si>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</si>
  <si>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</si>
  <si>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</si>
  <si>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</si>
  <si>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</si>
  <si>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</si>
  <si>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</si>
  <si>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</si>
  <si>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</si>
  <si>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</si>
  <si>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</si>
  <si>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</si>
  <si>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</si>
  <si>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</si>
  <si>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</si>
  <si>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</si>
  <si>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</si>
  <si>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</si>
  <si>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</si>
  <si>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</si>
  <si>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</si>
  <si>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</si>
  <si>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</si>
  <si>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</si>
  <si>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</si>
  <si>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</si>
  <si>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</si>
  <si>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</si>
  <si>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</si>
  <si>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</si>
  <si>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</si>
  <si>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</si>
  <si>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</si>
  <si>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</si>
  <si>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</si>
  <si>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</si>
  <si>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</si>
  <si>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</si>
  <si>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</si>
  <si>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</si>
  <si>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</si>
  <si>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</si>
  <si>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</si>
  <si>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</si>
  <si>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</si>
  <si>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</si>
  <si>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</si>
  <si>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</si>
  <si>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</si>
  <si>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</si>
  <si>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</si>
  <si>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</si>
  <si>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</si>
  <si>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</si>
  <si>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</si>
  <si>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</si>
  <si>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</si>
  <si>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</si>
  <si>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</si>
  <si>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</si>
  <si>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</si>
  <si>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</si>
  <si>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</si>
  <si>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</si>
  <si>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</si>
  <si>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</si>
  <si>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</si>
  <si>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</si>
  <si>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</si>
  <si>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</si>
  <si>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</si>
  <si>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</si>
  <si>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</si>
  <si>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</si>
  <si>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</si>
  <si>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</si>
  <si>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</si>
  <si>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</si>
  <si>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</si>
  <si>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</si>
  <si>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</si>
  <si>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</si>
  <si>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</si>
  <si>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</si>
  <si>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</si>
  <si>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</si>
  <si>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</si>
  <si>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</si>
  <si>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</si>
  <si>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</si>
  <si>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</si>
  <si>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</si>
  <si>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</si>
  <si>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</si>
  <si>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</si>
  <si>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</si>
  <si>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</si>
  <si>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</si>
  <si>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</si>
  <si>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</si>
  <si>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</si>
  <si>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</si>
  <si>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</si>
  <si>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</si>
  <si>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</si>
  <si>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</si>
  <si>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</si>
  <si>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</si>
  <si>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</si>
  <si>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</si>
  <si>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</si>
  <si>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</si>
  <si>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</si>
  <si>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</si>
  <si>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</si>
  <si>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</si>
  <si>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</si>
  <si>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</si>
  <si>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</si>
  <si>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</si>
  <si>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</si>
  <si>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</si>
  <si>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</si>
  <si>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</si>
  <si>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</si>
  <si>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</si>
  <si>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</si>
  <si>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</si>
  <si>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</si>
  <si>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</si>
  <si>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</si>
  <si>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</si>
  <si>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</si>
  <si>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</si>
  <si>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</si>
  <si>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</si>
  <si>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</si>
  <si>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</si>
  <si>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</si>
  <si>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</si>
  <si>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</si>
  <si>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</si>
  <si>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</si>
  <si>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</si>
  <si>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</si>
  <si>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</si>
  <si>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</si>
  <si>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</si>
  <si>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</si>
  <si>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</si>
  <si>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</si>
  <si>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</si>
  <si>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</si>
  <si>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</si>
  <si>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</si>
  <si>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</si>
  <si>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</si>
  <si>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</si>
  <si>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</si>
  <si>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</si>
  <si>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</si>
  <si>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</si>
  <si>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</si>
  <si>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</si>
  <si>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</si>
  <si>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</si>
  <si>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</si>
  <si>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</si>
  <si>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</si>
  <si>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</si>
  <si>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</si>
  <si>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</si>
  <si>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</si>
  <si>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</si>
  <si>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</si>
  <si>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</si>
  <si>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</si>
  <si>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</si>
  <si>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</si>
  <si>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</si>
  <si>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</si>
  <si>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</si>
  <si>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</si>
  <si>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</si>
  <si>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</si>
  <si>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</si>
  <si>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</si>
  <si>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</si>
  <si>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</si>
  <si>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</si>
  <si>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</si>
  <si>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</si>
  <si>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</si>
  <si>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</si>
  <si>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</si>
  <si>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</si>
  <si>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</si>
  <si>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</si>
  <si>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</si>
  <si>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</si>
  <si>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</si>
  <si>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</si>
  <si>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</si>
  <si>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</si>
  <si>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</si>
  <si>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</si>
  <si>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</si>
  <si>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</si>
  <si>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</si>
  <si>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</si>
  <si>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</si>
  <si>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</si>
  <si>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</si>
  <si>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</si>
  <si>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</si>
  <si>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</si>
  <si>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</si>
  <si>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</si>
  <si>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</si>
  <si>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</si>
  <si>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</si>
  <si>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</si>
  <si>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</si>
  <si>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</si>
  <si>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</si>
  <si>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</si>
  <si>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</si>
  <si>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</si>
  <si>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</si>
  <si>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</si>
  <si>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</si>
  <si>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</si>
  <si>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</si>
  <si>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</si>
  <si>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</si>
  <si>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</si>
  <si>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</si>
  <si>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</si>
  <si>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</si>
  <si>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</si>
  <si>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</si>
  <si>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</si>
  <si>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</si>
  <si>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</si>
  <si>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</si>
  <si>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</si>
  <si>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</si>
  <si>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</si>
  <si>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</si>
  <si>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</si>
  <si>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</si>
  <si>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</si>
  <si>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</si>
  <si>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</si>
  <si>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</si>
  <si>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</si>
  <si>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</si>
  <si>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</si>
  <si>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</si>
  <si>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</si>
  <si>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</si>
  <si>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</si>
  <si>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</si>
  <si>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</si>
  <si>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</si>
  <si>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</si>
  <si>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</si>
  <si>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</si>
  <si>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</si>
  <si>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</si>
  <si>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</si>
  <si>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</si>
  <si>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</si>
  <si>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</si>
  <si>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</si>
  <si>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</si>
  <si>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</si>
  <si>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</si>
  <si>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</si>
  <si>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</si>
  <si>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</si>
  <si>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</si>
  <si>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</si>
  <si>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</si>
  <si>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</si>
  <si>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</si>
  <si>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</si>
  <si>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</si>
  <si>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</si>
  <si>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</si>
  <si>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</si>
  <si>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</si>
  <si>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</si>
  <si>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</si>
  <si>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</si>
  <si>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</si>
  <si>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</si>
  <si>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</si>
  <si>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</si>
  <si>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</si>
  <si>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</si>
  <si>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</si>
  <si>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</si>
  <si>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</si>
  <si>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</si>
  <si>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</si>
  <si>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</si>
  <si>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</si>
  <si>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</si>
  <si>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</si>
  <si>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</si>
  <si>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</si>
  <si>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</si>
  <si>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</si>
  <si>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</si>
  <si>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</si>
  <si>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</si>
  <si>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</si>
  <si>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</si>
  <si>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</si>
  <si>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</si>
  <si>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</si>
  <si>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</si>
  <si>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</si>
  <si>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</si>
  <si>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</si>
  <si>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</si>
  <si>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</si>
  <si>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</si>
  <si>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</si>
  <si>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</si>
  <si>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</si>
  <si>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</si>
  <si>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</si>
  <si>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</si>
  <si>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</si>
  <si>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</si>
  <si>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</si>
  <si>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</si>
  <si>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</si>
  <si>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</si>
  <si>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</si>
  <si>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</si>
  <si>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</si>
  <si>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</si>
  <si>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</si>
  <si>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</si>
  <si>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</si>
  <si>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</si>
  <si>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</si>
  <si>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</si>
  <si>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</si>
  <si>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</si>
  <si>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</si>
  <si>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</si>
  <si>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</si>
  <si>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</si>
  <si>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</si>
  <si>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</si>
  <si>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</si>
  <si>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</si>
  <si>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</si>
  <si>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</si>
  <si>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</si>
  <si>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</si>
  <si>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</si>
  <si>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</si>
  <si>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</si>
  <si>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</si>
  <si>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</si>
  <si>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</si>
  <si>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</si>
  <si>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</si>
  <si>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</si>
  <si>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</si>
  <si>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</si>
  <si>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</si>
  <si>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</si>
  <si>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</si>
  <si>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</si>
  <si>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</si>
  <si>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</si>
  <si>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</si>
  <si>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</si>
  <si>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</si>
  <si>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</si>
  <si>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</si>
  <si>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</si>
  <si>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</si>
  <si>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</si>
  <si>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</si>
  <si>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</si>
  <si>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</si>
  <si>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</si>
  <si>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</si>
  <si>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</si>
  <si>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</si>
  <si>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</si>
  <si>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</si>
  <si>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</si>
  <si>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</si>
  <si>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</si>
  <si>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</si>
  <si>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</si>
  <si>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</si>
  <si>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</si>
  <si>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</si>
  <si>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</si>
  <si>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</si>
  <si>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</si>
  <si>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</si>
  <si>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</si>
  <si>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</si>
  <si>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</si>
  <si>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</si>
  <si>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</si>
  <si>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</si>
  <si>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</si>
  <si>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</si>
  <si>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</si>
  <si>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</si>
  <si>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</si>
  <si>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</si>
  <si>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</si>
  <si>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</si>
  <si>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</si>
  <si>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</si>
  <si>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</si>
  <si>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</si>
  <si>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</si>
  <si>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</si>
  <si>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</si>
  <si>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</si>
  <si>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</si>
  <si>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</si>
  <si>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</si>
  <si>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</si>
  <si>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</si>
  <si>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</si>
  <si>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</si>
  <si>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</si>
  <si>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</si>
  <si>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</si>
  <si>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</si>
  <si>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</si>
  <si>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</si>
  <si>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</si>
  <si>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</si>
  <si>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</si>
  <si>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</si>
  <si>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</si>
  <si>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</si>
  <si>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</si>
  <si>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</si>
  <si>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</si>
  <si>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</si>
  <si>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</si>
  <si>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</si>
  <si>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</si>
  <si>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</si>
  <si>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</si>
  <si>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</si>
  <si>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</si>
  <si>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</si>
  <si>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</si>
  <si>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</si>
  <si>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</si>
  <si>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</si>
  <si>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</si>
  <si>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</si>
  <si>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</si>
  <si>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</si>
  <si>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</si>
  <si>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</si>
  <si>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</si>
  <si>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</si>
  <si>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</si>
  <si>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</si>
  <si>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</si>
  <si>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</si>
  <si>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</si>
  <si>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</si>
  <si>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</si>
  <si>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</si>
  <si>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</si>
  <si>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</si>
  <si>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</si>
  <si>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</si>
  <si>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</si>
  <si>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</si>
  <si>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</si>
  <si>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</si>
  <si>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</si>
  <si>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</si>
  <si>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</si>
  <si>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</si>
  <si>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</si>
  <si>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</si>
  <si>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</si>
  <si>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</si>
  <si>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</si>
  <si>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</si>
  <si>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</si>
  <si>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</si>
  <si>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</si>
  <si>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</si>
  <si>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</si>
  <si>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</si>
  <si>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</si>
  <si>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</si>
  <si>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</si>
  <si>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</si>
  <si>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</si>
  <si>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</si>
  <si>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</si>
  <si>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</si>
  <si>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</si>
  <si>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</si>
  <si>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</si>
  <si>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</si>
  <si>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</si>
  <si>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</si>
  <si>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</si>
  <si>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</si>
  <si>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</si>
  <si>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</si>
  <si>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</si>
  <si>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</si>
  <si>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</si>
  <si>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</si>
  <si>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</si>
  <si>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</si>
  <si>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</si>
  <si>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</si>
  <si>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</si>
  <si>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</si>
  <si>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</si>
  <si>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</si>
  <si>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</si>
  <si>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</si>
  <si>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</si>
  <si>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</si>
  <si>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</si>
  <si>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</si>
  <si>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</si>
  <si>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</si>
  <si>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</si>
  <si>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</si>
  <si>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</si>
  <si>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</si>
  <si>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</si>
  <si>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</si>
  <si>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</si>
  <si>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</si>
  <si>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</si>
  <si>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</si>
  <si>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</si>
  <si>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</si>
  <si>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</si>
  <si>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</si>
  <si>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</si>
  <si>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</si>
  <si>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</si>
  <si>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</si>
  <si>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</si>
  <si>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</si>
  <si>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</si>
  <si>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</si>
  <si>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</si>
  <si>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</si>
  <si>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</si>
  <si>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</si>
  <si>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</si>
  <si>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</si>
  <si>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</si>
  <si>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</si>
  <si>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</si>
  <si>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</si>
  <si>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</si>
  <si>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</si>
  <si>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</si>
  <si>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</si>
  <si>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</si>
  <si>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</si>
  <si>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</si>
  <si>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</si>
  <si>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</si>
  <si>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</si>
  <si>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</si>
  <si>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</si>
  <si>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</si>
  <si>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</si>
  <si>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</si>
  <si>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</si>
  <si>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</si>
  <si>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</si>
  <si>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</si>
  <si>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</si>
  <si>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</si>
  <si>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</si>
  <si>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</si>
  <si>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</si>
  <si>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</si>
  <si>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</si>
  <si>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</si>
  <si>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</si>
  <si>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</si>
  <si>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</si>
  <si>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</si>
  <si>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</si>
  <si>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</si>
  <si>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</si>
  <si>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</si>
  <si>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</si>
  <si>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</si>
  <si>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</si>
  <si>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</si>
  <si>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</si>
  <si>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</si>
  <si>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</si>
  <si>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</si>
  <si>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</si>
  <si>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</si>
  <si>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</si>
  <si>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</si>
  <si>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</si>
  <si>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</si>
  <si>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</si>
  <si>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</si>
  <si>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</si>
  <si>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</si>
  <si>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</si>
  <si>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</si>
  <si>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</si>
  <si>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</si>
  <si>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</si>
  <si>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</si>
  <si>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</si>
  <si>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</si>
  <si>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</si>
  <si>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</si>
  <si>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</si>
  <si>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</si>
  <si>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</si>
  <si>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</si>
  <si>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</si>
  <si>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</si>
  <si>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</si>
  <si>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</si>
  <si>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</si>
  <si>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</si>
  <si>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</si>
  <si>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</si>
  <si>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</si>
  <si>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</si>
  <si>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</si>
  <si>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</si>
  <si>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</si>
  <si>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</si>
  <si>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</si>
  <si>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</si>
  <si>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</si>
  <si>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</si>
  <si>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</si>
  <si>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</si>
  <si>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</si>
  <si>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</si>
  <si>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</si>
  <si>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</si>
  <si>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</si>
  <si>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</si>
  <si>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</si>
  <si>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</si>
  <si>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</si>
  <si>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</si>
  <si>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</si>
  <si>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</si>
  <si>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</si>
  <si>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</si>
  <si>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</si>
  <si>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</si>
  <si>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</si>
  <si>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</si>
  <si>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</si>
  <si>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</si>
  <si>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</si>
  <si>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</si>
  <si>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</si>
  <si>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</si>
  <si>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</si>
  <si>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</si>
  <si>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</si>
  <si>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</si>
  <si>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</si>
  <si>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</si>
  <si>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</si>
  <si>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</si>
  <si>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</si>
  <si>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</si>
  <si>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</si>
  <si>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</si>
  <si>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</si>
  <si>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</si>
  <si>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</si>
  <si>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</si>
  <si>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</si>
  <si>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</si>
  <si>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</si>
  <si>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</si>
  <si>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</si>
  <si>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</si>
  <si>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</si>
  <si>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</si>
  <si>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</si>
  <si>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</si>
  <si>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</si>
  <si>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</si>
  <si>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</si>
  <si>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</si>
  <si>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</si>
  <si>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</si>
  <si>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</si>
  <si>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</si>
  <si>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</si>
  <si>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</si>
  <si>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</si>
  <si>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</si>
  <si>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</si>
  <si>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</si>
  <si>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</si>
  <si>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</si>
  <si>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</si>
  <si>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</si>
  <si>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</si>
  <si>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</si>
  <si>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</si>
  <si>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</si>
  <si>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</si>
  <si>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</si>
  <si>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</si>
  <si>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</si>
  <si>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</si>
  <si>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</si>
  <si>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</si>
  <si>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</si>
  <si>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</si>
  <si>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</si>
  <si>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</si>
  <si>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</si>
  <si>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</si>
  <si>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</si>
  <si>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</si>
  <si>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</si>
  <si>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</si>
  <si>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</si>
  <si>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</si>
  <si>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</si>
  <si>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</si>
  <si>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</si>
  <si>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</si>
  <si>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</si>
  <si>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</si>
  <si>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</si>
  <si>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</si>
  <si>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</si>
  <si>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</si>
  <si>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</si>
  <si>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</si>
  <si>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</si>
  <si>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</si>
  <si>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</si>
  <si>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</si>
  <si>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</si>
  <si>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</si>
  <si>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</si>
  <si>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</si>
  <si>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</si>
  <si>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</si>
  <si>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</si>
  <si>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</si>
  <si>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</si>
  <si>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</si>
  <si>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</si>
  <si>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</si>
  <si>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</si>
  <si>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</si>
  <si>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</si>
  <si>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</si>
  <si>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</si>
  <si>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</si>
  <si>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</si>
  <si>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</si>
  <si>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</si>
  <si>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</si>
  <si>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</si>
  <si>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</si>
  <si>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</si>
  <si>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</si>
  <si>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</si>
  <si>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</si>
  <si>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</si>
  <si>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</si>
  <si>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</si>
  <si>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</si>
  <si>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</si>
  <si>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</si>
  <si>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</si>
  <si>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</si>
  <si>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</si>
  <si>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</si>
  <si>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</si>
  <si>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</si>
  <si>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</si>
  <si>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</si>
  <si>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</si>
  <si>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</si>
  <si>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</si>
  <si>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</si>
  <si>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</si>
  <si>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</si>
  <si>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</si>
  <si>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</si>
  <si>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</si>
  <si>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</si>
  <si>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</si>
  <si>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</si>
  <si>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</si>
  <si>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</si>
  <si>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</si>
  <si>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</si>
  <si>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</si>
  <si>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</si>
  <si>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</si>
  <si>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</si>
  <si>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</si>
  <si>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</si>
  <si>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</si>
  <si>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</si>
  <si>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</si>
  <si>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</si>
  <si>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</si>
  <si>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</si>
  <si>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</si>
  <si>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</si>
  <si>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</si>
  <si>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</si>
  <si>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</si>
  <si>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</si>
  <si>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</si>
  <si>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</si>
  <si>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</si>
  <si>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</si>
  <si>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</si>
  <si>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</si>
  <si>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</si>
  <si>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</si>
  <si>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</si>
  <si>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</si>
  <si>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</si>
  <si>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</si>
  <si>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</si>
  <si>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</si>
  <si>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</si>
  <si>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</si>
  <si>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</si>
  <si>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</si>
  <si>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</si>
  <si>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</si>
  <si>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</si>
  <si>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</si>
  <si>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</si>
  <si>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</si>
  <si>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</si>
  <si>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</si>
  <si>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</si>
  <si>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</si>
  <si>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</si>
  <si>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</si>
  <si>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</si>
  <si>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</si>
  <si>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</si>
  <si>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</si>
  <si>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</si>
  <si>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</si>
  <si>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</si>
  <si>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</si>
  <si>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</si>
  <si>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</si>
  <si>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</si>
  <si>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</si>
  <si>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</si>
  <si>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</si>
  <si>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</si>
  <si>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</si>
  <si>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</si>
  <si>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</si>
  <si>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</si>
  <si>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</si>
  <si>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</si>
  <si>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</si>
  <si>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</si>
  <si>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</si>
  <si>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</si>
  <si>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</si>
  <si>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</si>
  <si>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</si>
  <si>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</si>
  <si>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</si>
  <si>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</si>
  <si>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</si>
  <si>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</si>
  <si>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</si>
  <si>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</si>
  <si>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</si>
  <si>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</si>
  <si>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</si>
  <si>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</si>
  <si>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</si>
  <si>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</si>
  <si>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</si>
  <si>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</si>
  <si>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</si>
  <si>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</si>
  <si>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</si>
  <si>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</si>
  <si>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</si>
  <si>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</si>
  <si>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</si>
  <si>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</si>
  <si>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</si>
  <si>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</si>
  <si>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</si>
  <si>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</si>
  <si>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</si>
  <si>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</si>
  <si>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</si>
  <si>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</si>
  <si>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</si>
  <si>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</si>
  <si>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</si>
  <si>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</si>
  <si>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</si>
  <si>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</si>
  <si>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</si>
  <si>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</si>
  <si>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</si>
  <si>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</si>
  <si>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</si>
  <si>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</si>
  <si>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</si>
  <si>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</si>
  <si>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</si>
  <si>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</si>
  <si>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</si>
  <si>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</si>
  <si>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</si>
  <si>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</si>
  <si>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</si>
  <si>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</si>
  <si>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</si>
  <si>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</si>
  <si>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</si>
  <si>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</si>
  <si>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</si>
  <si>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</si>
  <si>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</si>
  <si>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</si>
  <si>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</si>
  <si>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</si>
  <si>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</si>
  <si>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</si>
  <si>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</si>
  <si>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</si>
  <si>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</si>
  <si>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</si>
  <si>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</si>
  <si>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</si>
  <si>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</si>
  <si>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</si>
  <si>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</si>
  <si>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</si>
  <si>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</si>
  <si>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</si>
  <si>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</si>
  <si>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</si>
  <si>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</si>
  <si>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</si>
  <si>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</si>
  <si>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</si>
  <si>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</si>
  <si>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</si>
  <si>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</si>
  <si>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</si>
  <si>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</si>
  <si>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</si>
  <si>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</si>
  <si>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</si>
  <si>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</si>
  <si>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</si>
  <si>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</si>
  <si>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</si>
  <si>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</si>
  <si>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</si>
  <si>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</si>
  <si>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</si>
  <si>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</si>
  <si>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</si>
  <si>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</si>
  <si>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</si>
  <si>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</si>
  <si>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</si>
  <si>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</si>
  <si>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</si>
  <si>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</si>
  <si>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</si>
  <si>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</si>
  <si>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</si>
  <si>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</si>
  <si>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</si>
  <si>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</si>
  <si>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</si>
  <si>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</si>
  <si>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</si>
  <si>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</si>
  <si>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</si>
  <si>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</si>
  <si>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</si>
  <si>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</si>
  <si>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</si>
  <si>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</si>
  <si>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</si>
  <si>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</si>
  <si>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</si>
  <si>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</si>
  <si>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</si>
  <si>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</si>
  <si>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</si>
  <si>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</si>
  <si>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</si>
  <si>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</si>
  <si>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</si>
  <si>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</si>
  <si>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</si>
  <si>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</si>
  <si>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</si>
  <si>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</si>
  <si>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</si>
  <si>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</si>
  <si>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</si>
  <si>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</si>
  <si>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</si>
  <si>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</si>
  <si>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</si>
  <si>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</si>
  <si>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</si>
  <si>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</si>
  <si>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</si>
  <si>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</si>
  <si>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</si>
  <si>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</si>
  <si>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</si>
  <si>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</si>
  <si>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</si>
  <si>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</si>
  <si>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</si>
  <si>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</si>
  <si>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</si>
  <si>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</si>
  <si>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</si>
  <si>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</si>
  <si>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</si>
  <si>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</si>
  <si>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</si>
  <si>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</si>
  <si>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</si>
  <si>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</si>
  <si>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</si>
  <si>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</si>
  <si>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</si>
  <si>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</si>
  <si>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</si>
  <si>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</si>
  <si>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</si>
  <si>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</si>
  <si>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</si>
  <si>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</si>
  <si>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</si>
  <si>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</si>
  <si>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</si>
  <si>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</si>
  <si>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</si>
  <si>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</si>
  <si>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</si>
  <si>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</si>
  <si>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</si>
  <si>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</si>
  <si>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</si>
  <si>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</si>
  <si>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</si>
  <si>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</si>
  <si>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</si>
  <si>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</si>
  <si>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</si>
  <si>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</si>
  <si>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</si>
  <si>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</si>
  <si>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</si>
  <si>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</si>
  <si>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</si>
  <si>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</si>
  <si>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</si>
  <si>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</si>
  <si>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</si>
  <si>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</si>
  <si>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</si>
  <si>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</si>
  <si>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</si>
  <si>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</si>
  <si>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</si>
  <si>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</si>
  <si>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</si>
  <si>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</si>
  <si>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</si>
  <si>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</si>
  <si>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</si>
  <si>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</si>
  <si>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</si>
  <si>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</si>
  <si>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</si>
  <si>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</si>
  <si>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</si>
  <si>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</si>
  <si>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</si>
  <si>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</si>
  <si>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</si>
  <si>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</si>
  <si>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</si>
  <si>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</si>
  <si>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</si>
  <si>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</si>
  <si>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</si>
  <si>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</si>
  <si>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</si>
  <si>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</si>
  <si>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</si>
  <si>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</si>
  <si>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</si>
  <si>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</si>
  <si>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</si>
  <si>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</si>
  <si>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</si>
  <si>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</si>
  <si>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</si>
  <si>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</si>
  <si>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</si>
  <si>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</si>
  <si>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</si>
  <si>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</si>
  <si>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</si>
  <si>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</si>
  <si>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</si>
  <si>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</si>
  <si>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</si>
  <si>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</si>
  <si>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</si>
  <si>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</si>
  <si>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</si>
  <si>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</si>
  <si>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</si>
  <si>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</si>
  <si>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</si>
  <si>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</si>
  <si>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</si>
  <si>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</si>
  <si>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</si>
  <si>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</si>
  <si>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</si>
  <si>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</si>
  <si>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</si>
  <si>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</si>
  <si>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</si>
  <si>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</si>
  <si>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</si>
  <si>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</si>
  <si>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</si>
  <si>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</si>
  <si>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</si>
  <si>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</si>
  <si>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</si>
  <si>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</si>
  <si>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</si>
  <si>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</si>
  <si>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</si>
  <si>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</si>
  <si>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</si>
  <si>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</si>
  <si>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</si>
  <si>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</si>
  <si>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</si>
  <si>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</si>
  <si>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</si>
  <si>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</si>
  <si>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</si>
  <si>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</si>
  <si>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</si>
  <si>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</si>
  <si>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</si>
  <si>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</si>
  <si>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</si>
  <si>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</si>
  <si>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</si>
  <si>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</si>
  <si>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</si>
  <si>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</si>
  <si>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</si>
  <si>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</si>
  <si>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</si>
  <si>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</si>
  <si>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</si>
  <si>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</si>
  <si>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</si>
  <si>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</si>
  <si>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</si>
  <si>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</si>
  <si>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</si>
  <si>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</si>
  <si>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</si>
  <si>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</si>
  <si>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</si>
  <si>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</si>
  <si>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</si>
  <si>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</si>
  <si>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</si>
  <si>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</si>
  <si>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</si>
  <si>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</si>
  <si>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</si>
  <si>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</si>
  <si>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</si>
  <si>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</si>
  <si>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</si>
  <si>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</si>
  <si>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</si>
  <si>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</si>
  <si>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</si>
  <si>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</si>
  <si>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</si>
  <si>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</si>
  <si>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</si>
  <si>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</si>
  <si>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</si>
  <si>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</si>
  <si>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</si>
  <si>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</si>
  <si>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</si>
  <si>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</si>
  <si>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</si>
  <si>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</si>
  <si>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</si>
  <si>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</si>
  <si>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</si>
  <si>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</si>
  <si>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</si>
  <si>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</si>
  <si>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</si>
  <si>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</si>
  <si>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</si>
  <si>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</si>
  <si>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</si>
  <si>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</si>
  <si>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</si>
  <si>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</si>
  <si>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</si>
  <si>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</si>
  <si>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</si>
  <si>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</si>
  <si>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</si>
  <si>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</si>
  <si>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</si>
  <si>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</si>
  <si>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</si>
  <si>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</si>
  <si>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</si>
  <si>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</si>
  <si>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</si>
  <si>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</si>
  <si>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</si>
  <si>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</si>
  <si>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</si>
  <si>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</si>
  <si>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</si>
  <si>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</si>
  <si>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</si>
  <si>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</si>
  <si>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</si>
  <si>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</si>
  <si>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</si>
  <si>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</si>
  <si>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</si>
  <si>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</si>
  <si>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</si>
  <si>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</si>
  <si>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</si>
  <si>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</si>
  <si>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</si>
  <si>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</si>
  <si>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</si>
  <si>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</si>
  <si>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</si>
  <si>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</si>
  <si>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</si>
  <si>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</si>
  <si>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</si>
  <si>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</si>
  <si>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</si>
  <si>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</si>
  <si>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</si>
  <si>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</si>
  <si>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</si>
  <si>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</si>
  <si>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</si>
  <si>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</si>
  <si>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</si>
  <si>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</si>
  <si>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</si>
  <si>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</si>
  <si>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</si>
  <si>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</si>
  <si>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</si>
  <si>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</si>
  <si>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</si>
  <si>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</si>
  <si>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</si>
  <si>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</si>
  <si>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</si>
  <si>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</si>
  <si>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</si>
  <si>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</si>
  <si>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</si>
  <si>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</si>
  <si>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</si>
  <si>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</si>
  <si>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</si>
  <si>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</si>
  <si>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</si>
  <si>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</si>
  <si>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</si>
  <si>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</si>
  <si>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</si>
  <si>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</si>
  <si>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</si>
  <si>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</si>
  <si>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</si>
  <si>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</si>
  <si>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</si>
  <si>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</si>
  <si>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</si>
  <si>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</si>
  <si>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</si>
  <si>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</si>
  <si>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</si>
  <si>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</si>
  <si>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</si>
  <si>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</si>
  <si>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</si>
  <si>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</si>
  <si>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</si>
  <si>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</si>
  <si>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</si>
  <si>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</si>
  <si>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</si>
  <si>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</si>
  <si>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</si>
  <si>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</si>
  <si>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</si>
  <si>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</si>
  <si>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</si>
  <si>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</si>
  <si>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</si>
  <si>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</si>
  <si>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</si>
  <si>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</si>
  <si>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</si>
  <si>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</si>
  <si>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</si>
  <si>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</si>
  <si>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</si>
  <si>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</si>
  <si>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</si>
  <si>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</si>
  <si>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</si>
  <si>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</si>
  <si>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</si>
  <si>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</si>
  <si>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</si>
  <si>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</si>
  <si>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</si>
  <si>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</si>
  <si>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</si>
  <si>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</si>
  <si>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</si>
  <si>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</si>
  <si>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</si>
  <si>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</si>
  <si>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</si>
  <si>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</si>
  <si>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</si>
  <si>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</si>
  <si>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</si>
  <si>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</si>
  <si>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</si>
  <si>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</si>
  <si>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</si>
  <si>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</si>
  <si>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</si>
  <si>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</si>
  <si>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</si>
  <si>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</si>
  <si>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</si>
  <si>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</si>
  <si>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</si>
  <si>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</si>
  <si>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</si>
  <si>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</si>
  <si>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</si>
  <si>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</si>
  <si>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</si>
  <si>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</si>
  <si>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</si>
  <si>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</si>
  <si>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</si>
  <si>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</si>
  <si>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</si>
  <si>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</si>
  <si>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</si>
  <si>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</si>
  <si>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</si>
  <si>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</si>
  <si>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</si>
  <si>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</si>
  <si>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</si>
  <si>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</si>
  <si>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</si>
  <si>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</si>
  <si>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</si>
  <si>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</si>
  <si>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</si>
  <si>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</si>
  <si>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</si>
  <si>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</si>
  <si>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</si>
  <si>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</si>
  <si>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</si>
  <si>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</si>
  <si>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</si>
  <si>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</si>
  <si>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</si>
  <si>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</si>
  <si>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</si>
  <si>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</si>
  <si>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</si>
  <si>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</si>
  <si>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</si>
  <si>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</si>
  <si>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</si>
  <si>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</si>
  <si>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</si>
  <si>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</si>
  <si>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</si>
  <si>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</si>
  <si>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</si>
  <si>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</si>
  <si>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</si>
  <si>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</si>
  <si>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</si>
  <si>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</si>
  <si>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</si>
  <si>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</si>
  <si>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</si>
  <si>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</si>
  <si>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</si>
  <si>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</si>
  <si>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</si>
  <si>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</si>
  <si>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</si>
  <si>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</si>
  <si>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</si>
  <si>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</si>
  <si>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</si>
  <si>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</si>
  <si>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</si>
  <si>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</si>
  <si>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</si>
  <si>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</si>
  <si>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</si>
  <si>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</si>
  <si>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</si>
  <si>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</si>
  <si>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</si>
  <si>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</si>
  <si>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</si>
  <si>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</si>
  <si>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</si>
  <si>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</si>
  <si>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</si>
  <si>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</si>
  <si>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</si>
  <si>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</si>
  <si>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</si>
  <si>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</si>
  <si>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</si>
  <si>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</si>
  <si>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</si>
  <si>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</si>
  <si>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</si>
  <si>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</si>
  <si>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</si>
  <si>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</si>
  <si>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</si>
  <si>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</si>
  <si>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</si>
  <si>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</si>
  <si>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</si>
  <si>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</si>
  <si>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</si>
  <si>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</si>
  <si>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</si>
  <si>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</si>
  <si>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</si>
  <si>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</si>
  <si>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</si>
  <si>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</si>
  <si>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</si>
  <si>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</si>
  <si>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</si>
  <si>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</si>
  <si>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</si>
  <si>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</si>
  <si>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</si>
  <si>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</si>
  <si>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</si>
  <si>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</si>
  <si>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</si>
  <si>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</si>
  <si>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</si>
  <si>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</si>
  <si>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</si>
  <si>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</si>
  <si>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</si>
  <si>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</si>
  <si>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</si>
  <si>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</si>
  <si>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</si>
  <si>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</si>
  <si>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</si>
  <si>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</si>
  <si>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</si>
  <si>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</si>
  <si>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</si>
  <si>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</si>
  <si>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</si>
  <si>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</si>
  <si>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</si>
  <si>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</si>
  <si>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</si>
  <si>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</si>
  <si>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</si>
  <si>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</si>
  <si>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</si>
  <si>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</si>
  <si>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</si>
  <si>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</si>
  <si>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</si>
  <si>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</si>
  <si>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</si>
  <si>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</si>
  <si>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</si>
  <si>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</si>
  <si>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</si>
  <si>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</si>
  <si>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</si>
  <si>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</si>
  <si>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</si>
  <si>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</si>
  <si>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</si>
  <si>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</si>
  <si>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</si>
  <si>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</si>
  <si>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</si>
  <si>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</si>
  <si>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</si>
  <si>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</si>
  <si>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</si>
  <si>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</si>
  <si>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</si>
  <si>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</si>
  <si>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</si>
  <si>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</si>
  <si>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</si>
  <si>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</si>
  <si>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</si>
  <si>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</si>
  <si>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</si>
  <si>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</si>
  <si>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</si>
  <si>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</si>
  <si>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</si>
  <si>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</si>
  <si>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</si>
  <si>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</si>
  <si>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</si>
  <si>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</si>
  <si>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</si>
  <si>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</si>
  <si>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</si>
  <si>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</si>
  <si>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</si>
  <si>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</si>
  <si>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</si>
  <si>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</si>
  <si>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</si>
  <si>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</si>
  <si>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</si>
  <si>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</si>
  <si>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</si>
  <si>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</si>
  <si>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</si>
  <si>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</si>
  <si>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</si>
  <si>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</si>
  <si>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</si>
  <si>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</si>
  <si>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</si>
  <si>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</si>
  <si>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</si>
  <si>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</si>
  <si>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</si>
  <si>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</si>
  <si>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</si>
  <si>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</si>
  <si>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</si>
  <si>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</si>
  <si>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</si>
  <si>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</si>
  <si>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</si>
  <si>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</si>
  <si>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</si>
  <si>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</si>
  <si>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</si>
  <si>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</si>
  <si>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</si>
  <si>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</si>
  <si>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</si>
  <si>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</si>
  <si>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</si>
  <si>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</si>
  <si>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</si>
  <si>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</si>
  <si>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</si>
  <si>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</si>
  <si>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</si>
  <si>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</si>
  <si>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</si>
  <si>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</si>
  <si>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</si>
  <si>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</si>
  <si>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</si>
  <si>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</si>
  <si>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</si>
  <si>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</si>
  <si>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</si>
  <si>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</si>
  <si>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</si>
  <si>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</si>
  <si>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</si>
  <si>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</si>
  <si>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</si>
  <si>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</si>
  <si>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</si>
  <si>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</si>
  <si>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</si>
  <si>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</si>
  <si>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</si>
  <si>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</si>
  <si>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</si>
  <si>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</si>
  <si>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</si>
  <si>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</si>
  <si>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</si>
  <si>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</si>
  <si>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</si>
  <si>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</si>
  <si>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</si>
  <si>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</si>
  <si>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</si>
  <si>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</si>
  <si>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</si>
  <si>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</si>
  <si>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</si>
  <si>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</si>
  <si>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</si>
  <si>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</si>
  <si>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</si>
  <si>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</si>
  <si>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</si>
  <si>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</si>
  <si>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</si>
  <si>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</si>
  <si>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</si>
  <si>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</si>
  <si>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</si>
  <si>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</si>
  <si>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</si>
  <si>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</si>
  <si>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</si>
  <si>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</si>
  <si>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</si>
  <si>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</si>
  <si>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</si>
  <si>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</si>
  <si>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</si>
  <si>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</si>
  <si>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</si>
  <si>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</si>
  <si>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</si>
  <si>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</si>
  <si>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</si>
  <si>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</si>
  <si>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</si>
  <si>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</si>
  <si>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</si>
  <si>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</si>
  <si>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</si>
  <si>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</si>
  <si>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</si>
  <si>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</si>
  <si>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</si>
  <si>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</si>
  <si>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</si>
  <si>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</si>
  <si>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</si>
  <si>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</si>
  <si>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</si>
  <si>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</si>
  <si>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</si>
  <si>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</si>
  <si>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</si>
  <si>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</si>
  <si>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</si>
  <si>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</si>
  <si>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</si>
  <si>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</si>
  <si>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</si>
  <si>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</si>
  <si>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</si>
  <si>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</si>
  <si>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</si>
  <si>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</si>
  <si>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</si>
  <si>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</si>
  <si>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</si>
  <si>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</si>
  <si>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</si>
  <si>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</si>
  <si>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</si>
  <si>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</si>
  <si>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</si>
  <si>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</si>
  <si>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</si>
  <si>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</si>
  <si>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</si>
  <si>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</si>
  <si>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</si>
  <si>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</si>
  <si>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</si>
  <si>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</si>
  <si>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</si>
  <si>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</si>
  <si>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</si>
  <si>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</si>
  <si>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</si>
  <si>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</si>
  <si>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</si>
  <si>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</si>
  <si>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</si>
  <si>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</si>
  <si>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</si>
  <si>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</si>
  <si>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</si>
  <si>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</si>
  <si>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</si>
  <si>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</si>
  <si>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</si>
  <si>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</si>
  <si>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</si>
  <si>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</si>
  <si>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</si>
  <si>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</si>
  <si>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</si>
  <si>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</si>
  <si>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</si>
  <si>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</si>
  <si>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</si>
  <si>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</si>
  <si>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</si>
  <si>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</si>
  <si>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</si>
  <si>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</si>
  <si>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</si>
  <si>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</si>
  <si>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</si>
  <si>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</si>
  <si>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</si>
  <si>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</si>
  <si>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</si>
  <si>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</si>
  <si>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</si>
  <si>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</si>
  <si>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</si>
  <si>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</si>
  <si>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</si>
  <si>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</si>
  <si>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</si>
  <si>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</si>
  <si>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</si>
  <si>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</si>
  <si>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</si>
  <si>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</si>
  <si>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</si>
  <si>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</si>
  <si>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</si>
  <si>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</si>
  <si>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</si>
  <si>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</si>
  <si>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</si>
  <si>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</si>
  <si>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</si>
  <si>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</si>
  <si>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</si>
  <si>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</si>
  <si>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</si>
  <si>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</si>
  <si>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</si>
  <si>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</si>
  <si>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</si>
  <si>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</si>
  <si>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</si>
  <si>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</si>
  <si>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</si>
  <si>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</si>
  <si>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</si>
  <si>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</si>
  <si>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</si>
  <si>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</si>
  <si>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</si>
  <si>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</si>
  <si>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</si>
  <si>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</si>
  <si>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</si>
  <si>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</si>
  <si>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</si>
  <si>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</si>
  <si>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</si>
  <si>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</si>
  <si>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</si>
  <si>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</si>
  <si>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</si>
  <si>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</si>
  <si>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</si>
  <si>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</si>
  <si>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</si>
  <si>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</si>
  <si>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</si>
  <si>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</si>
  <si>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</si>
  <si>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</si>
  <si>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</si>
  <si>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</si>
  <si>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</si>
  <si>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</si>
  <si>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</si>
  <si>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</si>
  <si>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</si>
  <si>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</si>
  <si>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</si>
  <si>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</si>
  <si>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</si>
  <si>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</si>
  <si>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</si>
  <si>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</si>
  <si>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</si>
  <si>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</si>
  <si>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</si>
  <si>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</si>
  <si>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</si>
  <si>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</si>
  <si>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</si>
  <si>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</si>
  <si>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</si>
  <si>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</si>
  <si>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</si>
  <si>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</si>
  <si>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</si>
  <si>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</si>
  <si>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</si>
  <si>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</si>
  <si>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</si>
  <si>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</si>
  <si>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</si>
  <si>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</si>
  <si>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</si>
  <si>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</si>
  <si>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</si>
  <si>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</si>
  <si>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</si>
  <si>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</si>
  <si>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</si>
  <si>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</si>
  <si>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</si>
  <si>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</si>
  <si>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</si>
  <si>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</si>
  <si>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</si>
  <si>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</si>
  <si>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</si>
  <si>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</si>
  <si>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</si>
  <si>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</si>
  <si>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</si>
  <si>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</si>
  <si>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</si>
  <si>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</si>
  <si>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</si>
  <si>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</si>
  <si>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</si>
  <si>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</si>
  <si>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</si>
  <si>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</si>
  <si>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</si>
  <si>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</si>
  <si>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</si>
  <si>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</si>
  <si>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</si>
  <si>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</si>
  <si>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</si>
  <si>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</si>
  <si>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</si>
  <si>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</si>
  <si>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</si>
  <si>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</si>
  <si>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</si>
  <si>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</si>
  <si>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</si>
  <si>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</si>
  <si>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</si>
  <si>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</si>
  <si>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</si>
  <si>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</si>
  <si>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</si>
  <si>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</si>
  <si>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</si>
  <si>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</si>
  <si>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</si>
  <si>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</si>
  <si>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</si>
  <si>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</si>
  <si>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</si>
  <si>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</si>
  <si>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</si>
  <si>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</si>
  <si>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</si>
  <si>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</si>
  <si>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</si>
  <si>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</si>
  <si>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</si>
  <si>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</si>
  <si>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</si>
  <si>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</si>
  <si>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</si>
  <si>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</si>
  <si>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</si>
  <si>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</si>
  <si>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</si>
  <si>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</si>
  <si>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</si>
  <si>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</si>
  <si>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</si>
  <si>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</si>
  <si>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</si>
  <si>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</si>
  <si>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</si>
  <si>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</si>
  <si>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</si>
  <si>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</si>
  <si>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</si>
  <si>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</si>
  <si>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</si>
  <si>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</si>
  <si>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</si>
  <si>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</si>
  <si>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</si>
  <si>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</si>
  <si>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</si>
  <si>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</si>
  <si>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</si>
  <si>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</si>
  <si>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</si>
  <si>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</si>
  <si>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</si>
  <si>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</si>
  <si>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</si>
  <si>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</si>
  <si>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</si>
  <si>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</si>
  <si>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</si>
  <si>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</si>
  <si>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</si>
  <si>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</si>
  <si>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</si>
  <si>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</si>
  <si>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</si>
  <si>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</si>
  <si>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</si>
  <si>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</si>
  <si>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</si>
  <si>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</si>
  <si>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</si>
  <si>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</si>
  <si>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</si>
  <si>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</si>
  <si>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</si>
  <si>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</si>
  <si>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</si>
  <si>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</si>
  <si>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</si>
  <si>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</si>
  <si>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</si>
  <si>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</si>
  <si>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</si>
  <si>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</si>
  <si>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</si>
  <si>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</si>
  <si>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</si>
  <si>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</si>
  <si>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</si>
  <si>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</si>
  <si>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</si>
  <si>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</si>
  <si>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</si>
  <si>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</si>
  <si>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</si>
  <si>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</si>
  <si>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</si>
  <si>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</si>
  <si>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</si>
  <si>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</si>
  <si>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</si>
  <si>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</si>
  <si>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</si>
  <si>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</si>
  <si>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</si>
  <si>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</si>
  <si>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</si>
  <si>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</si>
  <si>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</si>
  <si>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</si>
  <si>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</si>
  <si>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</si>
  <si>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</si>
  <si>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</si>
  <si>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</si>
  <si>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</si>
  <si>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</si>
  <si>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</si>
  <si>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</si>
  <si>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</si>
  <si>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</si>
  <si>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</si>
  <si>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</si>
  <si>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</si>
  <si>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</si>
  <si>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</si>
  <si>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</si>
  <si>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</si>
  <si>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</si>
  <si>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</si>
  <si>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</si>
  <si>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</si>
  <si>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</si>
  <si>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</si>
  <si>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</si>
  <si>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</si>
  <si>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</si>
  <si>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</si>
  <si>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</si>
  <si>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</si>
  <si>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</si>
  <si>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</si>
  <si>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</si>
  <si>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</si>
  <si>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</si>
  <si>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</si>
  <si>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</si>
  <si>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</si>
  <si>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</si>
  <si>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</si>
  <si>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</si>
  <si>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</si>
  <si>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</si>
  <si>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</si>
  <si>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</si>
  <si>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</si>
  <si>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</si>
  <si>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</si>
  <si>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</si>
  <si>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</si>
  <si>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</si>
  <si>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</si>
  <si>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</si>
  <si>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</si>
  <si>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</si>
  <si>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</si>
  <si>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</si>
  <si>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</si>
  <si>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</si>
  <si>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</si>
  <si>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</si>
  <si>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</si>
  <si>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</si>
  <si>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</si>
  <si>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</si>
  <si>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</si>
  <si>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</si>
  <si>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</si>
  <si>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</si>
  <si>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</si>
  <si>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</si>
  <si>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</si>
  <si>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</si>
  <si>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</si>
  <si>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</si>
  <si>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</si>
  <si>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</si>
  <si>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</si>
  <si>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</si>
  <si>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</si>
  <si>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</si>
  <si>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</si>
  <si>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</si>
  <si>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</si>
  <si>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</si>
  <si>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</si>
  <si>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</si>
  <si>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</si>
  <si>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</si>
  <si>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</si>
  <si>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</si>
  <si>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</si>
  <si>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</si>
  <si>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</si>
  <si>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</si>
  <si>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</si>
  <si>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</si>
  <si>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</si>
  <si>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</si>
  <si>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</si>
  <si>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</si>
  <si>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</si>
  <si>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</si>
  <si>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</si>
  <si>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</si>
  <si>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</si>
  <si>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</si>
  <si>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</si>
  <si>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</si>
  <si>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</si>
  <si>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</si>
  <si>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</si>
  <si>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</si>
  <si>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</si>
  <si>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</si>
  <si>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</si>
  <si>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</si>
  <si>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</si>
  <si>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</si>
  <si>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</si>
  <si>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</si>
  <si>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</si>
  <si>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</si>
  <si>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</si>
  <si>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</si>
  <si>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</si>
  <si>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</si>
  <si>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</si>
  <si>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</si>
  <si>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</si>
  <si>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</si>
  <si>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</si>
  <si>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</si>
  <si>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</si>
  <si>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</si>
  <si>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</si>
  <si>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Count of state</t>
  </si>
  <si>
    <t>Count of Parent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</si>
  <si>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</si>
  <si>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</si>
  <si>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</si>
  <si>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</si>
  <si>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</si>
  <si>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</si>
  <si>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</si>
  <si>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</si>
  <si>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</si>
  <si>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</si>
  <si>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</si>
  <si>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</si>
  <si>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</si>
  <si>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</si>
  <si>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</si>
  <si>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</si>
  <si>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</si>
  <si>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TRUE</t>
  </si>
  <si>
    <t>Count of staff_pick</t>
  </si>
  <si>
    <t>Count of spotlight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</si>
  <si>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</si>
  <si>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</si>
  <si>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</si>
  <si>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</si>
  <si>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</si>
  <si>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</si>
  <si>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</si>
  <si>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</si>
  <si>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</si>
  <si>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</si>
  <si>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</si>
  <si>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</si>
  <si>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</si>
  <si>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</si>
  <si>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35000-39999</t>
  </si>
  <si>
    <t>40000-44999</t>
  </si>
  <si>
    <t>45000-49999</t>
  </si>
  <si>
    <t>30000-34999</t>
  </si>
  <si>
    <t>50000 or More</t>
  </si>
  <si>
    <t>Number Canceled</t>
  </si>
  <si>
    <t>State</t>
  </si>
  <si>
    <t>Month</t>
  </si>
  <si>
    <t>Categories</t>
  </si>
  <si>
    <t>Country</t>
  </si>
  <si>
    <t>Staff Pick?</t>
  </si>
  <si>
    <t>Spotlight?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</si>
</sst>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1" applyFont="0" applyAlignment="0">
      <alignment horizontal="center"/>
    </xf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9" fontId="0" fillId="0" borderId="0" xfId="2" applyFont="1"/>
    <xf numFmtId="0" fontId="1" fillId="0" borderId="2" xfId="0" applyFont="1" applyBorder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1" fontId="0" fillId="0" borderId="0" xfId="0" applyNumberFormat="1"/>
  </cellXfs>
  <cellStyles count="4">
    <cellStyle name="Currency" xfId="1" builtinId="4"/>
    <cellStyle name="Normal" xfId="0" builtinId="0"/>
    <cellStyle name="Percent" xfId="2" builtinId="5"/>
    <cellStyle name="Style 1" xfId="3" xr:uid="{A4D708D8-6989-4B0E-8D8F-8656A1E52BAB}"/>
  </cellStyles>
  <dxfs count="4">
    <dxf>
      <font>
        <strike val="0"/>
        <color auto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D01F3"/>
      <color rgb="FFD11F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[1 -Excel Homework.xlsx]Parent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11F5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C-4E47-B9B7-087711F44299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C-4E47-B9B7-087711F44299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1C-4E47-B9B7-087711F44299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11F5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1C-4E47-B9B7-087711F44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888344"/>
        <c:axId val="640889000"/>
      </c:barChart>
      <c:catAx>
        <c:axId val="640888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44960108999225862"/>
              <c:y val="0.87291358942953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9000"/>
        <c:crosses val="autoZero"/>
        <c:auto val="1"/>
        <c:lblAlgn val="ctr"/>
        <c:lblOffset val="100"/>
        <c:noMultiLvlLbl val="0"/>
      </c:catAx>
      <c:valAx>
        <c:axId val="64088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[1 -Excel Homework.xlsx]Sub-Category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Sub-Category </a:t>
            </a:r>
            <a:r>
              <a:rPr lang="en-US" baseline="0"/>
              <a:t>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11F5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3-42C8-9B17-0EBDFCFBE16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A3-42C8-9B17-0EBDFCFBE16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A3-42C8-9B17-0EBDFCFBE16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11F5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A3-42C8-9B17-0EBDFCFB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098416"/>
        <c:axId val="645099072"/>
      </c:barChart>
      <c:catAx>
        <c:axId val="64509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99072"/>
        <c:crosses val="autoZero"/>
        <c:auto val="1"/>
        <c:lblAlgn val="ctr"/>
        <c:lblOffset val="100"/>
        <c:noMultiLvlLbl val="0"/>
      </c:catAx>
      <c:valAx>
        <c:axId val="6450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9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[1 -Excel Homework.xlsx]Date Created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Success/Fail/Cancel v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762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762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7625" cap="rnd">
            <a:solidFill>
              <a:srgbClr val="D11F5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4-4FB2-9C1F-1414F5EA2B91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24-4FB2-9C1F-1414F5EA2B91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rgbClr val="D11F5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24-4FB2-9C1F-1414F5EA2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100384"/>
        <c:axId val="645101368"/>
      </c:lineChart>
      <c:catAx>
        <c:axId val="64510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01368"/>
        <c:crosses val="autoZero"/>
        <c:auto val="1"/>
        <c:lblAlgn val="ctr"/>
        <c:lblOffset val="100"/>
        <c:noMultiLvlLbl val="0"/>
      </c:catAx>
      <c:valAx>
        <c:axId val="64510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Susccess/Fail/Cancel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0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Successful/Failed/Canceled</a:t>
            </a:r>
            <a:r>
              <a:rPr lang="en-US" baseline="0"/>
              <a:t> v. Goal Amount</a:t>
            </a:r>
            <a:endParaRPr lang="en-US"/>
          </a:p>
        </c:rich>
      </c:tx>
      <c:layout>
        <c:manualLayout>
          <c:xMode val="edge"/>
          <c:yMode val="edge"/>
          <c:x val="0.18781094095521525"/>
          <c:y val="1.93838677379178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F-49A0-8986-E9F92904F289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F-49A0-8986-E9F92904F289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rgbClr val="D11F5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F-49A0-8986-E9F92904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378656"/>
        <c:axId val="535376360"/>
      </c:lineChart>
      <c:catAx>
        <c:axId val="53537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360"/>
        <c:crosses val="autoZero"/>
        <c:auto val="1"/>
        <c:lblAlgn val="ctr"/>
        <c:lblOffset val="100"/>
        <c:noMultiLvlLbl val="0"/>
      </c:catAx>
      <c:valAx>
        <c:axId val="53537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Successful/Failed/Canceled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Success/Failure/Cancelation v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Sheet'!$B$1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B-4563-9DB7-19AF3D4A4670}"/>
            </c:ext>
          </c:extLst>
        </c:ser>
        <c:ser>
          <c:idx val="1"/>
          <c:order val="1"/>
          <c:tx>
            <c:strRef>
              <c:f>'Bonus Sheet'!$C$1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FB-4563-9DB7-19AF3D4A4670}"/>
            </c:ext>
          </c:extLst>
        </c:ser>
        <c:ser>
          <c:idx val="2"/>
          <c:order val="2"/>
          <c:tx>
            <c:strRef>
              <c:f>'Bonus Sheet'!$D$1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rgbClr val="D11F52"/>
            </a:solidFill>
            <a:ln>
              <a:noFill/>
            </a:ln>
            <a:effectLst/>
          </c:spPr>
          <c:invertIfNegative val="0"/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FB-4563-9DB7-19AF3D4A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5587904"/>
        <c:axId val="545586920"/>
      </c:barChart>
      <c:lineChart>
        <c:grouping val="standard"/>
        <c:varyColors val="0"/>
        <c:ser>
          <c:idx val="3"/>
          <c:order val="3"/>
          <c:tx>
            <c:strRef>
              <c:f>'Bonus Sheet'!$F$1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FB-4563-9DB7-19AF3D4A4670}"/>
            </c:ext>
          </c:extLst>
        </c:ser>
        <c:ser>
          <c:idx val="4"/>
          <c:order val="4"/>
          <c:tx>
            <c:strRef>
              <c:f>'Bonus Sheet'!$G$1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FB-4563-9DB7-19AF3D4A4670}"/>
            </c:ext>
          </c:extLst>
        </c:ser>
        <c:ser>
          <c:idx val="5"/>
          <c:order val="5"/>
          <c:tx>
            <c:strRef>
              <c:f>'Bonus Sheet'!$H$1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rgbClr val="ED01F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FB-4563-9DB7-19AF3D4A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594136"/>
        <c:axId val="545595448"/>
      </c:lineChart>
      <c:catAx>
        <c:axId val="5455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86920"/>
        <c:crosses val="autoZero"/>
        <c:auto val="1"/>
        <c:lblAlgn val="ctr"/>
        <c:lblOffset val="100"/>
        <c:noMultiLvlLbl val="0"/>
      </c:catAx>
      <c:valAx>
        <c:axId val="54558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87904"/>
        <c:crosses val="autoZero"/>
        <c:crossBetween val="between"/>
      </c:valAx>
      <c:valAx>
        <c:axId val="5455954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94136"/>
        <c:crosses val="max"/>
        <c:crossBetween val="between"/>
      </c:valAx>
      <c:catAx>
        <c:axId val="545594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5595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[1 -Excel Homework.xlsx]Misc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'Misc Pivots'!$B$3:$B$4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2-46C3-B6EA-D8041DEF624A}"/>
            </c:ext>
          </c:extLst>
        </c:ser>
        <c:ser>
          <c:idx val="1"/>
          <c:order val="1"/>
          <c:tx>
            <c:strRef>
              <c:f>'Misc Pivots'!$C$3:$C$4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2-46C3-B6EA-D8041DEF624A}"/>
            </c:ext>
          </c:extLst>
        </c:ser>
        <c:ser>
          <c:idx val="2"/>
          <c:order val="2"/>
          <c:tx>
            <c:strRef>
              <c:f>'Misc Pivots'!$D$3:$D$4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2-46C3-B6EA-D8041DEF624A}"/>
            </c:ext>
          </c:extLst>
        </c:ser>
        <c:ser>
          <c:idx val="3"/>
          <c:order val="3"/>
          <c:tx>
            <c:strRef>
              <c:f>'Misc Pivots'!$E$3:$E$4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2-46C3-B6EA-D8041DEF624A}"/>
            </c:ext>
          </c:extLst>
        </c:ser>
        <c:ser>
          <c:idx val="4"/>
          <c:order val="4"/>
          <c:tx>
            <c:strRef>
              <c:f>'Misc Pivots'!$F$3:$F$4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2-46C3-B6EA-D8041DEF624A}"/>
            </c:ext>
          </c:extLst>
        </c:ser>
        <c:ser>
          <c:idx val="5"/>
          <c:order val="5"/>
          <c:tx>
            <c:strRef>
              <c:f>'Misc Pivots'!$G$3:$G$4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2-46C3-B6EA-D8041DEF624A}"/>
            </c:ext>
          </c:extLst>
        </c:ser>
        <c:ser>
          <c:idx val="6"/>
          <c:order val="6"/>
          <c:tx>
            <c:strRef>
              <c:f>'Misc Pivots'!$H$3:$H$4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42-46C3-B6EA-D8041DEF624A}"/>
            </c:ext>
          </c:extLst>
        </c:ser>
        <c:ser>
          <c:idx val="7"/>
          <c:order val="7"/>
          <c:tx>
            <c:strRef>
              <c:f>'Misc Pivots'!$I$3:$I$4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42-46C3-B6EA-D8041DEF624A}"/>
            </c:ext>
          </c:extLst>
        </c:ser>
        <c:ser>
          <c:idx val="8"/>
          <c:order val="8"/>
          <c:tx>
            <c:strRef>
              <c:f>'Misc Pivots'!$J$3:$J$4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'Misc Pivots'!$A$5:$A$26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'Misc Pivots'!$J$5:$J$26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42-46C3-B6EA-D8041DEF6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44824"/>
        <c:axId val="541041544"/>
      </c:barChart>
      <c:catAx>
        <c:axId val="541044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1544"/>
        <c:crosses val="autoZero"/>
        <c:auto val="1"/>
        <c:lblAlgn val="ctr"/>
        <c:lblOffset val="100"/>
        <c:noMultiLvlLbl val="0"/>
      </c:catAx>
      <c:valAx>
        <c:axId val="54104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Funded v.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'Kickstarter Data'!$O$1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'Kickstarter Data'!$L$2:$L$4115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'Kickstarter Data'!$O$2:$O$4115</c:f>
              <c:numCache>
                <c:formatCode>0%</c:formatCode>
                <c:ptCount val="4114"/>
                <c:pt idx="0">
                  <c:v>1.3685882352941177</c:v>
                </c:pt>
                <c:pt idx="1">
                  <c:v>1.4260827250608272</c:v>
                </c:pt>
                <c:pt idx="2">
                  <c:v>1.05</c:v>
                </c:pt>
                <c:pt idx="3">
                  <c:v>1.0389999999999999</c:v>
                </c:pt>
                <c:pt idx="4">
                  <c:v>1.2299154545454545</c:v>
                </c:pt>
                <c:pt idx="5">
                  <c:v>1.0977744436109027</c:v>
                </c:pt>
                <c:pt idx="6">
                  <c:v>1.064875</c:v>
                </c:pt>
                <c:pt idx="7">
                  <c:v>1.0122222222222221</c:v>
                </c:pt>
                <c:pt idx="8">
                  <c:v>1.0004342857142856</c:v>
                </c:pt>
                <c:pt idx="9">
                  <c:v>1.2599800000000001</c:v>
                </c:pt>
                <c:pt idx="10">
                  <c:v>1.0049999999999999</c:v>
                </c:pt>
                <c:pt idx="11">
                  <c:v>1.2050000000000001</c:v>
                </c:pt>
                <c:pt idx="12">
                  <c:v>1.6529333333333334</c:v>
                </c:pt>
                <c:pt idx="13">
                  <c:v>1.5997142857142856</c:v>
                </c:pt>
                <c:pt idx="14">
                  <c:v>1.0093333333333334</c:v>
                </c:pt>
                <c:pt idx="15">
                  <c:v>1.0660000000000001</c:v>
                </c:pt>
                <c:pt idx="16">
                  <c:v>1.0024166666666667</c:v>
                </c:pt>
                <c:pt idx="17">
                  <c:v>1.0066666666666666</c:v>
                </c:pt>
                <c:pt idx="18">
                  <c:v>1.0632110000000001</c:v>
                </c:pt>
                <c:pt idx="19">
                  <c:v>1.4529411764705882</c:v>
                </c:pt>
                <c:pt idx="20">
                  <c:v>1.002</c:v>
                </c:pt>
                <c:pt idx="21">
                  <c:v>1.0913513513513513</c:v>
                </c:pt>
                <c:pt idx="22">
                  <c:v>1.1714285714285715</c:v>
                </c:pt>
                <c:pt idx="23">
                  <c:v>1.1850000000000001</c:v>
                </c:pt>
                <c:pt idx="24">
                  <c:v>1.0880768571428572</c:v>
                </c:pt>
                <c:pt idx="25">
                  <c:v>1.3333333333333333</c:v>
                </c:pt>
                <c:pt idx="26">
                  <c:v>1.552</c:v>
                </c:pt>
                <c:pt idx="27">
                  <c:v>1.1172500000000001</c:v>
                </c:pt>
                <c:pt idx="28">
                  <c:v>1.0035000000000001</c:v>
                </c:pt>
                <c:pt idx="29">
                  <c:v>1.2333333333333334</c:v>
                </c:pt>
                <c:pt idx="30">
                  <c:v>1.0129975</c:v>
                </c:pt>
                <c:pt idx="31">
                  <c:v>1</c:v>
                </c:pt>
                <c:pt idx="32">
                  <c:v>1.0024604569420035</c:v>
                </c:pt>
                <c:pt idx="33">
                  <c:v>1.0209523809523811</c:v>
                </c:pt>
                <c:pt idx="34">
                  <c:v>1.3046153846153845</c:v>
                </c:pt>
                <c:pt idx="35">
                  <c:v>1.665</c:v>
                </c:pt>
                <c:pt idx="36">
                  <c:v>1.4215</c:v>
                </c:pt>
                <c:pt idx="37">
                  <c:v>1.8344090909090909</c:v>
                </c:pt>
                <c:pt idx="38">
                  <c:v>1.1004</c:v>
                </c:pt>
                <c:pt idx="39">
                  <c:v>1.3098000000000001</c:v>
                </c:pt>
                <c:pt idx="40">
                  <c:v>1.0135000000000001</c:v>
                </c:pt>
                <c:pt idx="41">
                  <c:v>1</c:v>
                </c:pt>
                <c:pt idx="42">
                  <c:v>1.4185714285714286</c:v>
                </c:pt>
                <c:pt idx="43">
                  <c:v>3.0865999999999998</c:v>
                </c:pt>
                <c:pt idx="44">
                  <c:v>1</c:v>
                </c:pt>
                <c:pt idx="45">
                  <c:v>1.2</c:v>
                </c:pt>
                <c:pt idx="46">
                  <c:v>1.0416666666666667</c:v>
                </c:pt>
                <c:pt idx="47">
                  <c:v>1.0761100000000001</c:v>
                </c:pt>
                <c:pt idx="48">
                  <c:v>1.0794999999999999</c:v>
                </c:pt>
                <c:pt idx="49">
                  <c:v>1</c:v>
                </c:pt>
                <c:pt idx="50">
                  <c:v>1</c:v>
                </c:pt>
                <c:pt idx="51">
                  <c:v>1.2801818181818181</c:v>
                </c:pt>
                <c:pt idx="52">
                  <c:v>1.1620999999999999</c:v>
                </c:pt>
                <c:pt idx="53">
                  <c:v>1.0963333333333334</c:v>
                </c:pt>
                <c:pt idx="54">
                  <c:v>1.01</c:v>
                </c:pt>
                <c:pt idx="55">
                  <c:v>1.2895348837209302</c:v>
                </c:pt>
                <c:pt idx="56">
                  <c:v>1.0726249999999999</c:v>
                </c:pt>
                <c:pt idx="57">
                  <c:v>1.0189999999999999</c:v>
                </c:pt>
                <c:pt idx="58">
                  <c:v>1.0290999999999999</c:v>
                </c:pt>
                <c:pt idx="59">
                  <c:v>1.0012570000000001</c:v>
                </c:pt>
                <c:pt idx="60">
                  <c:v>1.0329622222222221</c:v>
                </c:pt>
                <c:pt idx="61">
                  <c:v>1.4830000000000001</c:v>
                </c:pt>
                <c:pt idx="62">
                  <c:v>1.5473333333333332</c:v>
                </c:pt>
                <c:pt idx="63">
                  <c:v>1.1351849999999999</c:v>
                </c:pt>
                <c:pt idx="64">
                  <c:v>1.7333333333333334</c:v>
                </c:pt>
                <c:pt idx="65">
                  <c:v>1.0752857142857142</c:v>
                </c:pt>
                <c:pt idx="66">
                  <c:v>1.1859999999999999</c:v>
                </c:pt>
                <c:pt idx="67">
                  <c:v>1.1625000000000001</c:v>
                </c:pt>
                <c:pt idx="68">
                  <c:v>1.2716666666666667</c:v>
                </c:pt>
                <c:pt idx="69">
                  <c:v>1.109423</c:v>
                </c:pt>
                <c:pt idx="70">
                  <c:v>1.272</c:v>
                </c:pt>
                <c:pt idx="71">
                  <c:v>1.2394444444444443</c:v>
                </c:pt>
                <c:pt idx="72">
                  <c:v>1.084090909090909</c:v>
                </c:pt>
                <c:pt idx="73">
                  <c:v>1</c:v>
                </c:pt>
                <c:pt idx="74">
                  <c:v>1.1293199999999999</c:v>
                </c:pt>
                <c:pt idx="75">
                  <c:v>1.1542857142857144</c:v>
                </c:pt>
                <c:pt idx="76">
                  <c:v>1.5333333333333334</c:v>
                </c:pt>
                <c:pt idx="77">
                  <c:v>3.9249999999999998</c:v>
                </c:pt>
                <c:pt idx="78">
                  <c:v>27.02</c:v>
                </c:pt>
                <c:pt idx="79">
                  <c:v>1.27</c:v>
                </c:pt>
                <c:pt idx="80">
                  <c:v>1.0725</c:v>
                </c:pt>
                <c:pt idx="81">
                  <c:v>1.98</c:v>
                </c:pt>
                <c:pt idx="82">
                  <c:v>1.0001249999999999</c:v>
                </c:pt>
                <c:pt idx="83">
                  <c:v>1.0249999999999999</c:v>
                </c:pt>
                <c:pt idx="84">
                  <c:v>1</c:v>
                </c:pt>
                <c:pt idx="85">
                  <c:v>1.2549999999999999</c:v>
                </c:pt>
                <c:pt idx="86">
                  <c:v>1.0646666666666667</c:v>
                </c:pt>
                <c:pt idx="87">
                  <c:v>1.046</c:v>
                </c:pt>
                <c:pt idx="88">
                  <c:v>1.0285714285714285</c:v>
                </c:pt>
                <c:pt idx="89">
                  <c:v>1.1506666666666667</c:v>
                </c:pt>
                <c:pt idx="90">
                  <c:v>1.004</c:v>
                </c:pt>
                <c:pt idx="91">
                  <c:v>1.2</c:v>
                </c:pt>
                <c:pt idx="92">
                  <c:v>1.052</c:v>
                </c:pt>
                <c:pt idx="93">
                  <c:v>1.1060000000000001</c:v>
                </c:pt>
                <c:pt idx="94">
                  <c:v>1.04</c:v>
                </c:pt>
                <c:pt idx="95">
                  <c:v>1.3142857142857143</c:v>
                </c:pt>
                <c:pt idx="96">
                  <c:v>1.1466666666666667</c:v>
                </c:pt>
                <c:pt idx="97">
                  <c:v>1.0625</c:v>
                </c:pt>
                <c:pt idx="98">
                  <c:v>1.0625</c:v>
                </c:pt>
                <c:pt idx="99">
                  <c:v>1.0601933333333333</c:v>
                </c:pt>
                <c:pt idx="100">
                  <c:v>1</c:v>
                </c:pt>
                <c:pt idx="101">
                  <c:v>1</c:v>
                </c:pt>
                <c:pt idx="102">
                  <c:v>1.2775000000000001</c:v>
                </c:pt>
                <c:pt idx="103">
                  <c:v>1.0515384615384615</c:v>
                </c:pt>
                <c:pt idx="104">
                  <c:v>1.2</c:v>
                </c:pt>
                <c:pt idx="105">
                  <c:v>1.074090909090909</c:v>
                </c:pt>
                <c:pt idx="106">
                  <c:v>1.0049999999999999</c:v>
                </c:pt>
                <c:pt idx="107">
                  <c:v>1.0246666666666666</c:v>
                </c:pt>
                <c:pt idx="108">
                  <c:v>2.4666666666666668</c:v>
                </c:pt>
                <c:pt idx="109">
                  <c:v>2.1949999999999998</c:v>
                </c:pt>
                <c:pt idx="110">
                  <c:v>1.3076923076923077</c:v>
                </c:pt>
                <c:pt idx="111">
                  <c:v>1.5457142857142858</c:v>
                </c:pt>
                <c:pt idx="112">
                  <c:v>1.04</c:v>
                </c:pt>
                <c:pt idx="113">
                  <c:v>1.41</c:v>
                </c:pt>
                <c:pt idx="114">
                  <c:v>1.0333333333333334</c:v>
                </c:pt>
                <c:pt idx="115">
                  <c:v>1.4044444444444444</c:v>
                </c:pt>
                <c:pt idx="116">
                  <c:v>1.1365714285714286</c:v>
                </c:pt>
                <c:pt idx="117">
                  <c:v>1.0049377777777779</c:v>
                </c:pt>
                <c:pt idx="118">
                  <c:v>1.1303159999999999</c:v>
                </c:pt>
                <c:pt idx="119">
                  <c:v>1.0455692307692308</c:v>
                </c:pt>
                <c:pt idx="120">
                  <c:v>1.4285714285714287E-4</c:v>
                </c:pt>
                <c:pt idx="121">
                  <c:v>3.3333333333333332E-4</c:v>
                </c:pt>
                <c:pt idx="122">
                  <c:v>0</c:v>
                </c:pt>
                <c:pt idx="123">
                  <c:v>2.7454545454545453E-3</c:v>
                </c:pt>
                <c:pt idx="124">
                  <c:v>0</c:v>
                </c:pt>
                <c:pt idx="125">
                  <c:v>0.14000000000000001</c:v>
                </c:pt>
                <c:pt idx="126">
                  <c:v>5.5480000000000002E-2</c:v>
                </c:pt>
                <c:pt idx="127">
                  <c:v>2.375E-2</c:v>
                </c:pt>
                <c:pt idx="128">
                  <c:v>1.8669999999999999E-2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9.5687499999999995E-2</c:v>
                </c:pt>
                <c:pt idx="133">
                  <c:v>0</c:v>
                </c:pt>
                <c:pt idx="134">
                  <c:v>0</c:v>
                </c:pt>
                <c:pt idx="135">
                  <c:v>0.13433333333333333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3.1413333333333335E-2</c:v>
                </c:pt>
                <c:pt idx="139">
                  <c:v>1</c:v>
                </c:pt>
                <c:pt idx="140">
                  <c:v>0</c:v>
                </c:pt>
                <c:pt idx="141">
                  <c:v>0.10775</c:v>
                </c:pt>
                <c:pt idx="142">
                  <c:v>3.3333333333333335E-3</c:v>
                </c:pt>
                <c:pt idx="143">
                  <c:v>0</c:v>
                </c:pt>
                <c:pt idx="144">
                  <c:v>0.27600000000000002</c:v>
                </c:pt>
                <c:pt idx="145">
                  <c:v>7.5111111111111115E-2</c:v>
                </c:pt>
                <c:pt idx="146">
                  <c:v>5.7499999999999999E-3</c:v>
                </c:pt>
                <c:pt idx="147">
                  <c:v>0</c:v>
                </c:pt>
                <c:pt idx="148">
                  <c:v>8.0000000000000004E-4</c:v>
                </c:pt>
                <c:pt idx="149">
                  <c:v>9.1999999999999998E-3</c:v>
                </c:pt>
                <c:pt idx="150">
                  <c:v>0.23163076923076922</c:v>
                </c:pt>
                <c:pt idx="151">
                  <c:v>5.5999999999999995E-4</c:v>
                </c:pt>
                <c:pt idx="152">
                  <c:v>7.8947368421052633E-5</c:v>
                </c:pt>
                <c:pt idx="153">
                  <c:v>7.1799999999999998E-3</c:v>
                </c:pt>
                <c:pt idx="154">
                  <c:v>2.6666666666666668E-2</c:v>
                </c:pt>
                <c:pt idx="155">
                  <c:v>6.0000000000000002E-5</c:v>
                </c:pt>
                <c:pt idx="156">
                  <c:v>5.0999999999999997E-2</c:v>
                </c:pt>
                <c:pt idx="157">
                  <c:v>2.671118530884808E-3</c:v>
                </c:pt>
                <c:pt idx="158">
                  <c:v>0</c:v>
                </c:pt>
                <c:pt idx="159">
                  <c:v>2.0000000000000002E-5</c:v>
                </c:pt>
                <c:pt idx="160">
                  <c:v>0</c:v>
                </c:pt>
                <c:pt idx="161">
                  <c:v>1E-4</c:v>
                </c:pt>
                <c:pt idx="162">
                  <c:v>0.15535714285714286</c:v>
                </c:pt>
                <c:pt idx="163">
                  <c:v>0</c:v>
                </c:pt>
                <c:pt idx="164">
                  <c:v>5.3333333333333332E-3</c:v>
                </c:pt>
                <c:pt idx="165">
                  <c:v>0</c:v>
                </c:pt>
                <c:pt idx="166">
                  <c:v>0.6</c:v>
                </c:pt>
                <c:pt idx="167">
                  <c:v>1E-4</c:v>
                </c:pt>
                <c:pt idx="168">
                  <c:v>4.0625000000000001E-2</c:v>
                </c:pt>
                <c:pt idx="169">
                  <c:v>0.224</c:v>
                </c:pt>
                <c:pt idx="170">
                  <c:v>3.2500000000000001E-2</c:v>
                </c:pt>
                <c:pt idx="171">
                  <c:v>2.0000000000000002E-5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6.4850000000000005E-2</c:v>
                </c:pt>
                <c:pt idx="176">
                  <c:v>0</c:v>
                </c:pt>
                <c:pt idx="177">
                  <c:v>0.4</c:v>
                </c:pt>
                <c:pt idx="178">
                  <c:v>0</c:v>
                </c:pt>
                <c:pt idx="179">
                  <c:v>0.2</c:v>
                </c:pt>
                <c:pt idx="180">
                  <c:v>0.33416666666666667</c:v>
                </c:pt>
                <c:pt idx="181">
                  <c:v>0.21092608822670172</c:v>
                </c:pt>
                <c:pt idx="182">
                  <c:v>0</c:v>
                </c:pt>
                <c:pt idx="183">
                  <c:v>0.35855999999999999</c:v>
                </c:pt>
                <c:pt idx="184">
                  <c:v>3.4000000000000002E-2</c:v>
                </c:pt>
                <c:pt idx="185">
                  <c:v>5.5E-2</c:v>
                </c:pt>
                <c:pt idx="186">
                  <c:v>0</c:v>
                </c:pt>
                <c:pt idx="187">
                  <c:v>0.16</c:v>
                </c:pt>
                <c:pt idx="188">
                  <c:v>0</c:v>
                </c:pt>
                <c:pt idx="189">
                  <c:v>6.8999999999999997E-4</c:v>
                </c:pt>
                <c:pt idx="190">
                  <c:v>4.1666666666666666E-3</c:v>
                </c:pt>
                <c:pt idx="191">
                  <c:v>0.05</c:v>
                </c:pt>
                <c:pt idx="192">
                  <c:v>1.7E-5</c:v>
                </c:pt>
                <c:pt idx="193">
                  <c:v>0</c:v>
                </c:pt>
                <c:pt idx="194">
                  <c:v>1.1999999999999999E-3</c:v>
                </c:pt>
                <c:pt idx="195">
                  <c:v>0</c:v>
                </c:pt>
                <c:pt idx="196">
                  <c:v>0.41857142857142859</c:v>
                </c:pt>
                <c:pt idx="197">
                  <c:v>0.1048</c:v>
                </c:pt>
                <c:pt idx="198">
                  <c:v>1.116E-2</c:v>
                </c:pt>
                <c:pt idx="199">
                  <c:v>0</c:v>
                </c:pt>
                <c:pt idx="200">
                  <c:v>0.26192500000000002</c:v>
                </c:pt>
                <c:pt idx="201">
                  <c:v>0.58461538461538465</c:v>
                </c:pt>
                <c:pt idx="202">
                  <c:v>0</c:v>
                </c:pt>
                <c:pt idx="203">
                  <c:v>0.2984</c:v>
                </c:pt>
                <c:pt idx="204">
                  <c:v>0.50721666666666665</c:v>
                </c:pt>
                <c:pt idx="205">
                  <c:v>0.16250000000000001</c:v>
                </c:pt>
                <c:pt idx="206">
                  <c:v>0</c:v>
                </c:pt>
                <c:pt idx="207">
                  <c:v>0.15214285714285714</c:v>
                </c:pt>
                <c:pt idx="208">
                  <c:v>0</c:v>
                </c:pt>
                <c:pt idx="209">
                  <c:v>0</c:v>
                </c:pt>
                <c:pt idx="210">
                  <c:v>0.2525</c:v>
                </c:pt>
                <c:pt idx="211">
                  <c:v>0.44600000000000001</c:v>
                </c:pt>
                <c:pt idx="212">
                  <c:v>1.5873015873015873E-4</c:v>
                </c:pt>
                <c:pt idx="213">
                  <c:v>4.0000000000000002E-4</c:v>
                </c:pt>
                <c:pt idx="214">
                  <c:v>8.0000000000000007E-5</c:v>
                </c:pt>
                <c:pt idx="215">
                  <c:v>2.2727272727272726E-3</c:v>
                </c:pt>
                <c:pt idx="216">
                  <c:v>0.55698440000000005</c:v>
                </c:pt>
                <c:pt idx="217">
                  <c:v>0.11942999999999999</c:v>
                </c:pt>
                <c:pt idx="218">
                  <c:v>0.02</c:v>
                </c:pt>
                <c:pt idx="219">
                  <c:v>0.17630000000000001</c:v>
                </c:pt>
                <c:pt idx="220">
                  <c:v>7.1999999999999998E-3</c:v>
                </c:pt>
                <c:pt idx="221">
                  <c:v>0</c:v>
                </c:pt>
                <c:pt idx="222">
                  <c:v>0.13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8.6206896551724137E-3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4.0000000000000001E-3</c:v>
                </c:pt>
                <c:pt idx="231">
                  <c:v>0</c:v>
                </c:pt>
                <c:pt idx="232">
                  <c:v>2.75E-2</c:v>
                </c:pt>
                <c:pt idx="233">
                  <c:v>0</c:v>
                </c:pt>
                <c:pt idx="234">
                  <c:v>0.40100000000000002</c:v>
                </c:pt>
                <c:pt idx="235">
                  <c:v>0</c:v>
                </c:pt>
                <c:pt idx="236">
                  <c:v>0</c:v>
                </c:pt>
                <c:pt idx="237">
                  <c:v>3.3333333333333335E-3</c:v>
                </c:pt>
                <c:pt idx="238">
                  <c:v>0</c:v>
                </c:pt>
                <c:pt idx="239">
                  <c:v>0.25</c:v>
                </c:pt>
                <c:pt idx="240">
                  <c:v>1.0763413333333334</c:v>
                </c:pt>
                <c:pt idx="241">
                  <c:v>1.1263736263736264</c:v>
                </c:pt>
                <c:pt idx="242">
                  <c:v>1.1346153846153846</c:v>
                </c:pt>
                <c:pt idx="243">
                  <c:v>1.0259199999999999</c:v>
                </c:pt>
                <c:pt idx="244">
                  <c:v>1.1375714285714287</c:v>
                </c:pt>
                <c:pt idx="245">
                  <c:v>1.0371999999999999</c:v>
                </c:pt>
                <c:pt idx="246">
                  <c:v>3.0546000000000002</c:v>
                </c:pt>
                <c:pt idx="247">
                  <c:v>1.341</c:v>
                </c:pt>
                <c:pt idx="248">
                  <c:v>1.0133294117647058</c:v>
                </c:pt>
                <c:pt idx="249">
                  <c:v>1.1292</c:v>
                </c:pt>
                <c:pt idx="250">
                  <c:v>1.0558333333333334</c:v>
                </c:pt>
                <c:pt idx="251">
                  <c:v>1.2557142857142858</c:v>
                </c:pt>
                <c:pt idx="252">
                  <c:v>1.8455999999999999</c:v>
                </c:pt>
                <c:pt idx="253">
                  <c:v>1.0073333333333334</c:v>
                </c:pt>
                <c:pt idx="254">
                  <c:v>1.1694724999999999</c:v>
                </c:pt>
                <c:pt idx="255">
                  <c:v>1.0673325</c:v>
                </c:pt>
                <c:pt idx="256">
                  <c:v>1.391</c:v>
                </c:pt>
                <c:pt idx="257">
                  <c:v>1.0672648571428571</c:v>
                </c:pt>
                <c:pt idx="258">
                  <c:v>1.9114</c:v>
                </c:pt>
                <c:pt idx="259">
                  <c:v>1.3193789333333332</c:v>
                </c:pt>
                <c:pt idx="260">
                  <c:v>1.0640000000000001</c:v>
                </c:pt>
                <c:pt idx="261">
                  <c:v>1.0740000000000001</c:v>
                </c:pt>
                <c:pt idx="262">
                  <c:v>2.4</c:v>
                </c:pt>
                <c:pt idx="263">
                  <c:v>1.1808107999999999</c:v>
                </c:pt>
                <c:pt idx="264">
                  <c:v>1.1819999999999999</c:v>
                </c:pt>
                <c:pt idx="265">
                  <c:v>1.111</c:v>
                </c:pt>
                <c:pt idx="266">
                  <c:v>1.4550000000000001</c:v>
                </c:pt>
                <c:pt idx="267">
                  <c:v>1.3162883248730965</c:v>
                </c:pt>
                <c:pt idx="268">
                  <c:v>1.1140000000000001</c:v>
                </c:pt>
                <c:pt idx="269">
                  <c:v>1.4723377</c:v>
                </c:pt>
                <c:pt idx="270">
                  <c:v>1.5260869565217392</c:v>
                </c:pt>
                <c:pt idx="271">
                  <c:v>1.0468</c:v>
                </c:pt>
                <c:pt idx="272">
                  <c:v>1.7743366666666667</c:v>
                </c:pt>
                <c:pt idx="273">
                  <c:v>1.077758</c:v>
                </c:pt>
                <c:pt idx="274">
                  <c:v>1.56</c:v>
                </c:pt>
                <c:pt idx="275">
                  <c:v>1.08395</c:v>
                </c:pt>
                <c:pt idx="276">
                  <c:v>1.476</c:v>
                </c:pt>
                <c:pt idx="277">
                  <c:v>1.1038153846153846</c:v>
                </c:pt>
                <c:pt idx="278">
                  <c:v>1.5034814814814814</c:v>
                </c:pt>
                <c:pt idx="279">
                  <c:v>1.5731829411764706</c:v>
                </c:pt>
                <c:pt idx="280">
                  <c:v>1.5614399999999999</c:v>
                </c:pt>
                <c:pt idx="281">
                  <c:v>1.2058763636363636</c:v>
                </c:pt>
                <c:pt idx="282">
                  <c:v>1.0118888888888888</c:v>
                </c:pt>
                <c:pt idx="283">
                  <c:v>1.142725</c:v>
                </c:pt>
                <c:pt idx="284">
                  <c:v>1.0462615</c:v>
                </c:pt>
                <c:pt idx="285">
                  <c:v>2.2882507142857142</c:v>
                </c:pt>
                <c:pt idx="286">
                  <c:v>1.0915333333333332</c:v>
                </c:pt>
                <c:pt idx="287">
                  <c:v>1.7629999999999999</c:v>
                </c:pt>
                <c:pt idx="288">
                  <c:v>1.0321061999999999</c:v>
                </c:pt>
                <c:pt idx="289">
                  <c:v>1.0482</c:v>
                </c:pt>
                <c:pt idx="290">
                  <c:v>1.0668444444444445</c:v>
                </c:pt>
                <c:pt idx="291">
                  <c:v>1.2001999999999999</c:v>
                </c:pt>
                <c:pt idx="292">
                  <c:v>1.0150693333333334</c:v>
                </c:pt>
                <c:pt idx="293">
                  <c:v>1.0138461538461538</c:v>
                </c:pt>
                <c:pt idx="294">
                  <c:v>1</c:v>
                </c:pt>
                <c:pt idx="295">
                  <c:v>1.3310911999999999</c:v>
                </c:pt>
                <c:pt idx="296">
                  <c:v>1.187262</c:v>
                </c:pt>
                <c:pt idx="297">
                  <c:v>1.0064</c:v>
                </c:pt>
                <c:pt idx="298">
                  <c:v>1.089324126984127</c:v>
                </c:pt>
                <c:pt idx="299">
                  <c:v>1.789525</c:v>
                </c:pt>
                <c:pt idx="300">
                  <c:v>1.0172264</c:v>
                </c:pt>
                <c:pt idx="301">
                  <c:v>1.1873499999999999</c:v>
                </c:pt>
                <c:pt idx="302">
                  <c:v>1.0045999999999999</c:v>
                </c:pt>
                <c:pt idx="303">
                  <c:v>1.3746666666666667</c:v>
                </c:pt>
                <c:pt idx="304">
                  <c:v>2.3164705882352941</c:v>
                </c:pt>
                <c:pt idx="305">
                  <c:v>1.3033333333333332</c:v>
                </c:pt>
                <c:pt idx="306">
                  <c:v>2.9289999999999998</c:v>
                </c:pt>
                <c:pt idx="307">
                  <c:v>1.1131818181818183</c:v>
                </c:pt>
                <c:pt idx="308">
                  <c:v>1.0556666666666668</c:v>
                </c:pt>
                <c:pt idx="309">
                  <c:v>1.1894444444444445</c:v>
                </c:pt>
                <c:pt idx="310">
                  <c:v>1.04129</c:v>
                </c:pt>
                <c:pt idx="311">
                  <c:v>1.0410165</c:v>
                </c:pt>
                <c:pt idx="312">
                  <c:v>1.1187499999999999</c:v>
                </c:pt>
                <c:pt idx="313">
                  <c:v>1.0473529411764706</c:v>
                </c:pt>
                <c:pt idx="314">
                  <c:v>3.8515000000000001</c:v>
                </c:pt>
                <c:pt idx="315">
                  <c:v>1.01248</c:v>
                </c:pt>
                <c:pt idx="316">
                  <c:v>1.1377333333333333</c:v>
                </c:pt>
                <c:pt idx="317">
                  <c:v>1.0080333333333333</c:v>
                </c:pt>
                <c:pt idx="318">
                  <c:v>2.8332000000000002</c:v>
                </c:pt>
                <c:pt idx="319">
                  <c:v>1.1268</c:v>
                </c:pt>
                <c:pt idx="320">
                  <c:v>1.0658000000000001</c:v>
                </c:pt>
                <c:pt idx="321">
                  <c:v>1.0266285714285714</c:v>
                </c:pt>
                <c:pt idx="322">
                  <c:v>1.0791200000000001</c:v>
                </c:pt>
                <c:pt idx="323">
                  <c:v>1.2307407407407407</c:v>
                </c:pt>
                <c:pt idx="324">
                  <c:v>1.016</c:v>
                </c:pt>
                <c:pt idx="325">
                  <c:v>1.04396</c:v>
                </c:pt>
                <c:pt idx="326">
                  <c:v>1.1292973333333334</c:v>
                </c:pt>
                <c:pt idx="327">
                  <c:v>1.3640000000000001</c:v>
                </c:pt>
                <c:pt idx="328">
                  <c:v>1.036144</c:v>
                </c:pt>
                <c:pt idx="329">
                  <c:v>1.0549999999999999</c:v>
                </c:pt>
                <c:pt idx="330">
                  <c:v>1.0182857142857142</c:v>
                </c:pt>
                <c:pt idx="331">
                  <c:v>1.0660499999999999</c:v>
                </c:pt>
                <c:pt idx="332">
                  <c:v>1.13015</c:v>
                </c:pt>
                <c:pt idx="333">
                  <c:v>1.252275</c:v>
                </c:pt>
                <c:pt idx="334">
                  <c:v>1.0119</c:v>
                </c:pt>
                <c:pt idx="335">
                  <c:v>1.0276470588235294</c:v>
                </c:pt>
                <c:pt idx="336">
                  <c:v>1.1683911999999999</c:v>
                </c:pt>
                <c:pt idx="337">
                  <c:v>1.0116833333333335</c:v>
                </c:pt>
                <c:pt idx="338">
                  <c:v>1.1013360000000001</c:v>
                </c:pt>
                <c:pt idx="339">
                  <c:v>1.0808333333333333</c:v>
                </c:pt>
                <c:pt idx="340">
                  <c:v>1.2502285714285715</c:v>
                </c:pt>
                <c:pt idx="341">
                  <c:v>1.0671428571428572</c:v>
                </c:pt>
                <c:pt idx="342">
                  <c:v>1.0036639999999999</c:v>
                </c:pt>
                <c:pt idx="343">
                  <c:v>1.0202863333333334</c:v>
                </c:pt>
                <c:pt idx="344">
                  <c:v>1.0208358208955224</c:v>
                </c:pt>
                <c:pt idx="345">
                  <c:v>1.2327586206896552</c:v>
                </c:pt>
                <c:pt idx="346">
                  <c:v>1.7028880000000002</c:v>
                </c:pt>
                <c:pt idx="347">
                  <c:v>1.1159049999999999</c:v>
                </c:pt>
                <c:pt idx="348">
                  <c:v>1.03</c:v>
                </c:pt>
                <c:pt idx="349">
                  <c:v>1.0663570159857905</c:v>
                </c:pt>
                <c:pt idx="350">
                  <c:v>1.1476</c:v>
                </c:pt>
                <c:pt idx="351">
                  <c:v>1.2734117647058822</c:v>
                </c:pt>
                <c:pt idx="352">
                  <c:v>1.1656</c:v>
                </c:pt>
                <c:pt idx="353">
                  <c:v>1.0861819426615318</c:v>
                </c:pt>
                <c:pt idx="354">
                  <c:v>1.0394285714285714</c:v>
                </c:pt>
                <c:pt idx="355">
                  <c:v>1.1625714285714286</c:v>
                </c:pt>
                <c:pt idx="356">
                  <c:v>1.0269239999999999</c:v>
                </c:pt>
                <c:pt idx="357">
                  <c:v>1.74</c:v>
                </c:pt>
                <c:pt idx="358">
                  <c:v>1.03088</c:v>
                </c:pt>
                <c:pt idx="359">
                  <c:v>1.0485537190082646</c:v>
                </c:pt>
                <c:pt idx="360">
                  <c:v>1.0137499999999999</c:v>
                </c:pt>
                <c:pt idx="361">
                  <c:v>1.1107699999999998</c:v>
                </c:pt>
                <c:pt idx="362">
                  <c:v>1.2415933781686497</c:v>
                </c:pt>
                <c:pt idx="363">
                  <c:v>1.0133333333333334</c:v>
                </c:pt>
                <c:pt idx="364">
                  <c:v>1.1016142857142857</c:v>
                </c:pt>
                <c:pt idx="365">
                  <c:v>1.0397333333333334</c:v>
                </c:pt>
                <c:pt idx="366">
                  <c:v>1.013157894736842</c:v>
                </c:pt>
                <c:pt idx="367">
                  <c:v>1.033501</c:v>
                </c:pt>
                <c:pt idx="368">
                  <c:v>1.04112</c:v>
                </c:pt>
                <c:pt idx="369">
                  <c:v>1.1015569230769231</c:v>
                </c:pt>
                <c:pt idx="370">
                  <c:v>1.2202</c:v>
                </c:pt>
                <c:pt idx="371">
                  <c:v>1.1416866666666667</c:v>
                </c:pt>
                <c:pt idx="372">
                  <c:v>1.2533333333333334</c:v>
                </c:pt>
                <c:pt idx="373">
                  <c:v>1.0666666666666667</c:v>
                </c:pt>
                <c:pt idx="374">
                  <c:v>1.3065</c:v>
                </c:pt>
                <c:pt idx="375">
                  <c:v>1.2</c:v>
                </c:pt>
                <c:pt idx="376">
                  <c:v>1.0595918367346939</c:v>
                </c:pt>
                <c:pt idx="377">
                  <c:v>1.1439999999999999</c:v>
                </c:pt>
                <c:pt idx="378">
                  <c:v>1.1176666666666666</c:v>
                </c:pt>
                <c:pt idx="379">
                  <c:v>1.1608000000000001</c:v>
                </c:pt>
                <c:pt idx="380">
                  <c:v>1.415</c:v>
                </c:pt>
                <c:pt idx="381">
                  <c:v>1.0472999999999999</c:v>
                </c:pt>
                <c:pt idx="382">
                  <c:v>2.5583333333333331</c:v>
                </c:pt>
                <c:pt idx="383">
                  <c:v>2.0670670670670672</c:v>
                </c:pt>
                <c:pt idx="384">
                  <c:v>1.1210500000000001</c:v>
                </c:pt>
                <c:pt idx="385">
                  <c:v>1.05982</c:v>
                </c:pt>
                <c:pt idx="386">
                  <c:v>1.0016666666666667</c:v>
                </c:pt>
                <c:pt idx="387">
                  <c:v>2.1398947368421051</c:v>
                </c:pt>
                <c:pt idx="388">
                  <c:v>1.2616000000000001</c:v>
                </c:pt>
                <c:pt idx="389">
                  <c:v>1.8153547058823529</c:v>
                </c:pt>
                <c:pt idx="390">
                  <c:v>1</c:v>
                </c:pt>
                <c:pt idx="391">
                  <c:v>1.0061</c:v>
                </c:pt>
                <c:pt idx="392">
                  <c:v>1.009027027027027</c:v>
                </c:pt>
                <c:pt idx="393">
                  <c:v>1.10446</c:v>
                </c:pt>
                <c:pt idx="394">
                  <c:v>1.118936170212766</c:v>
                </c:pt>
                <c:pt idx="395">
                  <c:v>1.0804450000000001</c:v>
                </c:pt>
                <c:pt idx="396">
                  <c:v>1.0666666666666667</c:v>
                </c:pt>
                <c:pt idx="397">
                  <c:v>1.0390027322404372</c:v>
                </c:pt>
                <c:pt idx="398">
                  <c:v>1.2516</c:v>
                </c:pt>
                <c:pt idx="399">
                  <c:v>1.0680499999999999</c:v>
                </c:pt>
                <c:pt idx="400">
                  <c:v>1.1230249999999999</c:v>
                </c:pt>
                <c:pt idx="401">
                  <c:v>1.0381199999999999</c:v>
                </c:pt>
                <c:pt idx="402">
                  <c:v>1.4165000000000001</c:v>
                </c:pt>
                <c:pt idx="403">
                  <c:v>1.0526</c:v>
                </c:pt>
                <c:pt idx="404">
                  <c:v>1.0309142857142857</c:v>
                </c:pt>
                <c:pt idx="405">
                  <c:v>1.0765957446808512</c:v>
                </c:pt>
                <c:pt idx="406">
                  <c:v>1.0770464285714285</c:v>
                </c:pt>
                <c:pt idx="407">
                  <c:v>1.0155000000000001</c:v>
                </c:pt>
                <c:pt idx="408">
                  <c:v>1.0143766666666667</c:v>
                </c:pt>
                <c:pt idx="409">
                  <c:v>1.3680000000000001</c:v>
                </c:pt>
                <c:pt idx="410">
                  <c:v>1.2829999999999999</c:v>
                </c:pt>
                <c:pt idx="411">
                  <c:v>1.0105</c:v>
                </c:pt>
                <c:pt idx="412">
                  <c:v>1.2684</c:v>
                </c:pt>
                <c:pt idx="413">
                  <c:v>1.0508593749999999</c:v>
                </c:pt>
                <c:pt idx="414">
                  <c:v>1.0285405405405406</c:v>
                </c:pt>
                <c:pt idx="415">
                  <c:v>1.0214714285714286</c:v>
                </c:pt>
                <c:pt idx="416">
                  <c:v>1.2021700000000002</c:v>
                </c:pt>
                <c:pt idx="417">
                  <c:v>1.0024761904761905</c:v>
                </c:pt>
                <c:pt idx="418">
                  <c:v>1.0063392857142857</c:v>
                </c:pt>
                <c:pt idx="419">
                  <c:v>1.004375</c:v>
                </c:pt>
                <c:pt idx="420">
                  <c:v>4.3939393939393936E-3</c:v>
                </c:pt>
                <c:pt idx="421">
                  <c:v>2.0066666666666667E-2</c:v>
                </c:pt>
                <c:pt idx="422">
                  <c:v>1.0749999999999999E-2</c:v>
                </c:pt>
                <c:pt idx="423">
                  <c:v>7.6499999999999997E-3</c:v>
                </c:pt>
                <c:pt idx="424">
                  <c:v>6.7966666666666675E-2</c:v>
                </c:pt>
                <c:pt idx="425">
                  <c:v>1.2E-4</c:v>
                </c:pt>
                <c:pt idx="426">
                  <c:v>1.3299999999999999E-2</c:v>
                </c:pt>
                <c:pt idx="427">
                  <c:v>0</c:v>
                </c:pt>
                <c:pt idx="428">
                  <c:v>5.6333333333333332E-2</c:v>
                </c:pt>
                <c:pt idx="429">
                  <c:v>0</c:v>
                </c:pt>
                <c:pt idx="430">
                  <c:v>2.4E-2</c:v>
                </c:pt>
                <c:pt idx="431">
                  <c:v>0.13833333333333334</c:v>
                </c:pt>
                <c:pt idx="432">
                  <c:v>9.5000000000000001E-2</c:v>
                </c:pt>
                <c:pt idx="433">
                  <c:v>0</c:v>
                </c:pt>
                <c:pt idx="434">
                  <c:v>0.05</c:v>
                </c:pt>
                <c:pt idx="435">
                  <c:v>2.7272727272727273E-5</c:v>
                </c:pt>
                <c:pt idx="436">
                  <c:v>0</c:v>
                </c:pt>
                <c:pt idx="437">
                  <c:v>0</c:v>
                </c:pt>
                <c:pt idx="438">
                  <c:v>9.3799999999999994E-2</c:v>
                </c:pt>
                <c:pt idx="439">
                  <c:v>0</c:v>
                </c:pt>
                <c:pt idx="440">
                  <c:v>1E-3</c:v>
                </c:pt>
                <c:pt idx="441">
                  <c:v>0</c:v>
                </c:pt>
                <c:pt idx="442">
                  <c:v>0.39358823529411763</c:v>
                </c:pt>
                <c:pt idx="443">
                  <c:v>1E-3</c:v>
                </c:pt>
                <c:pt idx="444">
                  <c:v>0.05</c:v>
                </c:pt>
                <c:pt idx="445">
                  <c:v>3.3333333333333335E-5</c:v>
                </c:pt>
                <c:pt idx="446">
                  <c:v>7.2952380952380949E-2</c:v>
                </c:pt>
                <c:pt idx="447">
                  <c:v>1.6666666666666666E-4</c:v>
                </c:pt>
                <c:pt idx="448">
                  <c:v>3.2804E-2</c:v>
                </c:pt>
                <c:pt idx="449">
                  <c:v>2.2499999999999999E-2</c:v>
                </c:pt>
                <c:pt idx="450">
                  <c:v>7.92E-3</c:v>
                </c:pt>
                <c:pt idx="451">
                  <c:v>0</c:v>
                </c:pt>
                <c:pt idx="452">
                  <c:v>0.64</c:v>
                </c:pt>
                <c:pt idx="453">
                  <c:v>2.740447957839262E-4</c:v>
                </c:pt>
                <c:pt idx="454">
                  <c:v>8.2000000000000007E-3</c:v>
                </c:pt>
                <c:pt idx="455">
                  <c:v>6.9230769230769226E-4</c:v>
                </c:pt>
                <c:pt idx="456">
                  <c:v>6.8631863186318634E-3</c:v>
                </c:pt>
                <c:pt idx="457">
                  <c:v>0</c:v>
                </c:pt>
                <c:pt idx="458">
                  <c:v>8.2100000000000006E-2</c:v>
                </c:pt>
                <c:pt idx="459">
                  <c:v>6.4102564102564103E-4</c:v>
                </c:pt>
                <c:pt idx="460">
                  <c:v>2.9411764705882353E-3</c:v>
                </c:pt>
                <c:pt idx="461">
                  <c:v>0</c:v>
                </c:pt>
                <c:pt idx="462">
                  <c:v>0</c:v>
                </c:pt>
                <c:pt idx="463">
                  <c:v>2.2727272727272728E-2</c:v>
                </c:pt>
                <c:pt idx="464">
                  <c:v>9.9009900990099011E-4</c:v>
                </c:pt>
                <c:pt idx="465">
                  <c:v>0.26953125</c:v>
                </c:pt>
                <c:pt idx="466">
                  <c:v>7.6E-3</c:v>
                </c:pt>
                <c:pt idx="467">
                  <c:v>0.21575</c:v>
                </c:pt>
                <c:pt idx="468">
                  <c:v>0</c:v>
                </c:pt>
                <c:pt idx="469">
                  <c:v>0</c:v>
                </c:pt>
                <c:pt idx="470">
                  <c:v>1.0200000000000001E-2</c:v>
                </c:pt>
                <c:pt idx="471">
                  <c:v>0.11892727272727273</c:v>
                </c:pt>
                <c:pt idx="472">
                  <c:v>0.17624999999999999</c:v>
                </c:pt>
                <c:pt idx="473">
                  <c:v>2.87E-2</c:v>
                </c:pt>
                <c:pt idx="474">
                  <c:v>3.0303030303030303E-4</c:v>
                </c:pt>
                <c:pt idx="475">
                  <c:v>0</c:v>
                </c:pt>
                <c:pt idx="476">
                  <c:v>2.2302681818181819E-2</c:v>
                </c:pt>
                <c:pt idx="477">
                  <c:v>0</c:v>
                </c:pt>
                <c:pt idx="478">
                  <c:v>0</c:v>
                </c:pt>
                <c:pt idx="479">
                  <c:v>0.3256</c:v>
                </c:pt>
                <c:pt idx="480">
                  <c:v>0.19409999999999999</c:v>
                </c:pt>
                <c:pt idx="481">
                  <c:v>6.0999999999999999E-2</c:v>
                </c:pt>
                <c:pt idx="482">
                  <c:v>1E-3</c:v>
                </c:pt>
                <c:pt idx="483">
                  <c:v>0.502</c:v>
                </c:pt>
                <c:pt idx="484">
                  <c:v>1.8625E-3</c:v>
                </c:pt>
                <c:pt idx="485">
                  <c:v>0.21906971229845085</c:v>
                </c:pt>
                <c:pt idx="486">
                  <c:v>9.0909090909090904E-5</c:v>
                </c:pt>
                <c:pt idx="487">
                  <c:v>0</c:v>
                </c:pt>
                <c:pt idx="488">
                  <c:v>0</c:v>
                </c:pt>
                <c:pt idx="489">
                  <c:v>2.8667813379201833E-3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1.5499999999999999E-3</c:v>
                </c:pt>
                <c:pt idx="495">
                  <c:v>0</c:v>
                </c:pt>
                <c:pt idx="496">
                  <c:v>1.6666666666666667E-5</c:v>
                </c:pt>
                <c:pt idx="497">
                  <c:v>6.6964285714285711E-3</c:v>
                </c:pt>
                <c:pt idx="498">
                  <c:v>4.5985132395404561E-2</c:v>
                </c:pt>
                <c:pt idx="499">
                  <c:v>9.5500000000000002E-2</c:v>
                </c:pt>
                <c:pt idx="500">
                  <c:v>3.307692307692308E-2</c:v>
                </c:pt>
                <c:pt idx="501">
                  <c:v>0</c:v>
                </c:pt>
                <c:pt idx="502">
                  <c:v>1.15E-2</c:v>
                </c:pt>
                <c:pt idx="503">
                  <c:v>1.7538461538461537E-2</c:v>
                </c:pt>
                <c:pt idx="504">
                  <c:v>1.3673469387755101E-2</c:v>
                </c:pt>
                <c:pt idx="505">
                  <c:v>4.3333333333333331E-3</c:v>
                </c:pt>
                <c:pt idx="506">
                  <c:v>1.25E-3</c:v>
                </c:pt>
                <c:pt idx="507">
                  <c:v>3.2000000000000001E-2</c:v>
                </c:pt>
                <c:pt idx="508">
                  <c:v>8.0000000000000002E-3</c:v>
                </c:pt>
                <c:pt idx="509">
                  <c:v>2E-3</c:v>
                </c:pt>
                <c:pt idx="510">
                  <c:v>0</c:v>
                </c:pt>
                <c:pt idx="511">
                  <c:v>0.03</c:v>
                </c:pt>
                <c:pt idx="512">
                  <c:v>1.3749999999999999E-3</c:v>
                </c:pt>
                <c:pt idx="513">
                  <c:v>0.13924</c:v>
                </c:pt>
                <c:pt idx="514">
                  <c:v>3.3333333333333333E-2</c:v>
                </c:pt>
                <c:pt idx="515">
                  <c:v>0.25413402061855672</c:v>
                </c:pt>
                <c:pt idx="516">
                  <c:v>0</c:v>
                </c:pt>
                <c:pt idx="517">
                  <c:v>1.3666666666666667E-2</c:v>
                </c:pt>
                <c:pt idx="518">
                  <c:v>0</c:v>
                </c:pt>
                <c:pt idx="519">
                  <c:v>0.22881426547787684</c:v>
                </c:pt>
                <c:pt idx="520">
                  <c:v>1.0209999999999999</c:v>
                </c:pt>
                <c:pt idx="521">
                  <c:v>1.0464</c:v>
                </c:pt>
                <c:pt idx="522">
                  <c:v>1.1466666666666667</c:v>
                </c:pt>
                <c:pt idx="523">
                  <c:v>1.206</c:v>
                </c:pt>
                <c:pt idx="524">
                  <c:v>1.0867285714285715</c:v>
                </c:pt>
                <c:pt idx="525">
                  <c:v>1</c:v>
                </c:pt>
                <c:pt idx="526">
                  <c:v>1.1399999999999999</c:v>
                </c:pt>
                <c:pt idx="527">
                  <c:v>1.0085</c:v>
                </c:pt>
                <c:pt idx="528">
                  <c:v>1.1565217391304348</c:v>
                </c:pt>
                <c:pt idx="529">
                  <c:v>1.3041666666666667</c:v>
                </c:pt>
                <c:pt idx="530">
                  <c:v>1.0778267254038179</c:v>
                </c:pt>
                <c:pt idx="531">
                  <c:v>1</c:v>
                </c:pt>
                <c:pt idx="532">
                  <c:v>1.2324999999999999</c:v>
                </c:pt>
                <c:pt idx="533">
                  <c:v>1.002</c:v>
                </c:pt>
                <c:pt idx="534">
                  <c:v>1.0466666666666666</c:v>
                </c:pt>
                <c:pt idx="535">
                  <c:v>1.0249999999999999</c:v>
                </c:pt>
                <c:pt idx="536">
                  <c:v>1.1825757575757576</c:v>
                </c:pt>
                <c:pt idx="537">
                  <c:v>1.2050000000000001</c:v>
                </c:pt>
                <c:pt idx="538">
                  <c:v>3.0242</c:v>
                </c:pt>
                <c:pt idx="539">
                  <c:v>1.00644</c:v>
                </c:pt>
                <c:pt idx="540">
                  <c:v>6.666666666666667E-5</c:v>
                </c:pt>
                <c:pt idx="541">
                  <c:v>5.5555555555555558E-3</c:v>
                </c:pt>
                <c:pt idx="542">
                  <c:v>3.9999999999999998E-6</c:v>
                </c:pt>
                <c:pt idx="543">
                  <c:v>3.1818181818181819E-3</c:v>
                </c:pt>
                <c:pt idx="544">
                  <c:v>1.2E-2</c:v>
                </c:pt>
                <c:pt idx="545">
                  <c:v>0.27383999999999997</c:v>
                </c:pt>
                <c:pt idx="546">
                  <c:v>8.6666666666666663E-4</c:v>
                </c:pt>
                <c:pt idx="547">
                  <c:v>0</c:v>
                </c:pt>
                <c:pt idx="548">
                  <c:v>8.9999999999999998E-4</c:v>
                </c:pt>
                <c:pt idx="549">
                  <c:v>2.7199999999999998E-2</c:v>
                </c:pt>
                <c:pt idx="550">
                  <c:v>7.0000000000000001E-3</c:v>
                </c:pt>
                <c:pt idx="551">
                  <c:v>5.0413333333333331E-2</c:v>
                </c:pt>
                <c:pt idx="552">
                  <c:v>0</c:v>
                </c:pt>
                <c:pt idx="553">
                  <c:v>4.9199999999999999E-3</c:v>
                </c:pt>
                <c:pt idx="554">
                  <c:v>0.36589147286821705</c:v>
                </c:pt>
                <c:pt idx="555">
                  <c:v>0</c:v>
                </c:pt>
                <c:pt idx="556">
                  <c:v>2.5000000000000001E-2</c:v>
                </c:pt>
                <c:pt idx="557">
                  <c:v>9.1066666666666674E-3</c:v>
                </c:pt>
                <c:pt idx="558">
                  <c:v>0</c:v>
                </c:pt>
                <c:pt idx="559">
                  <c:v>2.0833333333333335E-4</c:v>
                </c:pt>
                <c:pt idx="560">
                  <c:v>1.2E-4</c:v>
                </c:pt>
                <c:pt idx="561">
                  <c:v>3.6666666666666666E-3</c:v>
                </c:pt>
                <c:pt idx="562">
                  <c:v>0</c:v>
                </c:pt>
                <c:pt idx="563">
                  <c:v>9.0666666666666662E-4</c:v>
                </c:pt>
                <c:pt idx="564">
                  <c:v>5.5555555555555558E-5</c:v>
                </c:pt>
                <c:pt idx="565">
                  <c:v>0</c:v>
                </c:pt>
                <c:pt idx="566">
                  <c:v>2.0000000000000001E-4</c:v>
                </c:pt>
                <c:pt idx="567">
                  <c:v>0</c:v>
                </c:pt>
                <c:pt idx="568">
                  <c:v>0.01</c:v>
                </c:pt>
                <c:pt idx="569">
                  <c:v>8.0000000000000002E-3</c:v>
                </c:pt>
                <c:pt idx="570">
                  <c:v>1.6705882352941177E-3</c:v>
                </c:pt>
                <c:pt idx="571">
                  <c:v>4.2399999999999998E-3</c:v>
                </c:pt>
                <c:pt idx="572">
                  <c:v>0</c:v>
                </c:pt>
                <c:pt idx="573">
                  <c:v>3.892538925389254E-3</c:v>
                </c:pt>
                <c:pt idx="574">
                  <c:v>7.1556350626118068E-3</c:v>
                </c:pt>
                <c:pt idx="575">
                  <c:v>4.3166666666666666E-3</c:v>
                </c:pt>
                <c:pt idx="576">
                  <c:v>1.2500000000000001E-5</c:v>
                </c:pt>
                <c:pt idx="577">
                  <c:v>2E-3</c:v>
                </c:pt>
                <c:pt idx="578">
                  <c:v>1.12E-4</c:v>
                </c:pt>
                <c:pt idx="579">
                  <c:v>1.4583333333333334E-2</c:v>
                </c:pt>
                <c:pt idx="580">
                  <c:v>3.3333333333333332E-4</c:v>
                </c:pt>
                <c:pt idx="581">
                  <c:v>0</c:v>
                </c:pt>
                <c:pt idx="582">
                  <c:v>0</c:v>
                </c:pt>
                <c:pt idx="583">
                  <c:v>1.1111111111111112E-4</c:v>
                </c:pt>
                <c:pt idx="584">
                  <c:v>0.01</c:v>
                </c:pt>
                <c:pt idx="585">
                  <c:v>0</c:v>
                </c:pt>
                <c:pt idx="586">
                  <c:v>5.5999999999999999E-3</c:v>
                </c:pt>
                <c:pt idx="587">
                  <c:v>9.0833333333333335E-2</c:v>
                </c:pt>
                <c:pt idx="588">
                  <c:v>3.3444444444444443E-2</c:v>
                </c:pt>
                <c:pt idx="589">
                  <c:v>1.3333333333333334E-4</c:v>
                </c:pt>
                <c:pt idx="590">
                  <c:v>4.4600000000000001E-2</c:v>
                </c:pt>
                <c:pt idx="591">
                  <c:v>6.0999999999999997E-4</c:v>
                </c:pt>
                <c:pt idx="592">
                  <c:v>3.3333333333333333E-2</c:v>
                </c:pt>
                <c:pt idx="593">
                  <c:v>0.23</c:v>
                </c:pt>
                <c:pt idx="594">
                  <c:v>1.0399999999999999E-3</c:v>
                </c:pt>
                <c:pt idx="595">
                  <c:v>4.2599999999999999E-3</c:v>
                </c:pt>
                <c:pt idx="596">
                  <c:v>2.9999999999999997E-4</c:v>
                </c:pt>
                <c:pt idx="597">
                  <c:v>2.6666666666666666E-3</c:v>
                </c:pt>
                <c:pt idx="598">
                  <c:v>0.34</c:v>
                </c:pt>
                <c:pt idx="599">
                  <c:v>6.2E-4</c:v>
                </c:pt>
                <c:pt idx="600">
                  <c:v>0.02</c:v>
                </c:pt>
                <c:pt idx="601">
                  <c:v>1.4E-2</c:v>
                </c:pt>
                <c:pt idx="602">
                  <c:v>0</c:v>
                </c:pt>
                <c:pt idx="603">
                  <c:v>3.9334666666666664E-2</c:v>
                </c:pt>
                <c:pt idx="604">
                  <c:v>0</c:v>
                </c:pt>
                <c:pt idx="605">
                  <c:v>2.6200000000000001E-2</c:v>
                </c:pt>
                <c:pt idx="606">
                  <c:v>2E-3</c:v>
                </c:pt>
                <c:pt idx="607">
                  <c:v>0</c:v>
                </c:pt>
                <c:pt idx="608">
                  <c:v>9.7400000000000004E-3</c:v>
                </c:pt>
                <c:pt idx="609">
                  <c:v>6.41025641025641E-3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0.21363333333333334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0.03</c:v>
                </c:pt>
                <c:pt idx="618">
                  <c:v>0</c:v>
                </c:pt>
                <c:pt idx="619">
                  <c:v>3.9999999999999998E-7</c:v>
                </c:pt>
                <c:pt idx="620">
                  <c:v>0.01</c:v>
                </c:pt>
                <c:pt idx="621">
                  <c:v>1.044E-2</c:v>
                </c:pt>
                <c:pt idx="622">
                  <c:v>5.6833333333333333E-2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0.17380000000000001</c:v>
                </c:pt>
                <c:pt idx="627">
                  <c:v>2.0000000000000001E-4</c:v>
                </c:pt>
                <c:pt idx="628">
                  <c:v>0</c:v>
                </c:pt>
                <c:pt idx="629">
                  <c:v>1.75E-3</c:v>
                </c:pt>
                <c:pt idx="630">
                  <c:v>8.3340278356529708E-4</c:v>
                </c:pt>
                <c:pt idx="631">
                  <c:v>1.38E-2</c:v>
                </c:pt>
                <c:pt idx="632">
                  <c:v>0</c:v>
                </c:pt>
                <c:pt idx="633">
                  <c:v>0.1245</c:v>
                </c:pt>
                <c:pt idx="634">
                  <c:v>2.0000000000000001E-4</c:v>
                </c:pt>
                <c:pt idx="635">
                  <c:v>8.0000000000000007E-5</c:v>
                </c:pt>
                <c:pt idx="636">
                  <c:v>2E-3</c:v>
                </c:pt>
                <c:pt idx="637">
                  <c:v>0</c:v>
                </c:pt>
                <c:pt idx="638">
                  <c:v>9.0000000000000006E-5</c:v>
                </c:pt>
                <c:pt idx="639">
                  <c:v>9.9999999999999995E-7</c:v>
                </c:pt>
                <c:pt idx="640">
                  <c:v>1.4428571428571428</c:v>
                </c:pt>
                <c:pt idx="641">
                  <c:v>1.1916249999999999</c:v>
                </c:pt>
                <c:pt idx="642">
                  <c:v>14.604850000000001</c:v>
                </c:pt>
                <c:pt idx="643">
                  <c:v>1.0580799999999999</c:v>
                </c:pt>
                <c:pt idx="644">
                  <c:v>3.0011791999999997</c:v>
                </c:pt>
                <c:pt idx="645">
                  <c:v>2.7869999999999999</c:v>
                </c:pt>
                <c:pt idx="646">
                  <c:v>1.3187625000000001</c:v>
                </c:pt>
                <c:pt idx="647">
                  <c:v>1.0705</c:v>
                </c:pt>
                <c:pt idx="648">
                  <c:v>1.2682285714285715</c:v>
                </c:pt>
                <c:pt idx="649">
                  <c:v>1.3996</c:v>
                </c:pt>
                <c:pt idx="650">
                  <c:v>1.1240000000000001</c:v>
                </c:pt>
                <c:pt idx="651">
                  <c:v>1.00528</c:v>
                </c:pt>
                <c:pt idx="652">
                  <c:v>1.0046666666666666</c:v>
                </c:pt>
                <c:pt idx="653">
                  <c:v>1.4144600000000001</c:v>
                </c:pt>
                <c:pt idx="654">
                  <c:v>2.6729166666666666</c:v>
                </c:pt>
                <c:pt idx="655">
                  <c:v>1.4688749999999999</c:v>
                </c:pt>
                <c:pt idx="656">
                  <c:v>2.1356000000000002</c:v>
                </c:pt>
                <c:pt idx="657">
                  <c:v>1.2569999999999999</c:v>
                </c:pt>
                <c:pt idx="658">
                  <c:v>1.0446206037108834</c:v>
                </c:pt>
                <c:pt idx="659">
                  <c:v>1.0056666666666667</c:v>
                </c:pt>
                <c:pt idx="660">
                  <c:v>3.058E-2</c:v>
                </c:pt>
                <c:pt idx="661">
                  <c:v>9.4999999999999998E-3</c:v>
                </c:pt>
                <c:pt idx="662">
                  <c:v>4.0000000000000001E-3</c:v>
                </c:pt>
                <c:pt idx="663">
                  <c:v>3.5000000000000001E-3</c:v>
                </c:pt>
                <c:pt idx="664">
                  <c:v>7.5333333333333335E-2</c:v>
                </c:pt>
                <c:pt idx="665">
                  <c:v>0.18640000000000001</c:v>
                </c:pt>
                <c:pt idx="666">
                  <c:v>4.0000000000000003E-5</c:v>
                </c:pt>
                <c:pt idx="667">
                  <c:v>0.1002</c:v>
                </c:pt>
                <c:pt idx="668">
                  <c:v>4.5600000000000002E-2</c:v>
                </c:pt>
                <c:pt idx="669">
                  <c:v>0.21507499999999999</c:v>
                </c:pt>
                <c:pt idx="670">
                  <c:v>0.29276666666666668</c:v>
                </c:pt>
                <c:pt idx="671">
                  <c:v>0.39426666666666665</c:v>
                </c:pt>
                <c:pt idx="672">
                  <c:v>0.21628</c:v>
                </c:pt>
                <c:pt idx="673">
                  <c:v>2.0500000000000002E-3</c:v>
                </c:pt>
                <c:pt idx="674">
                  <c:v>2.9999999999999997E-4</c:v>
                </c:pt>
                <c:pt idx="675">
                  <c:v>0.14849999999999999</c:v>
                </c:pt>
                <c:pt idx="676">
                  <c:v>1.4710000000000001E-2</c:v>
                </c:pt>
                <c:pt idx="677">
                  <c:v>0.25584000000000001</c:v>
                </c:pt>
                <c:pt idx="678">
                  <c:v>3.8206896551724136E-2</c:v>
                </c:pt>
                <c:pt idx="679">
                  <c:v>0.15485964912280703</c:v>
                </c:pt>
                <c:pt idx="680">
                  <c:v>0.25912000000000002</c:v>
                </c:pt>
                <c:pt idx="681">
                  <c:v>4.0000000000000002E-4</c:v>
                </c:pt>
                <c:pt idx="682">
                  <c:v>1.06E-3</c:v>
                </c:pt>
                <c:pt idx="683">
                  <c:v>8.5142857142857138E-3</c:v>
                </c:pt>
                <c:pt idx="684">
                  <c:v>7.4837500000000001E-2</c:v>
                </c:pt>
                <c:pt idx="685">
                  <c:v>0.27650000000000002</c:v>
                </c:pt>
                <c:pt idx="686">
                  <c:v>0</c:v>
                </c:pt>
                <c:pt idx="687">
                  <c:v>3.5499999999999997E-2</c:v>
                </c:pt>
                <c:pt idx="688">
                  <c:v>0.72989999999999999</c:v>
                </c:pt>
                <c:pt idx="689">
                  <c:v>0.57648750000000004</c:v>
                </c:pt>
                <c:pt idx="690">
                  <c:v>0.1234</c:v>
                </c:pt>
                <c:pt idx="691">
                  <c:v>5.1999999999999998E-3</c:v>
                </c:pt>
                <c:pt idx="692">
                  <c:v>6.5299999999999997E-2</c:v>
                </c:pt>
                <c:pt idx="693">
                  <c:v>0.35338000000000003</c:v>
                </c:pt>
                <c:pt idx="694">
                  <c:v>3.933333333333333E-3</c:v>
                </c:pt>
                <c:pt idx="695">
                  <c:v>1.06E-2</c:v>
                </c:pt>
                <c:pt idx="696">
                  <c:v>5.7142857142857145E-6</c:v>
                </c:pt>
                <c:pt idx="697">
                  <c:v>0.46379999999999999</c:v>
                </c:pt>
                <c:pt idx="698">
                  <c:v>0.15390000000000001</c:v>
                </c:pt>
                <c:pt idx="699">
                  <c:v>0.824221076923077</c:v>
                </c:pt>
                <c:pt idx="700">
                  <c:v>2.6866666666666667E-2</c:v>
                </c:pt>
                <c:pt idx="701">
                  <c:v>0.26600000000000001</c:v>
                </c:pt>
                <c:pt idx="702">
                  <c:v>0.30813400000000002</c:v>
                </c:pt>
                <c:pt idx="703">
                  <c:v>5.5800000000000002E-2</c:v>
                </c:pt>
                <c:pt idx="704">
                  <c:v>8.7454545454545458E-3</c:v>
                </c:pt>
                <c:pt idx="705">
                  <c:v>9.7699999999999992E-3</c:v>
                </c:pt>
                <c:pt idx="706">
                  <c:v>0</c:v>
                </c:pt>
                <c:pt idx="707">
                  <c:v>0.78927352941176465</c:v>
                </c:pt>
                <c:pt idx="708">
                  <c:v>0.22092500000000001</c:v>
                </c:pt>
                <c:pt idx="709">
                  <c:v>4.0666666666666663E-3</c:v>
                </c:pt>
                <c:pt idx="710">
                  <c:v>0</c:v>
                </c:pt>
                <c:pt idx="711">
                  <c:v>0.33790999999999999</c:v>
                </c:pt>
                <c:pt idx="712">
                  <c:v>2.1649484536082476E-3</c:v>
                </c:pt>
                <c:pt idx="713">
                  <c:v>7.9600000000000001E-3</c:v>
                </c:pt>
                <c:pt idx="714">
                  <c:v>0.14993333333333334</c:v>
                </c:pt>
                <c:pt idx="715">
                  <c:v>5.0509090909090906E-2</c:v>
                </c:pt>
                <c:pt idx="716">
                  <c:v>0.10214285714285715</c:v>
                </c:pt>
                <c:pt idx="717">
                  <c:v>3.0500000000000002E-3</c:v>
                </c:pt>
                <c:pt idx="718">
                  <c:v>7.4999999999999997E-3</c:v>
                </c:pt>
                <c:pt idx="719">
                  <c:v>1.2933333333333333E-2</c:v>
                </c:pt>
                <c:pt idx="720">
                  <c:v>1.4394736842105262</c:v>
                </c:pt>
                <c:pt idx="721">
                  <c:v>1.2210975609756098</c:v>
                </c:pt>
                <c:pt idx="722">
                  <c:v>1.3202400000000001</c:v>
                </c:pt>
                <c:pt idx="723">
                  <c:v>1.0938000000000001</c:v>
                </c:pt>
                <c:pt idx="724">
                  <c:v>1.0547157142857144</c:v>
                </c:pt>
                <c:pt idx="725">
                  <c:v>1.0035000000000001</c:v>
                </c:pt>
                <c:pt idx="726">
                  <c:v>1.014</c:v>
                </c:pt>
                <c:pt idx="727">
                  <c:v>1.5551428571428572</c:v>
                </c:pt>
                <c:pt idx="728">
                  <c:v>1.05566</c:v>
                </c:pt>
                <c:pt idx="729">
                  <c:v>1.3065</c:v>
                </c:pt>
                <c:pt idx="730">
                  <c:v>1.3219000000000001</c:v>
                </c:pt>
                <c:pt idx="731">
                  <c:v>1.26</c:v>
                </c:pt>
                <c:pt idx="732">
                  <c:v>1.6</c:v>
                </c:pt>
                <c:pt idx="733">
                  <c:v>1.2048000000000001</c:v>
                </c:pt>
                <c:pt idx="734">
                  <c:v>1.2552941176470589</c:v>
                </c:pt>
                <c:pt idx="735">
                  <c:v>1.1440638297872341</c:v>
                </c:pt>
                <c:pt idx="736">
                  <c:v>3.151388888888889</c:v>
                </c:pt>
                <c:pt idx="737">
                  <c:v>1.224</c:v>
                </c:pt>
                <c:pt idx="738">
                  <c:v>1.0673333333333332</c:v>
                </c:pt>
                <c:pt idx="739">
                  <c:v>1.5833333333333333</c:v>
                </c:pt>
                <c:pt idx="740">
                  <c:v>1.0740000000000001</c:v>
                </c:pt>
                <c:pt idx="741">
                  <c:v>1.0226</c:v>
                </c:pt>
                <c:pt idx="742">
                  <c:v>1.1071428571428572</c:v>
                </c:pt>
                <c:pt idx="743">
                  <c:v>1.48</c:v>
                </c:pt>
                <c:pt idx="744">
                  <c:v>1.0232000000000001</c:v>
                </c:pt>
                <c:pt idx="745">
                  <c:v>1.7909909909909909</c:v>
                </c:pt>
                <c:pt idx="746">
                  <c:v>1.1108135252761968</c:v>
                </c:pt>
                <c:pt idx="747">
                  <c:v>1.0004285714285714</c:v>
                </c:pt>
                <c:pt idx="748">
                  <c:v>1.0024999999999999</c:v>
                </c:pt>
                <c:pt idx="749">
                  <c:v>1.0556000000000001</c:v>
                </c:pt>
                <c:pt idx="750">
                  <c:v>1.0258775877587758</c:v>
                </c:pt>
                <c:pt idx="751">
                  <c:v>1.1850000000000001</c:v>
                </c:pt>
                <c:pt idx="752">
                  <c:v>1.117</c:v>
                </c:pt>
                <c:pt idx="753">
                  <c:v>1.28</c:v>
                </c:pt>
                <c:pt idx="754">
                  <c:v>1.0375000000000001</c:v>
                </c:pt>
                <c:pt idx="755">
                  <c:v>1.0190760000000001</c:v>
                </c:pt>
                <c:pt idx="756">
                  <c:v>1.177142857142857</c:v>
                </c:pt>
                <c:pt idx="757">
                  <c:v>2.38</c:v>
                </c:pt>
                <c:pt idx="758">
                  <c:v>1.02</c:v>
                </c:pt>
                <c:pt idx="759">
                  <c:v>1.0192000000000001</c:v>
                </c:pt>
                <c:pt idx="760">
                  <c:v>0</c:v>
                </c:pt>
                <c:pt idx="761">
                  <c:v>4.7E-2</c:v>
                </c:pt>
                <c:pt idx="762">
                  <c:v>0</c:v>
                </c:pt>
                <c:pt idx="763">
                  <c:v>1.1655011655011655E-3</c:v>
                </c:pt>
                <c:pt idx="764">
                  <c:v>0</c:v>
                </c:pt>
                <c:pt idx="765">
                  <c:v>0.36014285714285715</c:v>
                </c:pt>
                <c:pt idx="766">
                  <c:v>0</c:v>
                </c:pt>
                <c:pt idx="767">
                  <c:v>3.5400000000000001E-2</c:v>
                </c:pt>
                <c:pt idx="768">
                  <c:v>0</c:v>
                </c:pt>
                <c:pt idx="769">
                  <c:v>0.41399999999999998</c:v>
                </c:pt>
                <c:pt idx="770">
                  <c:v>0</c:v>
                </c:pt>
                <c:pt idx="771">
                  <c:v>2.631578947368421E-4</c:v>
                </c:pt>
                <c:pt idx="772">
                  <c:v>3.3333333333333333E-2</c:v>
                </c:pt>
                <c:pt idx="773">
                  <c:v>8.5129023676509714E-3</c:v>
                </c:pt>
                <c:pt idx="774">
                  <c:v>0.70199999999999996</c:v>
                </c:pt>
                <c:pt idx="775">
                  <c:v>1.7000000000000001E-2</c:v>
                </c:pt>
                <c:pt idx="776">
                  <c:v>0.51400000000000001</c:v>
                </c:pt>
                <c:pt idx="777">
                  <c:v>7.0000000000000001E-3</c:v>
                </c:pt>
                <c:pt idx="778">
                  <c:v>4.0000000000000001E-3</c:v>
                </c:pt>
                <c:pt idx="779">
                  <c:v>2.6666666666666668E-2</c:v>
                </c:pt>
                <c:pt idx="780">
                  <c:v>1.04</c:v>
                </c:pt>
                <c:pt idx="781">
                  <c:v>1.3315375</c:v>
                </c:pt>
                <c:pt idx="782">
                  <c:v>1</c:v>
                </c:pt>
                <c:pt idx="783">
                  <c:v>1.4813333333333334</c:v>
                </c:pt>
                <c:pt idx="784">
                  <c:v>1.0249999999999999</c:v>
                </c:pt>
                <c:pt idx="785">
                  <c:v>1.8062799999999999</c:v>
                </c:pt>
                <c:pt idx="786">
                  <c:v>1.4279999999999999</c:v>
                </c:pt>
                <c:pt idx="787">
                  <c:v>1.1416666666666666</c:v>
                </c:pt>
                <c:pt idx="788">
                  <c:v>2.03505</c:v>
                </c:pt>
                <c:pt idx="789">
                  <c:v>1.0941176470588236</c:v>
                </c:pt>
                <c:pt idx="790">
                  <c:v>1.443746</c:v>
                </c:pt>
                <c:pt idx="791">
                  <c:v>1.0386666666666666</c:v>
                </c:pt>
                <c:pt idx="792">
                  <c:v>1.0044440000000001</c:v>
                </c:pt>
                <c:pt idx="793">
                  <c:v>1.0277927272727272</c:v>
                </c:pt>
                <c:pt idx="794">
                  <c:v>1.0531250000000001</c:v>
                </c:pt>
                <c:pt idx="795">
                  <c:v>1.1178571428571429</c:v>
                </c:pt>
                <c:pt idx="796">
                  <c:v>1.0135000000000001</c:v>
                </c:pt>
                <c:pt idx="797">
                  <c:v>1.0753333333333333</c:v>
                </c:pt>
                <c:pt idx="798">
                  <c:v>1.1488571428571428</c:v>
                </c:pt>
                <c:pt idx="799">
                  <c:v>1.0002</c:v>
                </c:pt>
                <c:pt idx="800">
                  <c:v>1.5213333333333334</c:v>
                </c:pt>
                <c:pt idx="801">
                  <c:v>1.1152149999999998</c:v>
                </c:pt>
                <c:pt idx="802">
                  <c:v>1.0133333333333334</c:v>
                </c:pt>
                <c:pt idx="803">
                  <c:v>1.232608695652174</c:v>
                </c:pt>
                <c:pt idx="804">
                  <c:v>1</c:v>
                </c:pt>
                <c:pt idx="805">
                  <c:v>1.05</c:v>
                </c:pt>
                <c:pt idx="806">
                  <c:v>1.0443750000000001</c:v>
                </c:pt>
                <c:pt idx="807">
                  <c:v>1.05125</c:v>
                </c:pt>
                <c:pt idx="808">
                  <c:v>1</c:v>
                </c:pt>
                <c:pt idx="809">
                  <c:v>1.03775</c:v>
                </c:pt>
                <c:pt idx="810">
                  <c:v>1.05</c:v>
                </c:pt>
                <c:pt idx="811">
                  <c:v>1.04</c:v>
                </c:pt>
                <c:pt idx="812">
                  <c:v>1.5183333333333333</c:v>
                </c:pt>
                <c:pt idx="813">
                  <c:v>1.59996</c:v>
                </c:pt>
                <c:pt idx="814">
                  <c:v>1.2729999999999999</c:v>
                </c:pt>
                <c:pt idx="815">
                  <c:v>1.07</c:v>
                </c:pt>
                <c:pt idx="816">
                  <c:v>1.1512214285714286</c:v>
                </c:pt>
                <c:pt idx="817">
                  <c:v>1.3711066666666665</c:v>
                </c:pt>
                <c:pt idx="818">
                  <c:v>1.5571428571428572</c:v>
                </c:pt>
                <c:pt idx="819">
                  <c:v>1.0874999999999999</c:v>
                </c:pt>
                <c:pt idx="820">
                  <c:v>1.3405</c:v>
                </c:pt>
                <c:pt idx="821">
                  <c:v>1</c:v>
                </c:pt>
                <c:pt idx="822">
                  <c:v>1.1916666666666667</c:v>
                </c:pt>
                <c:pt idx="823">
                  <c:v>1.7949999999999999</c:v>
                </c:pt>
                <c:pt idx="824">
                  <c:v>1.3438124999999999</c:v>
                </c:pt>
                <c:pt idx="825">
                  <c:v>1.0043200000000001</c:v>
                </c:pt>
                <c:pt idx="826">
                  <c:v>1.0145454545454546</c:v>
                </c:pt>
                <c:pt idx="827">
                  <c:v>1.0333333333333334</c:v>
                </c:pt>
                <c:pt idx="828">
                  <c:v>1.07</c:v>
                </c:pt>
                <c:pt idx="829">
                  <c:v>1.04</c:v>
                </c:pt>
                <c:pt idx="830">
                  <c:v>1.0783333333333334</c:v>
                </c:pt>
                <c:pt idx="831">
                  <c:v>2.3333333333333335</c:v>
                </c:pt>
                <c:pt idx="832">
                  <c:v>1.0060706666666666</c:v>
                </c:pt>
                <c:pt idx="833">
                  <c:v>1.0166666666666666</c:v>
                </c:pt>
                <c:pt idx="834">
                  <c:v>1.3101818181818181</c:v>
                </c:pt>
                <c:pt idx="835">
                  <c:v>1.1725000000000001</c:v>
                </c:pt>
                <c:pt idx="836">
                  <c:v>1.009304</c:v>
                </c:pt>
                <c:pt idx="837">
                  <c:v>1.218</c:v>
                </c:pt>
                <c:pt idx="838">
                  <c:v>1.454</c:v>
                </c:pt>
                <c:pt idx="839">
                  <c:v>1.166166</c:v>
                </c:pt>
                <c:pt idx="840">
                  <c:v>1.2041660000000001</c:v>
                </c:pt>
                <c:pt idx="841">
                  <c:v>1.0132000000000001</c:v>
                </c:pt>
                <c:pt idx="842">
                  <c:v>1.0431999999999999</c:v>
                </c:pt>
                <c:pt idx="843">
                  <c:v>2.6713333333333331</c:v>
                </c:pt>
                <c:pt idx="844">
                  <c:v>1.9413333333333334</c:v>
                </c:pt>
                <c:pt idx="845">
                  <c:v>1.203802</c:v>
                </c:pt>
                <c:pt idx="846">
                  <c:v>1.2200090909090908</c:v>
                </c:pt>
                <c:pt idx="847">
                  <c:v>1</c:v>
                </c:pt>
                <c:pt idx="848">
                  <c:v>1</c:v>
                </c:pt>
                <c:pt idx="849">
                  <c:v>1.1990000000000001</c:v>
                </c:pt>
                <c:pt idx="850">
                  <c:v>1.55175</c:v>
                </c:pt>
                <c:pt idx="851">
                  <c:v>1.3045</c:v>
                </c:pt>
                <c:pt idx="852">
                  <c:v>1.0497142857142858</c:v>
                </c:pt>
                <c:pt idx="853">
                  <c:v>1</c:v>
                </c:pt>
                <c:pt idx="854">
                  <c:v>1.1822050359712231</c:v>
                </c:pt>
                <c:pt idx="855">
                  <c:v>1.0344827586206897</c:v>
                </c:pt>
                <c:pt idx="856">
                  <c:v>2.1800000000000002</c:v>
                </c:pt>
                <c:pt idx="857">
                  <c:v>1</c:v>
                </c:pt>
                <c:pt idx="858">
                  <c:v>1.4400583333333332</c:v>
                </c:pt>
                <c:pt idx="859">
                  <c:v>1.0467500000000001</c:v>
                </c:pt>
                <c:pt idx="860">
                  <c:v>0.18142857142857144</c:v>
                </c:pt>
                <c:pt idx="861">
                  <c:v>2.2444444444444444E-2</c:v>
                </c:pt>
                <c:pt idx="862">
                  <c:v>3.3999999999999998E-3</c:v>
                </c:pt>
                <c:pt idx="863">
                  <c:v>4.4999999999999998E-2</c:v>
                </c:pt>
                <c:pt idx="864">
                  <c:v>0.41538461538461541</c:v>
                </c:pt>
                <c:pt idx="865">
                  <c:v>2.0454545454545454E-2</c:v>
                </c:pt>
                <c:pt idx="866">
                  <c:v>0.18285714285714286</c:v>
                </c:pt>
                <c:pt idx="867">
                  <c:v>0.2402</c:v>
                </c:pt>
                <c:pt idx="868">
                  <c:v>1.1111111111111111E-3</c:v>
                </c:pt>
                <c:pt idx="869">
                  <c:v>0.11818181818181818</c:v>
                </c:pt>
                <c:pt idx="870">
                  <c:v>3.0999999999999999E-3</c:v>
                </c:pt>
                <c:pt idx="871">
                  <c:v>5.4166666666666669E-2</c:v>
                </c:pt>
                <c:pt idx="872">
                  <c:v>8.1250000000000003E-3</c:v>
                </c:pt>
                <c:pt idx="873">
                  <c:v>1.2857142857142857E-2</c:v>
                </c:pt>
                <c:pt idx="874">
                  <c:v>0.24333333333333335</c:v>
                </c:pt>
                <c:pt idx="875">
                  <c:v>0</c:v>
                </c:pt>
                <c:pt idx="876">
                  <c:v>0.40799492385786801</c:v>
                </c:pt>
                <c:pt idx="877">
                  <c:v>0.67549999999999999</c:v>
                </c:pt>
                <c:pt idx="878">
                  <c:v>1.2999999999999999E-2</c:v>
                </c:pt>
                <c:pt idx="879">
                  <c:v>0.30666666666666664</c:v>
                </c:pt>
                <c:pt idx="880">
                  <c:v>2.9894179894179893E-2</c:v>
                </c:pt>
                <c:pt idx="881">
                  <c:v>8.0000000000000002E-3</c:v>
                </c:pt>
                <c:pt idx="882">
                  <c:v>0.20133333333333334</c:v>
                </c:pt>
                <c:pt idx="883">
                  <c:v>0.4002</c:v>
                </c:pt>
                <c:pt idx="884">
                  <c:v>0.01</c:v>
                </c:pt>
                <c:pt idx="885">
                  <c:v>0.75</c:v>
                </c:pt>
                <c:pt idx="886">
                  <c:v>0.41</c:v>
                </c:pt>
                <c:pt idx="887">
                  <c:v>0</c:v>
                </c:pt>
                <c:pt idx="888">
                  <c:v>7.1999999999999995E-2</c:v>
                </c:pt>
                <c:pt idx="889">
                  <c:v>9.4412800000000005E-2</c:v>
                </c:pt>
                <c:pt idx="890">
                  <c:v>4.1666666666666664E-2</c:v>
                </c:pt>
                <c:pt idx="891">
                  <c:v>3.2500000000000001E-2</c:v>
                </c:pt>
                <c:pt idx="892">
                  <c:v>0.40749999999999997</c:v>
                </c:pt>
                <c:pt idx="893">
                  <c:v>0.1</c:v>
                </c:pt>
                <c:pt idx="894">
                  <c:v>0.39169999999999999</c:v>
                </c:pt>
                <c:pt idx="895">
                  <c:v>2.4375000000000001E-2</c:v>
                </c:pt>
                <c:pt idx="896">
                  <c:v>0.4</c:v>
                </c:pt>
                <c:pt idx="897">
                  <c:v>0</c:v>
                </c:pt>
                <c:pt idx="898">
                  <c:v>2.8000000000000001E-2</c:v>
                </c:pt>
                <c:pt idx="899">
                  <c:v>0.37333333333333335</c:v>
                </c:pt>
                <c:pt idx="900">
                  <c:v>4.1999999999999997E-3</c:v>
                </c:pt>
                <c:pt idx="901">
                  <c:v>0</c:v>
                </c:pt>
                <c:pt idx="902">
                  <c:v>3.0000000000000001E-3</c:v>
                </c:pt>
                <c:pt idx="903">
                  <c:v>3.2000000000000001E-2</c:v>
                </c:pt>
                <c:pt idx="904">
                  <c:v>3.0200000000000001E-3</c:v>
                </c:pt>
                <c:pt idx="905">
                  <c:v>3.0153846153846153E-2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3.2500000000000001E-2</c:v>
                </c:pt>
                <c:pt idx="910">
                  <c:v>0.22363636363636363</c:v>
                </c:pt>
                <c:pt idx="911">
                  <c:v>0</c:v>
                </c:pt>
                <c:pt idx="912">
                  <c:v>8.5714285714285719E-3</c:v>
                </c:pt>
                <c:pt idx="913">
                  <c:v>6.6066666666666662E-2</c:v>
                </c:pt>
                <c:pt idx="914">
                  <c:v>0</c:v>
                </c:pt>
                <c:pt idx="915">
                  <c:v>5.7692307692307696E-2</c:v>
                </c:pt>
                <c:pt idx="916">
                  <c:v>0</c:v>
                </c:pt>
                <c:pt idx="917">
                  <c:v>6.0000000000000001E-3</c:v>
                </c:pt>
                <c:pt idx="918">
                  <c:v>5.0256410256410255E-2</c:v>
                </c:pt>
                <c:pt idx="919">
                  <c:v>5.0000000000000001E-3</c:v>
                </c:pt>
                <c:pt idx="920">
                  <c:v>0</c:v>
                </c:pt>
                <c:pt idx="921">
                  <c:v>0.309</c:v>
                </c:pt>
                <c:pt idx="922">
                  <c:v>0.21037037037037037</c:v>
                </c:pt>
                <c:pt idx="923">
                  <c:v>2.1999999999999999E-2</c:v>
                </c:pt>
                <c:pt idx="924">
                  <c:v>0.109</c:v>
                </c:pt>
                <c:pt idx="925">
                  <c:v>2.6666666666666668E-2</c:v>
                </c:pt>
                <c:pt idx="926">
                  <c:v>0</c:v>
                </c:pt>
                <c:pt idx="927">
                  <c:v>0</c:v>
                </c:pt>
                <c:pt idx="928">
                  <c:v>0.10862068965517241</c:v>
                </c:pt>
                <c:pt idx="929">
                  <c:v>0</c:v>
                </c:pt>
                <c:pt idx="930">
                  <c:v>0.38333333333333336</c:v>
                </c:pt>
                <c:pt idx="931">
                  <c:v>6.5500000000000003E-2</c:v>
                </c:pt>
                <c:pt idx="932">
                  <c:v>0.14536842105263159</c:v>
                </c:pt>
                <c:pt idx="933">
                  <c:v>0.06</c:v>
                </c:pt>
                <c:pt idx="934">
                  <c:v>0.30399999999999999</c:v>
                </c:pt>
                <c:pt idx="935">
                  <c:v>1.4285714285714285E-2</c:v>
                </c:pt>
                <c:pt idx="936">
                  <c:v>0</c:v>
                </c:pt>
                <c:pt idx="937">
                  <c:v>1.1428571428571429E-2</c:v>
                </c:pt>
                <c:pt idx="938">
                  <c:v>3.5714285714285713E-3</c:v>
                </c:pt>
                <c:pt idx="939">
                  <c:v>1.4545454545454545E-2</c:v>
                </c:pt>
                <c:pt idx="940">
                  <c:v>0.17155555555555554</c:v>
                </c:pt>
                <c:pt idx="941">
                  <c:v>2.3220000000000001E-2</c:v>
                </c:pt>
                <c:pt idx="942">
                  <c:v>8.9066666666666669E-2</c:v>
                </c:pt>
                <c:pt idx="943">
                  <c:v>9.633333333333334E-2</c:v>
                </c:pt>
                <c:pt idx="944">
                  <c:v>0.13325999999999999</c:v>
                </c:pt>
                <c:pt idx="945">
                  <c:v>2.4840000000000001E-2</c:v>
                </c:pt>
                <c:pt idx="946">
                  <c:v>1.9066666666666666E-2</c:v>
                </c:pt>
                <c:pt idx="947">
                  <c:v>0</c:v>
                </c:pt>
                <c:pt idx="948">
                  <c:v>0.12</c:v>
                </c:pt>
                <c:pt idx="949">
                  <c:v>1.3650000000000001E-2</c:v>
                </c:pt>
                <c:pt idx="950">
                  <c:v>0.28039999999999998</c:v>
                </c:pt>
                <c:pt idx="951">
                  <c:v>0.38390000000000002</c:v>
                </c:pt>
                <c:pt idx="952">
                  <c:v>0.39942857142857141</c:v>
                </c:pt>
                <c:pt idx="953">
                  <c:v>8.3999999999999995E-3</c:v>
                </c:pt>
                <c:pt idx="954">
                  <c:v>0.43406666666666666</c:v>
                </c:pt>
                <c:pt idx="955">
                  <c:v>5.6613333333333335E-2</c:v>
                </c:pt>
                <c:pt idx="956">
                  <c:v>1.7219999999999999E-2</c:v>
                </c:pt>
                <c:pt idx="957">
                  <c:v>1.9416666666666665E-2</c:v>
                </c:pt>
                <c:pt idx="958">
                  <c:v>0.11328275684711328</c:v>
                </c:pt>
                <c:pt idx="959">
                  <c:v>0.3886</c:v>
                </c:pt>
                <c:pt idx="960">
                  <c:v>0.46100628930817611</c:v>
                </c:pt>
                <c:pt idx="961">
                  <c:v>0.42188421052631581</c:v>
                </c:pt>
                <c:pt idx="962">
                  <c:v>0.2848</c:v>
                </c:pt>
                <c:pt idx="963">
                  <c:v>1.0771428571428571E-2</c:v>
                </c:pt>
                <c:pt idx="964">
                  <c:v>7.9909090909090902E-3</c:v>
                </c:pt>
                <c:pt idx="965">
                  <c:v>1.192E-2</c:v>
                </c:pt>
                <c:pt idx="966">
                  <c:v>0.14799999999999999</c:v>
                </c:pt>
                <c:pt idx="967">
                  <c:v>0.17810000000000001</c:v>
                </c:pt>
                <c:pt idx="968">
                  <c:v>1.325E-2</c:v>
                </c:pt>
                <c:pt idx="969">
                  <c:v>0.46666666666666667</c:v>
                </c:pt>
                <c:pt idx="970">
                  <c:v>0.4592</c:v>
                </c:pt>
                <c:pt idx="971">
                  <c:v>2.2599999999999999E-3</c:v>
                </c:pt>
                <c:pt idx="972">
                  <c:v>0.34625</c:v>
                </c:pt>
                <c:pt idx="973">
                  <c:v>2.0549999999999999E-2</c:v>
                </c:pt>
                <c:pt idx="974">
                  <c:v>5.5999999999999999E-3</c:v>
                </c:pt>
                <c:pt idx="975">
                  <c:v>2.6069999999999999E-2</c:v>
                </c:pt>
                <c:pt idx="976">
                  <c:v>1.9259999999999999E-2</c:v>
                </c:pt>
                <c:pt idx="977">
                  <c:v>0.33666666666666667</c:v>
                </c:pt>
                <c:pt idx="978">
                  <c:v>0.5626326718299024</c:v>
                </c:pt>
                <c:pt idx="979">
                  <c:v>0.82817600000000002</c:v>
                </c:pt>
                <c:pt idx="980">
                  <c:v>0.14860000000000001</c:v>
                </c:pt>
                <c:pt idx="981">
                  <c:v>1.2375123751237513E-4</c:v>
                </c:pt>
                <c:pt idx="982">
                  <c:v>1.7142857142857143E-4</c:v>
                </c:pt>
                <c:pt idx="983">
                  <c:v>0.2950613611721471</c:v>
                </c:pt>
                <c:pt idx="984">
                  <c:v>1.06E-2</c:v>
                </c:pt>
                <c:pt idx="985">
                  <c:v>6.2933333333333327E-2</c:v>
                </c:pt>
                <c:pt idx="986">
                  <c:v>0.1275</c:v>
                </c:pt>
                <c:pt idx="987">
                  <c:v>0.13220000000000001</c:v>
                </c:pt>
                <c:pt idx="988">
                  <c:v>0</c:v>
                </c:pt>
                <c:pt idx="989">
                  <c:v>0.16769999999999999</c:v>
                </c:pt>
                <c:pt idx="990">
                  <c:v>1.0399999999999999E-3</c:v>
                </c:pt>
                <c:pt idx="991">
                  <c:v>4.24E-2</c:v>
                </c:pt>
                <c:pt idx="992">
                  <c:v>4.6699999999999997E-3</c:v>
                </c:pt>
                <c:pt idx="993">
                  <c:v>0.25087142857142858</c:v>
                </c:pt>
                <c:pt idx="994">
                  <c:v>2.3345000000000001E-2</c:v>
                </c:pt>
                <c:pt idx="995">
                  <c:v>7.2599999999999998E-2</c:v>
                </c:pt>
                <c:pt idx="996">
                  <c:v>1.6250000000000001E-2</c:v>
                </c:pt>
                <c:pt idx="997">
                  <c:v>1.2999999999999999E-2</c:v>
                </c:pt>
                <c:pt idx="998">
                  <c:v>0.58558333333333334</c:v>
                </c:pt>
                <c:pt idx="999">
                  <c:v>7.7886666666666673E-2</c:v>
                </c:pt>
                <c:pt idx="1000">
                  <c:v>2.2157147647256063E-2</c:v>
                </c:pt>
                <c:pt idx="1001">
                  <c:v>1.04</c:v>
                </c:pt>
                <c:pt idx="1002">
                  <c:v>0.29602960296029601</c:v>
                </c:pt>
                <c:pt idx="1003">
                  <c:v>0.16055</c:v>
                </c:pt>
                <c:pt idx="1004">
                  <c:v>0.82208000000000003</c:v>
                </c:pt>
                <c:pt idx="1005">
                  <c:v>0.75051000000000001</c:v>
                </c:pt>
                <c:pt idx="1006">
                  <c:v>5.8500000000000003E-2</c:v>
                </c:pt>
                <c:pt idx="1007">
                  <c:v>0.44319999999999998</c:v>
                </c:pt>
                <c:pt idx="1008">
                  <c:v>2.6737967914438501E-3</c:v>
                </c:pt>
                <c:pt idx="1009">
                  <c:v>0.1313</c:v>
                </c:pt>
                <c:pt idx="1010">
                  <c:v>1.9088937093275488E-3</c:v>
                </c:pt>
                <c:pt idx="1011">
                  <c:v>3.7499999999999999E-3</c:v>
                </c:pt>
                <c:pt idx="1012">
                  <c:v>215.35021</c:v>
                </c:pt>
                <c:pt idx="1013">
                  <c:v>0.34527999999999998</c:v>
                </c:pt>
                <c:pt idx="1014">
                  <c:v>0.30599999999999999</c:v>
                </c:pt>
                <c:pt idx="1015">
                  <c:v>2.6666666666666668E-2</c:v>
                </c:pt>
                <c:pt idx="1016">
                  <c:v>2.8420000000000001E-2</c:v>
                </c:pt>
                <c:pt idx="1017">
                  <c:v>0.22878799999999999</c:v>
                </c:pt>
                <c:pt idx="1018">
                  <c:v>3.1050000000000001E-2</c:v>
                </c:pt>
                <c:pt idx="1019">
                  <c:v>0.47333333333333333</c:v>
                </c:pt>
                <c:pt idx="1020">
                  <c:v>2.0554838709677421</c:v>
                </c:pt>
                <c:pt idx="1021">
                  <c:v>3.5180366666666667</c:v>
                </c:pt>
                <c:pt idx="1022">
                  <c:v>1.149</c:v>
                </c:pt>
                <c:pt idx="1023">
                  <c:v>2.3715000000000002</c:v>
                </c:pt>
                <c:pt idx="1024">
                  <c:v>1.1863774999999999</c:v>
                </c:pt>
                <c:pt idx="1025">
                  <c:v>1.099283142857143</c:v>
                </c:pt>
                <c:pt idx="1026">
                  <c:v>1.0000828571428571</c:v>
                </c:pt>
                <c:pt idx="1027">
                  <c:v>1.0309292094387414</c:v>
                </c:pt>
                <c:pt idx="1028">
                  <c:v>1.1727000000000001</c:v>
                </c:pt>
                <c:pt idx="1029">
                  <c:v>1.1175999999999999</c:v>
                </c:pt>
                <c:pt idx="1030">
                  <c:v>3.4209999999999998</c:v>
                </c:pt>
                <c:pt idx="1031">
                  <c:v>1.0740000000000001</c:v>
                </c:pt>
                <c:pt idx="1032">
                  <c:v>1.0849703703703704</c:v>
                </c:pt>
                <c:pt idx="1033">
                  <c:v>1.0286144578313252</c:v>
                </c:pt>
                <c:pt idx="1034">
                  <c:v>1.3000180000000001</c:v>
                </c:pt>
                <c:pt idx="1035">
                  <c:v>1.0765217391304347</c:v>
                </c:pt>
                <c:pt idx="1036">
                  <c:v>1.1236044444444444</c:v>
                </c:pt>
                <c:pt idx="1037">
                  <c:v>1.0209999999999999</c:v>
                </c:pt>
                <c:pt idx="1038">
                  <c:v>1.4533333333333334</c:v>
                </c:pt>
                <c:pt idx="1039">
                  <c:v>1.282</c:v>
                </c:pt>
                <c:pt idx="1040">
                  <c:v>2.9411764705882353E-3</c:v>
                </c:pt>
                <c:pt idx="1041">
                  <c:v>0</c:v>
                </c:pt>
                <c:pt idx="1042">
                  <c:v>1.5384615384615385E-2</c:v>
                </c:pt>
                <c:pt idx="1043">
                  <c:v>8.5370000000000001E-2</c:v>
                </c:pt>
                <c:pt idx="1044">
                  <c:v>8.571428571428571E-4</c:v>
                </c:pt>
                <c:pt idx="1045">
                  <c:v>2.6599999999999999E-2</c:v>
                </c:pt>
                <c:pt idx="1046">
                  <c:v>0</c:v>
                </c:pt>
                <c:pt idx="1047">
                  <c:v>5.0000000000000001E-4</c:v>
                </c:pt>
                <c:pt idx="1048">
                  <c:v>1.4133333333333333E-2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0.01</c:v>
                </c:pt>
                <c:pt idx="1061">
                  <c:v>0</c:v>
                </c:pt>
                <c:pt idx="1062">
                  <c:v>0.95477386934673369</c:v>
                </c:pt>
                <c:pt idx="1063">
                  <c:v>0</c:v>
                </c:pt>
                <c:pt idx="1064">
                  <c:v>8.9744444444444446E-2</c:v>
                </c:pt>
                <c:pt idx="1065">
                  <c:v>2.7E-2</c:v>
                </c:pt>
                <c:pt idx="1066">
                  <c:v>3.3673333333333333E-2</c:v>
                </c:pt>
                <c:pt idx="1067">
                  <c:v>0.26</c:v>
                </c:pt>
                <c:pt idx="1068">
                  <c:v>1.5E-3</c:v>
                </c:pt>
                <c:pt idx="1069">
                  <c:v>0.38636363636363635</c:v>
                </c:pt>
                <c:pt idx="1070">
                  <c:v>7.0000000000000001E-3</c:v>
                </c:pt>
                <c:pt idx="1071">
                  <c:v>0</c:v>
                </c:pt>
                <c:pt idx="1072">
                  <c:v>6.8000000000000005E-4</c:v>
                </c:pt>
                <c:pt idx="1073">
                  <c:v>1.3333333333333334E-2</c:v>
                </c:pt>
                <c:pt idx="1074">
                  <c:v>6.3092592592592589E-2</c:v>
                </c:pt>
                <c:pt idx="1075">
                  <c:v>4.4999999999999998E-2</c:v>
                </c:pt>
                <c:pt idx="1076">
                  <c:v>0.62765333333333329</c:v>
                </c:pt>
                <c:pt idx="1077">
                  <c:v>0.29376000000000002</c:v>
                </c:pt>
                <c:pt idx="1078">
                  <c:v>7.4999999999999997E-2</c:v>
                </c:pt>
                <c:pt idx="1079">
                  <c:v>2.6076923076923077E-2</c:v>
                </c:pt>
                <c:pt idx="1080">
                  <c:v>9.1050000000000006E-2</c:v>
                </c:pt>
                <c:pt idx="1081">
                  <c:v>1.7647058823529413E-4</c:v>
                </c:pt>
                <c:pt idx="1082">
                  <c:v>5.5999999999999999E-3</c:v>
                </c:pt>
                <c:pt idx="1083">
                  <c:v>8.2000000000000007E-3</c:v>
                </c:pt>
                <c:pt idx="1084">
                  <c:v>0</c:v>
                </c:pt>
                <c:pt idx="1085">
                  <c:v>3.4200000000000001E-2</c:v>
                </c:pt>
                <c:pt idx="1086">
                  <c:v>8.3333333333333339E-4</c:v>
                </c:pt>
                <c:pt idx="1087">
                  <c:v>0</c:v>
                </c:pt>
                <c:pt idx="1088">
                  <c:v>0.14182977777777778</c:v>
                </c:pt>
                <c:pt idx="1089">
                  <c:v>7.8266666666666665E-2</c:v>
                </c:pt>
                <c:pt idx="1090">
                  <c:v>3.8464497269020693E-4</c:v>
                </c:pt>
                <c:pt idx="1091">
                  <c:v>0.125</c:v>
                </c:pt>
                <c:pt idx="1092">
                  <c:v>1.0500000000000001E-2</c:v>
                </c:pt>
                <c:pt idx="1093">
                  <c:v>0.14083333333333334</c:v>
                </c:pt>
                <c:pt idx="1094">
                  <c:v>0.18300055555555556</c:v>
                </c:pt>
                <c:pt idx="1095">
                  <c:v>5.0347999999999997E-2</c:v>
                </c:pt>
                <c:pt idx="1096">
                  <c:v>0.17933333333333334</c:v>
                </c:pt>
                <c:pt idx="1097">
                  <c:v>4.6999999999999999E-4</c:v>
                </c:pt>
                <c:pt idx="1098">
                  <c:v>7.2120000000000004E-2</c:v>
                </c:pt>
                <c:pt idx="1099">
                  <c:v>5.0000000000000001E-3</c:v>
                </c:pt>
                <c:pt idx="1100">
                  <c:v>2.5000000000000001E-2</c:v>
                </c:pt>
                <c:pt idx="1101">
                  <c:v>4.0999999999999999E-4</c:v>
                </c:pt>
                <c:pt idx="1102">
                  <c:v>5.3124999999999999E-2</c:v>
                </c:pt>
                <c:pt idx="1103">
                  <c:v>1.6199999999999999E-2</c:v>
                </c:pt>
                <c:pt idx="1104">
                  <c:v>4.9516666666666667E-2</c:v>
                </c:pt>
                <c:pt idx="1105">
                  <c:v>1.5900000000000001E-3</c:v>
                </c:pt>
                <c:pt idx="1106">
                  <c:v>0.41249999999999998</c:v>
                </c:pt>
                <c:pt idx="1107">
                  <c:v>0</c:v>
                </c:pt>
                <c:pt idx="1108">
                  <c:v>2.93E-2</c:v>
                </c:pt>
                <c:pt idx="1109">
                  <c:v>4.4999999999999997E-3</c:v>
                </c:pt>
                <c:pt idx="1110">
                  <c:v>5.1000000000000004E-3</c:v>
                </c:pt>
                <c:pt idx="1111">
                  <c:v>4.0000000000000002E-4</c:v>
                </c:pt>
                <c:pt idx="1112">
                  <c:v>0.35537409090909089</c:v>
                </c:pt>
                <c:pt idx="1113">
                  <c:v>5.0000000000000001E-3</c:v>
                </c:pt>
                <c:pt idx="1114">
                  <c:v>1.6666666666666668E-3</c:v>
                </c:pt>
                <c:pt idx="1115">
                  <c:v>1.325E-3</c:v>
                </c:pt>
                <c:pt idx="1116">
                  <c:v>3.5704000000000004E-4</c:v>
                </c:pt>
                <c:pt idx="1117">
                  <c:v>8.3000000000000004E-2</c:v>
                </c:pt>
                <c:pt idx="1118">
                  <c:v>2.4222222222222221E-2</c:v>
                </c:pt>
                <c:pt idx="1119">
                  <c:v>2.3809523809523812E-3</c:v>
                </c:pt>
                <c:pt idx="1120">
                  <c:v>0</c:v>
                </c:pt>
                <c:pt idx="1121">
                  <c:v>1.16E-4</c:v>
                </c:pt>
                <c:pt idx="1122">
                  <c:v>0</c:v>
                </c:pt>
                <c:pt idx="1123">
                  <c:v>2.2000000000000001E-3</c:v>
                </c:pt>
                <c:pt idx="1124">
                  <c:v>4.7222222222222223E-3</c:v>
                </c:pt>
                <c:pt idx="1125">
                  <c:v>0</c:v>
                </c:pt>
                <c:pt idx="1126">
                  <c:v>5.0000000000000001E-3</c:v>
                </c:pt>
                <c:pt idx="1127">
                  <c:v>1.6714285714285713E-2</c:v>
                </c:pt>
                <c:pt idx="1128">
                  <c:v>1E-3</c:v>
                </c:pt>
                <c:pt idx="1129">
                  <c:v>1.0499999999999999E-3</c:v>
                </c:pt>
                <c:pt idx="1130">
                  <c:v>2.2000000000000001E-3</c:v>
                </c:pt>
                <c:pt idx="1131">
                  <c:v>0</c:v>
                </c:pt>
                <c:pt idx="1132">
                  <c:v>0.14380000000000001</c:v>
                </c:pt>
                <c:pt idx="1133">
                  <c:v>6.6666666666666671E-3</c:v>
                </c:pt>
                <c:pt idx="1134">
                  <c:v>4.0000000000000003E-5</c:v>
                </c:pt>
                <c:pt idx="1135">
                  <c:v>0.05</c:v>
                </c:pt>
                <c:pt idx="1136">
                  <c:v>6.4439140811455853E-2</c:v>
                </c:pt>
                <c:pt idx="1137">
                  <c:v>0.39500000000000002</c:v>
                </c:pt>
                <c:pt idx="1138">
                  <c:v>3.5714285714285713E-3</c:v>
                </c:pt>
                <c:pt idx="1139">
                  <c:v>6.2500000000000001E-4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4.1333333333333335E-3</c:v>
                </c:pt>
                <c:pt idx="1144">
                  <c:v>0</c:v>
                </c:pt>
                <c:pt idx="1145">
                  <c:v>1.25E-3</c:v>
                </c:pt>
                <c:pt idx="1146">
                  <c:v>8.8333333333333333E-2</c:v>
                </c:pt>
                <c:pt idx="1147">
                  <c:v>0</c:v>
                </c:pt>
                <c:pt idx="1148">
                  <c:v>4.8666666666666667E-3</c:v>
                </c:pt>
                <c:pt idx="1149">
                  <c:v>1.5E-3</c:v>
                </c:pt>
                <c:pt idx="1150">
                  <c:v>0.1008</c:v>
                </c:pt>
                <c:pt idx="1151">
                  <c:v>0</c:v>
                </c:pt>
                <c:pt idx="1152">
                  <c:v>5.6937500000000002E-2</c:v>
                </c:pt>
                <c:pt idx="1153">
                  <c:v>6.2500000000000003E-3</c:v>
                </c:pt>
                <c:pt idx="1154">
                  <c:v>6.5000000000000002E-2</c:v>
                </c:pt>
                <c:pt idx="1155">
                  <c:v>7.5199999999999998E-3</c:v>
                </c:pt>
                <c:pt idx="1156">
                  <c:v>0</c:v>
                </c:pt>
                <c:pt idx="1157">
                  <c:v>1.5100000000000001E-2</c:v>
                </c:pt>
                <c:pt idx="1158">
                  <c:v>4.6666666666666671E-3</c:v>
                </c:pt>
                <c:pt idx="1159">
                  <c:v>0</c:v>
                </c:pt>
                <c:pt idx="1160">
                  <c:v>3.85E-2</c:v>
                </c:pt>
                <c:pt idx="1161">
                  <c:v>0</c:v>
                </c:pt>
                <c:pt idx="1162">
                  <c:v>5.8333333333333338E-4</c:v>
                </c:pt>
                <c:pt idx="1163">
                  <c:v>0</c:v>
                </c:pt>
                <c:pt idx="1164">
                  <c:v>0</c:v>
                </c:pt>
                <c:pt idx="1165">
                  <c:v>0.20705000000000001</c:v>
                </c:pt>
                <c:pt idx="1166">
                  <c:v>0.19139999999999999</c:v>
                </c:pt>
                <c:pt idx="1167">
                  <c:v>1.6316666666666667E-2</c:v>
                </c:pt>
                <c:pt idx="1168">
                  <c:v>5.6666666666666664E-2</c:v>
                </c:pt>
                <c:pt idx="1169">
                  <c:v>1.6999999999999999E-3</c:v>
                </c:pt>
                <c:pt idx="1170">
                  <c:v>4.0000000000000001E-3</c:v>
                </c:pt>
                <c:pt idx="1171">
                  <c:v>1E-3</c:v>
                </c:pt>
                <c:pt idx="1172">
                  <c:v>0</c:v>
                </c:pt>
                <c:pt idx="1173">
                  <c:v>2.4000000000000001E-4</c:v>
                </c:pt>
                <c:pt idx="1174">
                  <c:v>5.906666666666667E-2</c:v>
                </c:pt>
                <c:pt idx="1175">
                  <c:v>2.9250000000000002E-2</c:v>
                </c:pt>
                <c:pt idx="1176">
                  <c:v>5.7142857142857142E-5</c:v>
                </c:pt>
                <c:pt idx="1177">
                  <c:v>0</c:v>
                </c:pt>
                <c:pt idx="1178">
                  <c:v>6.666666666666667E-5</c:v>
                </c:pt>
                <c:pt idx="1179">
                  <c:v>5.3333333333333337E-2</c:v>
                </c:pt>
                <c:pt idx="1180">
                  <c:v>0.11749999999999999</c:v>
                </c:pt>
                <c:pt idx="1181">
                  <c:v>8.0000000000000007E-5</c:v>
                </c:pt>
                <c:pt idx="1182">
                  <c:v>4.2000000000000003E-2</c:v>
                </c:pt>
                <c:pt idx="1183">
                  <c:v>0.04</c:v>
                </c:pt>
                <c:pt idx="1184">
                  <c:v>1.0493636363636363</c:v>
                </c:pt>
                <c:pt idx="1185">
                  <c:v>1.0544</c:v>
                </c:pt>
                <c:pt idx="1186">
                  <c:v>1.0673333333333332</c:v>
                </c:pt>
                <c:pt idx="1187">
                  <c:v>1.0412571428571429</c:v>
                </c:pt>
                <c:pt idx="1188">
                  <c:v>1.6054999999999999</c:v>
                </c:pt>
                <c:pt idx="1189">
                  <c:v>1.0777777777777777</c:v>
                </c:pt>
                <c:pt idx="1190">
                  <c:v>1.35</c:v>
                </c:pt>
                <c:pt idx="1191">
                  <c:v>1.0907407407407408</c:v>
                </c:pt>
                <c:pt idx="1192">
                  <c:v>2.9</c:v>
                </c:pt>
                <c:pt idx="1193">
                  <c:v>1.0395714285714286</c:v>
                </c:pt>
                <c:pt idx="1194">
                  <c:v>3.2223999999999999</c:v>
                </c:pt>
                <c:pt idx="1195">
                  <c:v>1.35</c:v>
                </c:pt>
                <c:pt idx="1196">
                  <c:v>2.6991034482758622</c:v>
                </c:pt>
                <c:pt idx="1197">
                  <c:v>2.5329333333333333</c:v>
                </c:pt>
                <c:pt idx="1198">
                  <c:v>2.6059999999999999</c:v>
                </c:pt>
                <c:pt idx="1199">
                  <c:v>1.0131677953348381</c:v>
                </c:pt>
                <c:pt idx="1200">
                  <c:v>1.2560416666666667</c:v>
                </c:pt>
                <c:pt idx="1201">
                  <c:v>1.0243783333333334</c:v>
                </c:pt>
                <c:pt idx="1202">
                  <c:v>1.99244</c:v>
                </c:pt>
                <c:pt idx="1203">
                  <c:v>1.0245398773006136</c:v>
                </c:pt>
                <c:pt idx="1204">
                  <c:v>1.0294615384615384</c:v>
                </c:pt>
                <c:pt idx="1205">
                  <c:v>1.0086153846153847</c:v>
                </c:pt>
                <c:pt idx="1206">
                  <c:v>1.1499999999999999</c:v>
                </c:pt>
                <c:pt idx="1207">
                  <c:v>1.0416766467065868</c:v>
                </c:pt>
                <c:pt idx="1208">
                  <c:v>1.5529999999999999</c:v>
                </c:pt>
                <c:pt idx="1209">
                  <c:v>1.06</c:v>
                </c:pt>
                <c:pt idx="1210">
                  <c:v>2.5431499999999998</c:v>
                </c:pt>
                <c:pt idx="1211">
                  <c:v>1.0109999999999999</c:v>
                </c:pt>
                <c:pt idx="1212">
                  <c:v>1.2904</c:v>
                </c:pt>
                <c:pt idx="1213">
                  <c:v>1.0223076923076924</c:v>
                </c:pt>
                <c:pt idx="1214">
                  <c:v>1.3180000000000001</c:v>
                </c:pt>
                <c:pt idx="1215">
                  <c:v>7.8608020000000005</c:v>
                </c:pt>
                <c:pt idx="1216">
                  <c:v>1.4570000000000001</c:v>
                </c:pt>
                <c:pt idx="1217">
                  <c:v>1.026</c:v>
                </c:pt>
                <c:pt idx="1218">
                  <c:v>1.7227777777777777</c:v>
                </c:pt>
                <c:pt idx="1219">
                  <c:v>1.5916819571865444</c:v>
                </c:pt>
                <c:pt idx="1220">
                  <c:v>1.0376666666666667</c:v>
                </c:pt>
                <c:pt idx="1221">
                  <c:v>1.1140954545454547</c:v>
                </c:pt>
                <c:pt idx="1222">
                  <c:v>2.80375</c:v>
                </c:pt>
                <c:pt idx="1223">
                  <c:v>1.1210606060606061</c:v>
                </c:pt>
                <c:pt idx="1224">
                  <c:v>7.0666666666666669E-2</c:v>
                </c:pt>
                <c:pt idx="1225">
                  <c:v>4.3999999999999997E-2</c:v>
                </c:pt>
                <c:pt idx="1226">
                  <c:v>3.8739999999999997E-2</c:v>
                </c:pt>
                <c:pt idx="1227">
                  <c:v>0</c:v>
                </c:pt>
                <c:pt idx="1228">
                  <c:v>0.29299999999999998</c:v>
                </c:pt>
                <c:pt idx="1229">
                  <c:v>9.0909090909090905E-3</c:v>
                </c:pt>
                <c:pt idx="1230">
                  <c:v>0</c:v>
                </c:pt>
                <c:pt idx="1231">
                  <c:v>0</c:v>
                </c:pt>
                <c:pt idx="1232">
                  <c:v>8.0000000000000002E-3</c:v>
                </c:pt>
                <c:pt idx="1233">
                  <c:v>0.11600000000000001</c:v>
                </c:pt>
                <c:pt idx="1234">
                  <c:v>0</c:v>
                </c:pt>
                <c:pt idx="1235">
                  <c:v>2.787363950092912E-2</c:v>
                </c:pt>
                <c:pt idx="1236">
                  <c:v>0</c:v>
                </c:pt>
                <c:pt idx="1237">
                  <c:v>0</c:v>
                </c:pt>
                <c:pt idx="1238">
                  <c:v>0.17799999999999999</c:v>
                </c:pt>
                <c:pt idx="1239">
                  <c:v>0</c:v>
                </c:pt>
                <c:pt idx="1240">
                  <c:v>3.0124999999999999E-2</c:v>
                </c:pt>
                <c:pt idx="1241">
                  <c:v>0.50739999999999996</c:v>
                </c:pt>
                <c:pt idx="1242">
                  <c:v>5.4884742041712408E-3</c:v>
                </c:pt>
                <c:pt idx="1243">
                  <c:v>0.14091666666666666</c:v>
                </c:pt>
                <c:pt idx="1244">
                  <c:v>1.038</c:v>
                </c:pt>
                <c:pt idx="1245">
                  <c:v>1.2024999999999999</c:v>
                </c:pt>
                <c:pt idx="1246">
                  <c:v>1.17</c:v>
                </c:pt>
                <c:pt idx="1247">
                  <c:v>1.2214285714285715</c:v>
                </c:pt>
                <c:pt idx="1248">
                  <c:v>1.5164</c:v>
                </c:pt>
                <c:pt idx="1249">
                  <c:v>1.0444</c:v>
                </c:pt>
                <c:pt idx="1250">
                  <c:v>2.0015333333333332</c:v>
                </c:pt>
                <c:pt idx="1251">
                  <c:v>1.018</c:v>
                </c:pt>
                <c:pt idx="1252">
                  <c:v>1.3765714285714286</c:v>
                </c:pt>
                <c:pt idx="1253">
                  <c:v>3038.3319999999999</c:v>
                </c:pt>
                <c:pt idx="1254">
                  <c:v>1.9885074626865671</c:v>
                </c:pt>
                <c:pt idx="1255">
                  <c:v>2.0236666666666667</c:v>
                </c:pt>
                <c:pt idx="1256">
                  <c:v>1.1796376666666666</c:v>
                </c:pt>
                <c:pt idx="1257">
                  <c:v>2.9472727272727273</c:v>
                </c:pt>
                <c:pt idx="1258">
                  <c:v>2.1314633333333335</c:v>
                </c:pt>
                <c:pt idx="1259">
                  <c:v>1.0424</c:v>
                </c:pt>
                <c:pt idx="1260">
                  <c:v>1.1366666666666667</c:v>
                </c:pt>
                <c:pt idx="1261">
                  <c:v>1.0125</c:v>
                </c:pt>
                <c:pt idx="1262">
                  <c:v>1.2541538461538462</c:v>
                </c:pt>
                <c:pt idx="1263">
                  <c:v>1.19</c:v>
                </c:pt>
                <c:pt idx="1264">
                  <c:v>1.6646153846153846</c:v>
                </c:pt>
                <c:pt idx="1265">
                  <c:v>1.1914771428571429</c:v>
                </c:pt>
                <c:pt idx="1266">
                  <c:v>1.0047368421052632</c:v>
                </c:pt>
                <c:pt idx="1267">
                  <c:v>1.018</c:v>
                </c:pt>
                <c:pt idx="1268">
                  <c:v>1.1666666666666667</c:v>
                </c:pt>
                <c:pt idx="1269">
                  <c:v>1.0864893617021276</c:v>
                </c:pt>
                <c:pt idx="1270">
                  <c:v>1.1472</c:v>
                </c:pt>
                <c:pt idx="1271">
                  <c:v>1.018</c:v>
                </c:pt>
                <c:pt idx="1272">
                  <c:v>1.06</c:v>
                </c:pt>
                <c:pt idx="1273">
                  <c:v>1.0349999999999999</c:v>
                </c:pt>
                <c:pt idx="1274">
                  <c:v>1.5497535999999998</c:v>
                </c:pt>
                <c:pt idx="1275">
                  <c:v>1.6214066666666667</c:v>
                </c:pt>
                <c:pt idx="1276">
                  <c:v>1.0442100000000001</c:v>
                </c:pt>
                <c:pt idx="1277">
                  <c:v>1.0612433333333333</c:v>
                </c:pt>
                <c:pt idx="1278">
                  <c:v>1.5493846153846154</c:v>
                </c:pt>
                <c:pt idx="1279">
                  <c:v>1.1077157238734421</c:v>
                </c:pt>
                <c:pt idx="1280">
                  <c:v>1.1091186666666666</c:v>
                </c:pt>
                <c:pt idx="1281">
                  <c:v>1.1071428571428572</c:v>
                </c:pt>
                <c:pt idx="1282">
                  <c:v>1.2361333333333333</c:v>
                </c:pt>
                <c:pt idx="1283">
                  <c:v>2.1105</c:v>
                </c:pt>
                <c:pt idx="1284">
                  <c:v>1.01</c:v>
                </c:pt>
                <c:pt idx="1285">
                  <c:v>1.0165</c:v>
                </c:pt>
                <c:pt idx="1286">
                  <c:v>1.0833333333333333</c:v>
                </c:pt>
                <c:pt idx="1287">
                  <c:v>2.42</c:v>
                </c:pt>
                <c:pt idx="1288">
                  <c:v>1.0044999999999999</c:v>
                </c:pt>
                <c:pt idx="1289">
                  <c:v>1.2506666666666666</c:v>
                </c:pt>
                <c:pt idx="1290">
                  <c:v>1.0857142857142856</c:v>
                </c:pt>
                <c:pt idx="1291">
                  <c:v>1.4570000000000001</c:v>
                </c:pt>
                <c:pt idx="1292">
                  <c:v>1.1000000000000001</c:v>
                </c:pt>
                <c:pt idx="1293">
                  <c:v>1.0223333333333333</c:v>
                </c:pt>
                <c:pt idx="1294">
                  <c:v>1.22</c:v>
                </c:pt>
                <c:pt idx="1295">
                  <c:v>1.0196000000000001</c:v>
                </c:pt>
                <c:pt idx="1296">
                  <c:v>1.411764705882353</c:v>
                </c:pt>
                <c:pt idx="1297">
                  <c:v>1.0952500000000001</c:v>
                </c:pt>
                <c:pt idx="1298">
                  <c:v>1.0465</c:v>
                </c:pt>
                <c:pt idx="1299">
                  <c:v>1.24</c:v>
                </c:pt>
                <c:pt idx="1300">
                  <c:v>1.35</c:v>
                </c:pt>
                <c:pt idx="1301">
                  <c:v>1.0275000000000001</c:v>
                </c:pt>
                <c:pt idx="1302">
                  <c:v>1</c:v>
                </c:pt>
                <c:pt idx="1303">
                  <c:v>1.3026085714285716</c:v>
                </c:pt>
                <c:pt idx="1304">
                  <c:v>0.39627499999999999</c:v>
                </c:pt>
                <c:pt idx="1305">
                  <c:v>0.25976666666666665</c:v>
                </c:pt>
                <c:pt idx="1306">
                  <c:v>0.65246363636363636</c:v>
                </c:pt>
                <c:pt idx="1307">
                  <c:v>0.11514000000000001</c:v>
                </c:pt>
                <c:pt idx="1308">
                  <c:v>0.11360000000000001</c:v>
                </c:pt>
                <c:pt idx="1309">
                  <c:v>1.1199130434782609</c:v>
                </c:pt>
                <c:pt idx="1310">
                  <c:v>0.155</c:v>
                </c:pt>
                <c:pt idx="1311">
                  <c:v>0.32028000000000001</c:v>
                </c:pt>
                <c:pt idx="1312">
                  <c:v>6.0869565217391303E-3</c:v>
                </c:pt>
                <c:pt idx="1313">
                  <c:v>0.31114999999999998</c:v>
                </c:pt>
                <c:pt idx="1314">
                  <c:v>1.1266666666666666E-2</c:v>
                </c:pt>
                <c:pt idx="1315">
                  <c:v>0.40404000000000001</c:v>
                </c:pt>
                <c:pt idx="1316">
                  <c:v>1.3333333333333333E-5</c:v>
                </c:pt>
                <c:pt idx="1317">
                  <c:v>5.7334999999999997E-2</c:v>
                </c:pt>
                <c:pt idx="1318">
                  <c:v>0.15325</c:v>
                </c:pt>
                <c:pt idx="1319">
                  <c:v>0.15103448275862069</c:v>
                </c:pt>
                <c:pt idx="1320">
                  <c:v>5.0299999999999997E-3</c:v>
                </c:pt>
                <c:pt idx="1321">
                  <c:v>1.3028138528138528E-2</c:v>
                </c:pt>
                <c:pt idx="1322">
                  <c:v>3.0285714285714286E-3</c:v>
                </c:pt>
                <c:pt idx="1323">
                  <c:v>8.8800000000000004E-2</c:v>
                </c:pt>
                <c:pt idx="1324">
                  <c:v>9.8400000000000001E-2</c:v>
                </c:pt>
                <c:pt idx="1325">
                  <c:v>2.4299999999999999E-2</c:v>
                </c:pt>
                <c:pt idx="1326">
                  <c:v>1.1299999999999999E-2</c:v>
                </c:pt>
                <c:pt idx="1327">
                  <c:v>3.5520833333333335E-2</c:v>
                </c:pt>
                <c:pt idx="1328">
                  <c:v>2.3306666666666667E-2</c:v>
                </c:pt>
                <c:pt idx="1329">
                  <c:v>8.1600000000000006E-3</c:v>
                </c:pt>
                <c:pt idx="1330">
                  <c:v>0.22494285714285714</c:v>
                </c:pt>
                <c:pt idx="1331">
                  <c:v>1.3668E-2</c:v>
                </c:pt>
                <c:pt idx="1332">
                  <c:v>0</c:v>
                </c:pt>
                <c:pt idx="1333">
                  <c:v>0</c:v>
                </c:pt>
                <c:pt idx="1334">
                  <c:v>0.10754135338345865</c:v>
                </c:pt>
                <c:pt idx="1335">
                  <c:v>0.1976</c:v>
                </c:pt>
                <c:pt idx="1336">
                  <c:v>0.84946999999999995</c:v>
                </c:pt>
                <c:pt idx="1337">
                  <c:v>0.49381999999999998</c:v>
                </c:pt>
                <c:pt idx="1338">
                  <c:v>3.3033333333333331E-2</c:v>
                </c:pt>
                <c:pt idx="1339">
                  <c:v>6.6339999999999996E-2</c:v>
                </c:pt>
                <c:pt idx="1340">
                  <c:v>0</c:v>
                </c:pt>
                <c:pt idx="1341">
                  <c:v>0.7036</c:v>
                </c:pt>
                <c:pt idx="1342">
                  <c:v>2E-3</c:v>
                </c:pt>
                <c:pt idx="1343">
                  <c:v>1.02298</c:v>
                </c:pt>
                <c:pt idx="1344">
                  <c:v>3.7773333333333334</c:v>
                </c:pt>
                <c:pt idx="1345">
                  <c:v>1.25</c:v>
                </c:pt>
                <c:pt idx="1346">
                  <c:v>1.473265306122449</c:v>
                </c:pt>
                <c:pt idx="1347">
                  <c:v>1.022</c:v>
                </c:pt>
                <c:pt idx="1348">
                  <c:v>1.018723404255319</c:v>
                </c:pt>
                <c:pt idx="1349">
                  <c:v>2.0419999999999998</c:v>
                </c:pt>
                <c:pt idx="1350">
                  <c:v>1.0405</c:v>
                </c:pt>
                <c:pt idx="1351">
                  <c:v>1.0126500000000001</c:v>
                </c:pt>
                <c:pt idx="1352">
                  <c:v>1.3613999999999999</c:v>
                </c:pt>
                <c:pt idx="1353">
                  <c:v>1.3360000000000001</c:v>
                </c:pt>
                <c:pt idx="1354">
                  <c:v>1.3025</c:v>
                </c:pt>
                <c:pt idx="1355">
                  <c:v>1.2267999999999999</c:v>
                </c:pt>
                <c:pt idx="1356">
                  <c:v>1.8281058823529412</c:v>
                </c:pt>
                <c:pt idx="1357">
                  <c:v>1.2529999999999999</c:v>
                </c:pt>
                <c:pt idx="1358">
                  <c:v>1.1166666666666667</c:v>
                </c:pt>
                <c:pt idx="1359">
                  <c:v>1.1575757575757575</c:v>
                </c:pt>
                <c:pt idx="1360">
                  <c:v>1.732</c:v>
                </c:pt>
                <c:pt idx="1361">
                  <c:v>1.2598333333333334</c:v>
                </c:pt>
                <c:pt idx="1362">
                  <c:v>1.091</c:v>
                </c:pt>
                <c:pt idx="1363">
                  <c:v>1</c:v>
                </c:pt>
                <c:pt idx="1364">
                  <c:v>1.1864285714285714</c:v>
                </c:pt>
                <c:pt idx="1365">
                  <c:v>1.0026666666666666</c:v>
                </c:pt>
                <c:pt idx="1366">
                  <c:v>1.2648920000000001</c:v>
                </c:pt>
                <c:pt idx="1367">
                  <c:v>1.1426000000000001</c:v>
                </c:pt>
                <c:pt idx="1368">
                  <c:v>1.107</c:v>
                </c:pt>
                <c:pt idx="1369">
                  <c:v>1.0534805315203954</c:v>
                </c:pt>
                <c:pt idx="1370">
                  <c:v>1.0366666666666666</c:v>
                </c:pt>
                <c:pt idx="1371">
                  <c:v>1.0708672667523933</c:v>
                </c:pt>
                <c:pt idx="1372">
                  <c:v>1.24</c:v>
                </c:pt>
                <c:pt idx="1373">
                  <c:v>1.0501</c:v>
                </c:pt>
                <c:pt idx="1374">
                  <c:v>1.8946666666666667</c:v>
                </c:pt>
                <c:pt idx="1375">
                  <c:v>1.7132499999999999</c:v>
                </c:pt>
                <c:pt idx="1376">
                  <c:v>2.5248648648648651</c:v>
                </c:pt>
                <c:pt idx="1377">
                  <c:v>1.1615384615384616</c:v>
                </c:pt>
                <c:pt idx="1378">
                  <c:v>2.0335000000000001</c:v>
                </c:pt>
                <c:pt idx="1379">
                  <c:v>1.1160000000000001</c:v>
                </c:pt>
                <c:pt idx="1380">
                  <c:v>4.24</c:v>
                </c:pt>
                <c:pt idx="1381">
                  <c:v>1.071</c:v>
                </c:pt>
                <c:pt idx="1382">
                  <c:v>1.043625</c:v>
                </c:pt>
                <c:pt idx="1383">
                  <c:v>2.124090909090909</c:v>
                </c:pt>
                <c:pt idx="1384">
                  <c:v>1.2408571428571429</c:v>
                </c:pt>
                <c:pt idx="1385">
                  <c:v>1.10406125</c:v>
                </c:pt>
                <c:pt idx="1386">
                  <c:v>2.1875</c:v>
                </c:pt>
                <c:pt idx="1387">
                  <c:v>1.36625</c:v>
                </c:pt>
                <c:pt idx="1388">
                  <c:v>1.348074</c:v>
                </c:pt>
                <c:pt idx="1389">
                  <c:v>1.454</c:v>
                </c:pt>
                <c:pt idx="1390">
                  <c:v>1.0910714285714285</c:v>
                </c:pt>
                <c:pt idx="1391">
                  <c:v>1.1020000000000001</c:v>
                </c:pt>
                <c:pt idx="1392">
                  <c:v>1.1364000000000001</c:v>
                </c:pt>
                <c:pt idx="1393">
                  <c:v>1.0235000000000001</c:v>
                </c:pt>
                <c:pt idx="1394">
                  <c:v>1.2213333333333334</c:v>
                </c:pt>
                <c:pt idx="1395">
                  <c:v>1.1188571428571428</c:v>
                </c:pt>
                <c:pt idx="1396">
                  <c:v>1.073</c:v>
                </c:pt>
                <c:pt idx="1397">
                  <c:v>1.1385000000000001</c:v>
                </c:pt>
                <c:pt idx="1398">
                  <c:v>1.0968181818181819</c:v>
                </c:pt>
                <c:pt idx="1399">
                  <c:v>1.2614444444444444</c:v>
                </c:pt>
                <c:pt idx="1400">
                  <c:v>1.6742857142857144</c:v>
                </c:pt>
                <c:pt idx="1401">
                  <c:v>4.9652000000000003</c:v>
                </c:pt>
                <c:pt idx="1402">
                  <c:v>1.0915999999999999</c:v>
                </c:pt>
                <c:pt idx="1403">
                  <c:v>1.0257499999999999</c:v>
                </c:pt>
                <c:pt idx="1404">
                  <c:v>1.6620689655172414E-2</c:v>
                </c:pt>
                <c:pt idx="1405">
                  <c:v>4.1999999999999997E-3</c:v>
                </c:pt>
                <c:pt idx="1406">
                  <c:v>1.25E-3</c:v>
                </c:pt>
                <c:pt idx="1407">
                  <c:v>5.0000000000000001E-3</c:v>
                </c:pt>
                <c:pt idx="1408">
                  <c:v>7.1999999999999995E-2</c:v>
                </c:pt>
                <c:pt idx="1409">
                  <c:v>0</c:v>
                </c:pt>
                <c:pt idx="1410">
                  <c:v>1.6666666666666666E-4</c:v>
                </c:pt>
                <c:pt idx="1411">
                  <c:v>2.3333333333333335E-3</c:v>
                </c:pt>
                <c:pt idx="1412">
                  <c:v>4.5714285714285714E-2</c:v>
                </c:pt>
                <c:pt idx="1413">
                  <c:v>0.05</c:v>
                </c:pt>
                <c:pt idx="1414">
                  <c:v>2E-3</c:v>
                </c:pt>
                <c:pt idx="1415">
                  <c:v>0.18181818181818182</c:v>
                </c:pt>
                <c:pt idx="1416">
                  <c:v>0</c:v>
                </c:pt>
                <c:pt idx="1417">
                  <c:v>1.2222222222222223E-2</c:v>
                </c:pt>
                <c:pt idx="1418">
                  <c:v>2E-3</c:v>
                </c:pt>
                <c:pt idx="1419">
                  <c:v>7.0634920634920634E-2</c:v>
                </c:pt>
                <c:pt idx="1420">
                  <c:v>2.7272727272727271E-2</c:v>
                </c:pt>
                <c:pt idx="1421">
                  <c:v>1E-3</c:v>
                </c:pt>
                <c:pt idx="1422">
                  <c:v>1.0399999999999999E-3</c:v>
                </c:pt>
                <c:pt idx="1423">
                  <c:v>3.3333333333333335E-3</c:v>
                </c:pt>
                <c:pt idx="1424">
                  <c:v>0.2036</c:v>
                </c:pt>
                <c:pt idx="1425">
                  <c:v>0</c:v>
                </c:pt>
                <c:pt idx="1426">
                  <c:v>0</c:v>
                </c:pt>
                <c:pt idx="1427">
                  <c:v>8.3799999999999999E-2</c:v>
                </c:pt>
                <c:pt idx="1428">
                  <c:v>4.4999999999999998E-2</c:v>
                </c:pt>
                <c:pt idx="1429">
                  <c:v>0</c:v>
                </c:pt>
                <c:pt idx="1430">
                  <c:v>8.0600000000000005E-2</c:v>
                </c:pt>
                <c:pt idx="1431">
                  <c:v>0.31947058823529412</c:v>
                </c:pt>
                <c:pt idx="1432">
                  <c:v>0</c:v>
                </c:pt>
                <c:pt idx="1433">
                  <c:v>6.7083333333333328E-2</c:v>
                </c:pt>
                <c:pt idx="1434">
                  <c:v>9.987804878048781E-2</c:v>
                </c:pt>
                <c:pt idx="1435">
                  <c:v>1E-3</c:v>
                </c:pt>
                <c:pt idx="1436">
                  <c:v>7.7000000000000002E-3</c:v>
                </c:pt>
                <c:pt idx="1437">
                  <c:v>0.26900000000000002</c:v>
                </c:pt>
                <c:pt idx="1438">
                  <c:v>0.03</c:v>
                </c:pt>
                <c:pt idx="1439">
                  <c:v>6.6055045871559637E-2</c:v>
                </c:pt>
                <c:pt idx="1440">
                  <c:v>7.6923076923076926E-5</c:v>
                </c:pt>
                <c:pt idx="1441">
                  <c:v>1.1222222222222222E-2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1.4999999999999999E-4</c:v>
                </c:pt>
                <c:pt idx="1448">
                  <c:v>0</c:v>
                </c:pt>
                <c:pt idx="1449">
                  <c:v>0</c:v>
                </c:pt>
                <c:pt idx="1450">
                  <c:v>1.0000000000000001E-5</c:v>
                </c:pt>
                <c:pt idx="1451">
                  <c:v>1.0554089709762533E-4</c:v>
                </c:pt>
                <c:pt idx="1452">
                  <c:v>0</c:v>
                </c:pt>
                <c:pt idx="1453">
                  <c:v>0</c:v>
                </c:pt>
                <c:pt idx="1454">
                  <c:v>8.5714285714285719E-3</c:v>
                </c:pt>
                <c:pt idx="1455">
                  <c:v>0.105</c:v>
                </c:pt>
                <c:pt idx="1456">
                  <c:v>2.9000000000000001E-2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1.012446</c:v>
                </c:pt>
                <c:pt idx="1462">
                  <c:v>1.085175</c:v>
                </c:pt>
                <c:pt idx="1463">
                  <c:v>1.4766666666666666</c:v>
                </c:pt>
                <c:pt idx="1464">
                  <c:v>1.6319999999999999</c:v>
                </c:pt>
                <c:pt idx="1465">
                  <c:v>4.5641449999999999</c:v>
                </c:pt>
                <c:pt idx="1466">
                  <c:v>1.0787731249999999</c:v>
                </c:pt>
                <c:pt idx="1467">
                  <c:v>1.1508</c:v>
                </c:pt>
                <c:pt idx="1468">
                  <c:v>1.0236842105263158</c:v>
                </c:pt>
                <c:pt idx="1469">
                  <c:v>1.0842485875706214</c:v>
                </c:pt>
                <c:pt idx="1470">
                  <c:v>1.2513333333333334</c:v>
                </c:pt>
                <c:pt idx="1471">
                  <c:v>1.03840625</c:v>
                </c:pt>
                <c:pt idx="1472">
                  <c:v>1.3870400000000001</c:v>
                </c:pt>
                <c:pt idx="1473">
                  <c:v>1.20516</c:v>
                </c:pt>
                <c:pt idx="1474">
                  <c:v>1.1226666666666667</c:v>
                </c:pt>
                <c:pt idx="1475">
                  <c:v>1.8866966666666667</c:v>
                </c:pt>
                <c:pt idx="1476">
                  <c:v>6.6155466666666669</c:v>
                </c:pt>
                <c:pt idx="1477">
                  <c:v>1.1131</c:v>
                </c:pt>
                <c:pt idx="1478">
                  <c:v>11.8161422</c:v>
                </c:pt>
                <c:pt idx="1479">
                  <c:v>1.37375</c:v>
                </c:pt>
                <c:pt idx="1480">
                  <c:v>1.170404</c:v>
                </c:pt>
                <c:pt idx="1481">
                  <c:v>2.1000000000000001E-2</c:v>
                </c:pt>
                <c:pt idx="1482">
                  <c:v>1E-3</c:v>
                </c:pt>
                <c:pt idx="1483">
                  <c:v>7.1428571428571426E-3</c:v>
                </c:pt>
                <c:pt idx="1484">
                  <c:v>0</c:v>
                </c:pt>
                <c:pt idx="1485">
                  <c:v>2.2388059701492536E-2</c:v>
                </c:pt>
                <c:pt idx="1486">
                  <c:v>2.3999999999999998E-3</c:v>
                </c:pt>
                <c:pt idx="1487">
                  <c:v>0</c:v>
                </c:pt>
                <c:pt idx="1488">
                  <c:v>2.4E-2</c:v>
                </c:pt>
                <c:pt idx="1489">
                  <c:v>0</c:v>
                </c:pt>
                <c:pt idx="1490">
                  <c:v>0.30862068965517242</c:v>
                </c:pt>
                <c:pt idx="1491">
                  <c:v>8.3333333333333329E-2</c:v>
                </c:pt>
                <c:pt idx="1492">
                  <c:v>7.4999999999999997E-3</c:v>
                </c:pt>
                <c:pt idx="1493">
                  <c:v>0</c:v>
                </c:pt>
                <c:pt idx="1494">
                  <c:v>8.8999999999999996E-2</c:v>
                </c:pt>
                <c:pt idx="1495">
                  <c:v>0</c:v>
                </c:pt>
                <c:pt idx="1496">
                  <c:v>0</c:v>
                </c:pt>
                <c:pt idx="1497">
                  <c:v>6.666666666666667E-5</c:v>
                </c:pt>
                <c:pt idx="1498">
                  <c:v>1.9E-2</c:v>
                </c:pt>
                <c:pt idx="1499">
                  <c:v>2.5000000000000001E-3</c:v>
                </c:pt>
                <c:pt idx="1500">
                  <c:v>0.25035714285714283</c:v>
                </c:pt>
                <c:pt idx="1501">
                  <c:v>1.6633076923076924</c:v>
                </c:pt>
                <c:pt idx="1502">
                  <c:v>1.0144545454545455</c:v>
                </c:pt>
                <c:pt idx="1503">
                  <c:v>1.0789146666666667</c:v>
                </c:pt>
                <c:pt idx="1504">
                  <c:v>2.7793846153846156</c:v>
                </c:pt>
                <c:pt idx="1505">
                  <c:v>1.0358125</c:v>
                </c:pt>
                <c:pt idx="1506">
                  <c:v>1.1140000000000001</c:v>
                </c:pt>
                <c:pt idx="1507">
                  <c:v>2.15</c:v>
                </c:pt>
                <c:pt idx="1508">
                  <c:v>1.1076216216216217</c:v>
                </c:pt>
                <c:pt idx="1509">
                  <c:v>1.2364125714285714</c:v>
                </c:pt>
                <c:pt idx="1510">
                  <c:v>1.0103500000000001</c:v>
                </c:pt>
                <c:pt idx="1511">
                  <c:v>1.1179285714285714</c:v>
                </c:pt>
                <c:pt idx="1512">
                  <c:v>5.5877142857142861</c:v>
                </c:pt>
                <c:pt idx="1513">
                  <c:v>1.5001875</c:v>
                </c:pt>
                <c:pt idx="1514">
                  <c:v>1.0647599999999999</c:v>
                </c:pt>
                <c:pt idx="1515">
                  <c:v>1.57189</c:v>
                </c:pt>
                <c:pt idx="1516">
                  <c:v>1.0865882352941176</c:v>
                </c:pt>
                <c:pt idx="1517">
                  <c:v>1.6197999999999999</c:v>
                </c:pt>
                <c:pt idx="1518">
                  <c:v>2.0536666666666665</c:v>
                </c:pt>
                <c:pt idx="1519">
                  <c:v>1.033638888888889</c:v>
                </c:pt>
                <c:pt idx="1520">
                  <c:v>1.0347222222222223</c:v>
                </c:pt>
                <c:pt idx="1521">
                  <c:v>1.0681333333333334</c:v>
                </c:pt>
                <c:pt idx="1522">
                  <c:v>1.3896574712643677</c:v>
                </c:pt>
                <c:pt idx="1523">
                  <c:v>1.2484324324324325</c:v>
                </c:pt>
                <c:pt idx="1524">
                  <c:v>2.0699999999999998</c:v>
                </c:pt>
                <c:pt idx="1525">
                  <c:v>1.7400576923076922</c:v>
                </c:pt>
                <c:pt idx="1526">
                  <c:v>1.2032608695652174</c:v>
                </c:pt>
                <c:pt idx="1527">
                  <c:v>1.1044428571428573</c:v>
                </c:pt>
                <c:pt idx="1528">
                  <c:v>2.8156666666666665</c:v>
                </c:pt>
                <c:pt idx="1529">
                  <c:v>1.0067894736842105</c:v>
                </c:pt>
                <c:pt idx="1530">
                  <c:v>1.3482571428571428</c:v>
                </c:pt>
                <c:pt idx="1531">
                  <c:v>1.7595744680851064</c:v>
                </c:pt>
                <c:pt idx="1532">
                  <c:v>4.8402000000000003</c:v>
                </c:pt>
                <c:pt idx="1533">
                  <c:v>1.4514</c:v>
                </c:pt>
                <c:pt idx="1534">
                  <c:v>4.1773333333333333</c:v>
                </c:pt>
                <c:pt idx="1535">
                  <c:v>1.3242499999999999</c:v>
                </c:pt>
                <c:pt idx="1536">
                  <c:v>2.5030841666666666</c:v>
                </c:pt>
                <c:pt idx="1537">
                  <c:v>1.7989999999999999</c:v>
                </c:pt>
                <c:pt idx="1538">
                  <c:v>1.0262857142857142</c:v>
                </c:pt>
                <c:pt idx="1539">
                  <c:v>1.359861</c:v>
                </c:pt>
                <c:pt idx="1540">
                  <c:v>1.1786666666666668</c:v>
                </c:pt>
                <c:pt idx="1541">
                  <c:v>3.3333333333333332E-4</c:v>
                </c:pt>
                <c:pt idx="1542">
                  <c:v>0.04</c:v>
                </c:pt>
                <c:pt idx="1543">
                  <c:v>4.4444444444444444E-3</c:v>
                </c:pt>
                <c:pt idx="1544">
                  <c:v>0</c:v>
                </c:pt>
                <c:pt idx="1545">
                  <c:v>3.3333333333333332E-4</c:v>
                </c:pt>
                <c:pt idx="1546">
                  <c:v>0.28899999999999998</c:v>
                </c:pt>
                <c:pt idx="1547">
                  <c:v>0</c:v>
                </c:pt>
                <c:pt idx="1548">
                  <c:v>8.5714285714285715E-2</c:v>
                </c:pt>
                <c:pt idx="1549">
                  <c:v>0.34</c:v>
                </c:pt>
                <c:pt idx="1550">
                  <c:v>0.13466666666666666</c:v>
                </c:pt>
                <c:pt idx="1551">
                  <c:v>0</c:v>
                </c:pt>
                <c:pt idx="1552">
                  <c:v>0.49186046511627907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0.45133333333333331</c:v>
                </c:pt>
                <c:pt idx="1557">
                  <c:v>0.04</c:v>
                </c:pt>
                <c:pt idx="1558">
                  <c:v>4.6666666666666669E-2</c:v>
                </c:pt>
                <c:pt idx="1559">
                  <c:v>3.3333333333333335E-3</c:v>
                </c:pt>
                <c:pt idx="1560">
                  <c:v>3.7600000000000001E-2</c:v>
                </c:pt>
                <c:pt idx="1561">
                  <c:v>6.7000000000000002E-3</c:v>
                </c:pt>
                <c:pt idx="1562">
                  <c:v>0</c:v>
                </c:pt>
                <c:pt idx="1563">
                  <c:v>1.4166666666666666E-2</c:v>
                </c:pt>
                <c:pt idx="1564">
                  <c:v>1E-3</c:v>
                </c:pt>
                <c:pt idx="1565">
                  <c:v>2.5000000000000001E-2</c:v>
                </c:pt>
                <c:pt idx="1566">
                  <c:v>0.21249999999999999</c:v>
                </c:pt>
                <c:pt idx="1567">
                  <c:v>4.1176470588235294E-2</c:v>
                </c:pt>
                <c:pt idx="1568">
                  <c:v>0.13639999999999999</c:v>
                </c:pt>
                <c:pt idx="1569">
                  <c:v>0</c:v>
                </c:pt>
                <c:pt idx="1570">
                  <c:v>0.41399999999999998</c:v>
                </c:pt>
                <c:pt idx="1571">
                  <c:v>6.6115702479338841E-3</c:v>
                </c:pt>
                <c:pt idx="1572">
                  <c:v>0.05</c:v>
                </c:pt>
                <c:pt idx="1573">
                  <c:v>2.4777777777777777E-2</c:v>
                </c:pt>
                <c:pt idx="1574">
                  <c:v>5.0599999999999999E-2</c:v>
                </c:pt>
                <c:pt idx="1575">
                  <c:v>0.2291</c:v>
                </c:pt>
                <c:pt idx="1576">
                  <c:v>0.13</c:v>
                </c:pt>
                <c:pt idx="1577">
                  <c:v>5.4999999999999997E-3</c:v>
                </c:pt>
                <c:pt idx="1578">
                  <c:v>0.10806536636794939</c:v>
                </c:pt>
                <c:pt idx="1579">
                  <c:v>8.4008400840084006E-3</c:v>
                </c:pt>
                <c:pt idx="1580">
                  <c:v>0</c:v>
                </c:pt>
                <c:pt idx="1581">
                  <c:v>5.0000000000000001E-3</c:v>
                </c:pt>
                <c:pt idx="1582">
                  <c:v>9.2999999999999999E-2</c:v>
                </c:pt>
                <c:pt idx="1583">
                  <c:v>7.5000000000000002E-4</c:v>
                </c:pt>
                <c:pt idx="1584">
                  <c:v>0</c:v>
                </c:pt>
                <c:pt idx="1585">
                  <c:v>0.79</c:v>
                </c:pt>
                <c:pt idx="1586">
                  <c:v>0</c:v>
                </c:pt>
                <c:pt idx="1587">
                  <c:v>1.3333333333333334E-4</c:v>
                </c:pt>
                <c:pt idx="1588">
                  <c:v>0</c:v>
                </c:pt>
                <c:pt idx="1589">
                  <c:v>0</c:v>
                </c:pt>
                <c:pt idx="1590">
                  <c:v>1.7000000000000001E-2</c:v>
                </c:pt>
                <c:pt idx="1591">
                  <c:v>0.29228571428571426</c:v>
                </c:pt>
                <c:pt idx="1592">
                  <c:v>0</c:v>
                </c:pt>
                <c:pt idx="1593">
                  <c:v>1.3636363636363637E-4</c:v>
                </c:pt>
                <c:pt idx="1594">
                  <c:v>0.20499999999999999</c:v>
                </c:pt>
                <c:pt idx="1595">
                  <c:v>2.8E-3</c:v>
                </c:pt>
                <c:pt idx="1596">
                  <c:v>2.3076923076923078E-2</c:v>
                </c:pt>
                <c:pt idx="1597">
                  <c:v>0</c:v>
                </c:pt>
                <c:pt idx="1598">
                  <c:v>1.25E-3</c:v>
                </c:pt>
                <c:pt idx="1599">
                  <c:v>0</c:v>
                </c:pt>
                <c:pt idx="1600">
                  <c:v>7.3400000000000007E-2</c:v>
                </c:pt>
                <c:pt idx="1601">
                  <c:v>1.082492</c:v>
                </c:pt>
                <c:pt idx="1602">
                  <c:v>1.0016666666666667</c:v>
                </c:pt>
                <c:pt idx="1603">
                  <c:v>1.0003299999999999</c:v>
                </c:pt>
                <c:pt idx="1604">
                  <c:v>1.2210714285714286</c:v>
                </c:pt>
                <c:pt idx="1605">
                  <c:v>1.0069333333333335</c:v>
                </c:pt>
                <c:pt idx="1606">
                  <c:v>1.01004125</c:v>
                </c:pt>
                <c:pt idx="1607">
                  <c:v>1.4511000000000001</c:v>
                </c:pt>
                <c:pt idx="1608">
                  <c:v>1.0125</c:v>
                </c:pt>
                <c:pt idx="1609">
                  <c:v>1.1833333333333333</c:v>
                </c:pt>
                <c:pt idx="1610">
                  <c:v>2.7185000000000001</c:v>
                </c:pt>
                <c:pt idx="1611">
                  <c:v>1.25125</c:v>
                </c:pt>
                <c:pt idx="1612">
                  <c:v>1.1000000000000001</c:v>
                </c:pt>
                <c:pt idx="1613">
                  <c:v>1.0149999999999999</c:v>
                </c:pt>
                <c:pt idx="1614">
                  <c:v>1.0269999999999999</c:v>
                </c:pt>
                <c:pt idx="1615">
                  <c:v>1.1412500000000001</c:v>
                </c:pt>
                <c:pt idx="1616">
                  <c:v>1.042</c:v>
                </c:pt>
                <c:pt idx="1617">
                  <c:v>1.4585714285714286</c:v>
                </c:pt>
                <c:pt idx="1618">
                  <c:v>1.0506666666666666</c:v>
                </c:pt>
                <c:pt idx="1619">
                  <c:v>1.3333333333333333</c:v>
                </c:pt>
                <c:pt idx="1620">
                  <c:v>1.1299999999999999</c:v>
                </c:pt>
                <c:pt idx="1621">
                  <c:v>1.212</c:v>
                </c:pt>
                <c:pt idx="1622">
                  <c:v>1.0172463768115942</c:v>
                </c:pt>
                <c:pt idx="1623">
                  <c:v>1.0106666666666666</c:v>
                </c:pt>
                <c:pt idx="1624">
                  <c:v>1.18</c:v>
                </c:pt>
                <c:pt idx="1625">
                  <c:v>1.5533333333333332</c:v>
                </c:pt>
                <c:pt idx="1626">
                  <c:v>1.0118750000000001</c:v>
                </c:pt>
                <c:pt idx="1627">
                  <c:v>1.17</c:v>
                </c:pt>
                <c:pt idx="1628">
                  <c:v>1.00925</c:v>
                </c:pt>
                <c:pt idx="1629">
                  <c:v>1.0366666666666666</c:v>
                </c:pt>
                <c:pt idx="1630">
                  <c:v>2.6524999999999999</c:v>
                </c:pt>
                <c:pt idx="1631">
                  <c:v>1.5590999999999999</c:v>
                </c:pt>
                <c:pt idx="1632">
                  <c:v>1.0162500000000001</c:v>
                </c:pt>
                <c:pt idx="1633">
                  <c:v>1</c:v>
                </c:pt>
                <c:pt idx="1634">
                  <c:v>1.0049999999999999</c:v>
                </c:pt>
                <c:pt idx="1635">
                  <c:v>1.2529999999999999</c:v>
                </c:pt>
                <c:pt idx="1636">
                  <c:v>1.0355555555555556</c:v>
                </c:pt>
                <c:pt idx="1637">
                  <c:v>1.038</c:v>
                </c:pt>
                <c:pt idx="1638">
                  <c:v>1.05</c:v>
                </c:pt>
                <c:pt idx="1639">
                  <c:v>1</c:v>
                </c:pt>
                <c:pt idx="1640">
                  <c:v>1.6986000000000001</c:v>
                </c:pt>
                <c:pt idx="1641">
                  <c:v>1.014</c:v>
                </c:pt>
                <c:pt idx="1642">
                  <c:v>1</c:v>
                </c:pt>
                <c:pt idx="1643">
                  <c:v>1.2470000000000001</c:v>
                </c:pt>
                <c:pt idx="1644">
                  <c:v>1.095</c:v>
                </c:pt>
                <c:pt idx="1645">
                  <c:v>1.1080000000000001</c:v>
                </c:pt>
                <c:pt idx="1646">
                  <c:v>1.1020000000000001</c:v>
                </c:pt>
                <c:pt idx="1647">
                  <c:v>1.0471999999999999</c:v>
                </c:pt>
                <c:pt idx="1648">
                  <c:v>1.2526086956521738</c:v>
                </c:pt>
                <c:pt idx="1649">
                  <c:v>1.0058763157894737</c:v>
                </c:pt>
                <c:pt idx="1650">
                  <c:v>1.4155</c:v>
                </c:pt>
                <c:pt idx="1651">
                  <c:v>1.0075000000000001</c:v>
                </c:pt>
                <c:pt idx="1652">
                  <c:v>1.0066666666666666</c:v>
                </c:pt>
                <c:pt idx="1653">
                  <c:v>1.7423040000000001</c:v>
                </c:pt>
                <c:pt idx="1654">
                  <c:v>1.199090909090909</c:v>
                </c:pt>
                <c:pt idx="1655">
                  <c:v>1.4286666666666668</c:v>
                </c:pt>
                <c:pt idx="1656">
                  <c:v>1.0033493333333334</c:v>
                </c:pt>
                <c:pt idx="1657">
                  <c:v>1.0493380000000001</c:v>
                </c:pt>
                <c:pt idx="1658">
                  <c:v>1.3223333333333334</c:v>
                </c:pt>
                <c:pt idx="1659">
                  <c:v>1.1279999999999999</c:v>
                </c:pt>
                <c:pt idx="1660">
                  <c:v>12.5375</c:v>
                </c:pt>
                <c:pt idx="1661">
                  <c:v>1.0250632911392406</c:v>
                </c:pt>
                <c:pt idx="1662">
                  <c:v>1.026375</c:v>
                </c:pt>
                <c:pt idx="1663">
                  <c:v>1.08</c:v>
                </c:pt>
                <c:pt idx="1664">
                  <c:v>1.2240879999999998</c:v>
                </c:pt>
                <c:pt idx="1665">
                  <c:v>1.1945714285714286</c:v>
                </c:pt>
                <c:pt idx="1666">
                  <c:v>1.6088</c:v>
                </c:pt>
                <c:pt idx="1667">
                  <c:v>1.2685294117647059</c:v>
                </c:pt>
                <c:pt idx="1668">
                  <c:v>1.026375</c:v>
                </c:pt>
                <c:pt idx="1669">
                  <c:v>1.3975</c:v>
                </c:pt>
                <c:pt idx="1670">
                  <c:v>1.026</c:v>
                </c:pt>
                <c:pt idx="1671">
                  <c:v>1.0067349999999999</c:v>
                </c:pt>
                <c:pt idx="1672">
                  <c:v>1.1294117647058823</c:v>
                </c:pt>
                <c:pt idx="1673">
                  <c:v>1.2809523809523808</c:v>
                </c:pt>
                <c:pt idx="1674">
                  <c:v>2.0169999999999999</c:v>
                </c:pt>
                <c:pt idx="1675">
                  <c:v>1.37416</c:v>
                </c:pt>
                <c:pt idx="1676">
                  <c:v>1.1533333333333333</c:v>
                </c:pt>
                <c:pt idx="1677">
                  <c:v>1.1166666666666667</c:v>
                </c:pt>
                <c:pt idx="1678">
                  <c:v>1.1839999999999999</c:v>
                </c:pt>
                <c:pt idx="1679">
                  <c:v>1.75</c:v>
                </c:pt>
                <c:pt idx="1680">
                  <c:v>1.175</c:v>
                </c:pt>
                <c:pt idx="1681">
                  <c:v>1.0142212307692309</c:v>
                </c:pt>
                <c:pt idx="1682">
                  <c:v>0</c:v>
                </c:pt>
                <c:pt idx="1683">
                  <c:v>0.21714285714285714</c:v>
                </c:pt>
                <c:pt idx="1684">
                  <c:v>1.0912500000000001</c:v>
                </c:pt>
                <c:pt idx="1685">
                  <c:v>1.0285714285714285</c:v>
                </c:pt>
                <c:pt idx="1686">
                  <c:v>3.5999999999999999E-3</c:v>
                </c:pt>
                <c:pt idx="1687">
                  <c:v>0.3125</c:v>
                </c:pt>
                <c:pt idx="1688">
                  <c:v>0.443</c:v>
                </c:pt>
                <c:pt idx="1689">
                  <c:v>1</c:v>
                </c:pt>
                <c:pt idx="1690">
                  <c:v>0.254</c:v>
                </c:pt>
                <c:pt idx="1691">
                  <c:v>0.33473333333333333</c:v>
                </c:pt>
                <c:pt idx="1692">
                  <c:v>0.47799999999999998</c:v>
                </c:pt>
                <c:pt idx="1693">
                  <c:v>9.3333333333333338E-2</c:v>
                </c:pt>
                <c:pt idx="1694">
                  <c:v>5.0000000000000001E-4</c:v>
                </c:pt>
                <c:pt idx="1695">
                  <c:v>0.11708333333333333</c:v>
                </c:pt>
                <c:pt idx="1696">
                  <c:v>0</c:v>
                </c:pt>
                <c:pt idx="1697">
                  <c:v>0.20208000000000001</c:v>
                </c:pt>
                <c:pt idx="1698">
                  <c:v>0</c:v>
                </c:pt>
                <c:pt idx="1699">
                  <c:v>4.2311459353574929E-2</c:v>
                </c:pt>
                <c:pt idx="1700">
                  <c:v>0.2606</c:v>
                </c:pt>
                <c:pt idx="1701">
                  <c:v>1.9801980198019802E-3</c:v>
                </c:pt>
                <c:pt idx="1702">
                  <c:v>6.0606060606060605E-5</c:v>
                </c:pt>
                <c:pt idx="1703">
                  <c:v>1.0200000000000001E-2</c:v>
                </c:pt>
                <c:pt idx="1704">
                  <c:v>0.65100000000000002</c:v>
                </c:pt>
                <c:pt idx="1705">
                  <c:v>0</c:v>
                </c:pt>
                <c:pt idx="1706">
                  <c:v>0</c:v>
                </c:pt>
                <c:pt idx="1707">
                  <c:v>9.74E-2</c:v>
                </c:pt>
                <c:pt idx="1708">
                  <c:v>0</c:v>
                </c:pt>
                <c:pt idx="1709">
                  <c:v>4.8571428571428571E-2</c:v>
                </c:pt>
                <c:pt idx="1710">
                  <c:v>6.7999999999999996E-3</c:v>
                </c:pt>
                <c:pt idx="1711">
                  <c:v>0.105</c:v>
                </c:pt>
                <c:pt idx="1712">
                  <c:v>0</c:v>
                </c:pt>
                <c:pt idx="1713">
                  <c:v>1.6666666666666666E-2</c:v>
                </c:pt>
                <c:pt idx="1714">
                  <c:v>7.868E-2</c:v>
                </c:pt>
                <c:pt idx="1715">
                  <c:v>2.2000000000000001E-3</c:v>
                </c:pt>
                <c:pt idx="1716">
                  <c:v>7.4999999999999997E-2</c:v>
                </c:pt>
                <c:pt idx="1717">
                  <c:v>0.42725880551301687</c:v>
                </c:pt>
                <c:pt idx="1718">
                  <c:v>2.142857142857143E-3</c:v>
                </c:pt>
                <c:pt idx="1719">
                  <c:v>8.7500000000000008E-3</c:v>
                </c:pt>
                <c:pt idx="1720">
                  <c:v>5.6250000000000001E-2</c:v>
                </c:pt>
                <c:pt idx="1721">
                  <c:v>0</c:v>
                </c:pt>
                <c:pt idx="1722">
                  <c:v>3.4722222222222224E-4</c:v>
                </c:pt>
                <c:pt idx="1723">
                  <c:v>6.5000000000000002E-2</c:v>
                </c:pt>
                <c:pt idx="1724">
                  <c:v>5.8333333333333336E-3</c:v>
                </c:pt>
                <c:pt idx="1725">
                  <c:v>0.10181818181818182</c:v>
                </c:pt>
                <c:pt idx="1726">
                  <c:v>0.33784615384615385</c:v>
                </c:pt>
                <c:pt idx="1727">
                  <c:v>3.3333333333333332E-4</c:v>
                </c:pt>
                <c:pt idx="1728">
                  <c:v>0.68400000000000005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2.2222222222222223E-4</c:v>
                </c:pt>
                <c:pt idx="1735">
                  <c:v>0.11</c:v>
                </c:pt>
                <c:pt idx="1736">
                  <c:v>7.3333333333333332E-3</c:v>
                </c:pt>
                <c:pt idx="1737">
                  <c:v>0.21249999999999999</c:v>
                </c:pt>
                <c:pt idx="1738">
                  <c:v>4.0000000000000001E-3</c:v>
                </c:pt>
                <c:pt idx="1739">
                  <c:v>1E-3</c:v>
                </c:pt>
                <c:pt idx="1740">
                  <c:v>0</c:v>
                </c:pt>
                <c:pt idx="1741">
                  <c:v>1.1083333333333334</c:v>
                </c:pt>
                <c:pt idx="1742">
                  <c:v>1.0874999999999999</c:v>
                </c:pt>
                <c:pt idx="1743">
                  <c:v>1.0041666666666667</c:v>
                </c:pt>
                <c:pt idx="1744">
                  <c:v>1.1845454545454546</c:v>
                </c:pt>
                <c:pt idx="1745">
                  <c:v>1.1401428571428571</c:v>
                </c:pt>
                <c:pt idx="1746">
                  <c:v>1.4810000000000001</c:v>
                </c:pt>
                <c:pt idx="1747">
                  <c:v>1.0495555555555556</c:v>
                </c:pt>
                <c:pt idx="1748">
                  <c:v>1.29948</c:v>
                </c:pt>
                <c:pt idx="1749">
                  <c:v>1.2348756218905472</c:v>
                </c:pt>
                <c:pt idx="1750">
                  <c:v>2.0162</c:v>
                </c:pt>
                <c:pt idx="1751">
                  <c:v>1.0289999999999999</c:v>
                </c:pt>
                <c:pt idx="1752">
                  <c:v>2.6016666666666666</c:v>
                </c:pt>
                <c:pt idx="1753">
                  <c:v>1.08</c:v>
                </c:pt>
                <c:pt idx="1754">
                  <c:v>1.1052941176470588</c:v>
                </c:pt>
                <c:pt idx="1755">
                  <c:v>1.2</c:v>
                </c:pt>
                <c:pt idx="1756">
                  <c:v>1.0282909090909091</c:v>
                </c:pt>
                <c:pt idx="1757">
                  <c:v>1.1599999999999999</c:v>
                </c:pt>
                <c:pt idx="1758">
                  <c:v>1.147</c:v>
                </c:pt>
                <c:pt idx="1759">
                  <c:v>1.0660000000000001</c:v>
                </c:pt>
                <c:pt idx="1760">
                  <c:v>1.6544000000000001</c:v>
                </c:pt>
                <c:pt idx="1761">
                  <c:v>1.55</c:v>
                </c:pt>
                <c:pt idx="1762">
                  <c:v>8.85</c:v>
                </c:pt>
                <c:pt idx="1763">
                  <c:v>1.0190833333333333</c:v>
                </c:pt>
                <c:pt idx="1764">
                  <c:v>0.19600000000000001</c:v>
                </c:pt>
                <c:pt idx="1765">
                  <c:v>0.59467839999999994</c:v>
                </c:pt>
                <c:pt idx="1766">
                  <c:v>0</c:v>
                </c:pt>
                <c:pt idx="1767">
                  <c:v>0.4572</c:v>
                </c:pt>
                <c:pt idx="1768">
                  <c:v>3.7400000000000003E-2</c:v>
                </c:pt>
                <c:pt idx="1769">
                  <c:v>2.7025E-2</c:v>
                </c:pt>
                <c:pt idx="1770">
                  <c:v>0.56514285714285717</c:v>
                </c:pt>
                <c:pt idx="1771">
                  <c:v>0.21309523809523809</c:v>
                </c:pt>
                <c:pt idx="1772">
                  <c:v>0.156</c:v>
                </c:pt>
                <c:pt idx="1773">
                  <c:v>6.2566666666666673E-2</c:v>
                </c:pt>
                <c:pt idx="1774">
                  <c:v>0.4592</c:v>
                </c:pt>
                <c:pt idx="1775">
                  <c:v>0.65101538461538466</c:v>
                </c:pt>
                <c:pt idx="1776">
                  <c:v>6.7000000000000004E-2</c:v>
                </c:pt>
                <c:pt idx="1777">
                  <c:v>0.135625</c:v>
                </c:pt>
                <c:pt idx="1778">
                  <c:v>1.9900000000000001E-2</c:v>
                </c:pt>
                <c:pt idx="1779">
                  <c:v>0.36236363636363639</c:v>
                </c:pt>
                <c:pt idx="1780">
                  <c:v>0.39743333333333336</c:v>
                </c:pt>
                <c:pt idx="1781">
                  <c:v>0.25763636363636366</c:v>
                </c:pt>
                <c:pt idx="1782">
                  <c:v>0.15491428571428573</c:v>
                </c:pt>
                <c:pt idx="1783">
                  <c:v>0.236925</c:v>
                </c:pt>
                <c:pt idx="1784">
                  <c:v>0.39760000000000001</c:v>
                </c:pt>
                <c:pt idx="1785">
                  <c:v>0.20220833333333332</c:v>
                </c:pt>
                <c:pt idx="1786">
                  <c:v>0.47631578947368419</c:v>
                </c:pt>
                <c:pt idx="1787">
                  <c:v>0.15329999999999999</c:v>
                </c:pt>
                <c:pt idx="1788">
                  <c:v>1.3818181818181818E-2</c:v>
                </c:pt>
                <c:pt idx="1789">
                  <c:v>5.0000000000000001E-3</c:v>
                </c:pt>
                <c:pt idx="1790">
                  <c:v>4.9575757575757579E-2</c:v>
                </c:pt>
                <c:pt idx="1791">
                  <c:v>3.5666666666666666E-2</c:v>
                </c:pt>
                <c:pt idx="1792">
                  <c:v>0.61124000000000001</c:v>
                </c:pt>
                <c:pt idx="1793">
                  <c:v>1.3333333333333334E-2</c:v>
                </c:pt>
                <c:pt idx="1794">
                  <c:v>0.11077777777777778</c:v>
                </c:pt>
                <c:pt idx="1795">
                  <c:v>0.38735714285714284</c:v>
                </c:pt>
                <c:pt idx="1796">
                  <c:v>0.22052631578947368</c:v>
                </c:pt>
                <c:pt idx="1797">
                  <c:v>0.67549999999999999</c:v>
                </c:pt>
                <c:pt idx="1798">
                  <c:v>0.136375</c:v>
                </c:pt>
                <c:pt idx="1799">
                  <c:v>1.7457500000000001E-2</c:v>
                </c:pt>
                <c:pt idx="1800">
                  <c:v>0.20449632511889321</c:v>
                </c:pt>
                <c:pt idx="1801">
                  <c:v>0.13852941176470587</c:v>
                </c:pt>
                <c:pt idx="1802">
                  <c:v>0.48485714285714288</c:v>
                </c:pt>
                <c:pt idx="1803">
                  <c:v>0.308</c:v>
                </c:pt>
                <c:pt idx="1804">
                  <c:v>0.35174193548387095</c:v>
                </c:pt>
                <c:pt idx="1805">
                  <c:v>0.36404444444444445</c:v>
                </c:pt>
                <c:pt idx="1806">
                  <c:v>2.955E-2</c:v>
                </c:pt>
                <c:pt idx="1807">
                  <c:v>0.1106</c:v>
                </c:pt>
                <c:pt idx="1808">
                  <c:v>0.41407142857142859</c:v>
                </c:pt>
                <c:pt idx="1809">
                  <c:v>0.10857142857142857</c:v>
                </c:pt>
                <c:pt idx="1810">
                  <c:v>3.3333333333333333E-2</c:v>
                </c:pt>
                <c:pt idx="1811">
                  <c:v>7.407407407407407E-4</c:v>
                </c:pt>
                <c:pt idx="1812">
                  <c:v>0.13307692307692306</c:v>
                </c:pt>
                <c:pt idx="1813">
                  <c:v>0</c:v>
                </c:pt>
                <c:pt idx="1814">
                  <c:v>0.49183333333333334</c:v>
                </c:pt>
                <c:pt idx="1815">
                  <c:v>0</c:v>
                </c:pt>
                <c:pt idx="1816">
                  <c:v>2.036E-2</c:v>
                </c:pt>
                <c:pt idx="1817">
                  <c:v>0.52327777777777773</c:v>
                </c:pt>
                <c:pt idx="1818">
                  <c:v>0</c:v>
                </c:pt>
                <c:pt idx="1819">
                  <c:v>2.0833333333333332E-2</c:v>
                </c:pt>
                <c:pt idx="1820">
                  <c:v>6.565384615384616E-2</c:v>
                </c:pt>
                <c:pt idx="1821">
                  <c:v>1.3489</c:v>
                </c:pt>
                <c:pt idx="1822">
                  <c:v>1</c:v>
                </c:pt>
                <c:pt idx="1823">
                  <c:v>1.1585714285714286</c:v>
                </c:pt>
                <c:pt idx="1824">
                  <c:v>1.0006666666666666</c:v>
                </c:pt>
                <c:pt idx="1825">
                  <c:v>1.0505</c:v>
                </c:pt>
                <c:pt idx="1826">
                  <c:v>1.01</c:v>
                </c:pt>
                <c:pt idx="1827">
                  <c:v>1.0066250000000001</c:v>
                </c:pt>
                <c:pt idx="1828">
                  <c:v>1.0016</c:v>
                </c:pt>
                <c:pt idx="1829">
                  <c:v>1.6668333333333334</c:v>
                </c:pt>
                <c:pt idx="1830">
                  <c:v>1.0153333333333334</c:v>
                </c:pt>
                <c:pt idx="1831">
                  <c:v>1.03</c:v>
                </c:pt>
                <c:pt idx="1832">
                  <c:v>1.4285714285714286</c:v>
                </c:pt>
                <c:pt idx="1833">
                  <c:v>2.625</c:v>
                </c:pt>
                <c:pt idx="1834">
                  <c:v>1.1805000000000001</c:v>
                </c:pt>
                <c:pt idx="1835">
                  <c:v>1.04</c:v>
                </c:pt>
                <c:pt idx="1836">
                  <c:v>2.0034000000000001</c:v>
                </c:pt>
                <c:pt idx="1837">
                  <c:v>3.0683333333333334</c:v>
                </c:pt>
                <c:pt idx="1838">
                  <c:v>1.00149</c:v>
                </c:pt>
                <c:pt idx="1839">
                  <c:v>2.0529999999999999</c:v>
                </c:pt>
                <c:pt idx="1840">
                  <c:v>1.0888888888888888</c:v>
                </c:pt>
                <c:pt idx="1841">
                  <c:v>1.0175000000000001</c:v>
                </c:pt>
                <c:pt idx="1842">
                  <c:v>1.2524999999999999</c:v>
                </c:pt>
                <c:pt idx="1843">
                  <c:v>1.2400610000000001</c:v>
                </c:pt>
                <c:pt idx="1844">
                  <c:v>1.014</c:v>
                </c:pt>
                <c:pt idx="1845">
                  <c:v>1</c:v>
                </c:pt>
                <c:pt idx="1846">
                  <c:v>1.3792666666666666</c:v>
                </c:pt>
                <c:pt idx="1847">
                  <c:v>1.2088000000000001</c:v>
                </c:pt>
                <c:pt idx="1848">
                  <c:v>1.0736666666666668</c:v>
                </c:pt>
                <c:pt idx="1849">
                  <c:v>1.0033333333333334</c:v>
                </c:pt>
                <c:pt idx="1850">
                  <c:v>1.0152222222222222</c:v>
                </c:pt>
                <c:pt idx="1851">
                  <c:v>1.0007692307692309</c:v>
                </c:pt>
                <c:pt idx="1852">
                  <c:v>1.1696666666666666</c:v>
                </c:pt>
                <c:pt idx="1853">
                  <c:v>1.01875</c:v>
                </c:pt>
                <c:pt idx="1854">
                  <c:v>1.0212366666666666</c:v>
                </c:pt>
                <c:pt idx="1855">
                  <c:v>1.5405897142857143</c:v>
                </c:pt>
                <c:pt idx="1856">
                  <c:v>1.0125</c:v>
                </c:pt>
                <c:pt idx="1857">
                  <c:v>1</c:v>
                </c:pt>
                <c:pt idx="1858">
                  <c:v>1.0874800874800874</c:v>
                </c:pt>
                <c:pt idx="1859">
                  <c:v>1.3183333333333334</c:v>
                </c:pt>
                <c:pt idx="1860">
                  <c:v>1.3346666666666667</c:v>
                </c:pt>
                <c:pt idx="1861">
                  <c:v>0</c:v>
                </c:pt>
                <c:pt idx="1862">
                  <c:v>8.0833333333333326E-2</c:v>
                </c:pt>
                <c:pt idx="1863">
                  <c:v>4.0000000000000001E-3</c:v>
                </c:pt>
                <c:pt idx="1864">
                  <c:v>0.42892307692307691</c:v>
                </c:pt>
                <c:pt idx="1865">
                  <c:v>3.6363636363636364E-5</c:v>
                </c:pt>
                <c:pt idx="1866">
                  <c:v>5.0000000000000001E-3</c:v>
                </c:pt>
                <c:pt idx="1867">
                  <c:v>5.0000000000000001E-4</c:v>
                </c:pt>
                <c:pt idx="1868">
                  <c:v>4.8680000000000001E-2</c:v>
                </c:pt>
                <c:pt idx="1869">
                  <c:v>0</c:v>
                </c:pt>
                <c:pt idx="1870">
                  <c:v>0.10314285714285715</c:v>
                </c:pt>
                <c:pt idx="1871">
                  <c:v>0.7178461538461538</c:v>
                </c:pt>
                <c:pt idx="1872">
                  <c:v>1.06E-2</c:v>
                </c:pt>
                <c:pt idx="1873">
                  <c:v>4.4999999999999997E-3</c:v>
                </c:pt>
                <c:pt idx="1874">
                  <c:v>1.6249999999999999E-4</c:v>
                </c:pt>
                <c:pt idx="1875">
                  <c:v>5.1000000000000004E-3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1.1999999999999999E-3</c:v>
                </c:pt>
                <c:pt idx="1880">
                  <c:v>0.20080000000000001</c:v>
                </c:pt>
                <c:pt idx="1881">
                  <c:v>1.726845</c:v>
                </c:pt>
                <c:pt idx="1882">
                  <c:v>1.008955223880597</c:v>
                </c:pt>
                <c:pt idx="1883">
                  <c:v>1.0480480480480481</c:v>
                </c:pt>
                <c:pt idx="1884">
                  <c:v>1.351</c:v>
                </c:pt>
                <c:pt idx="1885">
                  <c:v>1.1632786885245903</c:v>
                </c:pt>
                <c:pt idx="1886">
                  <c:v>1.0208333333333333</c:v>
                </c:pt>
                <c:pt idx="1887">
                  <c:v>1.1116666666666666</c:v>
                </c:pt>
                <c:pt idx="1888">
                  <c:v>1.6608000000000001</c:v>
                </c:pt>
                <c:pt idx="1889">
                  <c:v>1.0660000000000001</c:v>
                </c:pt>
                <c:pt idx="1890">
                  <c:v>1.4458441666666668</c:v>
                </c:pt>
                <c:pt idx="1891">
                  <c:v>1.0555000000000001</c:v>
                </c:pt>
                <c:pt idx="1892">
                  <c:v>1.3660000000000001</c:v>
                </c:pt>
                <c:pt idx="1893">
                  <c:v>1.04</c:v>
                </c:pt>
                <c:pt idx="1894">
                  <c:v>1.145</c:v>
                </c:pt>
                <c:pt idx="1895">
                  <c:v>1.0171957671957672</c:v>
                </c:pt>
                <c:pt idx="1896">
                  <c:v>1.2394678492239468</c:v>
                </c:pt>
                <c:pt idx="1897">
                  <c:v>1.0245669291338582</c:v>
                </c:pt>
                <c:pt idx="1898">
                  <c:v>1.4450000000000001</c:v>
                </c:pt>
                <c:pt idx="1899">
                  <c:v>1.3333333333333333</c:v>
                </c:pt>
                <c:pt idx="1900">
                  <c:v>1.0936440000000001</c:v>
                </c:pt>
                <c:pt idx="1901">
                  <c:v>2.696969696969697E-2</c:v>
                </c:pt>
                <c:pt idx="1902">
                  <c:v>1.2E-2</c:v>
                </c:pt>
                <c:pt idx="1903">
                  <c:v>0.46600000000000003</c:v>
                </c:pt>
                <c:pt idx="1904">
                  <c:v>1E-3</c:v>
                </c:pt>
                <c:pt idx="1905">
                  <c:v>1.6800000000000001E-3</c:v>
                </c:pt>
                <c:pt idx="1906">
                  <c:v>0.42759999999999998</c:v>
                </c:pt>
                <c:pt idx="1907">
                  <c:v>2.8333333333333335E-3</c:v>
                </c:pt>
                <c:pt idx="1908">
                  <c:v>1.7319999999999999E-2</c:v>
                </c:pt>
                <c:pt idx="1909">
                  <c:v>0.14111428571428572</c:v>
                </c:pt>
                <c:pt idx="1910">
                  <c:v>0.39395294117647056</c:v>
                </c:pt>
                <c:pt idx="1911">
                  <c:v>2.3529411764705883E-4</c:v>
                </c:pt>
                <c:pt idx="1912">
                  <c:v>0.59299999999999997</c:v>
                </c:pt>
                <c:pt idx="1913">
                  <c:v>1.3270833333333334E-2</c:v>
                </c:pt>
                <c:pt idx="1914">
                  <c:v>9.0090090090090086E-2</c:v>
                </c:pt>
                <c:pt idx="1915">
                  <c:v>1.6E-2</c:v>
                </c:pt>
                <c:pt idx="1916">
                  <c:v>5.1000000000000004E-3</c:v>
                </c:pt>
                <c:pt idx="1917">
                  <c:v>0.52570512820512816</c:v>
                </c:pt>
                <c:pt idx="1918">
                  <c:v>1.04E-2</c:v>
                </c:pt>
                <c:pt idx="1919">
                  <c:v>0.47399999999999998</c:v>
                </c:pt>
                <c:pt idx="1920">
                  <c:v>0.43030000000000002</c:v>
                </c:pt>
                <c:pt idx="1921">
                  <c:v>1.3680000000000001</c:v>
                </c:pt>
                <c:pt idx="1922">
                  <c:v>1.1555</c:v>
                </c:pt>
                <c:pt idx="1923">
                  <c:v>2.4079999999999999</c:v>
                </c:pt>
                <c:pt idx="1924">
                  <c:v>1.1439999999999999</c:v>
                </c:pt>
                <c:pt idx="1925">
                  <c:v>1.1033333333333333</c:v>
                </c:pt>
                <c:pt idx="1926">
                  <c:v>1.9537933333333333</c:v>
                </c:pt>
                <c:pt idx="1927">
                  <c:v>1.0333333333333334</c:v>
                </c:pt>
                <c:pt idx="1928">
                  <c:v>1.031372549019608</c:v>
                </c:pt>
                <c:pt idx="1929">
                  <c:v>1.003125</c:v>
                </c:pt>
                <c:pt idx="1930">
                  <c:v>1.27</c:v>
                </c:pt>
                <c:pt idx="1931">
                  <c:v>1.20601</c:v>
                </c:pt>
                <c:pt idx="1932">
                  <c:v>1.0699047619047619</c:v>
                </c:pt>
                <c:pt idx="1933">
                  <c:v>1.7243333333333333</c:v>
                </c:pt>
                <c:pt idx="1934">
                  <c:v>1.2362</c:v>
                </c:pt>
                <c:pt idx="1935">
                  <c:v>1.0840000000000001</c:v>
                </c:pt>
                <c:pt idx="1936">
                  <c:v>1.1652013333333333</c:v>
                </c:pt>
                <c:pt idx="1937">
                  <c:v>1.8724499999999999</c:v>
                </c:pt>
                <c:pt idx="1938">
                  <c:v>1.1593333333333333</c:v>
                </c:pt>
                <c:pt idx="1939">
                  <c:v>1.107</c:v>
                </c:pt>
                <c:pt idx="1940">
                  <c:v>1.7092307692307693</c:v>
                </c:pt>
                <c:pt idx="1941">
                  <c:v>1.2611835600000001</c:v>
                </c:pt>
                <c:pt idx="1942">
                  <c:v>1.3844033333333334</c:v>
                </c:pt>
                <c:pt idx="1943">
                  <c:v>17.052499999999998</c:v>
                </c:pt>
                <c:pt idx="1944">
                  <c:v>7.8805550000000002</c:v>
                </c:pt>
                <c:pt idx="1945">
                  <c:v>3.4801799999999998</c:v>
                </c:pt>
                <c:pt idx="1946">
                  <c:v>1.4974666666666667</c:v>
                </c:pt>
                <c:pt idx="1947">
                  <c:v>1.0063375000000001</c:v>
                </c:pt>
                <c:pt idx="1948">
                  <c:v>8.0021100000000001</c:v>
                </c:pt>
                <c:pt idx="1949">
                  <c:v>1.0600260000000001</c:v>
                </c:pt>
                <c:pt idx="1950">
                  <c:v>2.0051866666666669</c:v>
                </c:pt>
                <c:pt idx="1951">
                  <c:v>2.1244399999999999</c:v>
                </c:pt>
                <c:pt idx="1952">
                  <c:v>1.9847237142857144</c:v>
                </c:pt>
                <c:pt idx="1953">
                  <c:v>2.2594666666666665</c:v>
                </c:pt>
                <c:pt idx="1954">
                  <c:v>6.9894800000000004</c:v>
                </c:pt>
                <c:pt idx="1955">
                  <c:v>3.9859528571428569</c:v>
                </c:pt>
                <c:pt idx="1956">
                  <c:v>2.9403333333333332</c:v>
                </c:pt>
                <c:pt idx="1957">
                  <c:v>1.6750470000000002</c:v>
                </c:pt>
                <c:pt idx="1958">
                  <c:v>14.355717142857143</c:v>
                </c:pt>
                <c:pt idx="1959">
                  <c:v>1.5673440000000001</c:v>
                </c:pt>
                <c:pt idx="1960">
                  <c:v>1.1790285714285715</c:v>
                </c:pt>
                <c:pt idx="1961">
                  <c:v>11.053811999999999</c:v>
                </c:pt>
                <c:pt idx="1962">
                  <c:v>1.9292499999999999</c:v>
                </c:pt>
                <c:pt idx="1963">
                  <c:v>1.268842105263158</c:v>
                </c:pt>
                <c:pt idx="1964">
                  <c:v>2.5957748878923765</c:v>
                </c:pt>
                <c:pt idx="1965">
                  <c:v>2.6227999999999998</c:v>
                </c:pt>
                <c:pt idx="1966">
                  <c:v>2.0674309000000002</c:v>
                </c:pt>
                <c:pt idx="1967">
                  <c:v>3.7012999999999998</c:v>
                </c:pt>
                <c:pt idx="1968">
                  <c:v>2.8496600000000001</c:v>
                </c:pt>
                <c:pt idx="1969">
                  <c:v>5.7907999999999999</c:v>
                </c:pt>
                <c:pt idx="1970">
                  <c:v>11.318</c:v>
                </c:pt>
                <c:pt idx="1971">
                  <c:v>2.6302771750000002</c:v>
                </c:pt>
                <c:pt idx="1972">
                  <c:v>6.7447999999999997</c:v>
                </c:pt>
                <c:pt idx="1973">
                  <c:v>2.5683081313131315</c:v>
                </c:pt>
                <c:pt idx="1974">
                  <c:v>3.7549600000000001</c:v>
                </c:pt>
                <c:pt idx="1975">
                  <c:v>2.0870837499999997</c:v>
                </c:pt>
                <c:pt idx="1976">
                  <c:v>3.4660000000000002</c:v>
                </c:pt>
                <c:pt idx="1977">
                  <c:v>4.0232999999999999</c:v>
                </c:pt>
                <c:pt idx="1978">
                  <c:v>10.2684514</c:v>
                </c:pt>
                <c:pt idx="1979">
                  <c:v>1.14901155</c:v>
                </c:pt>
                <c:pt idx="1980">
                  <c:v>3.5482402000000004</c:v>
                </c:pt>
                <c:pt idx="1981">
                  <c:v>5.0799999999999998E-2</c:v>
                </c:pt>
                <c:pt idx="1982">
                  <c:v>0</c:v>
                </c:pt>
                <c:pt idx="1983">
                  <c:v>4.2999999999999997E-2</c:v>
                </c:pt>
                <c:pt idx="1984">
                  <c:v>0.21146666666666666</c:v>
                </c:pt>
                <c:pt idx="1985">
                  <c:v>3.1875000000000001E-2</c:v>
                </c:pt>
                <c:pt idx="1986">
                  <c:v>5.0000000000000001E-4</c:v>
                </c:pt>
                <c:pt idx="1987">
                  <c:v>0.42472727272727273</c:v>
                </c:pt>
                <c:pt idx="1988">
                  <c:v>4.1666666666666666E-3</c:v>
                </c:pt>
                <c:pt idx="1989">
                  <c:v>0.01</c:v>
                </c:pt>
                <c:pt idx="1990">
                  <c:v>0.16966666666666666</c:v>
                </c:pt>
                <c:pt idx="1991">
                  <c:v>7.0000000000000007E-2</c:v>
                </c:pt>
                <c:pt idx="1992">
                  <c:v>1.3333333333333333E-3</c:v>
                </c:pt>
                <c:pt idx="1993">
                  <c:v>0</c:v>
                </c:pt>
                <c:pt idx="1994">
                  <c:v>0</c:v>
                </c:pt>
                <c:pt idx="1995">
                  <c:v>7.8E-2</c:v>
                </c:pt>
                <c:pt idx="1996">
                  <c:v>0</c:v>
                </c:pt>
                <c:pt idx="1997">
                  <c:v>0</c:v>
                </c:pt>
                <c:pt idx="1998">
                  <c:v>0.26200000000000001</c:v>
                </c:pt>
                <c:pt idx="1999">
                  <c:v>7.6129032258064515E-3</c:v>
                </c:pt>
                <c:pt idx="2000">
                  <c:v>0.125</c:v>
                </c:pt>
                <c:pt idx="2001">
                  <c:v>3.8212909090909091</c:v>
                </c:pt>
                <c:pt idx="2002">
                  <c:v>2.1679422000000002</c:v>
                </c:pt>
                <c:pt idx="2003">
                  <c:v>3.12</c:v>
                </c:pt>
                <c:pt idx="2004">
                  <c:v>2.3442048</c:v>
                </c:pt>
                <c:pt idx="2005">
                  <c:v>1.236801</c:v>
                </c:pt>
                <c:pt idx="2006">
                  <c:v>2.4784000000000002</c:v>
                </c:pt>
                <c:pt idx="2007">
                  <c:v>1.157092</c:v>
                </c:pt>
                <c:pt idx="2008">
                  <c:v>1.1707484768810599</c:v>
                </c:pt>
                <c:pt idx="2009">
                  <c:v>3.05158</c:v>
                </c:pt>
                <c:pt idx="2010">
                  <c:v>3.2005299999999997</c:v>
                </c:pt>
                <c:pt idx="2011">
                  <c:v>8.1956399999999991</c:v>
                </c:pt>
                <c:pt idx="2012">
                  <c:v>2.3490000000000002</c:v>
                </c:pt>
                <c:pt idx="2013">
                  <c:v>4.9491375</c:v>
                </c:pt>
                <c:pt idx="2014">
                  <c:v>78.137822333333332</c:v>
                </c:pt>
                <c:pt idx="2015">
                  <c:v>1.1300013888888889</c:v>
                </c:pt>
                <c:pt idx="2016">
                  <c:v>9.2154220000000002</c:v>
                </c:pt>
                <c:pt idx="2017">
                  <c:v>1.2510239999999999</c:v>
                </c:pt>
                <c:pt idx="2018">
                  <c:v>1.0224343076923077</c:v>
                </c:pt>
                <c:pt idx="2019">
                  <c:v>4.8490975000000001</c:v>
                </c:pt>
                <c:pt idx="2020">
                  <c:v>1.9233333333333333</c:v>
                </c:pt>
                <c:pt idx="2021">
                  <c:v>2.8109999999999999</c:v>
                </c:pt>
                <c:pt idx="2022">
                  <c:v>1.2513700000000001</c:v>
                </c:pt>
                <c:pt idx="2023">
                  <c:v>1.61459</c:v>
                </c:pt>
                <c:pt idx="2024">
                  <c:v>5.8535000000000004</c:v>
                </c:pt>
                <c:pt idx="2025">
                  <c:v>2.0114999999999998</c:v>
                </c:pt>
                <c:pt idx="2026">
                  <c:v>1.3348307999999998</c:v>
                </c:pt>
                <c:pt idx="2027">
                  <c:v>1.2024900000000001</c:v>
                </c:pt>
                <c:pt idx="2028">
                  <c:v>1.2616666666666667</c:v>
                </c:pt>
                <c:pt idx="2029">
                  <c:v>3.6120000000000001</c:v>
                </c:pt>
                <c:pt idx="2030">
                  <c:v>2.26239013671875</c:v>
                </c:pt>
                <c:pt idx="2031">
                  <c:v>1.2035</c:v>
                </c:pt>
                <c:pt idx="2032">
                  <c:v>3.0418799999999999</c:v>
                </c:pt>
                <c:pt idx="2033">
                  <c:v>1.7867599999999999</c:v>
                </c:pt>
                <c:pt idx="2034">
                  <c:v>3.868199871794872</c:v>
                </c:pt>
                <c:pt idx="2035">
                  <c:v>2.1103642500000004</c:v>
                </c:pt>
                <c:pt idx="2036">
                  <c:v>1.3166833333333334</c:v>
                </c:pt>
                <c:pt idx="2037">
                  <c:v>3.0047639999999998</c:v>
                </c:pt>
                <c:pt idx="2038">
                  <c:v>4.2051249999999998</c:v>
                </c:pt>
                <c:pt idx="2039">
                  <c:v>1.362168</c:v>
                </c:pt>
                <c:pt idx="2040">
                  <c:v>2.4817133333333334</c:v>
                </c:pt>
                <c:pt idx="2041">
                  <c:v>1.8186315789473684</c:v>
                </c:pt>
                <c:pt idx="2042">
                  <c:v>1.2353000000000001</c:v>
                </c:pt>
                <c:pt idx="2043">
                  <c:v>5.0620938628158845</c:v>
                </c:pt>
                <c:pt idx="2044">
                  <c:v>1.0821333333333334</c:v>
                </c:pt>
                <c:pt idx="2045">
                  <c:v>8.1918387755102042</c:v>
                </c:pt>
                <c:pt idx="2046">
                  <c:v>1.2110000000000001</c:v>
                </c:pt>
                <c:pt idx="2047">
                  <c:v>1.0299897959183673</c:v>
                </c:pt>
                <c:pt idx="2048">
                  <c:v>1.4833229411764706</c:v>
                </c:pt>
                <c:pt idx="2049">
                  <c:v>1.2019070000000001</c:v>
                </c:pt>
                <c:pt idx="2050">
                  <c:v>4.7327000000000004</c:v>
                </c:pt>
                <c:pt idx="2051">
                  <c:v>1.303625</c:v>
                </c:pt>
                <c:pt idx="2052">
                  <c:v>3.5304799999999998</c:v>
                </c:pt>
                <c:pt idx="2053">
                  <c:v>1.0102</c:v>
                </c:pt>
                <c:pt idx="2054">
                  <c:v>1.1359142857142857</c:v>
                </c:pt>
                <c:pt idx="2055">
                  <c:v>1.6741666666666666</c:v>
                </c:pt>
                <c:pt idx="2056">
                  <c:v>1.5345200000000001</c:v>
                </c:pt>
                <c:pt idx="2057">
                  <c:v>2.022322</c:v>
                </c:pt>
                <c:pt idx="2058">
                  <c:v>1.6828125</c:v>
                </c:pt>
                <c:pt idx="2059">
                  <c:v>1.4345666666666668</c:v>
                </c:pt>
                <c:pt idx="2060">
                  <c:v>1.964</c:v>
                </c:pt>
                <c:pt idx="2061">
                  <c:v>1.0791999999999999</c:v>
                </c:pt>
                <c:pt idx="2062">
                  <c:v>1.14977</c:v>
                </c:pt>
                <c:pt idx="2063">
                  <c:v>1.4804999999999999</c:v>
                </c:pt>
                <c:pt idx="2064">
                  <c:v>1.9116676082790633</c:v>
                </c:pt>
                <c:pt idx="2065">
                  <c:v>1.99215125</c:v>
                </c:pt>
                <c:pt idx="2066">
                  <c:v>2.1859999999999999</c:v>
                </c:pt>
                <c:pt idx="2067">
                  <c:v>1.2686868686868686</c:v>
                </c:pt>
                <c:pt idx="2068">
                  <c:v>1.0522388</c:v>
                </c:pt>
                <c:pt idx="2069">
                  <c:v>1.2840666000000001</c:v>
                </c:pt>
                <c:pt idx="2070">
                  <c:v>3.1732719999999999</c:v>
                </c:pt>
                <c:pt idx="2071">
                  <c:v>2.8073000000000001</c:v>
                </c:pt>
                <c:pt idx="2072">
                  <c:v>1.1073146853146854</c:v>
                </c:pt>
                <c:pt idx="2073">
                  <c:v>1.5260429999999998</c:v>
                </c:pt>
                <c:pt idx="2074">
                  <c:v>1.0249999999999999</c:v>
                </c:pt>
                <c:pt idx="2075">
                  <c:v>16.783738373837384</c:v>
                </c:pt>
                <c:pt idx="2076">
                  <c:v>5.4334915642458101</c:v>
                </c:pt>
                <c:pt idx="2077">
                  <c:v>1.1550800000000001</c:v>
                </c:pt>
                <c:pt idx="2078">
                  <c:v>1.3120499999999999</c:v>
                </c:pt>
                <c:pt idx="2079">
                  <c:v>2.8816999999999999</c:v>
                </c:pt>
                <c:pt idx="2080">
                  <c:v>5.0780000000000003</c:v>
                </c:pt>
                <c:pt idx="2081">
                  <c:v>1.1457142857142857</c:v>
                </c:pt>
                <c:pt idx="2082">
                  <c:v>1.1073333333333333</c:v>
                </c:pt>
                <c:pt idx="2083">
                  <c:v>1.1333333333333333</c:v>
                </c:pt>
                <c:pt idx="2084">
                  <c:v>1.0833333333333333</c:v>
                </c:pt>
                <c:pt idx="2085">
                  <c:v>1.2353333333333334</c:v>
                </c:pt>
                <c:pt idx="2086">
                  <c:v>1.0069999999999999</c:v>
                </c:pt>
                <c:pt idx="2087">
                  <c:v>1.0353333333333334</c:v>
                </c:pt>
                <c:pt idx="2088">
                  <c:v>1.1551066666666667</c:v>
                </c:pt>
                <c:pt idx="2089">
                  <c:v>1.2040040000000001</c:v>
                </c:pt>
                <c:pt idx="2090">
                  <c:v>1.1504037499999999</c:v>
                </c:pt>
                <c:pt idx="2091">
                  <c:v>1.2046777777777777</c:v>
                </c:pt>
                <c:pt idx="2092">
                  <c:v>1.0128333333333333</c:v>
                </c:pt>
                <c:pt idx="2093">
                  <c:v>1.0246666666666666</c:v>
                </c:pt>
                <c:pt idx="2094">
                  <c:v>1.2054285714285715</c:v>
                </c:pt>
                <c:pt idx="2095">
                  <c:v>1</c:v>
                </c:pt>
                <c:pt idx="2096">
                  <c:v>1.0166666666666666</c:v>
                </c:pt>
                <c:pt idx="2097">
                  <c:v>1</c:v>
                </c:pt>
                <c:pt idx="2098">
                  <c:v>1.0033333333333334</c:v>
                </c:pt>
                <c:pt idx="2099">
                  <c:v>1.3236666666666668</c:v>
                </c:pt>
                <c:pt idx="2100">
                  <c:v>1.3666666666666667</c:v>
                </c:pt>
                <c:pt idx="2101">
                  <c:v>1.1325000000000001</c:v>
                </c:pt>
                <c:pt idx="2102">
                  <c:v>1.36</c:v>
                </c:pt>
                <c:pt idx="2103">
                  <c:v>1.4612318374694613</c:v>
                </c:pt>
                <c:pt idx="2104">
                  <c:v>1.2949999999999999</c:v>
                </c:pt>
                <c:pt idx="2105">
                  <c:v>2.54</c:v>
                </c:pt>
                <c:pt idx="2106">
                  <c:v>1.0704545454545455</c:v>
                </c:pt>
                <c:pt idx="2107">
                  <c:v>1.0773299999999999</c:v>
                </c:pt>
                <c:pt idx="2108">
                  <c:v>1.0731250000000001</c:v>
                </c:pt>
                <c:pt idx="2109">
                  <c:v>1.06525</c:v>
                </c:pt>
                <c:pt idx="2110">
                  <c:v>1.0035000000000001</c:v>
                </c:pt>
                <c:pt idx="2111">
                  <c:v>1.0649999999999999</c:v>
                </c:pt>
                <c:pt idx="2112">
                  <c:v>1</c:v>
                </c:pt>
                <c:pt idx="2113">
                  <c:v>1.0485714285714285</c:v>
                </c:pt>
                <c:pt idx="2114">
                  <c:v>1.0469999999999999</c:v>
                </c:pt>
                <c:pt idx="2115">
                  <c:v>2.2566666666666668</c:v>
                </c:pt>
                <c:pt idx="2116">
                  <c:v>1.0090416666666666</c:v>
                </c:pt>
                <c:pt idx="2117">
                  <c:v>1.4775</c:v>
                </c:pt>
                <c:pt idx="2118">
                  <c:v>1.3461099999999999</c:v>
                </c:pt>
                <c:pt idx="2119">
                  <c:v>1.0075000000000001</c:v>
                </c:pt>
                <c:pt idx="2120">
                  <c:v>1.00880375</c:v>
                </c:pt>
                <c:pt idx="2121">
                  <c:v>5.6800000000000002E-3</c:v>
                </c:pt>
                <c:pt idx="2122">
                  <c:v>3.875E-3</c:v>
                </c:pt>
                <c:pt idx="2123">
                  <c:v>0.1</c:v>
                </c:pt>
                <c:pt idx="2124">
                  <c:v>0.10454545454545454</c:v>
                </c:pt>
                <c:pt idx="2125">
                  <c:v>1.4200000000000001E-2</c:v>
                </c:pt>
                <c:pt idx="2126">
                  <c:v>5.0000000000000001E-4</c:v>
                </c:pt>
                <c:pt idx="2127">
                  <c:v>0.28842857142857142</c:v>
                </c:pt>
                <c:pt idx="2128">
                  <c:v>1.6666666666666668E-3</c:v>
                </c:pt>
                <c:pt idx="2129">
                  <c:v>0.11799999999999999</c:v>
                </c:pt>
                <c:pt idx="2130">
                  <c:v>2.0238095238095236E-3</c:v>
                </c:pt>
                <c:pt idx="2131">
                  <c:v>0.05</c:v>
                </c:pt>
                <c:pt idx="2132">
                  <c:v>2.1129899999999997E-2</c:v>
                </c:pt>
                <c:pt idx="2133">
                  <c:v>1.6E-2</c:v>
                </c:pt>
                <c:pt idx="2134">
                  <c:v>1.7333333333333333E-2</c:v>
                </c:pt>
                <c:pt idx="2135">
                  <c:v>9.5600000000000004E-2</c:v>
                </c:pt>
                <c:pt idx="2136">
                  <c:v>5.9612499999999998E-4</c:v>
                </c:pt>
                <c:pt idx="2137">
                  <c:v>0.28405999999999998</c:v>
                </c:pt>
                <c:pt idx="2138">
                  <c:v>0.128</c:v>
                </c:pt>
                <c:pt idx="2139">
                  <c:v>5.4199999999999998E-2</c:v>
                </c:pt>
                <c:pt idx="2140">
                  <c:v>1.1199999999999999E-3</c:v>
                </c:pt>
                <c:pt idx="2141">
                  <c:v>0</c:v>
                </c:pt>
                <c:pt idx="2142">
                  <c:v>5.7238095238095241E-2</c:v>
                </c:pt>
                <c:pt idx="2143">
                  <c:v>0.1125</c:v>
                </c:pt>
                <c:pt idx="2144">
                  <c:v>1.7098591549295775E-2</c:v>
                </c:pt>
                <c:pt idx="2145">
                  <c:v>0.30433333333333334</c:v>
                </c:pt>
                <c:pt idx="2146">
                  <c:v>2.0000000000000001E-4</c:v>
                </c:pt>
                <c:pt idx="2147">
                  <c:v>6.9641025641025639E-3</c:v>
                </c:pt>
                <c:pt idx="2148">
                  <c:v>0.02</c:v>
                </c:pt>
                <c:pt idx="2149">
                  <c:v>0</c:v>
                </c:pt>
                <c:pt idx="2150">
                  <c:v>8.0999999999999996E-3</c:v>
                </c:pt>
                <c:pt idx="2151">
                  <c:v>2.6222222222222224E-3</c:v>
                </c:pt>
                <c:pt idx="2152">
                  <c:v>1.6666666666666668E-3</c:v>
                </c:pt>
                <c:pt idx="2153">
                  <c:v>9.1244548809124457E-5</c:v>
                </c:pt>
                <c:pt idx="2154">
                  <c:v>8.0000000000000002E-3</c:v>
                </c:pt>
                <c:pt idx="2155">
                  <c:v>2.3E-2</c:v>
                </c:pt>
                <c:pt idx="2156">
                  <c:v>2.6660714285714284E-2</c:v>
                </c:pt>
                <c:pt idx="2157">
                  <c:v>0.28192</c:v>
                </c:pt>
                <c:pt idx="2158">
                  <c:v>6.5900366666666668E-2</c:v>
                </c:pt>
                <c:pt idx="2159">
                  <c:v>7.2222222222222219E-3</c:v>
                </c:pt>
                <c:pt idx="2160">
                  <c:v>8.5000000000000006E-3</c:v>
                </c:pt>
                <c:pt idx="2161">
                  <c:v>1.1575</c:v>
                </c:pt>
                <c:pt idx="2162">
                  <c:v>1.1226666666666667</c:v>
                </c:pt>
                <c:pt idx="2163">
                  <c:v>1.3220000000000001</c:v>
                </c:pt>
                <c:pt idx="2164">
                  <c:v>1.0263636363636364</c:v>
                </c:pt>
                <c:pt idx="2165">
                  <c:v>1.3864000000000001</c:v>
                </c:pt>
                <c:pt idx="2166">
                  <c:v>1.466</c:v>
                </c:pt>
                <c:pt idx="2167">
                  <c:v>1.2</c:v>
                </c:pt>
                <c:pt idx="2168">
                  <c:v>1.215816111111111</c:v>
                </c:pt>
                <c:pt idx="2169">
                  <c:v>1</c:v>
                </c:pt>
                <c:pt idx="2170">
                  <c:v>1.8085714285714285</c:v>
                </c:pt>
                <c:pt idx="2171">
                  <c:v>1.0607500000000001</c:v>
                </c:pt>
                <c:pt idx="2172">
                  <c:v>1</c:v>
                </c:pt>
                <c:pt idx="2173">
                  <c:v>1.2692857142857144</c:v>
                </c:pt>
                <c:pt idx="2174">
                  <c:v>1.0297499999999999</c:v>
                </c:pt>
                <c:pt idx="2175">
                  <c:v>2.5</c:v>
                </c:pt>
                <c:pt idx="2176">
                  <c:v>1.2602</c:v>
                </c:pt>
                <c:pt idx="2177">
                  <c:v>1.0012000000000001</c:v>
                </c:pt>
                <c:pt idx="2178">
                  <c:v>1.3864000000000001</c:v>
                </c:pt>
                <c:pt idx="2179">
                  <c:v>1.6140000000000001</c:v>
                </c:pt>
                <c:pt idx="2180">
                  <c:v>1.071842</c:v>
                </c:pt>
                <c:pt idx="2181">
                  <c:v>1.5309999999999999</c:v>
                </c:pt>
                <c:pt idx="2182">
                  <c:v>5.2416666666666663</c:v>
                </c:pt>
                <c:pt idx="2183">
                  <c:v>4.8927777777777779</c:v>
                </c:pt>
                <c:pt idx="2184">
                  <c:v>2.8473999999999999</c:v>
                </c:pt>
                <c:pt idx="2185">
                  <c:v>18.569700000000001</c:v>
                </c:pt>
                <c:pt idx="2186">
                  <c:v>1.0967499999999999</c:v>
                </c:pt>
                <c:pt idx="2187">
                  <c:v>10.146425000000001</c:v>
                </c:pt>
                <c:pt idx="2188">
                  <c:v>4.1217692027666546</c:v>
                </c:pt>
                <c:pt idx="2189">
                  <c:v>5.0324999999999998</c:v>
                </c:pt>
                <c:pt idx="2190">
                  <c:v>1.8461052631578947</c:v>
                </c:pt>
                <c:pt idx="2191">
                  <c:v>1.1973333333333334</c:v>
                </c:pt>
                <c:pt idx="2192">
                  <c:v>10.812401666666668</c:v>
                </c:pt>
                <c:pt idx="2193">
                  <c:v>4.5237333333333334</c:v>
                </c:pt>
                <c:pt idx="2194">
                  <c:v>5.3737000000000004</c:v>
                </c:pt>
                <c:pt idx="2195">
                  <c:v>1.2032608695652174</c:v>
                </c:pt>
                <c:pt idx="2196">
                  <c:v>1.1383571428571428</c:v>
                </c:pt>
                <c:pt idx="2197">
                  <c:v>9.5103109999999997</c:v>
                </c:pt>
                <c:pt idx="2198">
                  <c:v>1.3289249999999999</c:v>
                </c:pt>
                <c:pt idx="2199">
                  <c:v>1.4697777777777778</c:v>
                </c:pt>
                <c:pt idx="2200">
                  <c:v>5.4215</c:v>
                </c:pt>
                <c:pt idx="2201">
                  <c:v>3.8271818181818182</c:v>
                </c:pt>
                <c:pt idx="2202">
                  <c:v>7.0418124999999998</c:v>
                </c:pt>
                <c:pt idx="2203">
                  <c:v>1.0954999999999999</c:v>
                </c:pt>
                <c:pt idx="2204">
                  <c:v>1.3286666666666667</c:v>
                </c:pt>
                <c:pt idx="2205">
                  <c:v>1.52</c:v>
                </c:pt>
                <c:pt idx="2206">
                  <c:v>1.0272727272727273</c:v>
                </c:pt>
                <c:pt idx="2207">
                  <c:v>1</c:v>
                </c:pt>
                <c:pt idx="2208">
                  <c:v>1.016</c:v>
                </c:pt>
                <c:pt idx="2209">
                  <c:v>1.508</c:v>
                </c:pt>
                <c:pt idx="2210">
                  <c:v>1.11425</c:v>
                </c:pt>
                <c:pt idx="2211">
                  <c:v>1.956</c:v>
                </c:pt>
                <c:pt idx="2212">
                  <c:v>1.1438333333333333</c:v>
                </c:pt>
                <c:pt idx="2213">
                  <c:v>2</c:v>
                </c:pt>
                <c:pt idx="2214">
                  <c:v>2.9250166666666666</c:v>
                </c:pt>
                <c:pt idx="2215">
                  <c:v>1.5636363636363637</c:v>
                </c:pt>
                <c:pt idx="2216">
                  <c:v>1.0566666666666666</c:v>
                </c:pt>
                <c:pt idx="2217">
                  <c:v>1.0119047619047619</c:v>
                </c:pt>
                <c:pt idx="2218">
                  <c:v>1.2283299999999999</c:v>
                </c:pt>
                <c:pt idx="2219">
                  <c:v>1.0149999999999999</c:v>
                </c:pt>
                <c:pt idx="2220">
                  <c:v>1.0114285714285713</c:v>
                </c:pt>
                <c:pt idx="2221">
                  <c:v>1.0811999999999999</c:v>
                </c:pt>
                <c:pt idx="2222">
                  <c:v>1.6259999999999999</c:v>
                </c:pt>
                <c:pt idx="2223">
                  <c:v>1.0580000000000001</c:v>
                </c:pt>
                <c:pt idx="2224">
                  <c:v>2.4315000000000002</c:v>
                </c:pt>
                <c:pt idx="2225">
                  <c:v>9.4483338095238096</c:v>
                </c:pt>
                <c:pt idx="2226">
                  <c:v>1.0846283333333333</c:v>
                </c:pt>
                <c:pt idx="2227">
                  <c:v>1.5737692307692308</c:v>
                </c:pt>
                <c:pt idx="2228">
                  <c:v>11.744899999999999</c:v>
                </c:pt>
                <c:pt idx="2229">
                  <c:v>1.7104755366949576</c:v>
                </c:pt>
                <c:pt idx="2230">
                  <c:v>1.2595294117647058</c:v>
                </c:pt>
                <c:pt idx="2231">
                  <c:v>12.121296000000001</c:v>
                </c:pt>
                <c:pt idx="2232">
                  <c:v>4.9580000000000002</c:v>
                </c:pt>
                <c:pt idx="2233">
                  <c:v>3.3203999999999998</c:v>
                </c:pt>
                <c:pt idx="2234">
                  <c:v>11.65</c:v>
                </c:pt>
                <c:pt idx="2235">
                  <c:v>1.5331538461538461</c:v>
                </c:pt>
                <c:pt idx="2236">
                  <c:v>5.3710714285714287</c:v>
                </c:pt>
                <c:pt idx="2237">
                  <c:v>3.5292777777777777</c:v>
                </c:pt>
                <c:pt idx="2238">
                  <c:v>1.3740000000000001</c:v>
                </c:pt>
                <c:pt idx="2239">
                  <c:v>1.2802667999999999</c:v>
                </c:pt>
                <c:pt idx="2240">
                  <c:v>2.7067999999999999</c:v>
                </c:pt>
                <c:pt idx="2241">
                  <c:v>8.0640000000000001</c:v>
                </c:pt>
                <c:pt idx="2242">
                  <c:v>13.600976000000001</c:v>
                </c:pt>
                <c:pt idx="2243">
                  <c:v>9302.5</c:v>
                </c:pt>
                <c:pt idx="2244">
                  <c:v>3.7702</c:v>
                </c:pt>
                <c:pt idx="2245">
                  <c:v>26.47025</c:v>
                </c:pt>
                <c:pt idx="2246">
                  <c:v>1.0012000000000001</c:v>
                </c:pt>
                <c:pt idx="2247">
                  <c:v>1.0445405405405406</c:v>
                </c:pt>
                <c:pt idx="2248">
                  <c:v>1.0721428571428571</c:v>
                </c:pt>
                <c:pt idx="2249">
                  <c:v>1.6877142857142857</c:v>
                </c:pt>
                <c:pt idx="2250">
                  <c:v>9.7511200000000002</c:v>
                </c:pt>
                <c:pt idx="2251">
                  <c:v>1.3444929411764706</c:v>
                </c:pt>
                <c:pt idx="2252">
                  <c:v>2.722777777777778</c:v>
                </c:pt>
                <c:pt idx="2253">
                  <c:v>1.1268750000000001</c:v>
                </c:pt>
                <c:pt idx="2254">
                  <c:v>4.5979999999999999</c:v>
                </c:pt>
                <c:pt idx="2255">
                  <c:v>2.8665822784810127</c:v>
                </c:pt>
                <c:pt idx="2256">
                  <c:v>2.2270833333333333</c:v>
                </c:pt>
                <c:pt idx="2257">
                  <c:v>6.3613999999999997</c:v>
                </c:pt>
                <c:pt idx="2258">
                  <c:v>1.4650000000000001</c:v>
                </c:pt>
                <c:pt idx="2259">
                  <c:v>18.670999999999999</c:v>
                </c:pt>
                <c:pt idx="2260">
                  <c:v>3.2692000000000001</c:v>
                </c:pt>
                <c:pt idx="2261">
                  <c:v>7.7949999999999999</c:v>
                </c:pt>
                <c:pt idx="2262">
                  <c:v>1.5415151515151515</c:v>
                </c:pt>
                <c:pt idx="2263">
                  <c:v>1.1554666666666666</c:v>
                </c:pt>
                <c:pt idx="2264">
                  <c:v>1.8003333333333333</c:v>
                </c:pt>
                <c:pt idx="2265">
                  <c:v>2.9849999999999999</c:v>
                </c:pt>
                <c:pt idx="2266">
                  <c:v>3.2026666666666666</c:v>
                </c:pt>
                <c:pt idx="2267">
                  <c:v>3.80525</c:v>
                </c:pt>
                <c:pt idx="2268">
                  <c:v>1.026</c:v>
                </c:pt>
                <c:pt idx="2269">
                  <c:v>18.016400000000001</c:v>
                </c:pt>
                <c:pt idx="2270">
                  <c:v>7.2024800000000004</c:v>
                </c:pt>
                <c:pt idx="2271">
                  <c:v>2.8309000000000002</c:v>
                </c:pt>
                <c:pt idx="2272">
                  <c:v>13.566000000000001</c:v>
                </c:pt>
                <c:pt idx="2273">
                  <c:v>2.2035999999999998</c:v>
                </c:pt>
                <c:pt idx="2274">
                  <c:v>1.196</c:v>
                </c:pt>
                <c:pt idx="2275">
                  <c:v>4.0776923076923079</c:v>
                </c:pt>
                <c:pt idx="2276">
                  <c:v>1.0581826105905425</c:v>
                </c:pt>
                <c:pt idx="2277">
                  <c:v>1.4108235294117648</c:v>
                </c:pt>
                <c:pt idx="2278">
                  <c:v>2.7069999999999999</c:v>
                </c:pt>
                <c:pt idx="2279">
                  <c:v>1.538</c:v>
                </c:pt>
                <c:pt idx="2280">
                  <c:v>4.0357653061224488</c:v>
                </c:pt>
                <c:pt idx="2281">
                  <c:v>1.85</c:v>
                </c:pt>
                <c:pt idx="2282">
                  <c:v>1.8533333333333333</c:v>
                </c:pt>
                <c:pt idx="2283">
                  <c:v>1.0085533333333332</c:v>
                </c:pt>
                <c:pt idx="2284">
                  <c:v>1.0622116666666668</c:v>
                </c:pt>
                <c:pt idx="2285">
                  <c:v>1.2136666666666667</c:v>
                </c:pt>
                <c:pt idx="2286">
                  <c:v>1.0006666666666666</c:v>
                </c:pt>
                <c:pt idx="2287">
                  <c:v>1.1997755555555556</c:v>
                </c:pt>
                <c:pt idx="2288">
                  <c:v>1.0009999999999999</c:v>
                </c:pt>
                <c:pt idx="2289">
                  <c:v>1.0740000000000001</c:v>
                </c:pt>
                <c:pt idx="2290">
                  <c:v>1.0406666666666666</c:v>
                </c:pt>
                <c:pt idx="2291">
                  <c:v>1.728</c:v>
                </c:pt>
                <c:pt idx="2292">
                  <c:v>1.072505</c:v>
                </c:pt>
                <c:pt idx="2293">
                  <c:v>1.0823529411764705</c:v>
                </c:pt>
                <c:pt idx="2294">
                  <c:v>1.4608079999999999</c:v>
                </c:pt>
                <c:pt idx="2295">
                  <c:v>1.2524999999999999</c:v>
                </c:pt>
                <c:pt idx="2296">
                  <c:v>1.4907142857142857</c:v>
                </c:pt>
                <c:pt idx="2297">
                  <c:v>1.006</c:v>
                </c:pt>
                <c:pt idx="2298">
                  <c:v>1.0507333333333333</c:v>
                </c:pt>
                <c:pt idx="2299">
                  <c:v>3.5016666666666665</c:v>
                </c:pt>
                <c:pt idx="2300">
                  <c:v>1.0125</c:v>
                </c:pt>
                <c:pt idx="2301">
                  <c:v>1.336044</c:v>
                </c:pt>
                <c:pt idx="2302">
                  <c:v>1.7065217391304348</c:v>
                </c:pt>
                <c:pt idx="2303">
                  <c:v>1.0935829457364341</c:v>
                </c:pt>
                <c:pt idx="2304">
                  <c:v>1.0070033333333335</c:v>
                </c:pt>
                <c:pt idx="2305">
                  <c:v>1.0122777777777778</c:v>
                </c:pt>
                <c:pt idx="2306">
                  <c:v>1.0675857142857144</c:v>
                </c:pt>
                <c:pt idx="2307">
                  <c:v>1.0665777537961894</c:v>
                </c:pt>
                <c:pt idx="2308">
                  <c:v>1.0130622</c:v>
                </c:pt>
                <c:pt idx="2309">
                  <c:v>1.0667450000000001</c:v>
                </c:pt>
                <c:pt idx="2310">
                  <c:v>4.288397837837838</c:v>
                </c:pt>
                <c:pt idx="2311">
                  <c:v>1.0411111111111111</c:v>
                </c:pt>
                <c:pt idx="2312">
                  <c:v>1.0786666666666667</c:v>
                </c:pt>
                <c:pt idx="2313">
                  <c:v>1.7584040000000001</c:v>
                </c:pt>
                <c:pt idx="2314">
                  <c:v>1.5697000000000001</c:v>
                </c:pt>
                <c:pt idx="2315">
                  <c:v>1.026</c:v>
                </c:pt>
                <c:pt idx="2316">
                  <c:v>1.0404266666666666</c:v>
                </c:pt>
                <c:pt idx="2317">
                  <c:v>1.04</c:v>
                </c:pt>
                <c:pt idx="2318">
                  <c:v>1.2105999999999999</c:v>
                </c:pt>
                <c:pt idx="2319">
                  <c:v>1.077</c:v>
                </c:pt>
                <c:pt idx="2320">
                  <c:v>1.0866</c:v>
                </c:pt>
                <c:pt idx="2321">
                  <c:v>0.39120962394619685</c:v>
                </c:pt>
                <c:pt idx="2322">
                  <c:v>3.1481481481481478E-2</c:v>
                </c:pt>
                <c:pt idx="2323">
                  <c:v>0.48</c:v>
                </c:pt>
                <c:pt idx="2324">
                  <c:v>0.20733333333333334</c:v>
                </c:pt>
                <c:pt idx="2325">
                  <c:v>0.08</c:v>
                </c:pt>
                <c:pt idx="2326">
                  <c:v>7.1999999999999998E-3</c:v>
                </c:pt>
                <c:pt idx="2327">
                  <c:v>5.2609431428571432</c:v>
                </c:pt>
                <c:pt idx="2328">
                  <c:v>2.5445000000000002</c:v>
                </c:pt>
                <c:pt idx="2329">
                  <c:v>1.0591999999999999</c:v>
                </c:pt>
                <c:pt idx="2330">
                  <c:v>1.0242285714285715</c:v>
                </c:pt>
                <c:pt idx="2331">
                  <c:v>1.4431375</c:v>
                </c:pt>
                <c:pt idx="2332">
                  <c:v>1.06308</c:v>
                </c:pt>
                <c:pt idx="2333">
                  <c:v>2.1216666666666666</c:v>
                </c:pt>
                <c:pt idx="2334">
                  <c:v>1.0195000000000001</c:v>
                </c:pt>
                <c:pt idx="2335">
                  <c:v>1.0227200000000001</c:v>
                </c:pt>
                <c:pt idx="2336">
                  <c:v>5.2073254999999996</c:v>
                </c:pt>
                <c:pt idx="2337">
                  <c:v>1.1065833333333333</c:v>
                </c:pt>
                <c:pt idx="2338">
                  <c:v>1.0114333333333334</c:v>
                </c:pt>
                <c:pt idx="2339">
                  <c:v>2.9420799999999998</c:v>
                </c:pt>
                <c:pt idx="2340">
                  <c:v>1.0577749999999999</c:v>
                </c:pt>
                <c:pt idx="2341">
                  <c:v>0</c:v>
                </c:pt>
                <c:pt idx="2342">
                  <c:v>0</c:v>
                </c:pt>
                <c:pt idx="2343">
                  <c:v>0.03</c:v>
                </c:pt>
                <c:pt idx="2344">
                  <c:v>1E-3</c:v>
                </c:pt>
                <c:pt idx="2345">
                  <c:v>0</c:v>
                </c:pt>
                <c:pt idx="2346">
                  <c:v>6.4999999999999997E-4</c:v>
                </c:pt>
                <c:pt idx="2347">
                  <c:v>1.4999999999999999E-2</c:v>
                </c:pt>
                <c:pt idx="2348">
                  <c:v>3.8571428571428572E-3</c:v>
                </c:pt>
                <c:pt idx="2349">
                  <c:v>0</c:v>
                </c:pt>
                <c:pt idx="2350">
                  <c:v>0</c:v>
                </c:pt>
                <c:pt idx="2351">
                  <c:v>5.7142857142857143E-3</c:v>
                </c:pt>
                <c:pt idx="2352">
                  <c:v>0</c:v>
                </c:pt>
                <c:pt idx="2353">
                  <c:v>0</c:v>
                </c:pt>
                <c:pt idx="2354">
                  <c:v>7.1428571428571429E-4</c:v>
                </c:pt>
                <c:pt idx="2355">
                  <c:v>6.875E-3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0.14680000000000001</c:v>
                </c:pt>
                <c:pt idx="2360">
                  <c:v>4.0000000000000002E-4</c:v>
                </c:pt>
                <c:pt idx="2361">
                  <c:v>0</c:v>
                </c:pt>
                <c:pt idx="2362">
                  <c:v>0.2857142857142857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0.1052</c:v>
                </c:pt>
                <c:pt idx="2367">
                  <c:v>1.34E-2</c:v>
                </c:pt>
                <c:pt idx="2368">
                  <c:v>2.5000000000000001E-3</c:v>
                </c:pt>
                <c:pt idx="2369">
                  <c:v>0</c:v>
                </c:pt>
                <c:pt idx="2370">
                  <c:v>3.2799999999999999E-3</c:v>
                </c:pt>
                <c:pt idx="2371">
                  <c:v>0</c:v>
                </c:pt>
                <c:pt idx="2372">
                  <c:v>3.272727272727273E-2</c:v>
                </c:pt>
                <c:pt idx="2373">
                  <c:v>5.8823529411764708E-5</c:v>
                </c:pt>
                <c:pt idx="2374">
                  <c:v>4.5454545454545455E-4</c:v>
                </c:pt>
                <c:pt idx="2375">
                  <c:v>0</c:v>
                </c:pt>
                <c:pt idx="2376">
                  <c:v>0.10877666666666666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3.6666666666666666E-3</c:v>
                </c:pt>
                <c:pt idx="2381">
                  <c:v>1.8193398957730169E-2</c:v>
                </c:pt>
                <c:pt idx="2382">
                  <c:v>2.5000000000000001E-2</c:v>
                </c:pt>
                <c:pt idx="2383">
                  <c:v>4.3499999999999997E-2</c:v>
                </c:pt>
                <c:pt idx="2384">
                  <c:v>8.0000000000000002E-3</c:v>
                </c:pt>
                <c:pt idx="2385">
                  <c:v>1.2123076923076924E-2</c:v>
                </c:pt>
                <c:pt idx="2386">
                  <c:v>0</c:v>
                </c:pt>
                <c:pt idx="2387">
                  <c:v>6.8399999999999997E-3</c:v>
                </c:pt>
                <c:pt idx="2388">
                  <c:v>1.2513513513513513E-2</c:v>
                </c:pt>
                <c:pt idx="2389">
                  <c:v>1.8749999999999999E-3</c:v>
                </c:pt>
                <c:pt idx="2390">
                  <c:v>0</c:v>
                </c:pt>
                <c:pt idx="2391">
                  <c:v>1.25E-3</c:v>
                </c:pt>
                <c:pt idx="2392">
                  <c:v>0</c:v>
                </c:pt>
                <c:pt idx="2393">
                  <c:v>5.0000000000000001E-4</c:v>
                </c:pt>
                <c:pt idx="2394">
                  <c:v>5.9999999999999995E-4</c:v>
                </c:pt>
                <c:pt idx="2395">
                  <c:v>0</c:v>
                </c:pt>
                <c:pt idx="2396">
                  <c:v>2E-3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7.1785714285714283E-3</c:v>
                </c:pt>
                <c:pt idx="2402">
                  <c:v>4.3333333333333331E-3</c:v>
                </c:pt>
                <c:pt idx="2403">
                  <c:v>0.16833333333333333</c:v>
                </c:pt>
                <c:pt idx="2404">
                  <c:v>0</c:v>
                </c:pt>
                <c:pt idx="2405">
                  <c:v>0.22520000000000001</c:v>
                </c:pt>
                <c:pt idx="2406">
                  <c:v>0.41384615384615386</c:v>
                </c:pt>
                <c:pt idx="2407">
                  <c:v>0.25259090909090909</c:v>
                </c:pt>
                <c:pt idx="2408">
                  <c:v>2E-3</c:v>
                </c:pt>
                <c:pt idx="2409">
                  <c:v>1.84E-2</c:v>
                </c:pt>
                <c:pt idx="2410">
                  <c:v>0</c:v>
                </c:pt>
                <c:pt idx="2411">
                  <c:v>6.0400000000000002E-3</c:v>
                </c:pt>
                <c:pt idx="2412">
                  <c:v>0</c:v>
                </c:pt>
                <c:pt idx="2413">
                  <c:v>8.3333333333333332E-3</c:v>
                </c:pt>
                <c:pt idx="2414">
                  <c:v>3.0666666666666665E-2</c:v>
                </c:pt>
                <c:pt idx="2415">
                  <c:v>5.5833333333333334E-3</c:v>
                </c:pt>
                <c:pt idx="2416">
                  <c:v>2.5000000000000001E-4</c:v>
                </c:pt>
                <c:pt idx="2417">
                  <c:v>0</c:v>
                </c:pt>
                <c:pt idx="2418">
                  <c:v>2.0000000000000001E-4</c:v>
                </c:pt>
                <c:pt idx="2419">
                  <c:v>0</c:v>
                </c:pt>
                <c:pt idx="2420">
                  <c:v>0.14825133372851215</c:v>
                </c:pt>
                <c:pt idx="2421">
                  <c:v>1.6666666666666666E-4</c:v>
                </c:pt>
                <c:pt idx="2422">
                  <c:v>2E-3</c:v>
                </c:pt>
                <c:pt idx="2423">
                  <c:v>1.3333333333333334E-4</c:v>
                </c:pt>
                <c:pt idx="2424">
                  <c:v>1.24E-2</c:v>
                </c:pt>
                <c:pt idx="2425">
                  <c:v>2.8571428571428574E-4</c:v>
                </c:pt>
                <c:pt idx="2426">
                  <c:v>0</c:v>
                </c:pt>
                <c:pt idx="2427">
                  <c:v>2.0000000000000002E-5</c:v>
                </c:pt>
                <c:pt idx="2428">
                  <c:v>2.8571428571428571E-5</c:v>
                </c:pt>
                <c:pt idx="2429">
                  <c:v>1.4321428571428572E-2</c:v>
                </c:pt>
                <c:pt idx="2430">
                  <c:v>7.0000000000000001E-3</c:v>
                </c:pt>
                <c:pt idx="2431">
                  <c:v>2.0000000000000002E-5</c:v>
                </c:pt>
                <c:pt idx="2432">
                  <c:v>1.4285714285714287E-4</c:v>
                </c:pt>
                <c:pt idx="2433">
                  <c:v>0</c:v>
                </c:pt>
                <c:pt idx="2434">
                  <c:v>1.2999999999999999E-3</c:v>
                </c:pt>
                <c:pt idx="2435">
                  <c:v>4.8960000000000002E-3</c:v>
                </c:pt>
                <c:pt idx="2436">
                  <c:v>3.8461538461538462E-4</c:v>
                </c:pt>
                <c:pt idx="2437">
                  <c:v>0</c:v>
                </c:pt>
                <c:pt idx="2438">
                  <c:v>3.3333333333333335E-3</c:v>
                </c:pt>
                <c:pt idx="2439">
                  <c:v>0</c:v>
                </c:pt>
                <c:pt idx="2440">
                  <c:v>2E-3</c:v>
                </c:pt>
                <c:pt idx="2441">
                  <c:v>1.0788</c:v>
                </c:pt>
                <c:pt idx="2442">
                  <c:v>1.2594166666666666</c:v>
                </c:pt>
                <c:pt idx="2443">
                  <c:v>2.0251494999999999</c:v>
                </c:pt>
                <c:pt idx="2444">
                  <c:v>1.0860000000000001</c:v>
                </c:pt>
                <c:pt idx="2445">
                  <c:v>1.728</c:v>
                </c:pt>
                <c:pt idx="2446">
                  <c:v>1.6798</c:v>
                </c:pt>
                <c:pt idx="2447">
                  <c:v>4.2720000000000002</c:v>
                </c:pt>
                <c:pt idx="2448">
                  <c:v>1.075</c:v>
                </c:pt>
                <c:pt idx="2449">
                  <c:v>1.08</c:v>
                </c:pt>
                <c:pt idx="2450">
                  <c:v>1.0153353333333335</c:v>
                </c:pt>
                <c:pt idx="2451">
                  <c:v>1.1545000000000001</c:v>
                </c:pt>
                <c:pt idx="2452">
                  <c:v>1.335</c:v>
                </c:pt>
                <c:pt idx="2453">
                  <c:v>1.5469999999999999</c:v>
                </c:pt>
                <c:pt idx="2454">
                  <c:v>1.0084571428571429</c:v>
                </c:pt>
                <c:pt idx="2455">
                  <c:v>1.82</c:v>
                </c:pt>
                <c:pt idx="2456">
                  <c:v>1.8086666666666666</c:v>
                </c:pt>
                <c:pt idx="2457">
                  <c:v>1.0230434782608695</c:v>
                </c:pt>
                <c:pt idx="2458">
                  <c:v>1.1017999999999999</c:v>
                </c:pt>
                <c:pt idx="2459">
                  <c:v>1.0225</c:v>
                </c:pt>
                <c:pt idx="2460">
                  <c:v>1.0078823529411765</c:v>
                </c:pt>
                <c:pt idx="2461">
                  <c:v>1.038</c:v>
                </c:pt>
                <c:pt idx="2462">
                  <c:v>1.1070833333333334</c:v>
                </c:pt>
                <c:pt idx="2463">
                  <c:v>1.1625000000000001</c:v>
                </c:pt>
                <c:pt idx="2464">
                  <c:v>1.111</c:v>
                </c:pt>
                <c:pt idx="2465">
                  <c:v>1.8014285714285714</c:v>
                </c:pt>
                <c:pt idx="2466">
                  <c:v>1</c:v>
                </c:pt>
                <c:pt idx="2467">
                  <c:v>1.1850000000000001</c:v>
                </c:pt>
                <c:pt idx="2468">
                  <c:v>1.0721700000000001</c:v>
                </c:pt>
                <c:pt idx="2469">
                  <c:v>1.1366666666666667</c:v>
                </c:pt>
                <c:pt idx="2470">
                  <c:v>1.0316400000000001</c:v>
                </c:pt>
                <c:pt idx="2471">
                  <c:v>1.28</c:v>
                </c:pt>
                <c:pt idx="2472">
                  <c:v>1.3576026666666667</c:v>
                </c:pt>
                <c:pt idx="2473">
                  <c:v>1</c:v>
                </c:pt>
                <c:pt idx="2474">
                  <c:v>1.0000360000000001</c:v>
                </c:pt>
                <c:pt idx="2475">
                  <c:v>1.0471999999999999</c:v>
                </c:pt>
                <c:pt idx="2476">
                  <c:v>1.050225</c:v>
                </c:pt>
                <c:pt idx="2477">
                  <c:v>1.7133333333333334</c:v>
                </c:pt>
                <c:pt idx="2478">
                  <c:v>1.2749999999999999</c:v>
                </c:pt>
                <c:pt idx="2479">
                  <c:v>1.3344333333333334</c:v>
                </c:pt>
                <c:pt idx="2480">
                  <c:v>1</c:v>
                </c:pt>
                <c:pt idx="2481">
                  <c:v>1.1291099999999998</c:v>
                </c:pt>
                <c:pt idx="2482">
                  <c:v>1.0009999999999999</c:v>
                </c:pt>
                <c:pt idx="2483">
                  <c:v>1.1372727272727272</c:v>
                </c:pt>
                <c:pt idx="2484">
                  <c:v>1.1931742857142855</c:v>
                </c:pt>
                <c:pt idx="2485">
                  <c:v>1.0325</c:v>
                </c:pt>
                <c:pt idx="2486">
                  <c:v>2.6566666666666667</c:v>
                </c:pt>
                <c:pt idx="2487">
                  <c:v>1.0005066666666667</c:v>
                </c:pt>
                <c:pt idx="2488">
                  <c:v>1.0669999999999999</c:v>
                </c:pt>
                <c:pt idx="2489">
                  <c:v>1.3367142857142857</c:v>
                </c:pt>
                <c:pt idx="2490">
                  <c:v>1.214</c:v>
                </c:pt>
                <c:pt idx="2491">
                  <c:v>1.032</c:v>
                </c:pt>
                <c:pt idx="2492">
                  <c:v>1.25</c:v>
                </c:pt>
                <c:pt idx="2493">
                  <c:v>1.2869999999999999</c:v>
                </c:pt>
                <c:pt idx="2494">
                  <c:v>1.0100533333333332</c:v>
                </c:pt>
                <c:pt idx="2495">
                  <c:v>1.2753666666666665</c:v>
                </c:pt>
                <c:pt idx="2496">
                  <c:v>1</c:v>
                </c:pt>
                <c:pt idx="2497">
                  <c:v>1.127715</c:v>
                </c:pt>
                <c:pt idx="2498">
                  <c:v>1.056</c:v>
                </c:pt>
                <c:pt idx="2499">
                  <c:v>2.0262500000000001</c:v>
                </c:pt>
                <c:pt idx="2500">
                  <c:v>1.1333333333333333</c:v>
                </c:pt>
                <c:pt idx="2501">
                  <c:v>2.5545454545454545E-2</c:v>
                </c:pt>
                <c:pt idx="2502">
                  <c:v>7.8181818181818181E-4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6.0000000000000001E-3</c:v>
                </c:pt>
                <c:pt idx="2507">
                  <c:v>0</c:v>
                </c:pt>
                <c:pt idx="2508">
                  <c:v>0</c:v>
                </c:pt>
                <c:pt idx="2509">
                  <c:v>1.0526315789473684E-2</c:v>
                </c:pt>
                <c:pt idx="2510">
                  <c:v>1.5E-3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1.7500000000000002E-2</c:v>
                </c:pt>
                <c:pt idx="2515">
                  <c:v>0.186</c:v>
                </c:pt>
                <c:pt idx="2516">
                  <c:v>0</c:v>
                </c:pt>
                <c:pt idx="2517">
                  <c:v>9.8166666666666666E-2</c:v>
                </c:pt>
                <c:pt idx="2518">
                  <c:v>0</c:v>
                </c:pt>
                <c:pt idx="2519">
                  <c:v>4.3333333333333331E-4</c:v>
                </c:pt>
                <c:pt idx="2520">
                  <c:v>0</c:v>
                </c:pt>
                <c:pt idx="2521">
                  <c:v>1.0948792000000001</c:v>
                </c:pt>
                <c:pt idx="2522">
                  <c:v>1</c:v>
                </c:pt>
                <c:pt idx="2523">
                  <c:v>1.5644444444444445</c:v>
                </c:pt>
                <c:pt idx="2524">
                  <c:v>1.016</c:v>
                </c:pt>
                <c:pt idx="2525">
                  <c:v>1.00325</c:v>
                </c:pt>
                <c:pt idx="2526">
                  <c:v>1.1294999999999999</c:v>
                </c:pt>
                <c:pt idx="2527">
                  <c:v>1.02125</c:v>
                </c:pt>
                <c:pt idx="2528">
                  <c:v>1.0724974999999999</c:v>
                </c:pt>
                <c:pt idx="2529">
                  <c:v>1.0428333333333333</c:v>
                </c:pt>
                <c:pt idx="2530">
                  <c:v>1</c:v>
                </c:pt>
                <c:pt idx="2531">
                  <c:v>1.004</c:v>
                </c:pt>
                <c:pt idx="2532">
                  <c:v>1.26125</c:v>
                </c:pt>
                <c:pt idx="2533">
                  <c:v>1.1066666666666667</c:v>
                </c:pt>
                <c:pt idx="2534">
                  <c:v>1.05</c:v>
                </c:pt>
                <c:pt idx="2535">
                  <c:v>1.03775</c:v>
                </c:pt>
                <c:pt idx="2536">
                  <c:v>1.1599999999999999</c:v>
                </c:pt>
                <c:pt idx="2537">
                  <c:v>1.1000000000000001</c:v>
                </c:pt>
                <c:pt idx="2538">
                  <c:v>1.130176111111111</c:v>
                </c:pt>
                <c:pt idx="2539">
                  <c:v>1.0024999999999999</c:v>
                </c:pt>
                <c:pt idx="2540">
                  <c:v>1.034</c:v>
                </c:pt>
                <c:pt idx="2541">
                  <c:v>1.0702857142857143</c:v>
                </c:pt>
                <c:pt idx="2542">
                  <c:v>1.0357142857142858</c:v>
                </c:pt>
                <c:pt idx="2543">
                  <c:v>1.5640000000000001</c:v>
                </c:pt>
                <c:pt idx="2544">
                  <c:v>1.0082</c:v>
                </c:pt>
                <c:pt idx="2545">
                  <c:v>1.9530000000000001</c:v>
                </c:pt>
                <c:pt idx="2546">
                  <c:v>1.1171428571428572</c:v>
                </c:pt>
                <c:pt idx="2547">
                  <c:v>1.1985454545454546</c:v>
                </c:pt>
                <c:pt idx="2548">
                  <c:v>1.0185</c:v>
                </c:pt>
                <c:pt idx="2549">
                  <c:v>1.0280254777070064</c:v>
                </c:pt>
                <c:pt idx="2550">
                  <c:v>1.0084615384615385</c:v>
                </c:pt>
                <c:pt idx="2551">
                  <c:v>1.0273469387755103</c:v>
                </c:pt>
                <c:pt idx="2552">
                  <c:v>1.0649999999999999</c:v>
                </c:pt>
                <c:pt idx="2553">
                  <c:v>1.5553333333333332</c:v>
                </c:pt>
                <c:pt idx="2554">
                  <c:v>1.228</c:v>
                </c:pt>
                <c:pt idx="2555">
                  <c:v>1.0734999999999999</c:v>
                </c:pt>
                <c:pt idx="2556">
                  <c:v>1.0550335570469798</c:v>
                </c:pt>
                <c:pt idx="2557">
                  <c:v>1.1844444444444444</c:v>
                </c:pt>
                <c:pt idx="2558">
                  <c:v>1.0888</c:v>
                </c:pt>
                <c:pt idx="2559">
                  <c:v>1.1125</c:v>
                </c:pt>
                <c:pt idx="2560">
                  <c:v>1.0009999999999999</c:v>
                </c:pt>
                <c:pt idx="2561">
                  <c:v>0</c:v>
                </c:pt>
                <c:pt idx="2562">
                  <c:v>7.4999999999999997E-3</c:v>
                </c:pt>
                <c:pt idx="2563">
                  <c:v>0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2.6666666666666666E-3</c:v>
                </c:pt>
                <c:pt idx="2568">
                  <c:v>5.0000000000000001E-3</c:v>
                </c:pt>
                <c:pt idx="2569">
                  <c:v>2.2307692307692306E-2</c:v>
                </c:pt>
                <c:pt idx="2570">
                  <c:v>8.4285714285714294E-3</c:v>
                </c:pt>
                <c:pt idx="2571">
                  <c:v>2.5000000000000001E-3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1.3849999999999999E-3</c:v>
                </c:pt>
                <c:pt idx="2580">
                  <c:v>6.0000000000000001E-3</c:v>
                </c:pt>
                <c:pt idx="2581">
                  <c:v>0.106</c:v>
                </c:pt>
                <c:pt idx="2582">
                  <c:v>1.1111111111111112E-5</c:v>
                </c:pt>
                <c:pt idx="2583">
                  <c:v>5.0000000000000001E-3</c:v>
                </c:pt>
                <c:pt idx="2584">
                  <c:v>0</c:v>
                </c:pt>
                <c:pt idx="2585">
                  <c:v>1.6666666666666668E-3</c:v>
                </c:pt>
                <c:pt idx="2586">
                  <c:v>1.6666666666666668E-3</c:v>
                </c:pt>
                <c:pt idx="2587">
                  <c:v>2.4340000000000001E-2</c:v>
                </c:pt>
                <c:pt idx="2588">
                  <c:v>3.8833333333333331E-2</c:v>
                </c:pt>
                <c:pt idx="2589">
                  <c:v>1E-4</c:v>
                </c:pt>
                <c:pt idx="2590">
                  <c:v>0</c:v>
                </c:pt>
                <c:pt idx="2591">
                  <c:v>1.7333333333333333E-2</c:v>
                </c:pt>
                <c:pt idx="2592">
                  <c:v>1.6666666666666668E-3</c:v>
                </c:pt>
                <c:pt idx="2593">
                  <c:v>0</c:v>
                </c:pt>
                <c:pt idx="2594">
                  <c:v>1.2500000000000001E-5</c:v>
                </c:pt>
                <c:pt idx="2595">
                  <c:v>0.12166666666666667</c:v>
                </c:pt>
                <c:pt idx="2596">
                  <c:v>0.23588571428571428</c:v>
                </c:pt>
                <c:pt idx="2597">
                  <c:v>5.6666666666666664E-2</c:v>
                </c:pt>
                <c:pt idx="2598">
                  <c:v>0.39</c:v>
                </c:pt>
                <c:pt idx="2599">
                  <c:v>9.9546510341776348E-3</c:v>
                </c:pt>
                <c:pt idx="2600">
                  <c:v>6.9320000000000007E-2</c:v>
                </c:pt>
                <c:pt idx="2601">
                  <c:v>6.6139999999999999</c:v>
                </c:pt>
                <c:pt idx="2602">
                  <c:v>3.2609166666666667</c:v>
                </c:pt>
                <c:pt idx="2603">
                  <c:v>1.0148571428571429</c:v>
                </c:pt>
                <c:pt idx="2604">
                  <c:v>1.0421799999999999</c:v>
                </c:pt>
                <c:pt idx="2605">
                  <c:v>1.0742157000000001</c:v>
                </c:pt>
                <c:pt idx="2606">
                  <c:v>1.1005454545454545</c:v>
                </c:pt>
                <c:pt idx="2607">
                  <c:v>4.077</c:v>
                </c:pt>
                <c:pt idx="2608">
                  <c:v>2.2392500000000002</c:v>
                </c:pt>
                <c:pt idx="2609">
                  <c:v>3.038011142857143</c:v>
                </c:pt>
                <c:pt idx="2610">
                  <c:v>1.4132510432681749</c:v>
                </c:pt>
                <c:pt idx="2611">
                  <c:v>27.906363636363636</c:v>
                </c:pt>
                <c:pt idx="2612">
                  <c:v>1.7176130000000001</c:v>
                </c:pt>
                <c:pt idx="2613">
                  <c:v>1.0101333333333333</c:v>
                </c:pt>
                <c:pt idx="2614">
                  <c:v>1.02</c:v>
                </c:pt>
                <c:pt idx="2615">
                  <c:v>1.6976511744127936</c:v>
                </c:pt>
                <c:pt idx="2616">
                  <c:v>1.14534</c:v>
                </c:pt>
                <c:pt idx="2617">
                  <c:v>8.7759999999999998</c:v>
                </c:pt>
                <c:pt idx="2618">
                  <c:v>1.0538666666666667</c:v>
                </c:pt>
                <c:pt idx="2619">
                  <c:v>1.8839999999999999</c:v>
                </c:pt>
                <c:pt idx="2620">
                  <c:v>1.436523076923077</c:v>
                </c:pt>
                <c:pt idx="2621">
                  <c:v>1.4588000000000001</c:v>
                </c:pt>
                <c:pt idx="2622">
                  <c:v>1.3118399999999999</c:v>
                </c:pt>
                <c:pt idx="2623">
                  <c:v>1.1399999999999999</c:v>
                </c:pt>
                <c:pt idx="2624">
                  <c:v>13.794206249999998</c:v>
                </c:pt>
                <c:pt idx="2625">
                  <c:v>9.56</c:v>
                </c:pt>
                <c:pt idx="2626">
                  <c:v>1.1200000000000001</c:v>
                </c:pt>
                <c:pt idx="2627">
                  <c:v>6.4666666666666668</c:v>
                </c:pt>
                <c:pt idx="2628">
                  <c:v>1.1036948748510131</c:v>
                </c:pt>
                <c:pt idx="2629">
                  <c:v>1.2774000000000001</c:v>
                </c:pt>
                <c:pt idx="2630">
                  <c:v>1.579</c:v>
                </c:pt>
                <c:pt idx="2631">
                  <c:v>1.1466525000000001</c:v>
                </c:pt>
                <c:pt idx="2632">
                  <c:v>1.3700934579439252</c:v>
                </c:pt>
                <c:pt idx="2633">
                  <c:v>3.5461999999999998</c:v>
                </c:pt>
                <c:pt idx="2634">
                  <c:v>1.0602150537634409</c:v>
                </c:pt>
                <c:pt idx="2635">
                  <c:v>1</c:v>
                </c:pt>
                <c:pt idx="2636">
                  <c:v>1.873</c:v>
                </c:pt>
                <c:pt idx="2637">
                  <c:v>1.6619999999999999</c:v>
                </c:pt>
                <c:pt idx="2638">
                  <c:v>1.0172910662824208</c:v>
                </c:pt>
                <c:pt idx="2639">
                  <c:v>1.64</c:v>
                </c:pt>
                <c:pt idx="2640">
                  <c:v>1.0566666666666666</c:v>
                </c:pt>
                <c:pt idx="2641">
                  <c:v>0.01</c:v>
                </c:pt>
                <c:pt idx="2642">
                  <c:v>0</c:v>
                </c:pt>
                <c:pt idx="2643">
                  <c:v>0.33559730999999998</c:v>
                </c:pt>
                <c:pt idx="2644">
                  <c:v>2.053E-2</c:v>
                </c:pt>
                <c:pt idx="2645">
                  <c:v>0.105</c:v>
                </c:pt>
                <c:pt idx="2646">
                  <c:v>8.4172839999999999E-2</c:v>
                </c:pt>
                <c:pt idx="2647">
                  <c:v>1.44E-2</c:v>
                </c:pt>
                <c:pt idx="2648">
                  <c:v>8.8333333333333337E-3</c:v>
                </c:pt>
                <c:pt idx="2649">
                  <c:v>9.9200000000000004E-4</c:v>
                </c:pt>
                <c:pt idx="2650">
                  <c:v>5.966666666666667E-3</c:v>
                </c:pt>
                <c:pt idx="2651">
                  <c:v>1.8689285714285714E-2</c:v>
                </c:pt>
                <c:pt idx="2652">
                  <c:v>8.8500000000000002E-3</c:v>
                </c:pt>
                <c:pt idx="2653">
                  <c:v>0.1152156862745098</c:v>
                </c:pt>
                <c:pt idx="2654">
                  <c:v>5.1000000000000004E-4</c:v>
                </c:pt>
                <c:pt idx="2655">
                  <c:v>0.21033333333333334</c:v>
                </c:pt>
                <c:pt idx="2656">
                  <c:v>0.11436666666666667</c:v>
                </c:pt>
                <c:pt idx="2657">
                  <c:v>0.18737933333333334</c:v>
                </c:pt>
                <c:pt idx="2658">
                  <c:v>9.2857142857142856E-4</c:v>
                </c:pt>
                <c:pt idx="2659">
                  <c:v>2.720408163265306E-2</c:v>
                </c:pt>
                <c:pt idx="2660">
                  <c:v>9.5E-4</c:v>
                </c:pt>
                <c:pt idx="2661">
                  <c:v>1.0289999999999999</c:v>
                </c:pt>
                <c:pt idx="2662">
                  <c:v>1.0680000000000001</c:v>
                </c:pt>
                <c:pt idx="2663">
                  <c:v>1.0459624999999999</c:v>
                </c:pt>
                <c:pt idx="2664">
                  <c:v>1.0342857142857143</c:v>
                </c:pt>
                <c:pt idx="2665">
                  <c:v>1.2314285714285715</c:v>
                </c:pt>
                <c:pt idx="2666">
                  <c:v>1.592951</c:v>
                </c:pt>
                <c:pt idx="2667">
                  <c:v>1.1066666666666667</c:v>
                </c:pt>
                <c:pt idx="2668">
                  <c:v>1.7070000000000001</c:v>
                </c:pt>
                <c:pt idx="2669">
                  <c:v>1.25125</c:v>
                </c:pt>
                <c:pt idx="2670">
                  <c:v>6.4158609339642042E-2</c:v>
                </c:pt>
                <c:pt idx="2671">
                  <c:v>0.11344</c:v>
                </c:pt>
                <c:pt idx="2672">
                  <c:v>0.33189999999999997</c:v>
                </c:pt>
                <c:pt idx="2673">
                  <c:v>0.27579999999999999</c:v>
                </c:pt>
                <c:pt idx="2674">
                  <c:v>0.62839999999999996</c:v>
                </c:pt>
                <c:pt idx="2675">
                  <c:v>7.5880000000000003E-2</c:v>
                </c:pt>
                <c:pt idx="2676">
                  <c:v>0.50380952380952382</c:v>
                </c:pt>
                <c:pt idx="2677">
                  <c:v>0.17512820512820512</c:v>
                </c:pt>
                <c:pt idx="2678">
                  <c:v>1.3750000000000001E-4</c:v>
                </c:pt>
                <c:pt idx="2679">
                  <c:v>3.3E-3</c:v>
                </c:pt>
                <c:pt idx="2680">
                  <c:v>8.6250000000000007E-3</c:v>
                </c:pt>
                <c:pt idx="2681">
                  <c:v>6.875E-3</c:v>
                </c:pt>
                <c:pt idx="2682">
                  <c:v>0.28299999999999997</c:v>
                </c:pt>
                <c:pt idx="2683">
                  <c:v>2.3999999999999998E-3</c:v>
                </c:pt>
                <c:pt idx="2684">
                  <c:v>1.1428571428571429E-2</c:v>
                </c:pt>
                <c:pt idx="2685">
                  <c:v>2.0000000000000001E-4</c:v>
                </c:pt>
                <c:pt idx="2686">
                  <c:v>0</c:v>
                </c:pt>
                <c:pt idx="2687">
                  <c:v>0</c:v>
                </c:pt>
                <c:pt idx="2688">
                  <c:v>1.48E-3</c:v>
                </c:pt>
                <c:pt idx="2689">
                  <c:v>2.8571428571428571E-5</c:v>
                </c:pt>
                <c:pt idx="2690">
                  <c:v>0.107325</c:v>
                </c:pt>
                <c:pt idx="2691">
                  <c:v>5.3846153846153844E-4</c:v>
                </c:pt>
                <c:pt idx="2692">
                  <c:v>7.1428571428571426E-3</c:v>
                </c:pt>
                <c:pt idx="2693">
                  <c:v>8.0000000000000002E-3</c:v>
                </c:pt>
                <c:pt idx="2694">
                  <c:v>3.3333333333333335E-5</c:v>
                </c:pt>
                <c:pt idx="2695">
                  <c:v>4.7333333333333333E-3</c:v>
                </c:pt>
                <c:pt idx="2696">
                  <c:v>5.6500000000000002E-2</c:v>
                </c:pt>
                <c:pt idx="2697">
                  <c:v>0.26352173913043481</c:v>
                </c:pt>
                <c:pt idx="2698">
                  <c:v>3.2512500000000002E-3</c:v>
                </c:pt>
                <c:pt idx="2699">
                  <c:v>0</c:v>
                </c:pt>
                <c:pt idx="2700">
                  <c:v>7.0007000700070005E-3</c:v>
                </c:pt>
                <c:pt idx="2701">
                  <c:v>0.46176470588235297</c:v>
                </c:pt>
                <c:pt idx="2702">
                  <c:v>0.34410000000000002</c:v>
                </c:pt>
                <c:pt idx="2703">
                  <c:v>1.0375000000000001</c:v>
                </c:pt>
                <c:pt idx="2704">
                  <c:v>6.0263157894736845E-2</c:v>
                </c:pt>
                <c:pt idx="2705">
                  <c:v>0.10539393939393939</c:v>
                </c:pt>
                <c:pt idx="2706">
                  <c:v>1.1229714285714285</c:v>
                </c:pt>
                <c:pt idx="2707">
                  <c:v>3.50844625</c:v>
                </c:pt>
                <c:pt idx="2708">
                  <c:v>2.3321535</c:v>
                </c:pt>
                <c:pt idx="2709">
                  <c:v>1.01606</c:v>
                </c:pt>
                <c:pt idx="2710">
                  <c:v>1.5390035000000002</c:v>
                </c:pt>
                <c:pt idx="2711">
                  <c:v>1.007161125319693</c:v>
                </c:pt>
                <c:pt idx="2712">
                  <c:v>1.3138181818181818</c:v>
                </c:pt>
                <c:pt idx="2713">
                  <c:v>1.0224133333333334</c:v>
                </c:pt>
                <c:pt idx="2714">
                  <c:v>1.1635599999999999</c:v>
                </c:pt>
                <c:pt idx="2715">
                  <c:v>2.6462241666666664</c:v>
                </c:pt>
                <c:pt idx="2716">
                  <c:v>1.1998010000000001</c:v>
                </c:pt>
                <c:pt idx="2717">
                  <c:v>1.2010400000000001</c:v>
                </c:pt>
                <c:pt idx="2718">
                  <c:v>1.0358333333333334</c:v>
                </c:pt>
                <c:pt idx="2719">
                  <c:v>1.0883333333333334</c:v>
                </c:pt>
                <c:pt idx="2720">
                  <c:v>1.1812400000000001</c:v>
                </c:pt>
                <c:pt idx="2721">
                  <c:v>14.62</c:v>
                </c:pt>
                <c:pt idx="2722">
                  <c:v>2.5253999999999999</c:v>
                </c:pt>
                <c:pt idx="2723">
                  <c:v>1.4005000000000001</c:v>
                </c:pt>
                <c:pt idx="2724">
                  <c:v>2.9687520259319289</c:v>
                </c:pt>
                <c:pt idx="2725">
                  <c:v>1.445425</c:v>
                </c:pt>
                <c:pt idx="2726">
                  <c:v>1.05745</c:v>
                </c:pt>
                <c:pt idx="2727">
                  <c:v>4.9321000000000002</c:v>
                </c:pt>
                <c:pt idx="2728">
                  <c:v>2.0182666666666669</c:v>
                </c:pt>
                <c:pt idx="2729">
                  <c:v>1.0444</c:v>
                </c:pt>
                <c:pt idx="2730">
                  <c:v>1.7029262962962963</c:v>
                </c:pt>
                <c:pt idx="2731">
                  <c:v>1.0430333333333333</c:v>
                </c:pt>
                <c:pt idx="2732">
                  <c:v>1.1825000000000001</c:v>
                </c:pt>
                <c:pt idx="2733">
                  <c:v>1.07538</c:v>
                </c:pt>
                <c:pt idx="2734">
                  <c:v>22603</c:v>
                </c:pt>
                <c:pt idx="2735">
                  <c:v>9.7813466666666677</c:v>
                </c:pt>
                <c:pt idx="2736">
                  <c:v>1.2290000000000001</c:v>
                </c:pt>
                <c:pt idx="2737">
                  <c:v>2.4606080000000001</c:v>
                </c:pt>
                <c:pt idx="2738">
                  <c:v>1.4794</c:v>
                </c:pt>
                <c:pt idx="2739">
                  <c:v>3.8409090909090908</c:v>
                </c:pt>
                <c:pt idx="2740">
                  <c:v>1.0333333333333334</c:v>
                </c:pt>
                <c:pt idx="2741">
                  <c:v>4.3750000000000004E-3</c:v>
                </c:pt>
                <c:pt idx="2742">
                  <c:v>0.29239999999999999</c:v>
                </c:pt>
                <c:pt idx="2743">
                  <c:v>0</c:v>
                </c:pt>
                <c:pt idx="2744">
                  <c:v>5.2187499999999998E-2</c:v>
                </c:pt>
                <c:pt idx="2745">
                  <c:v>0.21887499999999999</c:v>
                </c:pt>
                <c:pt idx="2746">
                  <c:v>0.26700000000000002</c:v>
                </c:pt>
                <c:pt idx="2747">
                  <c:v>0.28000000000000003</c:v>
                </c:pt>
                <c:pt idx="2748">
                  <c:v>1.06E-2</c:v>
                </c:pt>
                <c:pt idx="2749">
                  <c:v>1.0999999999999999E-2</c:v>
                </c:pt>
                <c:pt idx="2750">
                  <c:v>0</c:v>
                </c:pt>
                <c:pt idx="2751">
                  <c:v>0</c:v>
                </c:pt>
                <c:pt idx="2752">
                  <c:v>0.11458333333333333</c:v>
                </c:pt>
                <c:pt idx="2753">
                  <c:v>0.19</c:v>
                </c:pt>
                <c:pt idx="2754">
                  <c:v>0</c:v>
                </c:pt>
                <c:pt idx="2755">
                  <c:v>0.52</c:v>
                </c:pt>
                <c:pt idx="2756">
                  <c:v>0.1048</c:v>
                </c:pt>
                <c:pt idx="2757">
                  <c:v>6.6666666666666671E-3</c:v>
                </c:pt>
                <c:pt idx="2758">
                  <c:v>0.11700000000000001</c:v>
                </c:pt>
                <c:pt idx="2759">
                  <c:v>0.105</c:v>
                </c:pt>
                <c:pt idx="2760">
                  <c:v>0</c:v>
                </c:pt>
                <c:pt idx="2761">
                  <c:v>7.1999999999999998E-3</c:v>
                </c:pt>
                <c:pt idx="2762">
                  <c:v>7.6923076923076927E-3</c:v>
                </c:pt>
                <c:pt idx="2763">
                  <c:v>2.2842639593908631E-3</c:v>
                </c:pt>
                <c:pt idx="2764">
                  <c:v>1.125E-2</c:v>
                </c:pt>
                <c:pt idx="2765">
                  <c:v>0</c:v>
                </c:pt>
                <c:pt idx="2766">
                  <c:v>0.02</c:v>
                </c:pt>
                <c:pt idx="2767">
                  <c:v>8.5000000000000006E-3</c:v>
                </c:pt>
                <c:pt idx="2768">
                  <c:v>0.14314285714285716</c:v>
                </c:pt>
                <c:pt idx="2769">
                  <c:v>2.5000000000000001E-3</c:v>
                </c:pt>
                <c:pt idx="2770">
                  <c:v>0.1041125</c:v>
                </c:pt>
                <c:pt idx="2771">
                  <c:v>0</c:v>
                </c:pt>
                <c:pt idx="2772">
                  <c:v>0</c:v>
                </c:pt>
                <c:pt idx="2773">
                  <c:v>1.8867924528301887E-3</c:v>
                </c:pt>
                <c:pt idx="2774">
                  <c:v>0.14249999999999999</c:v>
                </c:pt>
                <c:pt idx="2775">
                  <c:v>0.03</c:v>
                </c:pt>
                <c:pt idx="2776">
                  <c:v>7.8809523809523815E-2</c:v>
                </c:pt>
                <c:pt idx="2777">
                  <c:v>3.3333333333333335E-3</c:v>
                </c:pt>
                <c:pt idx="2778">
                  <c:v>0.25545454545454543</c:v>
                </c:pt>
                <c:pt idx="2779">
                  <c:v>2.12E-2</c:v>
                </c:pt>
                <c:pt idx="2780">
                  <c:v>0</c:v>
                </c:pt>
                <c:pt idx="2781">
                  <c:v>1.0528</c:v>
                </c:pt>
                <c:pt idx="2782">
                  <c:v>1.2</c:v>
                </c:pt>
                <c:pt idx="2783">
                  <c:v>1.145</c:v>
                </c:pt>
                <c:pt idx="2784">
                  <c:v>1.19</c:v>
                </c:pt>
                <c:pt idx="2785">
                  <c:v>1.0468</c:v>
                </c:pt>
                <c:pt idx="2786">
                  <c:v>1.1783999999999999</c:v>
                </c:pt>
                <c:pt idx="2787">
                  <c:v>1.1970000000000001</c:v>
                </c:pt>
                <c:pt idx="2788">
                  <c:v>1.0249999999999999</c:v>
                </c:pt>
                <c:pt idx="2789">
                  <c:v>1.0116666666666667</c:v>
                </c:pt>
                <c:pt idx="2790">
                  <c:v>1.0533333333333332</c:v>
                </c:pt>
                <c:pt idx="2791">
                  <c:v>1.0249999999999999</c:v>
                </c:pt>
                <c:pt idx="2792">
                  <c:v>1.0760000000000001</c:v>
                </c:pt>
                <c:pt idx="2793">
                  <c:v>1.105675</c:v>
                </c:pt>
                <c:pt idx="2794">
                  <c:v>1.5</c:v>
                </c:pt>
                <c:pt idx="2795">
                  <c:v>1.0428571428571429</c:v>
                </c:pt>
                <c:pt idx="2796">
                  <c:v>1.155</c:v>
                </c:pt>
                <c:pt idx="2797">
                  <c:v>1.02645125</c:v>
                </c:pt>
                <c:pt idx="2798">
                  <c:v>1.014</c:v>
                </c:pt>
                <c:pt idx="2799">
                  <c:v>1.1663479999999999</c:v>
                </c:pt>
                <c:pt idx="2800">
                  <c:v>1.33</c:v>
                </c:pt>
                <c:pt idx="2801">
                  <c:v>1.3320000000000001</c:v>
                </c:pt>
                <c:pt idx="2802">
                  <c:v>1.0183333333333333</c:v>
                </c:pt>
                <c:pt idx="2803">
                  <c:v>1.2795000000000001</c:v>
                </c:pt>
                <c:pt idx="2804">
                  <c:v>1.1499999999999999</c:v>
                </c:pt>
                <c:pt idx="2805">
                  <c:v>1.1000000000000001</c:v>
                </c:pt>
                <c:pt idx="2806">
                  <c:v>1.121</c:v>
                </c:pt>
                <c:pt idx="2807">
                  <c:v>1.26</c:v>
                </c:pt>
                <c:pt idx="2808">
                  <c:v>1.0024444444444445</c:v>
                </c:pt>
                <c:pt idx="2809">
                  <c:v>1.024</c:v>
                </c:pt>
                <c:pt idx="2810">
                  <c:v>1.0820000000000001</c:v>
                </c:pt>
                <c:pt idx="2811">
                  <c:v>1.0026999999999999</c:v>
                </c:pt>
                <c:pt idx="2812">
                  <c:v>1.133</c:v>
                </c:pt>
                <c:pt idx="2813">
                  <c:v>1.2757571428571428</c:v>
                </c:pt>
                <c:pt idx="2814">
                  <c:v>1.0773333333333333</c:v>
                </c:pt>
                <c:pt idx="2815">
                  <c:v>2.42</c:v>
                </c:pt>
                <c:pt idx="2816">
                  <c:v>1.4156666666666666</c:v>
                </c:pt>
                <c:pt idx="2817">
                  <c:v>1.3</c:v>
                </c:pt>
                <c:pt idx="2818">
                  <c:v>1.0603</c:v>
                </c:pt>
                <c:pt idx="2819">
                  <c:v>1.048</c:v>
                </c:pt>
                <c:pt idx="2820">
                  <c:v>1.36</c:v>
                </c:pt>
                <c:pt idx="2821">
                  <c:v>1</c:v>
                </c:pt>
                <c:pt idx="2822">
                  <c:v>1</c:v>
                </c:pt>
                <c:pt idx="2823">
                  <c:v>1.24</c:v>
                </c:pt>
                <c:pt idx="2824">
                  <c:v>1.1692307692307693</c:v>
                </c:pt>
                <c:pt idx="2825">
                  <c:v>1.0333333333333334</c:v>
                </c:pt>
                <c:pt idx="2826">
                  <c:v>1.0774999999999999</c:v>
                </c:pt>
                <c:pt idx="2827">
                  <c:v>1.2024999999999999</c:v>
                </c:pt>
                <c:pt idx="2828">
                  <c:v>1.0037894736842106</c:v>
                </c:pt>
                <c:pt idx="2829">
                  <c:v>1.0651999999999999</c:v>
                </c:pt>
                <c:pt idx="2830">
                  <c:v>1</c:v>
                </c:pt>
                <c:pt idx="2831">
                  <c:v>1.1066666666666667</c:v>
                </c:pt>
                <c:pt idx="2832">
                  <c:v>1.1471959999999999</c:v>
                </c:pt>
                <c:pt idx="2833">
                  <c:v>1.0825925925925926</c:v>
                </c:pt>
                <c:pt idx="2834">
                  <c:v>1.7</c:v>
                </c:pt>
                <c:pt idx="2835">
                  <c:v>1.8709899999999999</c:v>
                </c:pt>
                <c:pt idx="2836">
                  <c:v>1.0777777777777777</c:v>
                </c:pt>
                <c:pt idx="2837">
                  <c:v>1</c:v>
                </c:pt>
                <c:pt idx="2838">
                  <c:v>1.2024999999999999</c:v>
                </c:pt>
                <c:pt idx="2839">
                  <c:v>1.1142857142857143</c:v>
                </c:pt>
                <c:pt idx="2840">
                  <c:v>1.04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5.4545454545454543E-2</c:v>
                </c:pt>
                <c:pt idx="2845">
                  <c:v>0.31546666666666667</c:v>
                </c:pt>
                <c:pt idx="2846">
                  <c:v>0</c:v>
                </c:pt>
                <c:pt idx="2847">
                  <c:v>0</c:v>
                </c:pt>
                <c:pt idx="2848">
                  <c:v>2E-3</c:v>
                </c:pt>
                <c:pt idx="2849">
                  <c:v>0.01</c:v>
                </c:pt>
                <c:pt idx="2850">
                  <c:v>3.8875E-2</c:v>
                </c:pt>
                <c:pt idx="2851">
                  <c:v>0</c:v>
                </c:pt>
                <c:pt idx="2852">
                  <c:v>1.9E-2</c:v>
                </c:pt>
                <c:pt idx="2853">
                  <c:v>0</c:v>
                </c:pt>
                <c:pt idx="2854">
                  <c:v>0.41699999999999998</c:v>
                </c:pt>
                <c:pt idx="2855">
                  <c:v>0.5</c:v>
                </c:pt>
                <c:pt idx="2856">
                  <c:v>4.8666666666666664E-2</c:v>
                </c:pt>
                <c:pt idx="2857">
                  <c:v>0.19736842105263158</c:v>
                </c:pt>
                <c:pt idx="2858">
                  <c:v>0</c:v>
                </c:pt>
                <c:pt idx="2859">
                  <c:v>1.7500000000000002E-2</c:v>
                </c:pt>
                <c:pt idx="2860">
                  <c:v>6.6500000000000004E-2</c:v>
                </c:pt>
                <c:pt idx="2861">
                  <c:v>0.32</c:v>
                </c:pt>
                <c:pt idx="2862">
                  <c:v>4.3307086614173228E-3</c:v>
                </c:pt>
                <c:pt idx="2863">
                  <c:v>4.0000000000000002E-4</c:v>
                </c:pt>
                <c:pt idx="2864">
                  <c:v>1.6E-2</c:v>
                </c:pt>
                <c:pt idx="2865">
                  <c:v>0</c:v>
                </c:pt>
                <c:pt idx="2866">
                  <c:v>8.9999999999999993E-3</c:v>
                </c:pt>
                <c:pt idx="2867">
                  <c:v>0.2016</c:v>
                </c:pt>
                <c:pt idx="2868">
                  <c:v>0.42011733333333334</c:v>
                </c:pt>
                <c:pt idx="2869">
                  <c:v>8.8500000000000002E-3</c:v>
                </c:pt>
                <c:pt idx="2870">
                  <c:v>0.15</c:v>
                </c:pt>
                <c:pt idx="2871">
                  <c:v>4.6699999999999998E-2</c:v>
                </c:pt>
                <c:pt idx="2872">
                  <c:v>0</c:v>
                </c:pt>
                <c:pt idx="2873">
                  <c:v>0.38119999999999998</c:v>
                </c:pt>
                <c:pt idx="2874">
                  <c:v>5.4199999999999998E-2</c:v>
                </c:pt>
                <c:pt idx="2875">
                  <c:v>3.5E-4</c:v>
                </c:pt>
                <c:pt idx="2876">
                  <c:v>0</c:v>
                </c:pt>
                <c:pt idx="2877">
                  <c:v>0.10833333333333334</c:v>
                </c:pt>
                <c:pt idx="2878">
                  <c:v>2.1000000000000001E-2</c:v>
                </c:pt>
                <c:pt idx="2879">
                  <c:v>2.5892857142857141E-3</c:v>
                </c:pt>
                <c:pt idx="2880">
                  <c:v>0.23333333333333334</c:v>
                </c:pt>
                <c:pt idx="2881">
                  <c:v>0</c:v>
                </c:pt>
                <c:pt idx="2882">
                  <c:v>0.33600000000000002</c:v>
                </c:pt>
                <c:pt idx="2883">
                  <c:v>0.1908</c:v>
                </c:pt>
                <c:pt idx="2884">
                  <c:v>4.1111111111111114E-3</c:v>
                </c:pt>
                <c:pt idx="2885">
                  <c:v>0.32500000000000001</c:v>
                </c:pt>
                <c:pt idx="2886">
                  <c:v>0.05</c:v>
                </c:pt>
                <c:pt idx="2887">
                  <c:v>1.6666666666666668E-3</c:v>
                </c:pt>
                <c:pt idx="2888">
                  <c:v>0</c:v>
                </c:pt>
                <c:pt idx="2889">
                  <c:v>0.38066666666666665</c:v>
                </c:pt>
                <c:pt idx="2890">
                  <c:v>1.0500000000000001E-2</c:v>
                </c:pt>
                <c:pt idx="2891">
                  <c:v>2.7300000000000001E-2</c:v>
                </c:pt>
                <c:pt idx="2892">
                  <c:v>9.0909090909090912E-2</c:v>
                </c:pt>
                <c:pt idx="2893">
                  <c:v>5.0000000000000001E-3</c:v>
                </c:pt>
                <c:pt idx="2894">
                  <c:v>0</c:v>
                </c:pt>
                <c:pt idx="2895">
                  <c:v>4.5999999999999999E-2</c:v>
                </c:pt>
                <c:pt idx="2896">
                  <c:v>0.20833333333333334</c:v>
                </c:pt>
                <c:pt idx="2897">
                  <c:v>4.583333333333333E-2</c:v>
                </c:pt>
                <c:pt idx="2898">
                  <c:v>4.2133333333333335E-2</c:v>
                </c:pt>
                <c:pt idx="2899">
                  <c:v>0</c:v>
                </c:pt>
                <c:pt idx="2900">
                  <c:v>0.61909090909090914</c:v>
                </c:pt>
                <c:pt idx="2901">
                  <c:v>8.0000000000000002E-3</c:v>
                </c:pt>
                <c:pt idx="2902">
                  <c:v>1.6666666666666666E-4</c:v>
                </c:pt>
                <c:pt idx="2903">
                  <c:v>7.7999999999999996E-3</c:v>
                </c:pt>
                <c:pt idx="2904">
                  <c:v>0.05</c:v>
                </c:pt>
                <c:pt idx="2905">
                  <c:v>0.17771428571428571</c:v>
                </c:pt>
                <c:pt idx="2906">
                  <c:v>9.4166666666666662E-2</c:v>
                </c:pt>
                <c:pt idx="2907">
                  <c:v>8.0000000000000004E-4</c:v>
                </c:pt>
                <c:pt idx="2908">
                  <c:v>2.75E-2</c:v>
                </c:pt>
                <c:pt idx="2909">
                  <c:v>1.1111111111111112E-4</c:v>
                </c:pt>
                <c:pt idx="2910">
                  <c:v>3.3333333333333335E-5</c:v>
                </c:pt>
                <c:pt idx="2911">
                  <c:v>0.36499999999999999</c:v>
                </c:pt>
                <c:pt idx="2912">
                  <c:v>0.14058171745152354</c:v>
                </c:pt>
                <c:pt idx="2913">
                  <c:v>2.0000000000000001E-4</c:v>
                </c:pt>
                <c:pt idx="2914">
                  <c:v>4.0000000000000003E-5</c:v>
                </c:pt>
                <c:pt idx="2915">
                  <c:v>0.61099999999999999</c:v>
                </c:pt>
                <c:pt idx="2916">
                  <c:v>7.8378378378378383E-2</c:v>
                </c:pt>
                <c:pt idx="2917">
                  <c:v>0.2185</c:v>
                </c:pt>
                <c:pt idx="2918">
                  <c:v>0.27239999999999998</c:v>
                </c:pt>
                <c:pt idx="2919">
                  <c:v>8.5000000000000006E-2</c:v>
                </c:pt>
                <c:pt idx="2920">
                  <c:v>0.26840000000000003</c:v>
                </c:pt>
                <c:pt idx="2921">
                  <c:v>1.29</c:v>
                </c:pt>
                <c:pt idx="2922">
                  <c:v>1</c:v>
                </c:pt>
                <c:pt idx="2923">
                  <c:v>1</c:v>
                </c:pt>
                <c:pt idx="2924">
                  <c:v>1.032</c:v>
                </c:pt>
                <c:pt idx="2925">
                  <c:v>1.0244597777777777</c:v>
                </c:pt>
                <c:pt idx="2926">
                  <c:v>1.25</c:v>
                </c:pt>
                <c:pt idx="2927">
                  <c:v>1.3083333333333333</c:v>
                </c:pt>
                <c:pt idx="2928">
                  <c:v>1</c:v>
                </c:pt>
                <c:pt idx="2929">
                  <c:v>1.02069375</c:v>
                </c:pt>
                <c:pt idx="2930">
                  <c:v>1.0092000000000001</c:v>
                </c:pt>
                <c:pt idx="2931">
                  <c:v>1.06</c:v>
                </c:pt>
                <c:pt idx="2932">
                  <c:v>1.0509677419354839</c:v>
                </c:pt>
                <c:pt idx="2933">
                  <c:v>1.0276000000000001</c:v>
                </c:pt>
                <c:pt idx="2934">
                  <c:v>1.08</c:v>
                </c:pt>
                <c:pt idx="2935">
                  <c:v>1.0088571428571429</c:v>
                </c:pt>
                <c:pt idx="2936">
                  <c:v>1.28</c:v>
                </c:pt>
                <c:pt idx="2937">
                  <c:v>1.3333333333333333</c:v>
                </c:pt>
                <c:pt idx="2938">
                  <c:v>1.0137499999999999</c:v>
                </c:pt>
                <c:pt idx="2939">
                  <c:v>1.0287500000000001</c:v>
                </c:pt>
                <c:pt idx="2940">
                  <c:v>1.0724</c:v>
                </c:pt>
                <c:pt idx="2941">
                  <c:v>4.0000000000000003E-5</c:v>
                </c:pt>
                <c:pt idx="2942">
                  <c:v>0.20424999999999999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1E-3</c:v>
                </c:pt>
                <c:pt idx="2947">
                  <c:v>4.2880000000000001E-2</c:v>
                </c:pt>
                <c:pt idx="2948">
                  <c:v>4.8000000000000001E-5</c:v>
                </c:pt>
                <c:pt idx="2949">
                  <c:v>2.5000000000000001E-2</c:v>
                </c:pt>
                <c:pt idx="2950">
                  <c:v>0</c:v>
                </c:pt>
                <c:pt idx="2951">
                  <c:v>2.1919999999999999E-2</c:v>
                </c:pt>
                <c:pt idx="2952">
                  <c:v>8.0250000000000002E-2</c:v>
                </c:pt>
                <c:pt idx="2953">
                  <c:v>1.5125E-3</c:v>
                </c:pt>
                <c:pt idx="2954">
                  <c:v>0</c:v>
                </c:pt>
                <c:pt idx="2955">
                  <c:v>0.59583333333333333</c:v>
                </c:pt>
                <c:pt idx="2956">
                  <c:v>0.16734177215189874</c:v>
                </c:pt>
                <c:pt idx="2957">
                  <c:v>1.8666666666666668E-2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1.0962000000000001</c:v>
                </c:pt>
                <c:pt idx="2962">
                  <c:v>1.218</c:v>
                </c:pt>
                <c:pt idx="2963">
                  <c:v>1.0685</c:v>
                </c:pt>
                <c:pt idx="2964">
                  <c:v>1.0071379999999999</c:v>
                </c:pt>
                <c:pt idx="2965">
                  <c:v>1.0900000000000001</c:v>
                </c:pt>
                <c:pt idx="2966">
                  <c:v>1.1363000000000001</c:v>
                </c:pt>
                <c:pt idx="2967">
                  <c:v>1.1392</c:v>
                </c:pt>
                <c:pt idx="2968">
                  <c:v>1.06</c:v>
                </c:pt>
                <c:pt idx="2969">
                  <c:v>1.625</c:v>
                </c:pt>
                <c:pt idx="2970">
                  <c:v>1.06</c:v>
                </c:pt>
                <c:pt idx="2971">
                  <c:v>1.0015624999999999</c:v>
                </c:pt>
                <c:pt idx="2972">
                  <c:v>1.0535000000000001</c:v>
                </c:pt>
                <c:pt idx="2973">
                  <c:v>1.748</c:v>
                </c:pt>
                <c:pt idx="2974">
                  <c:v>1.02</c:v>
                </c:pt>
                <c:pt idx="2975">
                  <c:v>1.00125</c:v>
                </c:pt>
                <c:pt idx="2976">
                  <c:v>1.7142857142857142</c:v>
                </c:pt>
                <c:pt idx="2977">
                  <c:v>1.1356666666666666</c:v>
                </c:pt>
                <c:pt idx="2978">
                  <c:v>1.2946666666666666</c:v>
                </c:pt>
                <c:pt idx="2979">
                  <c:v>1.014</c:v>
                </c:pt>
                <c:pt idx="2980">
                  <c:v>1.0916666666666666</c:v>
                </c:pt>
                <c:pt idx="2981">
                  <c:v>1.28925</c:v>
                </c:pt>
                <c:pt idx="2982">
                  <c:v>1.0206</c:v>
                </c:pt>
                <c:pt idx="2983">
                  <c:v>1.465395775862069</c:v>
                </c:pt>
                <c:pt idx="2984">
                  <c:v>1.00352</c:v>
                </c:pt>
                <c:pt idx="2985">
                  <c:v>1.2164999999999999</c:v>
                </c:pt>
                <c:pt idx="2986">
                  <c:v>1.0549999999999999</c:v>
                </c:pt>
                <c:pt idx="2987">
                  <c:v>1.1040080000000001</c:v>
                </c:pt>
                <c:pt idx="2988">
                  <c:v>1</c:v>
                </c:pt>
                <c:pt idx="2989">
                  <c:v>1.76535</c:v>
                </c:pt>
                <c:pt idx="2990">
                  <c:v>1</c:v>
                </c:pt>
                <c:pt idx="2991">
                  <c:v>1.0329411764705883</c:v>
                </c:pt>
                <c:pt idx="2992">
                  <c:v>1.0449999999999999</c:v>
                </c:pt>
                <c:pt idx="2993">
                  <c:v>1.0029999999999999</c:v>
                </c:pt>
                <c:pt idx="2994">
                  <c:v>4.577466666666667</c:v>
                </c:pt>
                <c:pt idx="2995">
                  <c:v>1.0496000000000001</c:v>
                </c:pt>
                <c:pt idx="2996">
                  <c:v>1.7194285714285715</c:v>
                </c:pt>
                <c:pt idx="2997">
                  <c:v>1.0373000000000001</c:v>
                </c:pt>
                <c:pt idx="2998">
                  <c:v>1.0302899999999999</c:v>
                </c:pt>
                <c:pt idx="2999">
                  <c:v>1.1888888888888889</c:v>
                </c:pt>
                <c:pt idx="3000">
                  <c:v>1</c:v>
                </c:pt>
                <c:pt idx="3001">
                  <c:v>3.1869988910451896</c:v>
                </c:pt>
                <c:pt idx="3002">
                  <c:v>1.0850614285714286</c:v>
                </c:pt>
                <c:pt idx="3003">
                  <c:v>1.0116666666666667</c:v>
                </c:pt>
                <c:pt idx="3004">
                  <c:v>1.12815</c:v>
                </c:pt>
                <c:pt idx="3005">
                  <c:v>1.2049622641509434</c:v>
                </c:pt>
                <c:pt idx="3006">
                  <c:v>1.0774999999999999</c:v>
                </c:pt>
                <c:pt idx="3007">
                  <c:v>1.8</c:v>
                </c:pt>
                <c:pt idx="3008">
                  <c:v>1.0116666666666667</c:v>
                </c:pt>
                <c:pt idx="3009">
                  <c:v>1.19756</c:v>
                </c:pt>
                <c:pt idx="3010">
                  <c:v>1.58</c:v>
                </c:pt>
                <c:pt idx="3011">
                  <c:v>1.2366666666666666</c:v>
                </c:pt>
                <c:pt idx="3012">
                  <c:v>1.1712499999999999</c:v>
                </c:pt>
                <c:pt idx="3013">
                  <c:v>1.5696000000000001</c:v>
                </c:pt>
                <c:pt idx="3014">
                  <c:v>1.13104</c:v>
                </c:pt>
                <c:pt idx="3015">
                  <c:v>1.0317647058823529</c:v>
                </c:pt>
                <c:pt idx="3016">
                  <c:v>1.0261176470588236</c:v>
                </c:pt>
                <c:pt idx="3017">
                  <c:v>1.0584090909090909</c:v>
                </c:pt>
                <c:pt idx="3018">
                  <c:v>1.0071428571428571</c:v>
                </c:pt>
                <c:pt idx="3019">
                  <c:v>1.2123333333333333</c:v>
                </c:pt>
                <c:pt idx="3020">
                  <c:v>1.0057142857142858</c:v>
                </c:pt>
                <c:pt idx="3021">
                  <c:v>1.1602222222222223</c:v>
                </c:pt>
                <c:pt idx="3022">
                  <c:v>1.0087999999999999</c:v>
                </c:pt>
                <c:pt idx="3023">
                  <c:v>1.03</c:v>
                </c:pt>
                <c:pt idx="3024">
                  <c:v>2.4641999999999999</c:v>
                </c:pt>
                <c:pt idx="3025">
                  <c:v>3.0219999999999998</c:v>
                </c:pt>
                <c:pt idx="3026">
                  <c:v>1.4333333333333333</c:v>
                </c:pt>
                <c:pt idx="3027">
                  <c:v>1.3144</c:v>
                </c:pt>
                <c:pt idx="3028">
                  <c:v>1.6801999999999999</c:v>
                </c:pt>
                <c:pt idx="3029">
                  <c:v>1.0967666666666667</c:v>
                </c:pt>
                <c:pt idx="3030">
                  <c:v>1.0668571428571429</c:v>
                </c:pt>
                <c:pt idx="3031">
                  <c:v>1</c:v>
                </c:pt>
                <c:pt idx="3032">
                  <c:v>1.272</c:v>
                </c:pt>
                <c:pt idx="3033">
                  <c:v>1.4653333333333334</c:v>
                </c:pt>
                <c:pt idx="3034">
                  <c:v>1.1253599999999999</c:v>
                </c:pt>
                <c:pt idx="3035">
                  <c:v>1.0878684000000001</c:v>
                </c:pt>
                <c:pt idx="3036">
                  <c:v>1.26732</c:v>
                </c:pt>
                <c:pt idx="3037">
                  <c:v>2.1320000000000001</c:v>
                </c:pt>
                <c:pt idx="3038">
                  <c:v>1.0049999999999999</c:v>
                </c:pt>
                <c:pt idx="3039">
                  <c:v>1.0871389999999999</c:v>
                </c:pt>
                <c:pt idx="3040">
                  <c:v>1.075</c:v>
                </c:pt>
                <c:pt idx="3041">
                  <c:v>1.1048192771084338</c:v>
                </c:pt>
                <c:pt idx="3042">
                  <c:v>1.28</c:v>
                </c:pt>
                <c:pt idx="3043">
                  <c:v>1.1000666666666667</c:v>
                </c:pt>
                <c:pt idx="3044">
                  <c:v>1.0934166666666667</c:v>
                </c:pt>
                <c:pt idx="3045">
                  <c:v>1.3270650000000002</c:v>
                </c:pt>
                <c:pt idx="3046">
                  <c:v>1.9084810126582279</c:v>
                </c:pt>
                <c:pt idx="3047">
                  <c:v>1.49</c:v>
                </c:pt>
                <c:pt idx="3048">
                  <c:v>1.6639999999999999</c:v>
                </c:pt>
                <c:pt idx="3049">
                  <c:v>1.0666666666666667</c:v>
                </c:pt>
                <c:pt idx="3050">
                  <c:v>1.06</c:v>
                </c:pt>
                <c:pt idx="3051">
                  <c:v>0.23628571428571429</c:v>
                </c:pt>
                <c:pt idx="3052">
                  <c:v>1.5E-3</c:v>
                </c:pt>
                <c:pt idx="3053">
                  <c:v>4.0000000000000001E-3</c:v>
                </c:pt>
                <c:pt idx="3054">
                  <c:v>0</c:v>
                </c:pt>
                <c:pt idx="3055">
                  <c:v>5.0000000000000002E-5</c:v>
                </c:pt>
                <c:pt idx="3056">
                  <c:v>0</c:v>
                </c:pt>
                <c:pt idx="3057">
                  <c:v>0</c:v>
                </c:pt>
                <c:pt idx="3058">
                  <c:v>1.6666666666666666E-4</c:v>
                </c:pt>
                <c:pt idx="3059">
                  <c:v>3.0066666666666665E-2</c:v>
                </c:pt>
                <c:pt idx="3060">
                  <c:v>1.5227272727272728E-3</c:v>
                </c:pt>
                <c:pt idx="3061">
                  <c:v>0</c:v>
                </c:pt>
                <c:pt idx="3062">
                  <c:v>0.66839999999999999</c:v>
                </c:pt>
                <c:pt idx="3063">
                  <c:v>0.19566666666666666</c:v>
                </c:pt>
                <c:pt idx="3064">
                  <c:v>0.11294666666666667</c:v>
                </c:pt>
                <c:pt idx="3065">
                  <c:v>4.0000000000000002E-4</c:v>
                </c:pt>
                <c:pt idx="3066">
                  <c:v>0.11985714285714286</c:v>
                </c:pt>
                <c:pt idx="3067">
                  <c:v>2.5000000000000001E-2</c:v>
                </c:pt>
                <c:pt idx="3068">
                  <c:v>6.9999999999999999E-4</c:v>
                </c:pt>
                <c:pt idx="3069">
                  <c:v>0.14099999999999999</c:v>
                </c:pt>
                <c:pt idx="3070">
                  <c:v>3.3399999999999999E-2</c:v>
                </c:pt>
                <c:pt idx="3071">
                  <c:v>0.59775</c:v>
                </c:pt>
                <c:pt idx="3072">
                  <c:v>1.6666666666666666E-4</c:v>
                </c:pt>
                <c:pt idx="3073">
                  <c:v>2.3035714285714285E-4</c:v>
                </c:pt>
                <c:pt idx="3074">
                  <c:v>8.8000000000000003E-4</c:v>
                </c:pt>
                <c:pt idx="3075">
                  <c:v>8.6400000000000005E-2</c:v>
                </c:pt>
                <c:pt idx="3076">
                  <c:v>0.15060000000000001</c:v>
                </c:pt>
                <c:pt idx="3077">
                  <c:v>4.7727272727272731E-3</c:v>
                </c:pt>
                <c:pt idx="3078">
                  <c:v>1.1833333333333333E-3</c:v>
                </c:pt>
                <c:pt idx="3079">
                  <c:v>8.4173998587352451E-3</c:v>
                </c:pt>
                <c:pt idx="3080">
                  <c:v>1.8799999999999999E-4</c:v>
                </c:pt>
                <c:pt idx="3081">
                  <c:v>2.1029999999999998E-3</c:v>
                </c:pt>
                <c:pt idx="3082">
                  <c:v>0</c:v>
                </c:pt>
                <c:pt idx="3083">
                  <c:v>2.8E-3</c:v>
                </c:pt>
                <c:pt idx="3084">
                  <c:v>0.11579206701157921</c:v>
                </c:pt>
                <c:pt idx="3085">
                  <c:v>2.4400000000000002E-2</c:v>
                </c:pt>
                <c:pt idx="3086">
                  <c:v>2.5000000000000001E-3</c:v>
                </c:pt>
                <c:pt idx="3087">
                  <c:v>6.2500000000000003E-3</c:v>
                </c:pt>
                <c:pt idx="3088">
                  <c:v>1.9384615384615384E-3</c:v>
                </c:pt>
                <c:pt idx="3089">
                  <c:v>0.23416000000000001</c:v>
                </c:pt>
                <c:pt idx="3090">
                  <c:v>5.080888888888889E-2</c:v>
                </c:pt>
                <c:pt idx="3091">
                  <c:v>0.15920000000000001</c:v>
                </c:pt>
                <c:pt idx="3092">
                  <c:v>1.1831900000000001E-2</c:v>
                </c:pt>
                <c:pt idx="3093">
                  <c:v>0.22750000000000001</c:v>
                </c:pt>
                <c:pt idx="3094">
                  <c:v>2.5000000000000001E-4</c:v>
                </c:pt>
                <c:pt idx="3095">
                  <c:v>3.351206434316354E-3</c:v>
                </c:pt>
                <c:pt idx="3096">
                  <c:v>3.9750000000000001E-2</c:v>
                </c:pt>
                <c:pt idx="3097">
                  <c:v>0.17150000000000001</c:v>
                </c:pt>
                <c:pt idx="3098">
                  <c:v>3.608004104669061E-2</c:v>
                </c:pt>
                <c:pt idx="3099">
                  <c:v>0.13900000000000001</c:v>
                </c:pt>
                <c:pt idx="3100">
                  <c:v>0.15225</c:v>
                </c:pt>
                <c:pt idx="3101">
                  <c:v>0.12</c:v>
                </c:pt>
                <c:pt idx="3102">
                  <c:v>0.391125</c:v>
                </c:pt>
                <c:pt idx="3103">
                  <c:v>2.6829268292682929E-3</c:v>
                </c:pt>
                <c:pt idx="3104">
                  <c:v>0.29625000000000001</c:v>
                </c:pt>
                <c:pt idx="3105">
                  <c:v>0.4236099230111206</c:v>
                </c:pt>
                <c:pt idx="3106">
                  <c:v>4.1000000000000002E-2</c:v>
                </c:pt>
                <c:pt idx="3107">
                  <c:v>0.197625</c:v>
                </c:pt>
                <c:pt idx="3108">
                  <c:v>5.1999999999999995E-4</c:v>
                </c:pt>
                <c:pt idx="3109">
                  <c:v>0.25030188679245285</c:v>
                </c:pt>
                <c:pt idx="3110">
                  <c:v>4.0000000000000002E-4</c:v>
                </c:pt>
                <c:pt idx="3111">
                  <c:v>0.26640000000000003</c:v>
                </c:pt>
                <c:pt idx="3112">
                  <c:v>4.7363636363636365E-2</c:v>
                </c:pt>
                <c:pt idx="3113">
                  <c:v>4.2435339894712751E-2</c:v>
                </c:pt>
                <c:pt idx="3114">
                  <c:v>0</c:v>
                </c:pt>
                <c:pt idx="3115">
                  <c:v>0.03</c:v>
                </c:pt>
                <c:pt idx="3116">
                  <c:v>0.57333333333333336</c:v>
                </c:pt>
                <c:pt idx="3117">
                  <c:v>1E-3</c:v>
                </c:pt>
                <c:pt idx="3118">
                  <c:v>3.0999999999999999E-3</c:v>
                </c:pt>
                <c:pt idx="3119">
                  <c:v>5.0000000000000001E-4</c:v>
                </c:pt>
                <c:pt idx="3120">
                  <c:v>9.8461538461538464E-5</c:v>
                </c:pt>
                <c:pt idx="3121">
                  <c:v>6.6666666666666671E-3</c:v>
                </c:pt>
                <c:pt idx="3122">
                  <c:v>0.58291457286432158</c:v>
                </c:pt>
                <c:pt idx="3123">
                  <c:v>0.68153600000000003</c:v>
                </c:pt>
                <c:pt idx="3124">
                  <c:v>3.2499999999999997E-5</c:v>
                </c:pt>
                <c:pt idx="3125">
                  <c:v>0</c:v>
                </c:pt>
                <c:pt idx="3126">
                  <c:v>4.1599999999999998E-2</c:v>
                </c:pt>
                <c:pt idx="3127">
                  <c:v>0</c:v>
                </c:pt>
                <c:pt idx="3128">
                  <c:v>1.0860666666666667</c:v>
                </c:pt>
                <c:pt idx="3129">
                  <c:v>8.0000000000000002E-3</c:v>
                </c:pt>
                <c:pt idx="3130">
                  <c:v>3.7499999999999999E-2</c:v>
                </c:pt>
                <c:pt idx="3131">
                  <c:v>0.15731707317073171</c:v>
                </c:pt>
                <c:pt idx="3132">
                  <c:v>3.3333333333333332E-4</c:v>
                </c:pt>
                <c:pt idx="3133">
                  <c:v>1.08</c:v>
                </c:pt>
                <c:pt idx="3134">
                  <c:v>0.22500000000000001</c:v>
                </c:pt>
                <c:pt idx="3135">
                  <c:v>0.20849420849420849</c:v>
                </c:pt>
                <c:pt idx="3136">
                  <c:v>1.278</c:v>
                </c:pt>
                <c:pt idx="3137">
                  <c:v>3.3333333333333333E-2</c:v>
                </c:pt>
                <c:pt idx="3138">
                  <c:v>0</c:v>
                </c:pt>
                <c:pt idx="3139">
                  <c:v>5.3999999999999999E-2</c:v>
                </c:pt>
                <c:pt idx="3140">
                  <c:v>9.5999999999999992E-3</c:v>
                </c:pt>
                <c:pt idx="3141">
                  <c:v>0.51600000000000001</c:v>
                </c:pt>
                <c:pt idx="3142">
                  <c:v>1.6363636363636365E-2</c:v>
                </c:pt>
                <c:pt idx="3143">
                  <c:v>0</c:v>
                </c:pt>
                <c:pt idx="3144">
                  <c:v>0.754</c:v>
                </c:pt>
                <c:pt idx="3145">
                  <c:v>0</c:v>
                </c:pt>
                <c:pt idx="3146">
                  <c:v>0.105</c:v>
                </c:pt>
                <c:pt idx="3147">
                  <c:v>1.1752499999999999</c:v>
                </c:pt>
                <c:pt idx="3148">
                  <c:v>1.3116666666666668</c:v>
                </c:pt>
                <c:pt idx="3149">
                  <c:v>1.04</c:v>
                </c:pt>
                <c:pt idx="3150">
                  <c:v>1.01</c:v>
                </c:pt>
                <c:pt idx="3151">
                  <c:v>1.004</c:v>
                </c:pt>
                <c:pt idx="3152">
                  <c:v>1.0595454545454546</c:v>
                </c:pt>
                <c:pt idx="3153">
                  <c:v>3.3558333333333334</c:v>
                </c:pt>
                <c:pt idx="3154">
                  <c:v>1.1292857142857142</c:v>
                </c:pt>
                <c:pt idx="3155">
                  <c:v>1.885046</c:v>
                </c:pt>
                <c:pt idx="3156">
                  <c:v>1.0181818181818181</c:v>
                </c:pt>
                <c:pt idx="3157">
                  <c:v>1.01</c:v>
                </c:pt>
                <c:pt idx="3158">
                  <c:v>1.1399999999999999</c:v>
                </c:pt>
                <c:pt idx="3159">
                  <c:v>1.3348133333333334</c:v>
                </c:pt>
                <c:pt idx="3160">
                  <c:v>1.0153333333333334</c:v>
                </c:pt>
                <c:pt idx="3161">
                  <c:v>1.0509999999999999</c:v>
                </c:pt>
                <c:pt idx="3162">
                  <c:v>1.2715000000000001</c:v>
                </c:pt>
                <c:pt idx="3163">
                  <c:v>1.1115384615384616</c:v>
                </c:pt>
                <c:pt idx="3164">
                  <c:v>1.0676000000000001</c:v>
                </c:pt>
                <c:pt idx="3165">
                  <c:v>1.6266666666666667</c:v>
                </c:pt>
                <c:pt idx="3166">
                  <c:v>1.6022808571428573</c:v>
                </c:pt>
                <c:pt idx="3167">
                  <c:v>1.1616666666666666</c:v>
                </c:pt>
                <c:pt idx="3168">
                  <c:v>1.242</c:v>
                </c:pt>
                <c:pt idx="3169">
                  <c:v>1.030125</c:v>
                </c:pt>
                <c:pt idx="3170">
                  <c:v>1.1225000000000001</c:v>
                </c:pt>
                <c:pt idx="3171">
                  <c:v>1.0881428571428571</c:v>
                </c:pt>
                <c:pt idx="3172">
                  <c:v>1.1499999999999999</c:v>
                </c:pt>
                <c:pt idx="3173">
                  <c:v>1.03</c:v>
                </c:pt>
                <c:pt idx="3174">
                  <c:v>1.0113333333333334</c:v>
                </c:pt>
                <c:pt idx="3175">
                  <c:v>1.0955999999999999</c:v>
                </c:pt>
                <c:pt idx="3176">
                  <c:v>1.148421052631579</c:v>
                </c:pt>
                <c:pt idx="3177">
                  <c:v>1.1739999999999999</c:v>
                </c:pt>
                <c:pt idx="3178">
                  <c:v>1.7173333333333334</c:v>
                </c:pt>
                <c:pt idx="3179">
                  <c:v>1.1416238095238094</c:v>
                </c:pt>
                <c:pt idx="3180">
                  <c:v>1.1975</c:v>
                </c:pt>
                <c:pt idx="3181">
                  <c:v>1.0900000000000001</c:v>
                </c:pt>
                <c:pt idx="3182">
                  <c:v>1.0088571428571429</c:v>
                </c:pt>
                <c:pt idx="3183">
                  <c:v>1.0900000000000001</c:v>
                </c:pt>
                <c:pt idx="3184">
                  <c:v>1.0720930232558139</c:v>
                </c:pt>
                <c:pt idx="3185">
                  <c:v>1</c:v>
                </c:pt>
                <c:pt idx="3186">
                  <c:v>1.0218750000000001</c:v>
                </c:pt>
                <c:pt idx="3187">
                  <c:v>1.1629333333333334</c:v>
                </c:pt>
                <c:pt idx="3188">
                  <c:v>0.65</c:v>
                </c:pt>
                <c:pt idx="3189">
                  <c:v>0.12327272727272727</c:v>
                </c:pt>
                <c:pt idx="3190">
                  <c:v>0</c:v>
                </c:pt>
                <c:pt idx="3191">
                  <c:v>4.0266666666666666E-2</c:v>
                </c:pt>
                <c:pt idx="3192">
                  <c:v>1.0200000000000001E-2</c:v>
                </c:pt>
                <c:pt idx="3193">
                  <c:v>0.1174</c:v>
                </c:pt>
                <c:pt idx="3194">
                  <c:v>0</c:v>
                </c:pt>
                <c:pt idx="3195">
                  <c:v>0.59142857142857141</c:v>
                </c:pt>
                <c:pt idx="3196">
                  <c:v>5.9999999999999995E-4</c:v>
                </c:pt>
                <c:pt idx="3197">
                  <c:v>0.1145</c:v>
                </c:pt>
                <c:pt idx="3198">
                  <c:v>3.6666666666666666E-3</c:v>
                </c:pt>
                <c:pt idx="3199">
                  <c:v>0.52159999999999995</c:v>
                </c:pt>
                <c:pt idx="3200">
                  <c:v>2.0000000000000002E-5</c:v>
                </c:pt>
                <c:pt idx="3201">
                  <c:v>1.2500000000000001E-2</c:v>
                </c:pt>
                <c:pt idx="3202">
                  <c:v>0.54520000000000002</c:v>
                </c:pt>
                <c:pt idx="3203">
                  <c:v>0.25</c:v>
                </c:pt>
                <c:pt idx="3204">
                  <c:v>0</c:v>
                </c:pt>
                <c:pt idx="3205">
                  <c:v>3.4125000000000003E-2</c:v>
                </c:pt>
                <c:pt idx="3206">
                  <c:v>0</c:v>
                </c:pt>
                <c:pt idx="3207">
                  <c:v>0.46363636363636362</c:v>
                </c:pt>
                <c:pt idx="3208">
                  <c:v>1.0349999999999999</c:v>
                </c:pt>
                <c:pt idx="3209">
                  <c:v>1.1932315789473684</c:v>
                </c:pt>
                <c:pt idx="3210">
                  <c:v>1.2576666666666667</c:v>
                </c:pt>
                <c:pt idx="3211">
                  <c:v>1.1974347826086957</c:v>
                </c:pt>
                <c:pt idx="3212">
                  <c:v>1.2625</c:v>
                </c:pt>
                <c:pt idx="3213">
                  <c:v>1.0011666666666668</c:v>
                </c:pt>
                <c:pt idx="3214">
                  <c:v>1.0213333333333334</c:v>
                </c:pt>
                <c:pt idx="3215">
                  <c:v>1.0035142857142858</c:v>
                </c:pt>
                <c:pt idx="3216">
                  <c:v>1.0004999999999999</c:v>
                </c:pt>
                <c:pt idx="3217">
                  <c:v>1.1602222222222223</c:v>
                </c:pt>
                <c:pt idx="3218">
                  <c:v>1.0209999999999999</c:v>
                </c:pt>
                <c:pt idx="3219">
                  <c:v>1.0011000000000001</c:v>
                </c:pt>
                <c:pt idx="3220">
                  <c:v>1.0084</c:v>
                </c:pt>
                <c:pt idx="3221">
                  <c:v>1.0342499999999999</c:v>
                </c:pt>
                <c:pt idx="3222">
                  <c:v>1.248</c:v>
                </c:pt>
                <c:pt idx="3223">
                  <c:v>1.0951612903225807</c:v>
                </c:pt>
                <c:pt idx="3224">
                  <c:v>1.0203333333333333</c:v>
                </c:pt>
                <c:pt idx="3225">
                  <c:v>1.0235000000000001</c:v>
                </c:pt>
                <c:pt idx="3226">
                  <c:v>1.0416666666666667</c:v>
                </c:pt>
                <c:pt idx="3227">
                  <c:v>1.25</c:v>
                </c:pt>
                <c:pt idx="3228">
                  <c:v>1.0234285714285714</c:v>
                </c:pt>
                <c:pt idx="3229">
                  <c:v>1.0786500000000001</c:v>
                </c:pt>
                <c:pt idx="3230">
                  <c:v>1.0988461538461538</c:v>
                </c:pt>
                <c:pt idx="3231">
                  <c:v>1.61</c:v>
                </c:pt>
                <c:pt idx="3232">
                  <c:v>1.3120000000000001</c:v>
                </c:pt>
                <c:pt idx="3233">
                  <c:v>1.1879999999999999</c:v>
                </c:pt>
                <c:pt idx="3234">
                  <c:v>1.0039275000000001</c:v>
                </c:pt>
                <c:pt idx="3235">
                  <c:v>1.0320666666666667</c:v>
                </c:pt>
                <c:pt idx="3236">
                  <c:v>1.006</c:v>
                </c:pt>
                <c:pt idx="3237">
                  <c:v>1.0078754285714286</c:v>
                </c:pt>
                <c:pt idx="3238">
                  <c:v>1.1232142857142857</c:v>
                </c:pt>
                <c:pt idx="3239">
                  <c:v>1.0591914022517912</c:v>
                </c:pt>
                <c:pt idx="3240">
                  <c:v>1.0056666666666667</c:v>
                </c:pt>
                <c:pt idx="3241">
                  <c:v>1.1530588235294117</c:v>
                </c:pt>
                <c:pt idx="3242">
                  <c:v>1.273042</c:v>
                </c:pt>
                <c:pt idx="3243">
                  <c:v>1.028375</c:v>
                </c:pt>
                <c:pt idx="3244">
                  <c:v>1.0293749999999999</c:v>
                </c:pt>
                <c:pt idx="3245">
                  <c:v>1.043047619047619</c:v>
                </c:pt>
                <c:pt idx="3246">
                  <c:v>1.1122000000000001</c:v>
                </c:pt>
                <c:pt idx="3247">
                  <c:v>1.0586</c:v>
                </c:pt>
                <c:pt idx="3248">
                  <c:v>1.0079166666666666</c:v>
                </c:pt>
                <c:pt idx="3249">
                  <c:v>1.0492727272727274</c:v>
                </c:pt>
                <c:pt idx="3250">
                  <c:v>1.01552</c:v>
                </c:pt>
                <c:pt idx="3251">
                  <c:v>1.1073333333333333</c:v>
                </c:pt>
                <c:pt idx="3252">
                  <c:v>1.2782222222222221</c:v>
                </c:pt>
                <c:pt idx="3253">
                  <c:v>1.0182500000000001</c:v>
                </c:pt>
                <c:pt idx="3254">
                  <c:v>1.012576923076923</c:v>
                </c:pt>
                <c:pt idx="3255">
                  <c:v>1.75</c:v>
                </c:pt>
                <c:pt idx="3256">
                  <c:v>1.2806</c:v>
                </c:pt>
                <c:pt idx="3257">
                  <c:v>1.0629949999999999</c:v>
                </c:pt>
                <c:pt idx="3258">
                  <c:v>1.052142857142857</c:v>
                </c:pt>
                <c:pt idx="3259">
                  <c:v>1.0616782608695652</c:v>
                </c:pt>
                <c:pt idx="3260">
                  <c:v>1.0924</c:v>
                </c:pt>
                <c:pt idx="3261">
                  <c:v>1.0045454545454546</c:v>
                </c:pt>
                <c:pt idx="3262">
                  <c:v>1.0304098360655738</c:v>
                </c:pt>
                <c:pt idx="3263">
                  <c:v>1.121664</c:v>
                </c:pt>
                <c:pt idx="3264">
                  <c:v>1.03</c:v>
                </c:pt>
                <c:pt idx="3265">
                  <c:v>1.64</c:v>
                </c:pt>
                <c:pt idx="3266">
                  <c:v>1.3128333333333333</c:v>
                </c:pt>
                <c:pt idx="3267">
                  <c:v>1.0209999999999999</c:v>
                </c:pt>
                <c:pt idx="3268">
                  <c:v>1.28</c:v>
                </c:pt>
                <c:pt idx="3269">
                  <c:v>1.0149999999999999</c:v>
                </c:pt>
                <c:pt idx="3270">
                  <c:v>1.0166666666666666</c:v>
                </c:pt>
                <c:pt idx="3271">
                  <c:v>1.3</c:v>
                </c:pt>
                <c:pt idx="3272">
                  <c:v>1.5443</c:v>
                </c:pt>
                <c:pt idx="3273">
                  <c:v>1.0740000000000001</c:v>
                </c:pt>
                <c:pt idx="3274">
                  <c:v>1.0132258064516129</c:v>
                </c:pt>
                <c:pt idx="3275">
                  <c:v>1.0027777777777778</c:v>
                </c:pt>
                <c:pt idx="3276">
                  <c:v>1.1684444444444444</c:v>
                </c:pt>
                <c:pt idx="3277">
                  <c:v>1.0860000000000001</c:v>
                </c:pt>
                <c:pt idx="3278">
                  <c:v>1.034</c:v>
                </c:pt>
                <c:pt idx="3279">
                  <c:v>1.1427586206896552</c:v>
                </c:pt>
                <c:pt idx="3280">
                  <c:v>1.03</c:v>
                </c:pt>
                <c:pt idx="3281">
                  <c:v>1.216</c:v>
                </c:pt>
                <c:pt idx="3282">
                  <c:v>1.026467741935484</c:v>
                </c:pt>
                <c:pt idx="3283">
                  <c:v>1.0475000000000001</c:v>
                </c:pt>
                <c:pt idx="3284">
                  <c:v>1.016</c:v>
                </c:pt>
                <c:pt idx="3285">
                  <c:v>1.1210242048409682</c:v>
                </c:pt>
                <c:pt idx="3286">
                  <c:v>1.0176666666666667</c:v>
                </c:pt>
                <c:pt idx="3287">
                  <c:v>1</c:v>
                </c:pt>
                <c:pt idx="3288">
                  <c:v>1.0026489999999999</c:v>
                </c:pt>
                <c:pt idx="3289">
                  <c:v>1.3304200000000002</c:v>
                </c:pt>
                <c:pt idx="3290">
                  <c:v>1.212</c:v>
                </c:pt>
                <c:pt idx="3291">
                  <c:v>1.1399999999999999</c:v>
                </c:pt>
                <c:pt idx="3292">
                  <c:v>2.8613861386138613</c:v>
                </c:pt>
                <c:pt idx="3293">
                  <c:v>1.7044444444444444</c:v>
                </c:pt>
                <c:pt idx="3294">
                  <c:v>1.1833333333333333</c:v>
                </c:pt>
                <c:pt idx="3295">
                  <c:v>1.0285857142857142</c:v>
                </c:pt>
                <c:pt idx="3296">
                  <c:v>1.4406666666666668</c:v>
                </c:pt>
                <c:pt idx="3297">
                  <c:v>1.0007272727272727</c:v>
                </c:pt>
                <c:pt idx="3298">
                  <c:v>1.0173000000000001</c:v>
                </c:pt>
                <c:pt idx="3299">
                  <c:v>1.1619999999999999</c:v>
                </c:pt>
                <c:pt idx="3300">
                  <c:v>1.3616666666666666</c:v>
                </c:pt>
                <c:pt idx="3301">
                  <c:v>1.3346666666666667</c:v>
                </c:pt>
                <c:pt idx="3302">
                  <c:v>1.0339285714285715</c:v>
                </c:pt>
                <c:pt idx="3303">
                  <c:v>1.1588888888888889</c:v>
                </c:pt>
                <c:pt idx="3304">
                  <c:v>1.0451666666666666</c:v>
                </c:pt>
                <c:pt idx="3305">
                  <c:v>1.0202500000000001</c:v>
                </c:pt>
                <c:pt idx="3306">
                  <c:v>1.7533333333333334</c:v>
                </c:pt>
                <c:pt idx="3307">
                  <c:v>1.0668</c:v>
                </c:pt>
                <c:pt idx="3308">
                  <c:v>1.2228571428571429</c:v>
                </c:pt>
                <c:pt idx="3309">
                  <c:v>1.5942857142857143</c:v>
                </c:pt>
                <c:pt idx="3310">
                  <c:v>1.0007692307692309</c:v>
                </c:pt>
                <c:pt idx="3311">
                  <c:v>1.0984</c:v>
                </c:pt>
                <c:pt idx="3312">
                  <c:v>1.0004</c:v>
                </c:pt>
                <c:pt idx="3313">
                  <c:v>1.1605000000000001</c:v>
                </c:pt>
                <c:pt idx="3314">
                  <c:v>2.1074999999999999</c:v>
                </c:pt>
                <c:pt idx="3315">
                  <c:v>1.1000000000000001</c:v>
                </c:pt>
                <c:pt idx="3316">
                  <c:v>1.0008673425918038</c:v>
                </c:pt>
                <c:pt idx="3317">
                  <c:v>1.0619047619047619</c:v>
                </c:pt>
                <c:pt idx="3318">
                  <c:v>1.256</c:v>
                </c:pt>
                <c:pt idx="3319">
                  <c:v>1.08</c:v>
                </c:pt>
                <c:pt idx="3320">
                  <c:v>1.01</c:v>
                </c:pt>
                <c:pt idx="3321">
                  <c:v>1.0740000000000001</c:v>
                </c:pt>
                <c:pt idx="3322">
                  <c:v>1.0151515151515151</c:v>
                </c:pt>
                <c:pt idx="3323">
                  <c:v>1.2589999999999999</c:v>
                </c:pt>
                <c:pt idx="3324">
                  <c:v>1.0166666666666666</c:v>
                </c:pt>
                <c:pt idx="3325">
                  <c:v>1.125</c:v>
                </c:pt>
                <c:pt idx="3326">
                  <c:v>1.0137499999999999</c:v>
                </c:pt>
                <c:pt idx="3327">
                  <c:v>1.0125</c:v>
                </c:pt>
                <c:pt idx="3328">
                  <c:v>1.4638888888888888</c:v>
                </c:pt>
                <c:pt idx="3329">
                  <c:v>1.1679999999999999</c:v>
                </c:pt>
                <c:pt idx="3330">
                  <c:v>1.0626666666666666</c:v>
                </c:pt>
                <c:pt idx="3331">
                  <c:v>1.0451999999999999</c:v>
                </c:pt>
                <c:pt idx="3332">
                  <c:v>1</c:v>
                </c:pt>
                <c:pt idx="3333">
                  <c:v>1.0457142857142858</c:v>
                </c:pt>
                <c:pt idx="3334">
                  <c:v>1.3862051149573753</c:v>
                </c:pt>
                <c:pt idx="3335">
                  <c:v>1.0032000000000001</c:v>
                </c:pt>
                <c:pt idx="3336">
                  <c:v>1</c:v>
                </c:pt>
                <c:pt idx="3337">
                  <c:v>1.1020000000000001</c:v>
                </c:pt>
                <c:pt idx="3338">
                  <c:v>1.0218</c:v>
                </c:pt>
                <c:pt idx="3339">
                  <c:v>1.0435000000000001</c:v>
                </c:pt>
                <c:pt idx="3340">
                  <c:v>1.3816666666666666</c:v>
                </c:pt>
                <c:pt idx="3341">
                  <c:v>1</c:v>
                </c:pt>
                <c:pt idx="3342">
                  <c:v>1.0166666666666666</c:v>
                </c:pt>
                <c:pt idx="3343">
                  <c:v>1.7142857142857142</c:v>
                </c:pt>
                <c:pt idx="3344">
                  <c:v>1.0144444444444445</c:v>
                </c:pt>
                <c:pt idx="3345">
                  <c:v>1.3</c:v>
                </c:pt>
                <c:pt idx="3346">
                  <c:v>1.1000000000000001</c:v>
                </c:pt>
                <c:pt idx="3347">
                  <c:v>1.1944999999999999</c:v>
                </c:pt>
                <c:pt idx="3348">
                  <c:v>1.002909090909091</c:v>
                </c:pt>
                <c:pt idx="3349">
                  <c:v>1.534</c:v>
                </c:pt>
                <c:pt idx="3350">
                  <c:v>1.0442857142857143</c:v>
                </c:pt>
                <c:pt idx="3351">
                  <c:v>1.0109999999999999</c:v>
                </c:pt>
                <c:pt idx="3352">
                  <c:v>1.0751999999999999</c:v>
                </c:pt>
                <c:pt idx="3353">
                  <c:v>3.15</c:v>
                </c:pt>
                <c:pt idx="3354">
                  <c:v>1.0193333333333334</c:v>
                </c:pt>
                <c:pt idx="3355">
                  <c:v>1.2628571428571429</c:v>
                </c:pt>
                <c:pt idx="3356">
                  <c:v>1.014</c:v>
                </c:pt>
                <c:pt idx="3357">
                  <c:v>1.01</c:v>
                </c:pt>
                <c:pt idx="3358">
                  <c:v>1.0299</c:v>
                </c:pt>
                <c:pt idx="3359">
                  <c:v>1.0625</c:v>
                </c:pt>
                <c:pt idx="3360">
                  <c:v>1.0137777777777779</c:v>
                </c:pt>
                <c:pt idx="3361">
                  <c:v>1.1346000000000001</c:v>
                </c:pt>
                <c:pt idx="3362">
                  <c:v>2.1800000000000002</c:v>
                </c:pt>
                <c:pt idx="3363">
                  <c:v>1.0141935483870967</c:v>
                </c:pt>
                <c:pt idx="3364">
                  <c:v>1.0593333333333332</c:v>
                </c:pt>
                <c:pt idx="3365">
                  <c:v>1.04</c:v>
                </c:pt>
                <c:pt idx="3366">
                  <c:v>2.21</c:v>
                </c:pt>
                <c:pt idx="3367">
                  <c:v>1.1866666666666668</c:v>
                </c:pt>
                <c:pt idx="3368">
                  <c:v>1.046</c:v>
                </c:pt>
                <c:pt idx="3369">
                  <c:v>1.0389999999999999</c:v>
                </c:pt>
                <c:pt idx="3370">
                  <c:v>1.1773333333333333</c:v>
                </c:pt>
                <c:pt idx="3371">
                  <c:v>1.385</c:v>
                </c:pt>
                <c:pt idx="3372">
                  <c:v>1.0349999999999999</c:v>
                </c:pt>
                <c:pt idx="3373">
                  <c:v>1.0024999999999999</c:v>
                </c:pt>
                <c:pt idx="3374">
                  <c:v>1.0657142857142856</c:v>
                </c:pt>
                <c:pt idx="3375">
                  <c:v>1</c:v>
                </c:pt>
                <c:pt idx="3376">
                  <c:v>1.0001249999999999</c:v>
                </c:pt>
                <c:pt idx="3377">
                  <c:v>1.0105</c:v>
                </c:pt>
                <c:pt idx="3378">
                  <c:v>1.0763636363636364</c:v>
                </c:pt>
                <c:pt idx="3379">
                  <c:v>1.0365</c:v>
                </c:pt>
                <c:pt idx="3380">
                  <c:v>1.0443333333333333</c:v>
                </c:pt>
                <c:pt idx="3381">
                  <c:v>1.0225</c:v>
                </c:pt>
                <c:pt idx="3382">
                  <c:v>1.0074285714285713</c:v>
                </c:pt>
                <c:pt idx="3383">
                  <c:v>1.1171428571428572</c:v>
                </c:pt>
                <c:pt idx="3384">
                  <c:v>1.0001100000000001</c:v>
                </c:pt>
                <c:pt idx="3385">
                  <c:v>1</c:v>
                </c:pt>
                <c:pt idx="3386">
                  <c:v>1.05</c:v>
                </c:pt>
                <c:pt idx="3387">
                  <c:v>1.1686666666666667</c:v>
                </c:pt>
                <c:pt idx="3388">
                  <c:v>1.038</c:v>
                </c:pt>
                <c:pt idx="3389">
                  <c:v>1.145</c:v>
                </c:pt>
                <c:pt idx="3390">
                  <c:v>1.024</c:v>
                </c:pt>
                <c:pt idx="3391">
                  <c:v>2.23</c:v>
                </c:pt>
                <c:pt idx="3392">
                  <c:v>1</c:v>
                </c:pt>
                <c:pt idx="3393">
                  <c:v>1.0580000000000001</c:v>
                </c:pt>
                <c:pt idx="3394">
                  <c:v>1.4236363636363636</c:v>
                </c:pt>
                <c:pt idx="3395">
                  <c:v>1.84</c:v>
                </c:pt>
                <c:pt idx="3396">
                  <c:v>1.0433333333333332</c:v>
                </c:pt>
                <c:pt idx="3397">
                  <c:v>1.1200000000000001</c:v>
                </c:pt>
                <c:pt idx="3398">
                  <c:v>1.1107499999999999</c:v>
                </c:pt>
                <c:pt idx="3399">
                  <c:v>1.0375000000000001</c:v>
                </c:pt>
                <c:pt idx="3400">
                  <c:v>1.0041</c:v>
                </c:pt>
                <c:pt idx="3401">
                  <c:v>1.0186206896551724</c:v>
                </c:pt>
                <c:pt idx="3402">
                  <c:v>1.0976666666666666</c:v>
                </c:pt>
                <c:pt idx="3403">
                  <c:v>1</c:v>
                </c:pt>
                <c:pt idx="3404">
                  <c:v>1.22</c:v>
                </c:pt>
                <c:pt idx="3405">
                  <c:v>1.3757142857142857</c:v>
                </c:pt>
                <c:pt idx="3406">
                  <c:v>1.0031000000000001</c:v>
                </c:pt>
                <c:pt idx="3407">
                  <c:v>1.071</c:v>
                </c:pt>
                <c:pt idx="3408">
                  <c:v>2.11</c:v>
                </c:pt>
                <c:pt idx="3409">
                  <c:v>1.236</c:v>
                </c:pt>
                <c:pt idx="3410">
                  <c:v>1.085</c:v>
                </c:pt>
                <c:pt idx="3411">
                  <c:v>1.0356666666666667</c:v>
                </c:pt>
                <c:pt idx="3412">
                  <c:v>1</c:v>
                </c:pt>
                <c:pt idx="3413">
                  <c:v>1.3</c:v>
                </c:pt>
                <c:pt idx="3414">
                  <c:v>1.0349999999999999</c:v>
                </c:pt>
                <c:pt idx="3415">
                  <c:v>1</c:v>
                </c:pt>
                <c:pt idx="3416">
                  <c:v>1.196</c:v>
                </c:pt>
                <c:pt idx="3417">
                  <c:v>1.0000058823529412</c:v>
                </c:pt>
                <c:pt idx="3418">
                  <c:v>1.00875</c:v>
                </c:pt>
                <c:pt idx="3419">
                  <c:v>1.0654545454545454</c:v>
                </c:pt>
                <c:pt idx="3420">
                  <c:v>1.38</c:v>
                </c:pt>
                <c:pt idx="3421">
                  <c:v>1.0115000000000001</c:v>
                </c:pt>
                <c:pt idx="3422">
                  <c:v>1.091</c:v>
                </c:pt>
                <c:pt idx="3423">
                  <c:v>1.4</c:v>
                </c:pt>
                <c:pt idx="3424">
                  <c:v>1.0358333333333334</c:v>
                </c:pt>
                <c:pt idx="3425">
                  <c:v>1.0297033333333332</c:v>
                </c:pt>
                <c:pt idx="3426">
                  <c:v>1.0813333333333333</c:v>
                </c:pt>
                <c:pt idx="3427">
                  <c:v>1</c:v>
                </c:pt>
                <c:pt idx="3428">
                  <c:v>1.0275000000000001</c:v>
                </c:pt>
                <c:pt idx="3429">
                  <c:v>1.3</c:v>
                </c:pt>
                <c:pt idx="3430">
                  <c:v>1.0854949999999999</c:v>
                </c:pt>
                <c:pt idx="3431">
                  <c:v>1</c:v>
                </c:pt>
                <c:pt idx="3432">
                  <c:v>1.0965</c:v>
                </c:pt>
                <c:pt idx="3433">
                  <c:v>1.0026315789473683</c:v>
                </c:pt>
                <c:pt idx="3434">
                  <c:v>1.0555000000000001</c:v>
                </c:pt>
                <c:pt idx="3435">
                  <c:v>1.1200000000000001</c:v>
                </c:pt>
                <c:pt idx="3436">
                  <c:v>1.0589999999999999</c:v>
                </c:pt>
                <c:pt idx="3437">
                  <c:v>1.01</c:v>
                </c:pt>
                <c:pt idx="3438">
                  <c:v>1.042</c:v>
                </c:pt>
                <c:pt idx="3439">
                  <c:v>1.3467833333333334</c:v>
                </c:pt>
                <c:pt idx="3440">
                  <c:v>1.052184</c:v>
                </c:pt>
                <c:pt idx="3441">
                  <c:v>1.026</c:v>
                </c:pt>
                <c:pt idx="3442">
                  <c:v>1</c:v>
                </c:pt>
                <c:pt idx="3443">
                  <c:v>1.855</c:v>
                </c:pt>
                <c:pt idx="3444">
                  <c:v>2.89</c:v>
                </c:pt>
                <c:pt idx="3445">
                  <c:v>1</c:v>
                </c:pt>
                <c:pt idx="3446">
                  <c:v>1.0820000000000001</c:v>
                </c:pt>
                <c:pt idx="3447">
                  <c:v>1.0780000000000001</c:v>
                </c:pt>
                <c:pt idx="3448">
                  <c:v>1.0976190476190477</c:v>
                </c:pt>
                <c:pt idx="3449">
                  <c:v>1.70625</c:v>
                </c:pt>
                <c:pt idx="3450">
                  <c:v>1.52</c:v>
                </c:pt>
                <c:pt idx="3451">
                  <c:v>1.0123076923076924</c:v>
                </c:pt>
                <c:pt idx="3452">
                  <c:v>1.532</c:v>
                </c:pt>
                <c:pt idx="3453">
                  <c:v>1.2833333333333334</c:v>
                </c:pt>
                <c:pt idx="3454">
                  <c:v>1.0071428571428571</c:v>
                </c:pt>
                <c:pt idx="3455">
                  <c:v>1.0065</c:v>
                </c:pt>
                <c:pt idx="3456">
                  <c:v>1.913</c:v>
                </c:pt>
                <c:pt idx="3457">
                  <c:v>1.4019999999999999</c:v>
                </c:pt>
                <c:pt idx="3458">
                  <c:v>1.2433537832310839</c:v>
                </c:pt>
                <c:pt idx="3459">
                  <c:v>1.262</c:v>
                </c:pt>
                <c:pt idx="3460">
                  <c:v>1.9</c:v>
                </c:pt>
                <c:pt idx="3461">
                  <c:v>1.39</c:v>
                </c:pt>
                <c:pt idx="3462">
                  <c:v>2.02</c:v>
                </c:pt>
                <c:pt idx="3463">
                  <c:v>1.0338000000000001</c:v>
                </c:pt>
                <c:pt idx="3464">
                  <c:v>1.023236</c:v>
                </c:pt>
                <c:pt idx="3465">
                  <c:v>1.03</c:v>
                </c:pt>
                <c:pt idx="3466">
                  <c:v>1.2714285714285714</c:v>
                </c:pt>
                <c:pt idx="3467">
                  <c:v>1.01</c:v>
                </c:pt>
                <c:pt idx="3468">
                  <c:v>1.2178</c:v>
                </c:pt>
                <c:pt idx="3469">
                  <c:v>1.1339285714285714</c:v>
                </c:pt>
                <c:pt idx="3470">
                  <c:v>1.5</c:v>
                </c:pt>
                <c:pt idx="3471">
                  <c:v>2.1459999999999999</c:v>
                </c:pt>
                <c:pt idx="3472">
                  <c:v>1.0205</c:v>
                </c:pt>
                <c:pt idx="3473">
                  <c:v>1</c:v>
                </c:pt>
                <c:pt idx="3474">
                  <c:v>1.01</c:v>
                </c:pt>
                <c:pt idx="3475">
                  <c:v>1.1333333333333333</c:v>
                </c:pt>
                <c:pt idx="3476">
                  <c:v>1.04</c:v>
                </c:pt>
                <c:pt idx="3477">
                  <c:v>1.1533333333333333</c:v>
                </c:pt>
                <c:pt idx="3478">
                  <c:v>1.1285000000000001</c:v>
                </c:pt>
                <c:pt idx="3479">
                  <c:v>1.2786666666666666</c:v>
                </c:pt>
                <c:pt idx="3480">
                  <c:v>1.4266666666666667</c:v>
                </c:pt>
                <c:pt idx="3481">
                  <c:v>1.1879999999999999</c:v>
                </c:pt>
                <c:pt idx="3482">
                  <c:v>1.3833333333333333</c:v>
                </c:pt>
                <c:pt idx="3483">
                  <c:v>1.599402985074627</c:v>
                </c:pt>
                <c:pt idx="3484">
                  <c:v>1.1424000000000001</c:v>
                </c:pt>
                <c:pt idx="3485">
                  <c:v>1.0060606060606061</c:v>
                </c:pt>
                <c:pt idx="3486">
                  <c:v>1.552</c:v>
                </c:pt>
                <c:pt idx="3487">
                  <c:v>1.2775000000000001</c:v>
                </c:pt>
                <c:pt idx="3488">
                  <c:v>1.212</c:v>
                </c:pt>
                <c:pt idx="3489">
                  <c:v>1.127</c:v>
                </c:pt>
                <c:pt idx="3490">
                  <c:v>1.2749999999999999</c:v>
                </c:pt>
                <c:pt idx="3491">
                  <c:v>1.5820000000000001</c:v>
                </c:pt>
                <c:pt idx="3492">
                  <c:v>1.0526894736842105</c:v>
                </c:pt>
                <c:pt idx="3493">
                  <c:v>1</c:v>
                </c:pt>
                <c:pt idx="3494">
                  <c:v>1</c:v>
                </c:pt>
                <c:pt idx="3495">
                  <c:v>1.0686</c:v>
                </c:pt>
                <c:pt idx="3496">
                  <c:v>1.244</c:v>
                </c:pt>
                <c:pt idx="3497">
                  <c:v>1.0870406189555126</c:v>
                </c:pt>
                <c:pt idx="3498">
                  <c:v>1.0242424242424242</c:v>
                </c:pt>
                <c:pt idx="3499">
                  <c:v>1.0549999999999999</c:v>
                </c:pt>
                <c:pt idx="3500">
                  <c:v>1.0629999999999999</c:v>
                </c:pt>
                <c:pt idx="3501">
                  <c:v>1.0066666666666666</c:v>
                </c:pt>
                <c:pt idx="3502">
                  <c:v>1.054</c:v>
                </c:pt>
                <c:pt idx="3503">
                  <c:v>1.0755999999999999</c:v>
                </c:pt>
                <c:pt idx="3504">
                  <c:v>1</c:v>
                </c:pt>
                <c:pt idx="3505">
                  <c:v>1.0376000000000001</c:v>
                </c:pt>
                <c:pt idx="3506">
                  <c:v>1.0149999999999999</c:v>
                </c:pt>
                <c:pt idx="3507">
                  <c:v>1.044</c:v>
                </c:pt>
                <c:pt idx="3508">
                  <c:v>1.8</c:v>
                </c:pt>
                <c:pt idx="3509">
                  <c:v>1.0633333333333332</c:v>
                </c:pt>
                <c:pt idx="3510">
                  <c:v>1.0055555555555555</c:v>
                </c:pt>
                <c:pt idx="3511">
                  <c:v>1.012</c:v>
                </c:pt>
                <c:pt idx="3512">
                  <c:v>1</c:v>
                </c:pt>
                <c:pt idx="3513">
                  <c:v>1.1839285714285714</c:v>
                </c:pt>
                <c:pt idx="3514">
                  <c:v>1.1000000000000001</c:v>
                </c:pt>
                <c:pt idx="3515">
                  <c:v>1.0266666666666666</c:v>
                </c:pt>
                <c:pt idx="3516">
                  <c:v>1</c:v>
                </c:pt>
                <c:pt idx="3517">
                  <c:v>1</c:v>
                </c:pt>
                <c:pt idx="3518">
                  <c:v>1.10046</c:v>
                </c:pt>
                <c:pt idx="3519">
                  <c:v>1.0135000000000001</c:v>
                </c:pt>
                <c:pt idx="3520">
                  <c:v>1.0075000000000001</c:v>
                </c:pt>
                <c:pt idx="3521">
                  <c:v>1.6942857142857144</c:v>
                </c:pt>
                <c:pt idx="3522">
                  <c:v>1</c:v>
                </c:pt>
                <c:pt idx="3523">
                  <c:v>1.1365000000000001</c:v>
                </c:pt>
                <c:pt idx="3524">
                  <c:v>1.0156000000000001</c:v>
                </c:pt>
                <c:pt idx="3525">
                  <c:v>1.06</c:v>
                </c:pt>
                <c:pt idx="3526">
                  <c:v>1.02</c:v>
                </c:pt>
                <c:pt idx="3527">
                  <c:v>1.1691666666666667</c:v>
                </c:pt>
                <c:pt idx="3528">
                  <c:v>1.0115151515151515</c:v>
                </c:pt>
                <c:pt idx="3529">
                  <c:v>1.32</c:v>
                </c:pt>
                <c:pt idx="3530">
                  <c:v>1</c:v>
                </c:pt>
                <c:pt idx="3531">
                  <c:v>1.28</c:v>
                </c:pt>
                <c:pt idx="3532">
                  <c:v>1.1895833333333334</c:v>
                </c:pt>
                <c:pt idx="3533">
                  <c:v>1.262</c:v>
                </c:pt>
                <c:pt idx="3534">
                  <c:v>1.5620000000000001</c:v>
                </c:pt>
                <c:pt idx="3535">
                  <c:v>1.0315000000000001</c:v>
                </c:pt>
                <c:pt idx="3536">
                  <c:v>1.5333333333333334</c:v>
                </c:pt>
                <c:pt idx="3537">
                  <c:v>1.8044444444444445</c:v>
                </c:pt>
                <c:pt idx="3538">
                  <c:v>1.2845</c:v>
                </c:pt>
                <c:pt idx="3539">
                  <c:v>1.1966666666666668</c:v>
                </c:pt>
                <c:pt idx="3540">
                  <c:v>1.23</c:v>
                </c:pt>
                <c:pt idx="3541">
                  <c:v>1.05</c:v>
                </c:pt>
                <c:pt idx="3542">
                  <c:v>1.0223636363636364</c:v>
                </c:pt>
                <c:pt idx="3543">
                  <c:v>1.0466666666666666</c:v>
                </c:pt>
                <c:pt idx="3544">
                  <c:v>1</c:v>
                </c:pt>
                <c:pt idx="3545">
                  <c:v>1.004</c:v>
                </c:pt>
                <c:pt idx="3546">
                  <c:v>1.0227272727272727</c:v>
                </c:pt>
                <c:pt idx="3547">
                  <c:v>1.1440928571428572</c:v>
                </c:pt>
                <c:pt idx="3548">
                  <c:v>1.019047619047619</c:v>
                </c:pt>
                <c:pt idx="3549">
                  <c:v>1.02</c:v>
                </c:pt>
                <c:pt idx="3550">
                  <c:v>1.048</c:v>
                </c:pt>
                <c:pt idx="3551">
                  <c:v>1.0183333333333333</c:v>
                </c:pt>
                <c:pt idx="3552">
                  <c:v>1</c:v>
                </c:pt>
                <c:pt idx="3553">
                  <c:v>1.0627272727272727</c:v>
                </c:pt>
                <c:pt idx="3554">
                  <c:v>1.1342219999999998</c:v>
                </c:pt>
                <c:pt idx="3555">
                  <c:v>1</c:v>
                </c:pt>
                <c:pt idx="3556">
                  <c:v>1.0045454545454546</c:v>
                </c:pt>
                <c:pt idx="3557">
                  <c:v>1.0003599999999999</c:v>
                </c:pt>
                <c:pt idx="3558">
                  <c:v>1.44</c:v>
                </c:pt>
                <c:pt idx="3559">
                  <c:v>1.0349999999999999</c:v>
                </c:pt>
                <c:pt idx="3560">
                  <c:v>1.0843750000000001</c:v>
                </c:pt>
                <c:pt idx="3561">
                  <c:v>1.024</c:v>
                </c:pt>
                <c:pt idx="3562">
                  <c:v>1.4888888888888889</c:v>
                </c:pt>
                <c:pt idx="3563">
                  <c:v>1.0549000000000002</c:v>
                </c:pt>
                <c:pt idx="3564">
                  <c:v>1.0049999999999999</c:v>
                </c:pt>
                <c:pt idx="3565">
                  <c:v>1.3055555555555556</c:v>
                </c:pt>
                <c:pt idx="3566">
                  <c:v>1.0475000000000001</c:v>
                </c:pt>
                <c:pt idx="3567">
                  <c:v>1.0880000000000001</c:v>
                </c:pt>
                <c:pt idx="3568">
                  <c:v>1.1100000000000001</c:v>
                </c:pt>
                <c:pt idx="3569">
                  <c:v>1.0047999999999999</c:v>
                </c:pt>
                <c:pt idx="3570">
                  <c:v>1.1435</c:v>
                </c:pt>
                <c:pt idx="3571">
                  <c:v>1.2206666666666666</c:v>
                </c:pt>
                <c:pt idx="3572">
                  <c:v>1</c:v>
                </c:pt>
                <c:pt idx="3573">
                  <c:v>1.028</c:v>
                </c:pt>
                <c:pt idx="3574">
                  <c:v>1.0612068965517241</c:v>
                </c:pt>
                <c:pt idx="3575">
                  <c:v>1.0133000000000001</c:v>
                </c:pt>
                <c:pt idx="3576">
                  <c:v>1</c:v>
                </c:pt>
                <c:pt idx="3577">
                  <c:v>1.3</c:v>
                </c:pt>
                <c:pt idx="3578">
                  <c:v>1.0001333333333333</c:v>
                </c:pt>
                <c:pt idx="3579">
                  <c:v>1</c:v>
                </c:pt>
                <c:pt idx="3580">
                  <c:v>1.1388888888888888</c:v>
                </c:pt>
                <c:pt idx="3581">
                  <c:v>1</c:v>
                </c:pt>
                <c:pt idx="3582">
                  <c:v>2.87</c:v>
                </c:pt>
                <c:pt idx="3583">
                  <c:v>1.085</c:v>
                </c:pt>
                <c:pt idx="3584">
                  <c:v>1.155</c:v>
                </c:pt>
                <c:pt idx="3585">
                  <c:v>1.1911764705882353</c:v>
                </c:pt>
                <c:pt idx="3586">
                  <c:v>1.0942666666666667</c:v>
                </c:pt>
                <c:pt idx="3587">
                  <c:v>1.266</c:v>
                </c:pt>
                <c:pt idx="3588">
                  <c:v>1.0049999999999999</c:v>
                </c:pt>
                <c:pt idx="3589">
                  <c:v>1.2749999999999999</c:v>
                </c:pt>
                <c:pt idx="3590">
                  <c:v>1.0005999999999999</c:v>
                </c:pt>
                <c:pt idx="3591">
                  <c:v>1.75</c:v>
                </c:pt>
                <c:pt idx="3592">
                  <c:v>1.2725</c:v>
                </c:pt>
                <c:pt idx="3593">
                  <c:v>1.1063333333333334</c:v>
                </c:pt>
                <c:pt idx="3594">
                  <c:v>1.2593749999999999</c:v>
                </c:pt>
                <c:pt idx="3595">
                  <c:v>1.1850000000000001</c:v>
                </c:pt>
                <c:pt idx="3596">
                  <c:v>1.0772727272727274</c:v>
                </c:pt>
                <c:pt idx="3597">
                  <c:v>1.026</c:v>
                </c:pt>
                <c:pt idx="3598">
                  <c:v>1.101</c:v>
                </c:pt>
                <c:pt idx="3599">
                  <c:v>2.02</c:v>
                </c:pt>
                <c:pt idx="3600">
                  <c:v>1.3</c:v>
                </c:pt>
                <c:pt idx="3601">
                  <c:v>1.0435000000000001</c:v>
                </c:pt>
                <c:pt idx="3602">
                  <c:v>1.0004999999999999</c:v>
                </c:pt>
                <c:pt idx="3603">
                  <c:v>1.7066666666666668</c:v>
                </c:pt>
                <c:pt idx="3604">
                  <c:v>1.1283333333333334</c:v>
                </c:pt>
                <c:pt idx="3605">
                  <c:v>1.84</c:v>
                </c:pt>
                <c:pt idx="3606">
                  <c:v>1.3026666666666666</c:v>
                </c:pt>
                <c:pt idx="3607">
                  <c:v>1.0545454545454545</c:v>
                </c:pt>
                <c:pt idx="3608">
                  <c:v>1</c:v>
                </c:pt>
                <c:pt idx="3609">
                  <c:v>1.5331632653061225</c:v>
                </c:pt>
                <c:pt idx="3610">
                  <c:v>1.623</c:v>
                </c:pt>
                <c:pt idx="3611">
                  <c:v>1.36</c:v>
                </c:pt>
                <c:pt idx="3612">
                  <c:v>1.444</c:v>
                </c:pt>
                <c:pt idx="3613">
                  <c:v>1</c:v>
                </c:pt>
                <c:pt idx="3614">
                  <c:v>1.008</c:v>
                </c:pt>
                <c:pt idx="3615">
                  <c:v>1.0680000000000001</c:v>
                </c:pt>
                <c:pt idx="3616">
                  <c:v>1.248</c:v>
                </c:pt>
                <c:pt idx="3617">
                  <c:v>1.1891891891891893</c:v>
                </c:pt>
                <c:pt idx="3618">
                  <c:v>1.01</c:v>
                </c:pt>
                <c:pt idx="3619">
                  <c:v>1.1299999999999999</c:v>
                </c:pt>
                <c:pt idx="3620">
                  <c:v>1.0519047619047619</c:v>
                </c:pt>
                <c:pt idx="3621">
                  <c:v>1.0973333333333333</c:v>
                </c:pt>
                <c:pt idx="3622">
                  <c:v>1.00099</c:v>
                </c:pt>
                <c:pt idx="3623">
                  <c:v>1.2</c:v>
                </c:pt>
                <c:pt idx="3624">
                  <c:v>1.0493333333333332</c:v>
                </c:pt>
                <c:pt idx="3625">
                  <c:v>1.0266666666666666</c:v>
                </c:pt>
                <c:pt idx="3626">
                  <c:v>1.0182500000000001</c:v>
                </c:pt>
                <c:pt idx="3627">
                  <c:v>1</c:v>
                </c:pt>
                <c:pt idx="3628">
                  <c:v>0</c:v>
                </c:pt>
                <c:pt idx="3629">
                  <c:v>1.9999999999999999E-6</c:v>
                </c:pt>
                <c:pt idx="3630">
                  <c:v>3.3333333333333332E-4</c:v>
                </c:pt>
                <c:pt idx="3631">
                  <c:v>0.51023391812865493</c:v>
                </c:pt>
                <c:pt idx="3632">
                  <c:v>0.2</c:v>
                </c:pt>
                <c:pt idx="3633">
                  <c:v>0.35239999999999999</c:v>
                </c:pt>
                <c:pt idx="3634">
                  <c:v>4.2466666666666666E-2</c:v>
                </c:pt>
                <c:pt idx="3635">
                  <c:v>0.36457142857142855</c:v>
                </c:pt>
                <c:pt idx="3636">
                  <c:v>0</c:v>
                </c:pt>
                <c:pt idx="3637">
                  <c:v>0.30866666666666664</c:v>
                </c:pt>
                <c:pt idx="3638">
                  <c:v>6.545454545454546E-2</c:v>
                </c:pt>
                <c:pt idx="3639">
                  <c:v>4.0000000000000003E-5</c:v>
                </c:pt>
                <c:pt idx="3640">
                  <c:v>5.5E-2</c:v>
                </c:pt>
                <c:pt idx="3641">
                  <c:v>0</c:v>
                </c:pt>
                <c:pt idx="3642">
                  <c:v>2.1428571428571429E-2</c:v>
                </c:pt>
                <c:pt idx="3643">
                  <c:v>0</c:v>
                </c:pt>
                <c:pt idx="3644">
                  <c:v>0.16420000000000001</c:v>
                </c:pt>
                <c:pt idx="3645">
                  <c:v>1E-3</c:v>
                </c:pt>
                <c:pt idx="3646">
                  <c:v>4.8099999999999997E-2</c:v>
                </c:pt>
                <c:pt idx="3647">
                  <c:v>0.06</c:v>
                </c:pt>
                <c:pt idx="3648">
                  <c:v>1.003825</c:v>
                </c:pt>
                <c:pt idx="3649">
                  <c:v>1.04</c:v>
                </c:pt>
                <c:pt idx="3650">
                  <c:v>1</c:v>
                </c:pt>
                <c:pt idx="3651">
                  <c:v>1.04</c:v>
                </c:pt>
                <c:pt idx="3652">
                  <c:v>2.5066666666666668</c:v>
                </c:pt>
                <c:pt idx="3653">
                  <c:v>1.0049999999999999</c:v>
                </c:pt>
                <c:pt idx="3654">
                  <c:v>1.744</c:v>
                </c:pt>
                <c:pt idx="3655">
                  <c:v>1.1626000000000001</c:v>
                </c:pt>
                <c:pt idx="3656">
                  <c:v>1.0582</c:v>
                </c:pt>
                <c:pt idx="3657">
                  <c:v>1.1074999999999999</c:v>
                </c:pt>
                <c:pt idx="3658">
                  <c:v>1.0066666666666666</c:v>
                </c:pt>
                <c:pt idx="3659">
                  <c:v>1.0203333333333333</c:v>
                </c:pt>
                <c:pt idx="3660">
                  <c:v>1</c:v>
                </c:pt>
                <c:pt idx="3661">
                  <c:v>1.1100000000000001</c:v>
                </c:pt>
                <c:pt idx="3662">
                  <c:v>1.0142500000000001</c:v>
                </c:pt>
                <c:pt idx="3663">
                  <c:v>1.04</c:v>
                </c:pt>
                <c:pt idx="3664">
                  <c:v>1.09375</c:v>
                </c:pt>
                <c:pt idx="3665">
                  <c:v>1.1516129032258065</c:v>
                </c:pt>
                <c:pt idx="3666">
                  <c:v>1</c:v>
                </c:pt>
                <c:pt idx="3667">
                  <c:v>1.0317033333333334</c:v>
                </c:pt>
                <c:pt idx="3668">
                  <c:v>1.0349999999999999</c:v>
                </c:pt>
                <c:pt idx="3669">
                  <c:v>1.3819999999999999</c:v>
                </c:pt>
                <c:pt idx="3670">
                  <c:v>1.0954545454545455</c:v>
                </c:pt>
                <c:pt idx="3671">
                  <c:v>1.0085714285714287</c:v>
                </c:pt>
                <c:pt idx="3672">
                  <c:v>1.0153333333333334</c:v>
                </c:pt>
                <c:pt idx="3673">
                  <c:v>1.13625</c:v>
                </c:pt>
                <c:pt idx="3674">
                  <c:v>1</c:v>
                </c:pt>
                <c:pt idx="3675">
                  <c:v>1.4</c:v>
                </c:pt>
                <c:pt idx="3676">
                  <c:v>1.2875000000000001</c:v>
                </c:pt>
                <c:pt idx="3677">
                  <c:v>1.0290416666666666</c:v>
                </c:pt>
                <c:pt idx="3678">
                  <c:v>1.0249999999999999</c:v>
                </c:pt>
                <c:pt idx="3679">
                  <c:v>1.101</c:v>
                </c:pt>
                <c:pt idx="3680">
                  <c:v>1.1276666666666666</c:v>
                </c:pt>
                <c:pt idx="3681">
                  <c:v>1.119</c:v>
                </c:pt>
                <c:pt idx="3682">
                  <c:v>1.3919999999999999</c:v>
                </c:pt>
                <c:pt idx="3683">
                  <c:v>1.1085714285714285</c:v>
                </c:pt>
                <c:pt idx="3684">
                  <c:v>1.3906666666666667</c:v>
                </c:pt>
                <c:pt idx="3685">
                  <c:v>1.0569999999999999</c:v>
                </c:pt>
                <c:pt idx="3686">
                  <c:v>1.0142857142857142</c:v>
                </c:pt>
                <c:pt idx="3687">
                  <c:v>1.0024500000000001</c:v>
                </c:pt>
                <c:pt idx="3688">
                  <c:v>1.0916666666666666</c:v>
                </c:pt>
                <c:pt idx="3689">
                  <c:v>1.1833333333333333</c:v>
                </c:pt>
                <c:pt idx="3690">
                  <c:v>1.2</c:v>
                </c:pt>
                <c:pt idx="3691">
                  <c:v>1.2796000000000001</c:v>
                </c:pt>
                <c:pt idx="3692">
                  <c:v>1.26</c:v>
                </c:pt>
                <c:pt idx="3693">
                  <c:v>1.2912912912912913</c:v>
                </c:pt>
                <c:pt idx="3694">
                  <c:v>1.0742857142857143</c:v>
                </c:pt>
                <c:pt idx="3695">
                  <c:v>1.00125</c:v>
                </c:pt>
                <c:pt idx="3696">
                  <c:v>1.55</c:v>
                </c:pt>
                <c:pt idx="3697">
                  <c:v>1.08</c:v>
                </c:pt>
                <c:pt idx="3698">
                  <c:v>1.1052</c:v>
                </c:pt>
                <c:pt idx="3699">
                  <c:v>1.008</c:v>
                </c:pt>
                <c:pt idx="3700">
                  <c:v>1.212</c:v>
                </c:pt>
                <c:pt idx="3701">
                  <c:v>1.0033333333333334</c:v>
                </c:pt>
                <c:pt idx="3702">
                  <c:v>1.0916666666666666</c:v>
                </c:pt>
                <c:pt idx="3703">
                  <c:v>1.2342857142857142</c:v>
                </c:pt>
                <c:pt idx="3704">
                  <c:v>1.3633666666666666</c:v>
                </c:pt>
                <c:pt idx="3705">
                  <c:v>1.0346657233816767</c:v>
                </c:pt>
                <c:pt idx="3706">
                  <c:v>1.2133333333333334</c:v>
                </c:pt>
                <c:pt idx="3707">
                  <c:v>1.86</c:v>
                </c:pt>
                <c:pt idx="3708">
                  <c:v>3</c:v>
                </c:pt>
                <c:pt idx="3709">
                  <c:v>1.0825</c:v>
                </c:pt>
                <c:pt idx="3710">
                  <c:v>1.4115384615384616</c:v>
                </c:pt>
                <c:pt idx="3711">
                  <c:v>1.1399999999999999</c:v>
                </c:pt>
                <c:pt idx="3712">
                  <c:v>1.5373333333333334</c:v>
                </c:pt>
                <c:pt idx="3713">
                  <c:v>1.0149999999999999</c:v>
                </c:pt>
                <c:pt idx="3714">
                  <c:v>1.0235000000000001</c:v>
                </c:pt>
                <c:pt idx="3715">
                  <c:v>1.0257142857142858</c:v>
                </c:pt>
                <c:pt idx="3716">
                  <c:v>1.5575000000000001</c:v>
                </c:pt>
                <c:pt idx="3717">
                  <c:v>1.0075000000000001</c:v>
                </c:pt>
                <c:pt idx="3718">
                  <c:v>2.3940000000000001</c:v>
                </c:pt>
                <c:pt idx="3719">
                  <c:v>2.1</c:v>
                </c:pt>
                <c:pt idx="3720">
                  <c:v>1.0451515151515152</c:v>
                </c:pt>
                <c:pt idx="3721">
                  <c:v>1.008</c:v>
                </c:pt>
                <c:pt idx="3722">
                  <c:v>1.1120000000000001</c:v>
                </c:pt>
                <c:pt idx="3723">
                  <c:v>1.0204444444444445</c:v>
                </c:pt>
                <c:pt idx="3724">
                  <c:v>1.0254767441860466</c:v>
                </c:pt>
                <c:pt idx="3725">
                  <c:v>1.27</c:v>
                </c:pt>
                <c:pt idx="3726">
                  <c:v>3.3870588235294119</c:v>
                </c:pt>
                <c:pt idx="3727">
                  <c:v>1.0075000000000001</c:v>
                </c:pt>
                <c:pt idx="3728">
                  <c:v>9.3100000000000002E-2</c:v>
                </c:pt>
                <c:pt idx="3729">
                  <c:v>7.2400000000000006E-2</c:v>
                </c:pt>
                <c:pt idx="3730">
                  <c:v>0.1</c:v>
                </c:pt>
                <c:pt idx="3731">
                  <c:v>0.11272727272727273</c:v>
                </c:pt>
                <c:pt idx="3732">
                  <c:v>0.15411764705882353</c:v>
                </c:pt>
                <c:pt idx="3733">
                  <c:v>0</c:v>
                </c:pt>
                <c:pt idx="3734">
                  <c:v>0.28466666666666668</c:v>
                </c:pt>
                <c:pt idx="3735">
                  <c:v>0.13333333333333333</c:v>
                </c:pt>
                <c:pt idx="3736">
                  <c:v>6.6666666666666671E-3</c:v>
                </c:pt>
                <c:pt idx="3737">
                  <c:v>0.21428571428571427</c:v>
                </c:pt>
                <c:pt idx="3738">
                  <c:v>0.18</c:v>
                </c:pt>
                <c:pt idx="3739">
                  <c:v>0.20125000000000001</c:v>
                </c:pt>
                <c:pt idx="3740">
                  <c:v>0.17899999999999999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0.1</c:v>
                </c:pt>
                <c:pt idx="3746">
                  <c:v>2.3764705882352941E-2</c:v>
                </c:pt>
                <c:pt idx="3747">
                  <c:v>0.01</c:v>
                </c:pt>
                <c:pt idx="3748">
                  <c:v>1.0351999999999999</c:v>
                </c:pt>
                <c:pt idx="3749">
                  <c:v>1.05</c:v>
                </c:pt>
                <c:pt idx="3750">
                  <c:v>1.0044999999999999</c:v>
                </c:pt>
                <c:pt idx="3751">
                  <c:v>1.3260000000000001</c:v>
                </c:pt>
                <c:pt idx="3752">
                  <c:v>1.1299999999999999</c:v>
                </c:pt>
                <c:pt idx="3753">
                  <c:v>1.0334000000000001</c:v>
                </c:pt>
                <c:pt idx="3754">
                  <c:v>1.2</c:v>
                </c:pt>
                <c:pt idx="3755">
                  <c:v>1.2963636363636364</c:v>
                </c:pt>
                <c:pt idx="3756">
                  <c:v>1.0111111111111111</c:v>
                </c:pt>
                <c:pt idx="3757">
                  <c:v>1.0851428571428572</c:v>
                </c:pt>
                <c:pt idx="3758">
                  <c:v>1.0233333333333334</c:v>
                </c:pt>
                <c:pt idx="3759">
                  <c:v>1.1024425000000002</c:v>
                </c:pt>
                <c:pt idx="3760">
                  <c:v>1.010154</c:v>
                </c:pt>
                <c:pt idx="3761">
                  <c:v>1</c:v>
                </c:pt>
                <c:pt idx="3762">
                  <c:v>1.0624</c:v>
                </c:pt>
                <c:pt idx="3763">
                  <c:v>1</c:v>
                </c:pt>
                <c:pt idx="3764">
                  <c:v>1</c:v>
                </c:pt>
                <c:pt idx="3765">
                  <c:v>1.1345714285714286</c:v>
                </c:pt>
                <c:pt idx="3766">
                  <c:v>1.0265010000000001</c:v>
                </c:pt>
                <c:pt idx="3767">
                  <c:v>1.1675</c:v>
                </c:pt>
                <c:pt idx="3768">
                  <c:v>1.0765274999999999</c:v>
                </c:pt>
                <c:pt idx="3769">
                  <c:v>1</c:v>
                </c:pt>
                <c:pt idx="3770">
                  <c:v>1</c:v>
                </c:pt>
                <c:pt idx="3771">
                  <c:v>1.46</c:v>
                </c:pt>
                <c:pt idx="3772">
                  <c:v>1.1020000000000001</c:v>
                </c:pt>
                <c:pt idx="3773">
                  <c:v>1.0820000000000001</c:v>
                </c:pt>
                <c:pt idx="3774">
                  <c:v>1</c:v>
                </c:pt>
                <c:pt idx="3775">
                  <c:v>1.0024999999999999</c:v>
                </c:pt>
                <c:pt idx="3776">
                  <c:v>1.0671250000000001</c:v>
                </c:pt>
                <c:pt idx="3777">
                  <c:v>1.4319999999999999</c:v>
                </c:pt>
                <c:pt idx="3778">
                  <c:v>1.0504166666666668</c:v>
                </c:pt>
                <c:pt idx="3779">
                  <c:v>1.0398000000000001</c:v>
                </c:pt>
                <c:pt idx="3780">
                  <c:v>1.2</c:v>
                </c:pt>
                <c:pt idx="3781">
                  <c:v>1.0966666666666667</c:v>
                </c:pt>
                <c:pt idx="3782">
                  <c:v>1.0175000000000001</c:v>
                </c:pt>
                <c:pt idx="3783">
                  <c:v>1.2891666666666666</c:v>
                </c:pt>
                <c:pt idx="3784">
                  <c:v>1.1499999999999999</c:v>
                </c:pt>
                <c:pt idx="3785">
                  <c:v>1.5075000000000001</c:v>
                </c:pt>
                <c:pt idx="3786">
                  <c:v>1.1096666666666666</c:v>
                </c:pt>
                <c:pt idx="3787">
                  <c:v>1.0028571428571429</c:v>
                </c:pt>
                <c:pt idx="3788">
                  <c:v>6.6666666666666671E-3</c:v>
                </c:pt>
                <c:pt idx="3789">
                  <c:v>3.267605633802817E-2</c:v>
                </c:pt>
                <c:pt idx="3790">
                  <c:v>0</c:v>
                </c:pt>
                <c:pt idx="3791">
                  <c:v>0</c:v>
                </c:pt>
                <c:pt idx="3792">
                  <c:v>2.8E-3</c:v>
                </c:pt>
                <c:pt idx="3793">
                  <c:v>0.59657142857142853</c:v>
                </c:pt>
                <c:pt idx="3794">
                  <c:v>0.01</c:v>
                </c:pt>
                <c:pt idx="3795">
                  <c:v>1.6666666666666666E-2</c:v>
                </c:pt>
                <c:pt idx="3796">
                  <c:v>4.4444444444444447E-5</c:v>
                </c:pt>
                <c:pt idx="3797">
                  <c:v>0.89666666666666661</c:v>
                </c:pt>
                <c:pt idx="3798">
                  <c:v>1.4642857142857143E-2</c:v>
                </c:pt>
                <c:pt idx="3799">
                  <c:v>4.02E-2</c:v>
                </c:pt>
                <c:pt idx="3800">
                  <c:v>4.0045454545454544E-2</c:v>
                </c:pt>
                <c:pt idx="3801">
                  <c:v>8.5199999999999998E-2</c:v>
                </c:pt>
                <c:pt idx="3802">
                  <c:v>0</c:v>
                </c:pt>
                <c:pt idx="3803">
                  <c:v>0.19650000000000001</c:v>
                </c:pt>
                <c:pt idx="3804">
                  <c:v>0</c:v>
                </c:pt>
                <c:pt idx="3805">
                  <c:v>2.0000000000000002E-5</c:v>
                </c:pt>
                <c:pt idx="3806">
                  <c:v>6.6666666666666664E-4</c:v>
                </c:pt>
                <c:pt idx="3807">
                  <c:v>0.30333333333333334</c:v>
                </c:pt>
                <c:pt idx="3808">
                  <c:v>1</c:v>
                </c:pt>
                <c:pt idx="3809">
                  <c:v>1.0125</c:v>
                </c:pt>
                <c:pt idx="3810">
                  <c:v>1.2173333333333334</c:v>
                </c:pt>
                <c:pt idx="3811">
                  <c:v>3.3</c:v>
                </c:pt>
                <c:pt idx="3812">
                  <c:v>1.0954999999999999</c:v>
                </c:pt>
                <c:pt idx="3813">
                  <c:v>1.0095190476190474</c:v>
                </c:pt>
                <c:pt idx="3814">
                  <c:v>1.4013333333333333</c:v>
                </c:pt>
                <c:pt idx="3815">
                  <c:v>1.0000100000000001</c:v>
                </c:pt>
                <c:pt idx="3816">
                  <c:v>1.19238</c:v>
                </c:pt>
                <c:pt idx="3817">
                  <c:v>1.0725</c:v>
                </c:pt>
                <c:pt idx="3818">
                  <c:v>2.2799999999999998</c:v>
                </c:pt>
                <c:pt idx="3819">
                  <c:v>1.0640000000000001</c:v>
                </c:pt>
                <c:pt idx="3820">
                  <c:v>1.4333333333333333</c:v>
                </c:pt>
                <c:pt idx="3821">
                  <c:v>1.0454285714285714</c:v>
                </c:pt>
                <c:pt idx="3822">
                  <c:v>1.1002000000000001</c:v>
                </c:pt>
                <c:pt idx="3823">
                  <c:v>1.06</c:v>
                </c:pt>
                <c:pt idx="3824">
                  <c:v>1.08</c:v>
                </c:pt>
                <c:pt idx="3825">
                  <c:v>1.0542</c:v>
                </c:pt>
                <c:pt idx="3826">
                  <c:v>1.1916666666666667</c:v>
                </c:pt>
                <c:pt idx="3827">
                  <c:v>1.5266666666666666</c:v>
                </c:pt>
                <c:pt idx="3828">
                  <c:v>1</c:v>
                </c:pt>
                <c:pt idx="3829">
                  <c:v>1.002</c:v>
                </c:pt>
                <c:pt idx="3830">
                  <c:v>2.25</c:v>
                </c:pt>
                <c:pt idx="3831">
                  <c:v>1.0602199999999999</c:v>
                </c:pt>
                <c:pt idx="3832">
                  <c:v>1.0466666666666666</c:v>
                </c:pt>
                <c:pt idx="3833">
                  <c:v>1.1666666666666667</c:v>
                </c:pt>
                <c:pt idx="3834">
                  <c:v>1.0903333333333334</c:v>
                </c:pt>
                <c:pt idx="3835">
                  <c:v>1.6</c:v>
                </c:pt>
                <c:pt idx="3836">
                  <c:v>1.125</c:v>
                </c:pt>
                <c:pt idx="3837">
                  <c:v>1.0209999999999999</c:v>
                </c:pt>
                <c:pt idx="3838">
                  <c:v>1.00824</c:v>
                </c:pt>
                <c:pt idx="3839">
                  <c:v>1.0125</c:v>
                </c:pt>
                <c:pt idx="3840">
                  <c:v>65</c:v>
                </c:pt>
                <c:pt idx="3841">
                  <c:v>8.72E-2</c:v>
                </c:pt>
                <c:pt idx="3842">
                  <c:v>0.21940000000000001</c:v>
                </c:pt>
                <c:pt idx="3843">
                  <c:v>0.21299999999999999</c:v>
                </c:pt>
                <c:pt idx="3844">
                  <c:v>0.41489795918367345</c:v>
                </c:pt>
                <c:pt idx="3845">
                  <c:v>2.1049999999999999E-2</c:v>
                </c:pt>
                <c:pt idx="3846">
                  <c:v>2.7E-2</c:v>
                </c:pt>
                <c:pt idx="3847">
                  <c:v>0.16161904761904761</c:v>
                </c:pt>
                <c:pt idx="3848">
                  <c:v>0.16376923076923078</c:v>
                </c:pt>
                <c:pt idx="3849">
                  <c:v>7.0433333333333334E-2</c:v>
                </c:pt>
                <c:pt idx="3850">
                  <c:v>3.7999999999999999E-2</c:v>
                </c:pt>
                <c:pt idx="3851">
                  <c:v>0.34079999999999999</c:v>
                </c:pt>
                <c:pt idx="3852">
                  <c:v>2E-3</c:v>
                </c:pt>
                <c:pt idx="3853">
                  <c:v>2.5999999999999998E-4</c:v>
                </c:pt>
                <c:pt idx="3854">
                  <c:v>0.16254545454545455</c:v>
                </c:pt>
                <c:pt idx="3855">
                  <c:v>2.5000000000000001E-2</c:v>
                </c:pt>
                <c:pt idx="3856">
                  <c:v>2.0000000000000001E-4</c:v>
                </c:pt>
                <c:pt idx="3857">
                  <c:v>5.1999999999999998E-2</c:v>
                </c:pt>
                <c:pt idx="3858">
                  <c:v>0.02</c:v>
                </c:pt>
                <c:pt idx="3859">
                  <c:v>4.0000000000000002E-4</c:v>
                </c:pt>
                <c:pt idx="3860">
                  <c:v>0.17666666666666667</c:v>
                </c:pt>
                <c:pt idx="3861">
                  <c:v>0.05</c:v>
                </c:pt>
                <c:pt idx="3862">
                  <c:v>1.3333333333333334E-4</c:v>
                </c:pt>
                <c:pt idx="3863">
                  <c:v>0</c:v>
                </c:pt>
                <c:pt idx="3864">
                  <c:v>1.2E-2</c:v>
                </c:pt>
                <c:pt idx="3865">
                  <c:v>0.26937422295897223</c:v>
                </c:pt>
                <c:pt idx="3866">
                  <c:v>5.4999999999999997E-3</c:v>
                </c:pt>
                <c:pt idx="3867">
                  <c:v>0.1255</c:v>
                </c:pt>
                <c:pt idx="3868">
                  <c:v>2E-3</c:v>
                </c:pt>
                <c:pt idx="3869">
                  <c:v>3.44748684310884E-2</c:v>
                </c:pt>
                <c:pt idx="3870">
                  <c:v>0.15</c:v>
                </c:pt>
                <c:pt idx="3871">
                  <c:v>2.6666666666666668E-2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0.52794871794871789</c:v>
                </c:pt>
                <c:pt idx="3877">
                  <c:v>4.9639999999999997E-2</c:v>
                </c:pt>
                <c:pt idx="3878">
                  <c:v>5.5555555555555556E-4</c:v>
                </c:pt>
                <c:pt idx="3879">
                  <c:v>0</c:v>
                </c:pt>
                <c:pt idx="3880">
                  <c:v>0.13066666666666665</c:v>
                </c:pt>
                <c:pt idx="3881">
                  <c:v>0.05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1.7500000000000002E-2</c:v>
                </c:pt>
                <c:pt idx="3888">
                  <c:v>0.27100000000000002</c:v>
                </c:pt>
                <c:pt idx="3889">
                  <c:v>1.4749999999999999E-2</c:v>
                </c:pt>
                <c:pt idx="3890">
                  <c:v>0.16826666666666668</c:v>
                </c:pt>
                <c:pt idx="3891">
                  <c:v>0.32500000000000001</c:v>
                </c:pt>
                <c:pt idx="3892">
                  <c:v>0</c:v>
                </c:pt>
                <c:pt idx="3893">
                  <c:v>0.2155</c:v>
                </c:pt>
                <c:pt idx="3894">
                  <c:v>3.4666666666666665E-2</c:v>
                </c:pt>
                <c:pt idx="3895">
                  <c:v>0.05</c:v>
                </c:pt>
                <c:pt idx="3896">
                  <c:v>0.10625</c:v>
                </c:pt>
                <c:pt idx="3897">
                  <c:v>0.17599999999999999</c:v>
                </c:pt>
                <c:pt idx="3898">
                  <c:v>0.3256</c:v>
                </c:pt>
                <c:pt idx="3899">
                  <c:v>1.2500000000000001E-2</c:v>
                </c:pt>
                <c:pt idx="3900">
                  <c:v>5.3999999999999999E-2</c:v>
                </c:pt>
                <c:pt idx="3901">
                  <c:v>8.3333333333333332E-3</c:v>
                </c:pt>
                <c:pt idx="3902">
                  <c:v>0.48833333333333334</c:v>
                </c:pt>
                <c:pt idx="3903">
                  <c:v>0</c:v>
                </c:pt>
                <c:pt idx="3904">
                  <c:v>2.9999999999999997E-4</c:v>
                </c:pt>
                <c:pt idx="3905">
                  <c:v>0.11533333333333333</c:v>
                </c:pt>
                <c:pt idx="3906">
                  <c:v>0.67333333333333334</c:v>
                </c:pt>
                <c:pt idx="3907">
                  <c:v>0.153</c:v>
                </c:pt>
                <c:pt idx="3908">
                  <c:v>8.666666666666667E-2</c:v>
                </c:pt>
                <c:pt idx="3909">
                  <c:v>2.2499999999999998E-3</c:v>
                </c:pt>
                <c:pt idx="3910">
                  <c:v>3.0833333333333334E-2</c:v>
                </c:pt>
                <c:pt idx="3911">
                  <c:v>0.37412499999999999</c:v>
                </c:pt>
                <c:pt idx="3912">
                  <c:v>6.666666666666667E-5</c:v>
                </c:pt>
                <c:pt idx="3913">
                  <c:v>0.1</c:v>
                </c:pt>
                <c:pt idx="3914">
                  <c:v>0.36359999999999998</c:v>
                </c:pt>
                <c:pt idx="3915">
                  <c:v>3.3333333333333335E-3</c:v>
                </c:pt>
                <c:pt idx="3916">
                  <c:v>0</c:v>
                </c:pt>
                <c:pt idx="3917">
                  <c:v>2.8571428571428571E-3</c:v>
                </c:pt>
                <c:pt idx="3918">
                  <c:v>2E-3</c:v>
                </c:pt>
                <c:pt idx="3919">
                  <c:v>1.7999999999999999E-2</c:v>
                </c:pt>
                <c:pt idx="3920">
                  <c:v>5.3999999999999999E-2</c:v>
                </c:pt>
                <c:pt idx="3921">
                  <c:v>0</c:v>
                </c:pt>
                <c:pt idx="3922">
                  <c:v>8.1333333333333327E-2</c:v>
                </c:pt>
                <c:pt idx="3923">
                  <c:v>0.12034782608695652</c:v>
                </c:pt>
                <c:pt idx="3924">
                  <c:v>0.15266666666666667</c:v>
                </c:pt>
                <c:pt idx="3925">
                  <c:v>0.1</c:v>
                </c:pt>
                <c:pt idx="3926">
                  <c:v>3.0000000000000001E-3</c:v>
                </c:pt>
                <c:pt idx="3927">
                  <c:v>0.01</c:v>
                </c:pt>
                <c:pt idx="3928">
                  <c:v>0.13020000000000001</c:v>
                </c:pt>
                <c:pt idx="3929">
                  <c:v>2.265E-2</c:v>
                </c:pt>
                <c:pt idx="3930">
                  <c:v>0</c:v>
                </c:pt>
                <c:pt idx="3931">
                  <c:v>0</c:v>
                </c:pt>
                <c:pt idx="3932">
                  <c:v>8.3333333333333331E-5</c:v>
                </c:pt>
                <c:pt idx="3933">
                  <c:v>0.15742857142857142</c:v>
                </c:pt>
                <c:pt idx="3934">
                  <c:v>0.11</c:v>
                </c:pt>
                <c:pt idx="3935">
                  <c:v>0.43833333333333335</c:v>
                </c:pt>
                <c:pt idx="3936">
                  <c:v>0</c:v>
                </c:pt>
                <c:pt idx="3937">
                  <c:v>0.86135181975736563</c:v>
                </c:pt>
                <c:pt idx="3938">
                  <c:v>0.12196620583717357</c:v>
                </c:pt>
                <c:pt idx="3939">
                  <c:v>1E-3</c:v>
                </c:pt>
                <c:pt idx="3940">
                  <c:v>2.2000000000000001E-3</c:v>
                </c:pt>
                <c:pt idx="3941">
                  <c:v>9.0909090909090905E-3</c:v>
                </c:pt>
                <c:pt idx="3942">
                  <c:v>0</c:v>
                </c:pt>
                <c:pt idx="3943">
                  <c:v>0.35639999999999999</c:v>
                </c:pt>
                <c:pt idx="3944">
                  <c:v>0</c:v>
                </c:pt>
                <c:pt idx="3945">
                  <c:v>2.5000000000000001E-3</c:v>
                </c:pt>
                <c:pt idx="3946">
                  <c:v>3.2500000000000001E-2</c:v>
                </c:pt>
                <c:pt idx="3947">
                  <c:v>3.3666666666666664E-2</c:v>
                </c:pt>
                <c:pt idx="3948">
                  <c:v>0</c:v>
                </c:pt>
                <c:pt idx="3949">
                  <c:v>0.15770000000000001</c:v>
                </c:pt>
                <c:pt idx="3950">
                  <c:v>6.2500000000000003E-3</c:v>
                </c:pt>
                <c:pt idx="3951">
                  <c:v>5.0000000000000004E-6</c:v>
                </c:pt>
                <c:pt idx="3952">
                  <c:v>9.6153846153846159E-4</c:v>
                </c:pt>
                <c:pt idx="3953">
                  <c:v>0</c:v>
                </c:pt>
                <c:pt idx="3954">
                  <c:v>0</c:v>
                </c:pt>
                <c:pt idx="3955">
                  <c:v>0.24285714285714285</c:v>
                </c:pt>
                <c:pt idx="3956">
                  <c:v>0</c:v>
                </c:pt>
                <c:pt idx="3957">
                  <c:v>2.5000000000000001E-4</c:v>
                </c:pt>
                <c:pt idx="3958">
                  <c:v>0.32050000000000001</c:v>
                </c:pt>
                <c:pt idx="3959">
                  <c:v>0.24333333333333335</c:v>
                </c:pt>
                <c:pt idx="3960">
                  <c:v>1.4999999999999999E-2</c:v>
                </c:pt>
                <c:pt idx="3961">
                  <c:v>4.1999999999999997E-3</c:v>
                </c:pt>
                <c:pt idx="3962">
                  <c:v>3.214285714285714E-2</c:v>
                </c:pt>
                <c:pt idx="3963">
                  <c:v>0</c:v>
                </c:pt>
                <c:pt idx="3964">
                  <c:v>6.3E-2</c:v>
                </c:pt>
                <c:pt idx="3965">
                  <c:v>0.14249999999999999</c:v>
                </c:pt>
                <c:pt idx="3966">
                  <c:v>6.0000000000000001E-3</c:v>
                </c:pt>
                <c:pt idx="3967">
                  <c:v>0.2411764705882353</c:v>
                </c:pt>
                <c:pt idx="3968">
                  <c:v>0.10539999999999999</c:v>
                </c:pt>
                <c:pt idx="3969">
                  <c:v>7.4690265486725665E-2</c:v>
                </c:pt>
                <c:pt idx="3970">
                  <c:v>7.3333333333333334E-4</c:v>
                </c:pt>
                <c:pt idx="3971">
                  <c:v>9.7142857142857135E-3</c:v>
                </c:pt>
                <c:pt idx="3972">
                  <c:v>0.21099999999999999</c:v>
                </c:pt>
                <c:pt idx="3973">
                  <c:v>0.78100000000000003</c:v>
                </c:pt>
                <c:pt idx="3974">
                  <c:v>0.32</c:v>
                </c:pt>
                <c:pt idx="3975">
                  <c:v>0</c:v>
                </c:pt>
                <c:pt idx="3976">
                  <c:v>0.47692307692307695</c:v>
                </c:pt>
                <c:pt idx="3977">
                  <c:v>1.4500000000000001E-2</c:v>
                </c:pt>
                <c:pt idx="3978">
                  <c:v>0.107</c:v>
                </c:pt>
                <c:pt idx="3979">
                  <c:v>1.8333333333333333E-2</c:v>
                </c:pt>
                <c:pt idx="3980">
                  <c:v>0.18</c:v>
                </c:pt>
                <c:pt idx="3981">
                  <c:v>4.0833333333333333E-2</c:v>
                </c:pt>
                <c:pt idx="3982">
                  <c:v>0.2</c:v>
                </c:pt>
                <c:pt idx="3983">
                  <c:v>0.34802513464991025</c:v>
                </c:pt>
                <c:pt idx="3984">
                  <c:v>6.3333333333333339E-2</c:v>
                </c:pt>
                <c:pt idx="3985">
                  <c:v>0.32050000000000001</c:v>
                </c:pt>
                <c:pt idx="3986">
                  <c:v>9.7600000000000006E-2</c:v>
                </c:pt>
                <c:pt idx="3987">
                  <c:v>0.3775</c:v>
                </c:pt>
                <c:pt idx="3988">
                  <c:v>2.1333333333333333E-2</c:v>
                </c:pt>
                <c:pt idx="3989">
                  <c:v>0</c:v>
                </c:pt>
                <c:pt idx="3990">
                  <c:v>4.1818181818181817E-2</c:v>
                </c:pt>
                <c:pt idx="3991">
                  <c:v>0.2</c:v>
                </c:pt>
                <c:pt idx="3992">
                  <c:v>5.4100000000000002E-2</c:v>
                </c:pt>
                <c:pt idx="3993">
                  <c:v>6.0000000000000002E-5</c:v>
                </c:pt>
                <c:pt idx="3994">
                  <c:v>2.5000000000000001E-3</c:v>
                </c:pt>
                <c:pt idx="3995">
                  <c:v>0.35</c:v>
                </c:pt>
                <c:pt idx="3996">
                  <c:v>0.16566666666666666</c:v>
                </c:pt>
                <c:pt idx="3997">
                  <c:v>0</c:v>
                </c:pt>
                <c:pt idx="3998">
                  <c:v>0.57199999999999995</c:v>
                </c:pt>
                <c:pt idx="3999">
                  <c:v>0.16514285714285715</c:v>
                </c:pt>
                <c:pt idx="4000">
                  <c:v>1.25E-3</c:v>
                </c:pt>
                <c:pt idx="4001">
                  <c:v>0.3775</c:v>
                </c:pt>
                <c:pt idx="4002">
                  <c:v>1.84E-2</c:v>
                </c:pt>
                <c:pt idx="4003">
                  <c:v>0.10050000000000001</c:v>
                </c:pt>
                <c:pt idx="4004">
                  <c:v>2E-3</c:v>
                </c:pt>
                <c:pt idx="4005">
                  <c:v>1.3333333333333334E-2</c:v>
                </c:pt>
                <c:pt idx="4006">
                  <c:v>6.666666666666667E-5</c:v>
                </c:pt>
                <c:pt idx="4007">
                  <c:v>2.5000000000000001E-3</c:v>
                </c:pt>
                <c:pt idx="4008">
                  <c:v>0.06</c:v>
                </c:pt>
                <c:pt idx="4009">
                  <c:v>3.8860103626943004E-2</c:v>
                </c:pt>
                <c:pt idx="4010">
                  <c:v>0.24194444444444443</c:v>
                </c:pt>
                <c:pt idx="4011">
                  <c:v>7.5999999999999998E-2</c:v>
                </c:pt>
                <c:pt idx="4012">
                  <c:v>0</c:v>
                </c:pt>
                <c:pt idx="4013">
                  <c:v>1.2999999999999999E-2</c:v>
                </c:pt>
                <c:pt idx="4014">
                  <c:v>0</c:v>
                </c:pt>
                <c:pt idx="4015">
                  <c:v>1.4285714285714287E-4</c:v>
                </c:pt>
                <c:pt idx="4016">
                  <c:v>0.14000000000000001</c:v>
                </c:pt>
                <c:pt idx="4017">
                  <c:v>1.0500000000000001E-2</c:v>
                </c:pt>
                <c:pt idx="4018">
                  <c:v>8.666666666666667E-2</c:v>
                </c:pt>
                <c:pt idx="4019">
                  <c:v>8.2857142857142851E-3</c:v>
                </c:pt>
                <c:pt idx="4020">
                  <c:v>0.16666666666666666</c:v>
                </c:pt>
                <c:pt idx="4021">
                  <c:v>8.3333333333333332E-3</c:v>
                </c:pt>
                <c:pt idx="4022">
                  <c:v>0.69561111111111107</c:v>
                </c:pt>
                <c:pt idx="4023">
                  <c:v>0</c:v>
                </c:pt>
                <c:pt idx="4024">
                  <c:v>1.2500000000000001E-2</c:v>
                </c:pt>
                <c:pt idx="4025">
                  <c:v>0.05</c:v>
                </c:pt>
                <c:pt idx="4026">
                  <c:v>0</c:v>
                </c:pt>
                <c:pt idx="4027">
                  <c:v>7.166666666666667E-2</c:v>
                </c:pt>
                <c:pt idx="4028">
                  <c:v>0.28050000000000003</c:v>
                </c:pt>
                <c:pt idx="4029">
                  <c:v>0</c:v>
                </c:pt>
                <c:pt idx="4030">
                  <c:v>0.16</c:v>
                </c:pt>
                <c:pt idx="4031">
                  <c:v>0</c:v>
                </c:pt>
                <c:pt idx="4032">
                  <c:v>6.8287037037037035E-2</c:v>
                </c:pt>
                <c:pt idx="4033">
                  <c:v>0.25698702928870293</c:v>
                </c:pt>
                <c:pt idx="4034">
                  <c:v>1.4814814814814815E-2</c:v>
                </c:pt>
                <c:pt idx="4035">
                  <c:v>0.36849999999999999</c:v>
                </c:pt>
                <c:pt idx="4036">
                  <c:v>0.47049999999999997</c:v>
                </c:pt>
                <c:pt idx="4037">
                  <c:v>0.11428571428571428</c:v>
                </c:pt>
                <c:pt idx="4038">
                  <c:v>0.12039999999999999</c:v>
                </c:pt>
                <c:pt idx="4039">
                  <c:v>0.6</c:v>
                </c:pt>
                <c:pt idx="4040">
                  <c:v>0.3125</c:v>
                </c:pt>
                <c:pt idx="4041">
                  <c:v>4.1999999999999997E-3</c:v>
                </c:pt>
                <c:pt idx="4042">
                  <c:v>2.0999999999999999E-3</c:v>
                </c:pt>
                <c:pt idx="4043">
                  <c:v>0</c:v>
                </c:pt>
                <c:pt idx="4044">
                  <c:v>0.375</c:v>
                </c:pt>
                <c:pt idx="4045">
                  <c:v>2.0000000000000001E-4</c:v>
                </c:pt>
                <c:pt idx="4046">
                  <c:v>8.2142857142857142E-2</c:v>
                </c:pt>
                <c:pt idx="4047">
                  <c:v>2.1999999999999999E-2</c:v>
                </c:pt>
                <c:pt idx="4048">
                  <c:v>0.17652941176470588</c:v>
                </c:pt>
                <c:pt idx="4049">
                  <c:v>8.0000000000000004E-4</c:v>
                </c:pt>
                <c:pt idx="4050">
                  <c:v>6.6666666666666664E-4</c:v>
                </c:pt>
                <c:pt idx="4051">
                  <c:v>0</c:v>
                </c:pt>
                <c:pt idx="4052">
                  <c:v>0.37533333333333335</c:v>
                </c:pt>
                <c:pt idx="4053">
                  <c:v>0.22</c:v>
                </c:pt>
                <c:pt idx="4054">
                  <c:v>0</c:v>
                </c:pt>
                <c:pt idx="4055">
                  <c:v>0.1762</c:v>
                </c:pt>
                <c:pt idx="4056">
                  <c:v>0.53</c:v>
                </c:pt>
                <c:pt idx="4057">
                  <c:v>0.22142857142857142</c:v>
                </c:pt>
                <c:pt idx="4058">
                  <c:v>2.5333333333333333E-2</c:v>
                </c:pt>
                <c:pt idx="4059">
                  <c:v>2.5000000000000001E-2</c:v>
                </c:pt>
                <c:pt idx="4060">
                  <c:v>2.8500000000000001E-2</c:v>
                </c:pt>
                <c:pt idx="4061">
                  <c:v>0</c:v>
                </c:pt>
                <c:pt idx="4062">
                  <c:v>2.4500000000000001E-2</c:v>
                </c:pt>
                <c:pt idx="4063">
                  <c:v>1.4210526315789474E-2</c:v>
                </c:pt>
                <c:pt idx="4064">
                  <c:v>0.1925</c:v>
                </c:pt>
                <c:pt idx="4065">
                  <c:v>6.7499999999999999E-3</c:v>
                </c:pt>
                <c:pt idx="4066">
                  <c:v>1.6666666666666668E-3</c:v>
                </c:pt>
                <c:pt idx="4067">
                  <c:v>0.60899999999999999</c:v>
                </c:pt>
                <c:pt idx="4068">
                  <c:v>0.01</c:v>
                </c:pt>
                <c:pt idx="4069">
                  <c:v>0.34399999999999997</c:v>
                </c:pt>
                <c:pt idx="4070">
                  <c:v>0.16500000000000001</c:v>
                </c:pt>
                <c:pt idx="4071">
                  <c:v>0</c:v>
                </c:pt>
                <c:pt idx="4072">
                  <c:v>4.0000000000000001E-3</c:v>
                </c:pt>
                <c:pt idx="4073">
                  <c:v>1.0571428571428572E-2</c:v>
                </c:pt>
                <c:pt idx="4074">
                  <c:v>0.26727272727272727</c:v>
                </c:pt>
                <c:pt idx="4075">
                  <c:v>0.28799999999999998</c:v>
                </c:pt>
                <c:pt idx="4076">
                  <c:v>0</c:v>
                </c:pt>
                <c:pt idx="4077">
                  <c:v>8.8999999999999996E-2</c:v>
                </c:pt>
                <c:pt idx="4078">
                  <c:v>0</c:v>
                </c:pt>
                <c:pt idx="4079">
                  <c:v>1.6666666666666668E-3</c:v>
                </c:pt>
                <c:pt idx="4080">
                  <c:v>0</c:v>
                </c:pt>
                <c:pt idx="4081">
                  <c:v>0.15737410071942445</c:v>
                </c:pt>
                <c:pt idx="4082">
                  <c:v>0.02</c:v>
                </c:pt>
                <c:pt idx="4083">
                  <c:v>0.21685714285714286</c:v>
                </c:pt>
                <c:pt idx="4084">
                  <c:v>3.3333333333333335E-3</c:v>
                </c:pt>
                <c:pt idx="4085">
                  <c:v>2.8571428571428571E-3</c:v>
                </c:pt>
                <c:pt idx="4086">
                  <c:v>4.7E-2</c:v>
                </c:pt>
                <c:pt idx="4087">
                  <c:v>0</c:v>
                </c:pt>
                <c:pt idx="4088">
                  <c:v>0.108</c:v>
                </c:pt>
                <c:pt idx="4089">
                  <c:v>4.8000000000000001E-2</c:v>
                </c:pt>
                <c:pt idx="4090">
                  <c:v>3.2000000000000001E-2</c:v>
                </c:pt>
                <c:pt idx="4091">
                  <c:v>0.1275</c:v>
                </c:pt>
                <c:pt idx="4092">
                  <c:v>1.8181818181818181E-4</c:v>
                </c:pt>
                <c:pt idx="4093">
                  <c:v>2.4E-2</c:v>
                </c:pt>
                <c:pt idx="4094">
                  <c:v>0.36499999999999999</c:v>
                </c:pt>
                <c:pt idx="4095">
                  <c:v>2.6666666666666668E-2</c:v>
                </c:pt>
                <c:pt idx="4096">
                  <c:v>0.11428571428571428</c:v>
                </c:pt>
                <c:pt idx="4097">
                  <c:v>0</c:v>
                </c:pt>
                <c:pt idx="4098">
                  <c:v>0</c:v>
                </c:pt>
                <c:pt idx="4099">
                  <c:v>1.1111111111111112E-2</c:v>
                </c:pt>
                <c:pt idx="4100">
                  <c:v>0</c:v>
                </c:pt>
                <c:pt idx="4101">
                  <c:v>0</c:v>
                </c:pt>
                <c:pt idx="4102">
                  <c:v>0.27400000000000002</c:v>
                </c:pt>
                <c:pt idx="4103">
                  <c:v>0.1</c:v>
                </c:pt>
                <c:pt idx="4104">
                  <c:v>0.21366666666666667</c:v>
                </c:pt>
                <c:pt idx="4105">
                  <c:v>6.9696969696969702E-2</c:v>
                </c:pt>
                <c:pt idx="4106">
                  <c:v>0.70599999999999996</c:v>
                </c:pt>
                <c:pt idx="4107">
                  <c:v>2.0500000000000001E-2</c:v>
                </c:pt>
                <c:pt idx="4108">
                  <c:v>1.9666666666666666E-2</c:v>
                </c:pt>
                <c:pt idx="4109">
                  <c:v>0</c:v>
                </c:pt>
                <c:pt idx="4110">
                  <c:v>0.28666666666666668</c:v>
                </c:pt>
                <c:pt idx="4111">
                  <c:v>3.1333333333333331E-2</c:v>
                </c:pt>
                <c:pt idx="4112">
                  <c:v>4.0000000000000002E-4</c:v>
                </c:pt>
                <c:pt idx="4113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B-48CC-BBD0-CA60F5964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964544"/>
        <c:axId val="643976024"/>
      </c:scatterChart>
      <c:valAx>
        <c:axId val="6439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76024"/>
        <c:crosses val="autoZero"/>
        <c:crossBetween val="midCat"/>
      </c:valAx>
      <c:valAx>
        <c:axId val="64397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0</xdr:row>
      <xdr:rowOff>157162</xdr:rowOff>
    </xdr:from>
    <xdr:to>
      <xdr:col>18</xdr:col>
      <xdr:colOff>219075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13391-D67C-4793-B6EC-A64C9B3E7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0</xdr:row>
      <xdr:rowOff>71436</xdr:rowOff>
    </xdr:from>
    <xdr:to>
      <xdr:col>18</xdr:col>
      <xdr:colOff>523875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BCC7A-3E81-4F55-B808-6AB93D01D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42861</xdr:colOff>
      <xdr:row>0</xdr:row>
      <xdr:rowOff>0</xdr:rowOff>
    </xdr:from>
    <xdr:to>
      <xdr:col>18</xdr:col>
      <xdr:colOff>533400</xdr:colOff>
      <xdr:row>22</xdr:row>
      <xdr:rowOff>161925</xdr:rowOff>
    </xdr:to>
    <xdr:graphicFrame macro="">
      <xdr:nvGraphicFramePr>
        <xdr:cNvPr id="2" name="Success/Fail/Cancel v Month Created">
          <a:extLst>
            <a:ext uri="{FF2B5EF4-FFF2-40B4-BE49-F238E27FC236}">
              <a16:creationId xmlns:a16="http://schemas.microsoft.com/office/drawing/2014/main" id="{D5B5144E-48BC-4097-A124-B878220F9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114300</xdr:rowOff>
    </xdr:from>
    <xdr:to>
      <xdr:col>4</xdr:col>
      <xdr:colOff>1057275</xdr:colOff>
      <xdr:row>37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0748E6-3638-4B4B-A151-91FE49D5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747712</xdr:colOff>
      <xdr:row>13</xdr:row>
      <xdr:rowOff>138112</xdr:rowOff>
    </xdr:from>
    <xdr:to>
      <xdr:col>11</xdr:col>
      <xdr:colOff>495300</xdr:colOff>
      <xdr:row>37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6A49FA-D749-4A56-AE5B-3A757BFE7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300036</xdr:colOff>
      <xdr:row>0</xdr:row>
      <xdr:rowOff>95252</xdr:rowOff>
    </xdr:from>
    <xdr:to>
      <xdr:col>15</xdr:col>
      <xdr:colOff>200024</xdr:colOff>
      <xdr:row>22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5D419-2199-4B4C-B6D5-92B5C553C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26</xdr:row>
      <xdr:rowOff>190499</xdr:rowOff>
    </xdr:from>
    <xdr:to>
      <xdr:col>8</xdr:col>
      <xdr:colOff>895350</xdr:colOff>
      <xdr:row>38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AA78407-B07E-4D54-9C39-B12E1FF7A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Carriel" refreshedDate="43366.55316851852" createdVersion="6" refreshedVersion="6" minRefreshableVersion="3" recordCount="4114" xr:uid="{4B17689A-6292-4A61-88D7-5BA6D0E93D4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7-03-06T12:01:30"/>
        <d v="2016-09-13T10:03:12"/>
        <d v="2016-03-03T10:50:29"/>
        <d v="2014-07-09T15:31:03"/>
        <d v="2015-04-15T13:49:39"/>
        <d v="2015-06-10T13:09:36"/>
        <d v="2014-08-04T12:48:27"/>
        <d v="2016-09-15T14:22:44"/>
        <d v="2016-01-07T13:00:34"/>
        <d v="2017-02-16T04:14:42"/>
        <d v="2015-05-17T12:18:26"/>
        <d v="2015-02-10T19:44:45"/>
        <d v="2015-09-05T12:56:01"/>
        <d v="2013-07-08T20:32:46"/>
        <d v="2013-07-31T04:11:01"/>
        <d v="2016-08-22T11:32:01"/>
        <d v="2014-07-10T19:26:32"/>
        <d v="2016-02-16T10:35:59"/>
        <d v="2016-05-03T08:19:42"/>
        <d v="2015-01-30T18:42:05"/>
        <d v="2016-11-09T04:05:15"/>
        <d v="2016-02-25T11:32:10"/>
        <d v="2016-03-30T10:39:10"/>
        <d v="2015-10-18T12:04:53"/>
        <d v="2017-01-12T06:09:38"/>
        <d v="2015-07-24T07:37:40"/>
        <d v="2016-02-10T17:34:05"/>
        <d v="2015-03-03T11:36:22"/>
        <d v="2016-12-06T13:47:27"/>
        <d v="2015-03-03T18:16:46"/>
        <d v="2014-08-26T15:16:44"/>
        <d v="2016-04-17T11:30:53"/>
        <d v="2016-10-06T07:10:54"/>
        <d v="2014-07-11T10:45:02"/>
        <d v="2016-05-13T11:46:51"/>
        <d v="2015-10-05T12:29:08"/>
        <d v="2016-06-03T10:01:26"/>
        <d v="2013-01-02T14:19:25"/>
        <d v="2011-08-17T14:22:12"/>
        <d v="2015-09-01T16:25:56"/>
        <d v="2012-08-31T19:35:37"/>
        <d v="2016-10-15T13:26:48"/>
        <d v="2015-10-27T13:54:21"/>
        <d v="2016-10-18T18:31:01"/>
        <d v="2015-11-20T11:27:05"/>
        <d v="2015-04-28T10:38:09"/>
        <d v="2014-06-30T14:53:59"/>
        <d v="2015-10-29T22:32:33"/>
        <d v="2017-02-27T10:49:11"/>
        <d v="2016-07-05T13:22:21"/>
        <d v="2016-11-04T16:22:12"/>
        <d v="2015-02-07T08:46:29"/>
        <d v="2016-03-09T17:04:14"/>
        <d v="2016-03-11T13:41:12"/>
        <d v="2016-01-27T14:15:27"/>
        <d v="2016-11-15T14:28:27"/>
        <d v="2016-04-06T14:36:48"/>
        <d v="2016-02-01T08:39:49"/>
        <d v="2015-09-14T09:11:24"/>
        <d v="2017-03-15T09:30:07"/>
        <d v="2015-05-20T03:58:22"/>
        <d v="2015-11-04T14:59:25"/>
        <d v="2016-04-06T21:27:36"/>
        <d v="2015-04-07T13:53:30"/>
        <d v="2015-05-23T11:31:06"/>
        <d v="2016-03-31T16:36:48"/>
        <d v="2015-01-15T10:24:37"/>
        <d v="2015-05-18T06:20:11"/>
        <d v="2016-10-22T04:50:30"/>
        <d v="2014-03-18T11:13:42"/>
        <d v="2015-10-23T13:48:56"/>
        <d v="2012-11-21T19:18:34"/>
        <d v="2016-08-27T01:29:16"/>
        <d v="2015-04-13T08:54:16"/>
        <d v="2014-01-08T09:10:27"/>
        <d v="2017-03-13T12:07:27"/>
        <d v="2010-12-01T20:34:58"/>
        <d v="2016-07-08T12:38:29"/>
        <d v="2015-09-10T08:10:48"/>
        <d v="2016-03-08T03:34:06"/>
        <d v="2016-01-09T05:28:49"/>
        <d v="2015-03-25T15:52:21"/>
        <d v="2015-04-30T14:11:12"/>
        <d v="2015-06-24T15:33:48"/>
        <d v="2016-06-07T18:31:42"/>
        <d v="2015-03-12T13:22:39"/>
        <d v="2016-01-14T13:02:06"/>
        <d v="2014-11-28T15:08:45"/>
        <d v="2016-04-27T09:02:53"/>
        <d v="2015-02-10T14:13:02"/>
        <d v="2016-07-20T09:01:43"/>
        <d v="2014-12-29T07:04:38"/>
        <d v="2016-12-28T12:54:02"/>
        <d v="2014-10-14T20:59:50"/>
        <d v="2014-05-17T00:50:05"/>
        <d v="2011-10-28T10:35:58"/>
        <d v="2016-02-25T07:50:44"/>
        <d v="2012-01-19T05:21:47"/>
        <d v="2015-03-15T13:00:33"/>
        <d v="2015-01-17T13:58:29"/>
        <d v="2016-01-27T17:22:17"/>
        <d v="2014-06-09T13:32:39"/>
        <d v="2013-12-26T13:07:42"/>
        <d v="2012-09-17T14:17:39"/>
        <d v="2013-04-01T16:16:33"/>
        <d v="2015-07-09T12:02:25"/>
        <d v="2011-05-24T00:51:37"/>
        <d v="2011-01-21T18:46:49"/>
        <d v="2016-03-23T12:45:50"/>
        <d v="2012-07-17T11:26:34"/>
        <d v="2012-03-23T10:59:36"/>
        <d v="2015-01-20T14:45:48"/>
        <d v="2015-02-09T18:45:52"/>
        <d v="2015-01-08T21:39:39"/>
        <d v="2014-09-03T05:29:32"/>
        <d v="2015-11-26T05:15:16"/>
        <d v="2015-01-23T13:59:14"/>
        <d v="2014-09-07T12:26:15"/>
        <d v="2016-05-31T00:59:46"/>
        <d v="2016-06-14T17:29:16"/>
        <d v="2014-10-06T15:08:24"/>
        <d v="2014-10-09T00:43:10"/>
        <d v="2016-05-26T18:04:51"/>
        <d v="2016-08-14T09:28:22"/>
        <d v="2016-04-01T10:33:14"/>
        <d v="2016-02-01T16:41:07"/>
        <d v="2015-06-05T09:38:37"/>
        <d v="2014-11-05T16:58:45"/>
        <d v="2016-05-22T09:02:31"/>
        <d v="2016-03-04T12:17:07"/>
        <d v="2015-10-31T22:35:29"/>
        <d v="2014-12-16T15:54:55"/>
        <d v="2014-12-16T15:52:20"/>
        <d v="2012-01-26T18:07:21"/>
        <d v="2012-07-30T15:11:21"/>
        <d v="2016-05-08T02:11:13"/>
        <d v="2017-02-22T00:00:23"/>
        <d v="2011-02-02T06:57:07"/>
        <d v="2015-07-13T12:00:22"/>
        <d v="2016-09-15T09:36:18"/>
        <d v="2016-02-09T18:24:46"/>
        <d v="2014-08-30T02:40:20"/>
        <d v="2015-05-15T13:36:15"/>
        <d v="2015-08-14T09:54:20"/>
        <d v="2015-06-12T06:50:06"/>
        <d v="2012-03-28T21:28:37"/>
        <d v="2011-06-11T21:14:42"/>
        <d v="2013-10-03T13:03:16"/>
        <d v="2015-07-02T18:18:24"/>
        <d v="2015-11-09T13:26:43"/>
        <d v="2013-12-11T17:57:34"/>
        <d v="2012-03-05T11:46:15"/>
        <d v="2015-06-29T09:31:29"/>
        <d v="2010-07-19T23:32:35"/>
        <d v="2013-01-28T19:03:23"/>
        <d v="2015-08-24T14:27:39"/>
        <d v="2010-01-14T07:00:49"/>
        <d v="2016-08-25T01:35:13"/>
        <d v="2015-07-28T06:07:53"/>
        <d v="2015-02-11T19:50:01"/>
        <d v="2015-03-01T12:51:17"/>
        <d v="2016-11-14T23:09:35"/>
        <d v="2014-05-06T16:11:30"/>
        <d v="2015-10-22T12:38:33"/>
        <d v="2014-11-11T10:31:10"/>
        <d v="2012-01-10T11:44:04"/>
        <d v="2015-03-06T19:08:46"/>
        <d v="2014-10-07T12:16:58"/>
        <d v="2014-08-09T15:50:26"/>
        <d v="2017-01-11T00:16:58"/>
        <d v="2012-03-13T11:02:45"/>
        <d v="2016-11-08T04:50:46"/>
        <d v="2015-04-21T14:29:36"/>
        <d v="2016-02-05T10:51:23"/>
        <d v="2016-03-17T20:29:04"/>
        <d v="2011-07-06T15:30:45"/>
        <d v="2015-12-22T05:41:35"/>
        <d v="2011-04-15T12:11:26"/>
        <d v="2011-06-12T01:08:19"/>
        <d v="2011-03-10T10:41:06"/>
        <d v="2016-12-05T17:51:20"/>
        <d v="2015-07-02T16:06:12"/>
        <d v="2014-01-18T17:38:31"/>
        <d v="2016-06-22T14:42:24"/>
        <d v="2016-06-13T19:11:47"/>
        <d v="2016-06-04T09:46:00"/>
        <d v="2015-03-07T10:15:45"/>
        <d v="2014-01-24T12:43:38"/>
        <d v="2014-03-31T10:51:20"/>
        <d v="2013-01-29T08:15:15"/>
        <d v="2016-05-14T13:14:00"/>
        <d v="2016-08-21T14:53:33"/>
        <d v="2012-03-09T23:42:49"/>
        <d v="2016-11-17T20:37:26"/>
        <d v="2014-07-29T18:20:25"/>
        <d v="2013-11-21T14:32:11"/>
        <d v="2015-06-09T10:47:30"/>
        <d v="2014-08-01T09:58:45"/>
        <d v="2015-10-01T04:53:17"/>
        <d v="2012-06-12T11:45:32"/>
        <d v="2016-07-14T05:32:37"/>
        <d v="2015-07-08T09:36:58"/>
        <d v="2016-12-04T00:04:27"/>
        <d v="2015-06-15T17:55:00"/>
        <d v="2015-10-03T21:15:59"/>
        <d v="2016-03-09T06:56:16"/>
        <d v="2012-12-03T14:59:44"/>
        <d v="2009-11-05T12:02:20"/>
        <d v="2013-11-18T15:55:21"/>
        <d v="2016-03-01T10:51:11"/>
        <d v="2011-05-08T09:18:01"/>
        <d v="2014-08-12T19:10:22"/>
        <d v="2015-04-19T15:00:49"/>
        <d v="2010-06-17T21:00:52"/>
        <d v="2010-01-20T04:11:47"/>
        <d v="2015-06-11T22:58:11"/>
        <d v="2014-04-03T05:30:44"/>
        <d v="2011-12-29T12:54:07"/>
        <d v="2017-01-17T09:32:48"/>
        <d v="2015-02-09T11:23:56"/>
        <d v="2011-12-16T17:49:52"/>
        <d v="2012-04-23T23:27:56"/>
        <d v="2010-12-30T14:08:34"/>
        <d v="2012-08-29T15:39:09"/>
        <d v="2014-09-20T14:59:11"/>
        <d v="2016-09-26T07:11:15"/>
        <d v="2012-05-15T09:33:17"/>
        <d v="2015-03-09T12:58:47"/>
        <d v="2014-09-17T23:50:09"/>
        <d v="2016-03-24T04:16:40"/>
        <d v="2014-06-21T07:19:52"/>
        <d v="2015-04-03T14:58:47"/>
        <d v="2017-01-17T13:51:10"/>
        <d v="2010-07-19T15:26:13"/>
        <d v="2016-03-14T17:44:14"/>
        <d v="2017-02-22T07:33:54"/>
        <d v="2017-02-23T05:05:54"/>
        <d v="2017-03-06T12:04:48"/>
        <d v="2014-05-20T01:26:27"/>
        <d v="2015-06-17T10:27:59"/>
        <d v="2017-01-23T02:50:02"/>
        <d v="2015-08-16T10:51:40"/>
        <d v="2014-12-17T08:03:06"/>
        <d v="2014-10-01T20:24:25"/>
        <d v="2015-02-17T20:32:48"/>
        <d v="2016-04-19T04:22:30"/>
        <d v="2015-02-20T20:11:57"/>
        <d v="2015-04-12T19:37:17"/>
        <d v="2014-07-10T07:05:48"/>
        <d v="2016-03-17T14:17:35"/>
        <d v="2015-05-16T11:05:44"/>
        <d v="2015-05-28T06:05:02"/>
        <d v="2014-06-18T17:48:24"/>
        <d v="2016-06-23T13:32:38"/>
        <d v="2015-02-18T11:35:38"/>
        <d v="2015-02-01T10:54:31"/>
        <d v="2016-04-20T05:31:00"/>
        <d v="2014-08-01T06:39:12"/>
        <d v="2016-09-30T09:11:19"/>
        <d v="2014-07-21T13:41:30"/>
        <d v="2015-04-26T23:59:44"/>
        <d v="2015-01-16T14:19:12"/>
        <d v="2015-07-29T10:41:46"/>
        <d v="2015-06-22T12:16:58"/>
        <d v="2015-10-12T12:16:07"/>
        <d v="2016-07-04T10:07:36"/>
        <d v="2015-05-22T07:41:22"/>
        <d v="2016-03-01T12:17:36"/>
        <d v="2016-05-13T06:57:34"/>
        <d v="2015-08-04T13:04:37"/>
        <d v="2014-11-03T16:29:09"/>
        <d v="2016-08-16T11:58:47"/>
        <d v="2016-01-12T05:29:44"/>
        <d v="2014-07-08T09:30:42"/>
        <d v="2014-08-31T08:03:20"/>
        <d v="2014-05-20T11:22:53"/>
        <d v="2015-01-28T11:11:15"/>
        <d v="2016-03-28T21:03:08"/>
        <d v="2016-09-06T13:15:35"/>
        <d v="2015-06-18T05:12:17"/>
        <d v="2016-08-11T14:46:11"/>
        <d v="2014-10-15T14:22:25"/>
        <d v="2015-05-04T04:20:44"/>
        <d v="2017-01-20T18:26:39"/>
        <d v="2015-05-01T09:28:02"/>
        <d v="2014-09-07T21:54:17"/>
        <d v="2014-08-18T14:56:40"/>
        <d v="2015-10-28T10:06:07"/>
        <d v="2014-05-02T13:26:37"/>
        <d v="2014-10-16T10:33:48"/>
        <d v="2016-04-15T14:21:13"/>
        <d v="2015-10-30T06:56:44"/>
        <d v="2014-06-10T20:52:54"/>
        <d v="2015-08-25T20:55:59"/>
        <d v="2014-12-31T23:59:59"/>
        <d v="2016-02-20T21:23:43"/>
        <d v="2016-04-14T14:45:21"/>
        <d v="2013-05-13T14:19:27"/>
        <d v="2012-03-22T11:01:25"/>
        <d v="2017-01-02T07:05:19"/>
        <d v="2014-07-09T15:53:24"/>
        <d v="2012-02-19T11:12:52"/>
        <d v="2016-12-05T07:06:20"/>
        <d v="2014-08-07T02:31:46"/>
        <d v="2014-06-27T08:17:25"/>
        <d v="2015-11-30T17:08:02"/>
        <d v="2016-03-16T14:48:27"/>
        <d v="2015-04-02T07:04:09"/>
        <d v="2015-11-09T18:36:01"/>
        <d v="2014-12-22T12:04:18"/>
        <d v="2014-01-24T07:39:51"/>
        <d v="2014-05-19T15:58:12"/>
        <d v="2012-08-23T11:01:40"/>
        <d v="2015-07-26T16:49:51"/>
        <d v="2013-01-07T18:25:52"/>
        <d v="2011-06-06T22:42:01"/>
        <d v="2013-02-21T15:52:18"/>
        <d v="2012-01-17T19:08:55"/>
        <d v="2012-02-21T14:40:39"/>
        <d v="2012-05-29T20:51:21"/>
        <d v="2016-04-06T13:49:42"/>
        <d v="2012-10-10T12:12:15"/>
        <d v="2012-06-14T14:02:21"/>
        <d v="2014-01-07T13:00:48"/>
        <d v="2014-05-08T09:36:30"/>
        <d v="2015-11-30T14:15:00"/>
        <d v="2012-04-25T17:39:48"/>
        <d v="2012-05-24T12:32:55"/>
        <d v="2015-01-19T09:14:22"/>
        <d v="2015-12-31T18:11:11"/>
        <d v="2014-07-06T08:52:09"/>
        <d v="2015-04-03T23:11:23"/>
        <d v="2016-04-04T22:02:40"/>
        <d v="2015-05-17T06:59:14"/>
        <d v="2016-08-18T12:08:42"/>
        <d v="2015-03-30T12:53:03"/>
        <d v="2015-07-16T04:28:10"/>
        <d v="2015-04-07T04:09:54"/>
        <d v="2015-02-21T22:34:59"/>
        <d v="2015-03-10T23:16:22"/>
        <d v="2016-12-26T15:41:22"/>
        <d v="2015-10-17T13:23:42"/>
        <d v="2015-01-02T18:23:42"/>
        <d v="2015-01-19T13:38:49"/>
        <d v="2014-07-31T10:42:28"/>
        <d v="2013-09-30T09:54:43"/>
        <d v="2011-05-07T06:10:33"/>
        <d v="2014-11-22T08:47:59"/>
        <d v="2015-05-12T00:29:56"/>
        <d v="2015-03-25T11:22:07"/>
        <d v="2011-05-05T13:33:10"/>
        <d v="2014-10-16T22:11:13"/>
        <d v="2014-10-11T02:30:16"/>
        <d v="2016-06-13T14:48:18"/>
        <d v="2011-02-16T12:24:19"/>
        <d v="2012-07-26T12:11:42"/>
        <d v="2015-10-09T15:10:20"/>
        <d v="2012-09-24T10:26:16"/>
        <d v="2016-07-13T18:13:06"/>
        <d v="2012-08-24T11:15:48"/>
        <d v="2013-08-23T04:14:17"/>
        <d v="2014-05-21T06:37:21"/>
        <d v="2015-04-27T10:13:06"/>
        <d v="2017-03-14T02:35:56"/>
        <d v="2016-08-27T04:37:09"/>
        <d v="2016-03-23T15:59:44"/>
        <d v="2016-02-04T20:10:02"/>
        <d v="2014-07-01T10:45:59"/>
        <d v="2014-12-30T16:45:44"/>
        <d v="2015-10-20T13:35:27"/>
        <d v="2014-06-19T21:24:46"/>
        <d v="2015-10-20T10:35:03"/>
        <d v="2016-05-06T19:41:55"/>
        <d v="2014-09-23T13:05:49"/>
        <d v="2017-02-13T08:38:49"/>
        <d v="2012-11-09T17:47:37"/>
        <d v="2012-07-09T21:48:47"/>
        <d v="2015-04-13T10:53:35"/>
        <d v="2015-02-22T15:11:45"/>
        <d v="2011-04-12T20:22:42"/>
        <d v="2011-09-16T17:09:01"/>
        <d v="2017-01-16T21:28:46"/>
        <d v="2016-04-12T04:47:14"/>
        <d v="2015-08-25T08:43:52"/>
        <d v="2015-06-30T03:32:39"/>
        <d v="2013-06-28T10:31:29"/>
        <d v="2014-01-16T11:01:24"/>
        <d v="2012-05-05T11:19:55"/>
        <d v="2017-02-02T14:00:27"/>
        <d v="2012-05-02T13:43:09"/>
        <d v="2015-11-14T22:11:26"/>
        <d v="2012-06-28T10:35:45"/>
        <d v="2013-08-07T07:03:18"/>
        <d v="2013-02-10T20:54:10"/>
        <d v="2016-04-01T08:18:38"/>
        <d v="2014-12-09T15:42:19"/>
        <d v="2014-08-21T00:59:23"/>
        <d v="2014-10-10T09:22:27"/>
        <d v="2015-03-18T06:22:05"/>
        <d v="2011-04-10T21:49:20"/>
        <d v="2015-07-07T16:24:54"/>
        <d v="2014-05-21T11:06:34"/>
        <d v="2015-08-02T22:19:46"/>
        <d v="2014-07-13T21:14:56"/>
        <d v="2015-01-16T12:26:50"/>
        <d v="2014-05-29T08:05:24"/>
        <d v="2017-03-12T21:38:41"/>
        <d v="2015-10-29T18:49:04"/>
        <d v="2014-07-24T16:08:38"/>
        <d v="2014-07-12T14:27:47"/>
        <d v="2013-05-08T18:01:14"/>
        <d v="2015-02-20T17:20:52"/>
        <d v="2015-05-27T10:00:58"/>
        <d v="2013-05-14T18:00:32"/>
        <d v="2012-09-24T19:26:57"/>
        <d v="2009-10-16T16:02:00"/>
        <d v="2013-04-29T19:47:14"/>
        <d v="2012-06-14T11:26:56"/>
        <d v="2011-10-13T14:58:04"/>
        <d v="2015-11-10T18:51:36"/>
        <d v="2014-04-16T13:49:50"/>
        <d v="2014-06-05T06:40:28"/>
        <d v="2015-01-15T17:02:10"/>
        <d v="2016-01-10T11:51:38"/>
        <d v="2015-04-11T00:25:11"/>
        <d v="2016-04-08T02:59:26"/>
        <d v="2016-06-10T19:15:38"/>
        <d v="2016-05-16T11:01:30"/>
        <d v="2016-06-01T23:58:09"/>
        <d v="2014-08-25T13:34:44"/>
        <d v="2015-12-22T15:18:29"/>
        <d v="2016-07-02T16:14:12"/>
        <d v="2015-02-20T21:10:44"/>
        <d v="2015-08-01T10:04:57"/>
        <d v="2014-11-10T17:11:07"/>
        <d v="2015-06-20T13:35:34"/>
        <d v="2016-05-01T12:45:06"/>
        <d v="2016-02-22T19:12:53"/>
        <d v="2012-08-30T10:59:59"/>
        <d v="2015-10-30T15:48:04"/>
        <d v="2016-04-01T21:22:51"/>
        <d v="2014-11-25T10:15:33"/>
        <d v="2015-05-08T13:26:20"/>
        <d v="2011-02-13T12:09:44"/>
        <d v="2010-05-14T15:58:26"/>
        <d v="2017-02-06T12:37:33"/>
        <d v="2016-04-01T04:44:38"/>
        <d v="2013-04-17T20:18:30"/>
        <d v="2015-02-23T16:36:06"/>
        <d v="2014-10-18T17:24:52"/>
        <d v="2014-04-15T11:53:06"/>
        <d v="2017-02-17T05:01:32"/>
        <d v="2014-06-12T08:54:06"/>
        <d v="2014-12-01T11:50:08"/>
        <d v="2015-01-21T22:13:42"/>
        <d v="2011-08-26T21:58:22"/>
        <d v="2016-08-30T09:45:21"/>
        <d v="2014-09-02T08:23:47"/>
        <d v="2015-01-06T22:51:43"/>
        <d v="2014-04-25T20:49:19"/>
        <d v="2012-03-09T16:45:08"/>
        <d v="2015-04-04T01:00:14"/>
        <d v="2012-06-05T14:35:37"/>
        <d v="2011-01-26T18:37:10"/>
        <d v="2016-02-02T19:55:55"/>
        <d v="2016-12-07T18:17:12"/>
        <d v="2014-09-29T16:26:06"/>
        <d v="2015-01-27T12:28:38"/>
        <d v="2015-05-11T18:50:59"/>
        <d v="2015-10-19T20:38:50"/>
        <d v="2010-01-26T22:11:47"/>
        <d v="2013-02-28T14:05:33"/>
        <d v="2011-10-04T22:23:43"/>
        <d v="2013-01-30T13:59:48"/>
        <d v="2015-04-17T18:52:52"/>
        <d v="2015-04-19T17:33:17"/>
        <d v="2014-01-09T03:30:31"/>
        <d v="2013-08-26T20:34:27"/>
        <d v="2013-07-01T02:41:53"/>
        <d v="2011-12-17T15:46:01"/>
        <d v="2012-07-23T17:14:45"/>
        <d v="2015-02-14T11:11:56"/>
        <d v="2011-04-03T10:10:25"/>
        <d v="2014-02-04T21:35:19"/>
        <d v="2012-05-29T18:09:48"/>
        <d v="2013-06-18T09:26:42"/>
        <d v="2011-05-16T11:50:01"/>
        <d v="2016-12-09T16:35:11"/>
        <d v="2012-04-27T17:00:55"/>
        <d v="2011-07-27T12:04:45"/>
        <d v="2015-04-25T13:44:22"/>
        <d v="2016-07-31T18:44:22"/>
        <d v="2012-04-06T15:41:56"/>
        <d v="2014-07-15T17:27:00"/>
        <d v="2015-11-25T08:21:53"/>
        <d v="2014-07-08T09:35:17"/>
        <d v="2016-07-07T17:44:54"/>
        <d v="2016-12-24T13:51:28"/>
        <d v="2016-05-25T14:47:41"/>
        <d v="2012-01-31T16:46:14"/>
        <d v="2011-07-07T08:38:56"/>
        <d v="2013-02-15T11:13:09"/>
        <d v="2013-02-03T20:49:48"/>
        <d v="2013-07-09T16:25:31"/>
        <d v="2015-10-14T14:55:56"/>
        <d v="2015-06-25T03:22:00"/>
        <d v="2016-03-03T03:06:57"/>
        <d v="2015-02-17T19:13:44"/>
        <d v="2014-07-18T23:06:39"/>
        <d v="2015-11-17T04:46:30"/>
        <d v="2015-08-30T12:57:33"/>
        <d v="2016-03-16T11:06:22"/>
        <d v="2012-06-21T19:40:02"/>
        <d v="2013-02-16T02:09:00"/>
        <d v="2012-11-30T02:48:55"/>
        <d v="2013-01-14T10:29:28"/>
        <d v="2015-01-01T18:31:47"/>
        <d v="2010-05-15T16:19:59"/>
        <d v="2011-09-16T11:35:40"/>
        <d v="2014-06-12T12:11:07"/>
        <d v="2015-05-28T15:45:52"/>
        <d v="2016-07-08T13:32:25"/>
        <d v="2016-03-06T14:58:52"/>
        <d v="2016-05-15T16:56:32"/>
        <d v="2012-04-27T17:54:23"/>
        <d v="2011-09-02T12:52:37"/>
        <d v="2016-09-01T11:19:42"/>
        <d v="2016-06-02T01:59:58"/>
        <d v="2012-10-22T22:45:35"/>
        <d v="2012-01-12T15:43:03"/>
        <d v="2015-12-27T22:37:53"/>
        <d v="2015-02-02T12:57:27"/>
        <d v="2013-05-08T07:24:42"/>
        <d v="2015-06-26T15:38:56"/>
        <d v="2015-10-12T16:58:20"/>
        <d v="2011-04-05T14:50:48"/>
        <d v="2011-06-24T14:08:56"/>
        <d v="2011-03-16T20:19:59"/>
        <d v="2013-10-09T18:18:59"/>
        <d v="2015-03-19T07:55:20"/>
        <d v="2015-03-11T22:06:32"/>
        <d v="2012-02-07T15:10:26"/>
        <d v="2015-07-20T11:15:12"/>
        <d v="2015-07-17T00:40:36"/>
        <d v="2017-01-31T13:51:40"/>
        <d v="2016-11-28T13:18:56"/>
        <d v="2017-01-24T11:23:40"/>
        <d v="2015-11-07T10:47:16"/>
        <d v="2015-01-16T13:21:39"/>
        <d v="2012-06-07T13:51:29"/>
        <d v="2012-02-08T19:00:49"/>
        <d v="2017-02-27T18:32:11"/>
        <d v="2016-05-25T11:27:49"/>
        <d v="2016-07-26T08:34:36"/>
        <d v="2015-04-09T10:13:42"/>
        <d v="2015-12-08T11:40:25"/>
        <d v="2014-10-14T19:37:23"/>
        <d v="2014-07-11T15:13:07"/>
        <d v="2012-04-26T14:58:51"/>
        <d v="2012-04-23T19:47:35"/>
        <d v="2011-06-17T12:46:23"/>
        <d v="2015-01-13T17:13:07"/>
        <d v="2011-06-02T09:34:15"/>
        <d v="2015-01-15T12:28:00"/>
        <d v="2015-09-26T15:13:24"/>
        <d v="2016-09-23T08:45:14"/>
        <d v="2015-09-28T08:07:45"/>
        <d v="2016-06-03T02:47:46"/>
        <d v="2015-01-22T16:11:58"/>
        <d v="2015-04-09T06:50:46"/>
        <d v="2014-06-17T22:45:52"/>
        <d v="2014-11-05T07:16:06"/>
        <d v="2014-08-30T04:53:10"/>
        <d v="2014-08-24T16:08:55"/>
        <d v="2015-11-05T10:53:37"/>
        <d v="2015-10-14T11:44:57"/>
        <d v="2015-04-17T11:11:59"/>
        <d v="2014-11-11T07:04:55"/>
        <d v="2016-02-15T03:33:10"/>
        <d v="2016-02-03T17:57:26"/>
        <d v="2014-09-30T09:37:03"/>
        <d v="2015-10-20T13:45:17"/>
        <d v="2015-01-31T23:51:46"/>
        <d v="2015-04-03T12:52:33"/>
        <d v="2016-05-21T02:41:21"/>
        <d v="2016-01-21T14:07:47"/>
        <d v="2015-08-11T19:04:19"/>
        <d v="2016-01-04T00:03:17"/>
        <d v="2014-11-14T14:00:34"/>
        <d v="2015-08-25T04:17:56"/>
        <d v="2016-05-19T02:59:20"/>
        <d v="2017-03-06T11:16:59"/>
        <d v="2014-07-09T17:27:21"/>
        <d v="2015-08-26T17:43:42"/>
        <d v="2016-03-17T16:39:07"/>
        <d v="2016-04-03T13:31:57"/>
        <d v="2016-04-14T19:22:19"/>
        <d v="2016-08-26T02:46:48"/>
        <d v="2014-07-17T01:45:08"/>
        <d v="2016-05-22T20:39:32"/>
        <d v="2014-11-25T22:47:39"/>
        <d v="2014-08-04T07:09:16"/>
        <d v="2016-07-21T08:48:13"/>
        <d v="2014-08-10T06:35:46"/>
        <d v="2015-01-12T13:58:45"/>
        <d v="2016-02-02T15:20:12"/>
        <d v="2014-06-30T09:20:26"/>
        <d v="2016-03-14T13:15:24"/>
        <d v="2016-02-19T16:03:58"/>
        <d v="2015-10-20T11:58:11"/>
        <d v="2015-02-22T06:53:12"/>
        <d v="2016-05-31T09:42:14"/>
        <d v="2015-08-07T03:27:53"/>
        <d v="2015-07-08T20:18:28"/>
        <d v="2015-08-20T08:57:29"/>
        <d v="2015-05-11T13:27:24"/>
        <d v="2014-08-18T11:46:34"/>
        <d v="2016-03-21T20:18:02"/>
        <d v="2014-08-15T13:10:22"/>
        <d v="2015-07-18T04:22:16"/>
        <d v="2016-10-17T21:10:26"/>
        <d v="2014-08-25T23:19:31"/>
        <d v="2015-04-10T12:45:30"/>
        <d v="2016-10-22T17:17:18"/>
        <d v="2015-06-30T07:20:52"/>
        <d v="2015-05-12T10:12:17"/>
        <d v="2016-01-05T09:38:10"/>
        <d v="2014-09-09T17:09:39"/>
        <d v="2016-06-30T19:09:38"/>
        <d v="2014-05-26T10:59:06"/>
        <d v="2015-07-18T10:15:59"/>
        <d v="2016-02-02T18:51:13"/>
        <d v="2016-05-03T14:34:12"/>
        <d v="2016-06-10T17:32:12"/>
        <d v="2015-02-24T04:53:39"/>
        <d v="2015-07-22T00:14:17"/>
        <d v="2015-06-28T23:01:44"/>
        <d v="2014-12-01T20:59:03"/>
        <d v="2015-02-24T17:17:51"/>
        <d v="2014-08-16T09:39:17"/>
        <d v="2015-01-28T00:00:18"/>
        <d v="2014-09-24T13:40:06"/>
        <d v="2014-12-07T19:37:14"/>
        <d v="2016-05-03T07:07:28"/>
        <d v="2015-06-22T17:08:27"/>
        <d v="2015-01-27T10:00:20"/>
        <d v="2014-06-22T12:35:11"/>
        <d v="2015-10-27T16:34:59"/>
        <d v="2015-07-24T10:08:57"/>
        <d v="2015-07-03T13:59:26"/>
        <d v="2016-04-28T14:22:15"/>
        <d v="2016-05-08T18:57:04"/>
        <d v="2016-07-05T06:06:28"/>
        <d v="2016-05-03T19:28:59"/>
        <d v="2014-02-24T03:24:15"/>
        <d v="2015-02-11T12:57:36"/>
        <d v="2014-05-16T11:08:07"/>
        <d v="2012-03-19T15:22:40"/>
        <d v="2010-10-12T18:40:35"/>
        <d v="2012-03-29T00:10:24"/>
        <d v="2012-03-02T12:00:03"/>
        <d v="2014-03-21T15:18:37"/>
        <d v="2015-03-10T09:51:24"/>
        <d v="2014-08-05T11:09:42"/>
        <d v="2016-03-16T08:21:19"/>
        <d v="2015-01-29T07:45:08"/>
        <d v="2015-05-31T16:05:07"/>
        <d v="2014-11-28T15:02:41"/>
        <d v="2013-06-07T18:26:21"/>
        <d v="2011-08-23T21:00:37"/>
        <d v="2016-06-20T14:06:01"/>
        <d v="2015-03-04T17:47:23"/>
        <d v="2016-12-20T18:44:54"/>
        <d v="2014-07-17T17:38:22"/>
        <d v="2013-10-02T09:03:46"/>
        <d v="2015-10-14T07:57:11"/>
        <d v="2015-03-16T11:53:38"/>
        <d v="2016-05-12T13:22:59"/>
        <d v="2014-12-18T11:07:23"/>
        <d v="2010-03-17T04:48:29"/>
        <d v="2014-05-20T09:35:01"/>
        <d v="2015-09-09T17:38:06"/>
        <d v="2013-11-29T13:56:26"/>
        <d v="2011-05-24T18:35:27"/>
        <d v="2015-04-26T09:04:31"/>
        <d v="2016-09-14T00:04:42"/>
        <d v="2014-06-30T12:03:16"/>
        <d v="2014-10-13T15:45:38"/>
        <d v="2015-10-12T19:25:49"/>
        <d v="2016-04-07T12:55:00"/>
        <d v="2012-12-27T16:54:16"/>
        <d v="2012-05-08T07:14:17"/>
        <d v="2016-01-30T15:10:58"/>
        <d v="2011-01-14T04:18:49"/>
        <d v="2016-05-02T11:42:30"/>
        <d v="2015-05-17T11:47:29"/>
        <d v="2014-05-21T03:54:09"/>
        <d v="2015-09-30T08:00:12"/>
        <d v="2016-12-18T15:10:36"/>
        <d v="2015-01-22T16:05:25"/>
        <d v="2016-01-05T15:52:10"/>
        <d v="2015-08-06T11:31:15"/>
        <d v="2014-07-02T15:43:02"/>
        <d v="2014-06-03T13:32:32"/>
        <d v="2016-02-19T21:22:00"/>
        <d v="2016-01-05T20:45:35"/>
        <d v="2014-11-20T14:56:12"/>
        <d v="2015-04-17T15:41:54"/>
        <d v="2014-08-29T12:55:56"/>
        <d v="2017-02-09T17:08:28"/>
        <d v="2014-07-08T06:22:24"/>
        <d v="2015-09-21T09:01:14"/>
        <d v="2015-03-30T14:38:26"/>
        <d v="2015-01-14T16:35:54"/>
        <d v="2017-03-09T14:13:39"/>
        <d v="2012-11-12T18:25:00"/>
        <d v="2014-05-29T08:09:34"/>
        <d v="2015-07-08T13:31:29"/>
        <d v="2015-02-26T17:07:06"/>
        <d v="2014-08-27T19:02:41"/>
        <d v="2015-01-18T09:52:36"/>
        <d v="2014-03-26T12:38:13"/>
        <d v="2014-02-12T13:20:30"/>
        <d v="2013-10-10T16:47:33"/>
        <d v="2012-06-12T19:13:02"/>
        <d v="2017-01-11T23:16:10"/>
        <d v="2014-07-07T15:45:38"/>
        <d v="2015-03-09T07:49:48"/>
        <d v="2014-07-10T14:36:01"/>
        <d v="2016-11-14T11:34:40"/>
        <d v="2017-02-14T11:46:00"/>
        <d v="2016-10-17T22:14:37"/>
        <d v="2015-08-18T12:57:26"/>
        <d v="2014-09-22T14:26:42"/>
        <d v="2014-02-19T16:01:52"/>
        <d v="2011-12-05T18:34:49"/>
        <d v="2015-11-03T08:54:54"/>
        <d v="2016-06-23T21:00:17"/>
        <d v="2014-10-05T11:33:42"/>
        <d v="2010-05-26T09:54:01"/>
        <d v="2013-12-23T15:39:59"/>
        <d v="2013-04-01T08:42:50"/>
        <d v="2015-04-21T07:08:15"/>
        <d v="2015-07-06T13:46:39"/>
        <d v="2014-07-05T12:59:22"/>
        <d v="2014-08-05T22:23:35"/>
        <d v="2012-01-16T09:37:15"/>
        <d v="2012-03-19T14:02:14"/>
        <d v="2014-07-10T08:44:07"/>
        <d v="2015-07-07T08:12:24"/>
        <d v="2014-07-28T18:50:56"/>
        <d v="2014-10-19T18:53:04"/>
        <d v="2014-10-31T08:29:54"/>
        <d v="2009-09-11T19:21:59"/>
        <d v="2012-03-19T12:34:09"/>
        <d v="2014-08-12T04:24:14"/>
        <d v="2012-08-01T19:21:02"/>
        <d v="2012-06-20T17:02:45"/>
        <d v="2012-01-17T08:23:31"/>
        <d v="2012-03-28T09:31:34"/>
        <d v="2011-08-04T14:39:10"/>
        <d v="2012-07-26T12:19:07"/>
        <d v="2016-02-17T23:33:43"/>
        <d v="2017-02-08T22:08:52"/>
        <d v="2014-02-21T20:01:10"/>
        <d v="2015-02-04T03:13:47"/>
        <d v="2016-12-04T21:14:05"/>
        <d v="2016-06-01T12:57:19"/>
        <d v="2012-07-05T15:37:00"/>
        <d v="2013-09-30T18:04:50"/>
        <d v="2016-02-23T21:53:08"/>
        <d v="2016-04-25T09:29:18"/>
        <d v="2012-12-07T13:51:03"/>
        <d v="2012-01-31T17:30:39"/>
        <d v="2014-07-18T05:24:19"/>
        <d v="2014-06-24T12:51:44"/>
        <d v="2016-06-03T21:40:24"/>
        <d v="2015-03-05T20:30:22"/>
        <d v="2011-09-02T01:08:37"/>
        <d v="2011-09-09T18:01:49"/>
        <d v="2013-01-27T09:42:15"/>
        <d v="2014-08-24T22:28:06"/>
        <d v="2012-03-06T13:00:20"/>
        <d v="2014-01-23T14:31:11"/>
        <d v="2014-08-04T14:38:08"/>
        <d v="2010-12-03T20:06:11"/>
        <d v="2011-05-03T17:21:54"/>
        <d v="2012-06-13T23:19:03"/>
        <d v="2013-09-18T15:38:08"/>
        <d v="2010-10-05T16:54:16"/>
        <d v="2015-01-18T21:26:31"/>
        <d v="2014-04-07T20:20:24"/>
        <d v="2011-09-24T20:53:16"/>
        <d v="2011-08-08T22:54:18"/>
        <d v="2012-10-23T14:30:32"/>
        <d v="2011-01-20T19:56:41"/>
        <d v="2013-02-07T01:28:39"/>
        <d v="2016-04-09T14:59:52"/>
        <d v="2013-08-08T17:07:34"/>
        <d v="2013-10-24T17:57:40"/>
        <d v="2009-09-14T00:05:30"/>
        <d v="2014-12-05T16:20:36"/>
        <d v="2017-01-26T17:03:59"/>
        <d v="2012-04-26T19:59:57"/>
        <d v="2012-04-23T09:29:04"/>
        <d v="2012-05-07T16:42:55"/>
        <d v="2012-07-22T22:46:47"/>
        <d v="2016-01-13T15:45:24"/>
        <d v="2016-05-20T02:11:57"/>
        <d v="2016-11-15T11:50:16"/>
        <d v="2014-08-29T13:51:03"/>
        <d v="2016-01-11T16:13:36"/>
        <d v="2016-07-22T09:45:32"/>
        <d v="2015-04-09T03:35:15"/>
        <d v="2014-05-25T16:51:35"/>
        <d v="2014-10-28T17:13:51"/>
        <d v="2014-06-13T04:58:33"/>
        <d v="2015-06-07T11:30:33"/>
        <d v="2014-12-23T13:58:39"/>
        <d v="2016-08-15T15:10:47"/>
        <d v="2015-09-06T10:30:47"/>
        <d v="2014-07-28T10:18:55"/>
        <d v="2017-03-13T15:14:29"/>
        <d v="2011-12-06T19:36:01"/>
        <d v="2014-06-16T08:31:15"/>
        <d v="2015-05-22T11:32:46"/>
        <d v="2014-10-03T04:29:35"/>
        <d v="2015-11-01T12:09:32"/>
        <d v="2016-05-02T23:15:42"/>
        <d v="2016-05-22T07:59:50"/>
        <d v="2015-03-02T15:17:48"/>
        <d v="2015-02-18T18:35:10"/>
        <d v="2016-06-15T13:34:32"/>
        <d v="2016-11-16T02:01:25"/>
        <d v="2015-05-19T05:04:01"/>
        <d v="2014-06-25T12:35:45"/>
        <d v="2014-10-11T16:07:10"/>
        <d v="2014-05-05T04:43:09"/>
        <d v="2014-06-02T09:29:12"/>
        <d v="2014-05-22T14:31:20"/>
        <d v="2015-06-16T01:37:07"/>
        <d v="2014-07-28T14:47:16"/>
        <d v="2015-08-17T12:19:55"/>
        <d v="2014-10-15T14:58:15"/>
        <d v="2014-09-11T12:48:19"/>
        <d v="2015-05-26T12:07:39"/>
        <d v="2014-04-24T06:22:50"/>
        <d v="2014-09-30T14:36:53"/>
        <d v="2016-03-31T11:36:17"/>
        <d v="2014-07-16T05:18:30"/>
        <d v="2015-10-06T14:44:40"/>
        <d v="2016-03-11T03:59:46"/>
        <d v="2014-05-16T14:36:20"/>
        <d v="2014-10-28T08:21:23"/>
        <d v="2015-05-05T06:59:53"/>
        <d v="2014-08-28T15:55:49"/>
        <d v="2016-01-12T10:07:27"/>
        <d v="2015-04-08T18:35:08"/>
        <d v="2015-03-26T15:38:16"/>
        <d v="2015-02-13T11:04:53"/>
        <d v="2014-06-23T16:31:45"/>
        <d v="2014-04-18T05:18:58"/>
        <d v="2016-05-09T14:13:52"/>
        <d v="2014-05-07T10:36:32"/>
        <d v="2015-03-27T15:48:59"/>
        <d v="2015-02-19T14:22:38"/>
        <d v="2015-02-23T15:41:52"/>
        <d v="2014-06-17T10:33:43"/>
        <d v="2017-01-28T12:44:10"/>
        <d v="2015-06-30T18:16:05"/>
        <d v="2015-04-30T08:58:23"/>
        <d v="2015-05-19T16:01:33"/>
        <d v="2016-05-02T17:38:29"/>
        <d v="2014-10-08T17:07:24"/>
        <d v="2015-08-13T19:56:53"/>
        <d v="2016-09-07T15:51:48"/>
        <d v="2014-09-23T09:16:31"/>
        <d v="2016-06-13T16:23:59"/>
        <d v="2015-12-20T07:45:23"/>
        <d v="2015-05-02T19:40:09"/>
        <d v="2016-05-21T11:48:24"/>
        <d v="2013-04-26T12:11:10"/>
        <d v="2011-08-06T08:30:22"/>
        <d v="2010-03-12T23:48:38"/>
        <d v="2014-04-25T11:53:09"/>
        <d v="2016-07-04T10:46:11"/>
        <d v="2016-11-01T10:39:42"/>
        <d v="2016-08-09T19:36:22"/>
        <d v="2014-06-02T22:36:18"/>
        <d v="2014-12-17T06:09:11"/>
        <d v="2016-01-03T10:38:00"/>
        <d v="2016-03-29T21:48:24"/>
        <d v="2016-12-29T06:01:58"/>
        <d v="2016-02-01T10:08:13"/>
        <d v="2014-07-16T08:17:33"/>
        <d v="2013-01-02T22:28:00"/>
        <d v="2015-09-09T12:20:28"/>
        <d v="2012-05-05T09:45:30"/>
        <d v="2014-09-12T15:55:48"/>
        <d v="2017-02-04T00:58:27"/>
        <d v="2016-04-03T14:48:00"/>
        <d v="2012-03-21T19:12:06"/>
        <d v="2014-07-21T07:31:54"/>
        <d v="2013-12-09T15:54:14"/>
        <d v="2015-08-17T11:56:11"/>
        <d v="2016-04-29T08:52:07"/>
        <d v="2016-06-03T12:47:00"/>
        <d v="2015-10-29T14:22:21"/>
        <d v="2012-03-29T00:30:57"/>
        <d v="2013-02-20T06:37:05"/>
        <d v="2012-02-02T09:39:25"/>
        <d v="2017-01-10T02:46:17"/>
        <d v="2015-05-18T12:27:06"/>
        <d v="2014-06-16T10:03:49"/>
        <d v="2014-09-09T09:58:04"/>
        <d v="2015-06-12T06:47:45"/>
        <d v="2015-01-13T15:07:51"/>
        <d v="2015-02-21T09:38:04"/>
        <d v="2014-07-02T07:48:03"/>
        <d v="2015-05-04T11:40:43"/>
        <d v="2014-04-26T05:26:29"/>
        <d v="2010-08-08T19:34:51"/>
        <d v="2012-01-01T09:34:51"/>
        <d v="2014-11-15T07:12:57"/>
        <d v="2013-07-22T16:20:31"/>
        <d v="2014-07-31T10:49:20"/>
        <d v="2016-02-29T17:48:05"/>
        <d v="2012-04-05T13:15:33"/>
        <d v="2012-06-18T15:35:45"/>
        <d v="2015-09-09T03:24:18"/>
        <d v="2015-07-15T12:11:52"/>
        <d v="2015-04-03T12:41:41"/>
        <d v="2014-05-29T23:08:08"/>
        <d v="2014-09-05T07:39:14"/>
        <d v="2014-08-22T20:22:17"/>
        <d v="2015-01-29T06:24:20"/>
        <d v="2013-12-04T15:53:33"/>
        <d v="2016-06-18T14:23:40"/>
        <d v="2012-06-15T08:00:04"/>
        <d v="2015-10-15T06:56:57"/>
        <d v="2011-09-20T14:54:10"/>
        <d v="2013-09-17T07:38:05"/>
        <d v="2015-04-05T20:04:03"/>
        <d v="2016-04-22T04:26:05"/>
        <d v="2016-12-07T07:05:05"/>
        <d v="2015-10-05T12:26:31"/>
        <d v="2015-03-24T02:14:03"/>
        <d v="2015-05-07T04:55:50"/>
        <d v="2016-07-12T18:37:54"/>
        <d v="2016-02-16T12:25:49"/>
        <d v="2014-11-28T14:47:52"/>
        <d v="2014-07-11T14:19:26"/>
        <d v="2012-12-06T11:58:41"/>
        <d v="2011-06-01T13:05:20"/>
        <d v="2014-05-09T14:12:22"/>
        <d v="2012-04-06T04:59:18"/>
        <d v="2011-12-18T15:33:05"/>
        <d v="2016-06-01T15:07:33"/>
        <d v="2012-01-12T20:49:26"/>
        <d v="2013-11-19T12:56:00"/>
        <d v="2012-03-13T13:15:46"/>
        <d v="2015-03-02T15:32:43"/>
        <d v="2014-02-10T02:38:22"/>
        <d v="2014-03-12T22:03:29"/>
        <d v="2015-04-17T09:31:17"/>
        <d v="2015-05-21T16:04:21"/>
        <d v="2016-08-29T05:35:49"/>
        <d v="2014-10-06T13:38:35"/>
        <d v="2012-12-06T18:37:18"/>
        <d v="2016-06-14T01:51:34"/>
        <d v="2016-12-07T10:49:00"/>
        <d v="2015-04-10T14:10:05"/>
        <d v="2014-07-07T16:03:36"/>
        <d v="2013-03-22T13:48:43"/>
        <d v="2014-05-15T08:23:54"/>
        <d v="2011-10-21T19:02:29"/>
        <d v="2013-12-30T02:13:47"/>
        <d v="2016-12-07T23:38:02"/>
        <d v="2015-06-05T07:59:35"/>
        <d v="2016-03-29T10:20:32"/>
        <d v="2015-07-10T11:59:38"/>
        <d v="2013-01-30T17:05:37"/>
        <d v="2016-07-17T12:13:30"/>
        <d v="2015-12-22T04:29:30"/>
        <d v="2012-05-23T22:49:23"/>
        <d v="2011-07-28T12:57:11"/>
        <d v="2016-06-05T18:10:33"/>
        <d v="2016-12-03T15:29:28"/>
        <d v="2011-11-28T22:04:19"/>
        <d v="2012-11-15T16:11:50"/>
        <d v="2012-10-23T10:58:09"/>
        <d v="2011-04-24T22:33:21"/>
        <d v="2016-05-12T14:51:01"/>
        <d v="2014-07-13T04:48:23"/>
        <d v="2013-09-09T04:27:17"/>
        <d v="2011-03-23T15:37:00"/>
        <d v="2016-04-01T15:14:36"/>
        <d v="2016-07-02T07:03:34"/>
        <d v="2011-06-28T19:39:05"/>
        <d v="2015-01-16T21:21:13"/>
        <d v="2015-08-28T18:24:06"/>
        <d v="2016-10-30T07:51:39"/>
        <d v="2016-12-06T15:02:50"/>
        <d v="2013-06-18T14:01:43"/>
        <d v="2014-01-18T16:10:17"/>
        <d v="2014-04-16T14:17:25"/>
        <d v="2015-01-27T09:09:41"/>
        <d v="2014-06-27T14:31:12"/>
        <d v="2015-02-07T21:39:49"/>
        <d v="2013-01-25T13:02:26"/>
        <d v="2013-11-12T00:08:27"/>
        <d v="2012-05-08T15:25:09"/>
        <d v="2016-02-13T04:24:43"/>
        <d v="2015-06-12T15:26:26"/>
        <d v="2015-11-21T08:07:17"/>
        <d v="2014-07-24T12:31:23"/>
        <d v="2011-12-14T21:35:14"/>
        <d v="2014-11-08T12:55:53"/>
        <d v="2014-10-22T11:03:13"/>
        <d v="2014-04-30T10:06:09"/>
        <d v="2011-06-08T22:43:45"/>
        <d v="2012-07-16T21:07:25"/>
        <d v="2016-02-08T18:35:00"/>
        <d v="2010-06-03T15:16:52"/>
        <d v="2010-06-25T18:35:56"/>
        <d v="2014-10-21T14:06:58"/>
        <d v="2017-02-06T18:07:33"/>
        <d v="2015-06-08T09:01:08"/>
        <d v="2015-08-25T14:38:02"/>
        <d v="2013-10-16T22:39:33"/>
        <d v="2012-08-06T13:29:43"/>
        <d v="2015-11-30T11:01:07"/>
        <d v="2012-03-19T10:44:36"/>
        <d v="2015-04-07T09:12:32"/>
        <d v="2015-05-26T12:39:56"/>
        <d v="2013-03-07T20:40:25"/>
        <d v="2015-09-01T15:36:37"/>
        <d v="2012-09-21T21:42:01"/>
        <d v="2012-10-11T11:57:49"/>
        <d v="2015-08-11T16:28:04"/>
        <d v="2011-09-07T17:57:59"/>
        <d v="2009-11-10T10:48:32"/>
        <d v="2015-01-22T21:18:58"/>
        <d v="2012-04-27T09:43:13"/>
        <d v="2016-11-18T00:09:26"/>
        <d v="2016-06-02T20:31:52"/>
        <d v="2012-07-27T15:37:03"/>
        <d v="2016-09-26T04:36:23"/>
        <d v="2016-06-29T10:50:43"/>
        <d v="2016-08-09T15:35:59"/>
        <d v="2015-06-27T23:32:39"/>
        <d v="2015-06-15T18:50:12"/>
        <d v="2016-05-04T10:24:26"/>
        <d v="2014-07-22T08:34:56"/>
        <d v="2016-03-24T13:21:05"/>
        <d v="2015-08-17T02:41:44"/>
        <d v="2014-07-11T11:49:52"/>
        <d v="2015-08-28T23:37:27"/>
        <d v="2016-07-16T06:44:52"/>
        <d v="2016-11-19T20:38:40"/>
        <d v="2016-01-12T22:33:11"/>
        <d v="2014-09-15T06:52:02"/>
        <d v="2014-05-29T19:55:44"/>
        <d v="2012-01-15T11:31:08"/>
        <d v="2014-08-10T12:24:37"/>
        <d v="2015-06-10T05:06:11"/>
        <d v="2016-05-13T07:25:38"/>
        <d v="2017-01-23T07:25:52"/>
        <d v="2016-08-08T15:42:08"/>
        <d v="2015-04-27T12:09:58"/>
        <d v="2017-02-09T06:21:31"/>
        <d v="2016-01-12T23:51:57"/>
        <d v="2016-03-02T01:14:53"/>
        <d v="2016-04-24T07:14:14"/>
        <d v="2014-07-02T04:01:50"/>
        <d v="2015-06-24T14:30:40"/>
        <d v="2015-08-09T06:20:00"/>
        <d v="2014-11-10T14:49:12"/>
        <d v="2014-11-03T09:28:26"/>
        <d v="2015-05-26T05:05:24"/>
        <d v="2014-06-06T04:08:09"/>
        <d v="2015-02-03T11:17:27"/>
        <d v="2014-06-30T16:41:41"/>
        <d v="2014-07-19T11:32:33"/>
        <d v="2016-01-11T07:56:54"/>
        <d v="2015-09-25T06:43:56"/>
        <d v="2015-01-12T10:57:37"/>
        <d v="2015-07-15T09:01:12"/>
        <d v="2014-10-15T22:05:31"/>
        <d v="2016-06-20T06:02:11"/>
        <d v="2015-02-18T16:00:22"/>
        <d v="2015-05-25T16:34:12"/>
        <d v="2015-05-07T18:52:05"/>
        <d v="2015-02-02T08:22:30"/>
        <d v="2015-08-11T13:46:52"/>
        <d v="2015-09-01T09:21:50"/>
        <d v="2016-07-20T04:05:40"/>
        <d v="2014-12-24T06:11:23"/>
        <d v="2014-12-03T01:58:03"/>
        <d v="2014-12-15T13:55:07"/>
        <d v="2014-12-17T17:58:02"/>
        <d v="2015-05-04T09:04:10"/>
        <d v="2016-03-31T11:48:07"/>
        <d v="2015-07-06T02:43:27"/>
        <d v="2016-05-09T09:06:59"/>
        <d v="2015-04-26T06:44:58"/>
        <d v="2014-05-27T12:16:21"/>
        <d v="2014-12-15T08:48:36"/>
        <d v="2016-04-19T05:10:48"/>
        <d v="2016-05-15T11:42:46"/>
        <d v="2016-09-19T02:21:34"/>
        <d v="2014-07-12T20:09:15"/>
        <d v="2015-02-14T18:28:17"/>
        <d v="2015-05-14T16:20:10"/>
        <d v="2015-03-12T16:37:23"/>
        <d v="2014-09-04T20:40:21"/>
        <d v="2016-06-25T14:41:37"/>
        <d v="2016-06-27T09:19:29"/>
        <d v="2014-06-10T06:38:27"/>
        <d v="2015-04-15T12:01:48"/>
        <d v="2015-10-07T10:43:36"/>
        <d v="2015-05-28T12:22:38"/>
        <d v="2015-05-30T21:25:24"/>
        <d v="2014-10-02T08:09:37"/>
        <d v="2016-02-02T16:43:41"/>
        <d v="2016-05-19T13:32:19"/>
        <d v="2015-03-16T14:35:29"/>
        <d v="2017-01-27T07:05:58"/>
        <d v="2016-05-04T05:19:12"/>
        <d v="2015-04-15T13:14:28"/>
        <d v="2014-06-26T16:48:32"/>
        <d v="2015-02-18T11:19:46"/>
        <d v="2016-02-13T23:39:40"/>
        <d v="2014-12-02T09:25:53"/>
        <d v="2016-01-30T10:58:40"/>
        <d v="2014-06-19T03:21:30"/>
        <d v="2015-01-16T08:05:47"/>
        <d v="2014-07-28T12:33:01"/>
        <d v="2015-01-17T01:13:43"/>
        <d v="2014-05-06T16:31:40"/>
        <d v="2015-03-30T08:07:06"/>
        <d v="2014-05-19T19:06:09"/>
        <d v="2014-12-17T08:42:04"/>
        <d v="2014-09-07T20:05:00"/>
        <d v="2014-09-01T16:00:01"/>
        <d v="2016-03-24T05:56:04"/>
        <d v="2012-05-08T13:55:05"/>
        <d v="2014-03-24T13:01:04"/>
        <d v="2015-02-04T15:04:52"/>
        <d v="2016-04-22T08:59:34"/>
        <d v="2014-11-16T20:51:29"/>
        <d v="2016-02-11T16:36:54"/>
        <d v="2016-05-07T00:37:01"/>
        <d v="2012-10-25T18:14:41"/>
        <d v="2016-04-25T11:23:40"/>
        <d v="2016-10-27T12:20:13"/>
        <d v="2012-11-17T12:33:17"/>
        <d v="2013-10-24T23:30:59"/>
        <d v="2016-11-06T05:24:48"/>
        <d v="2016-12-02T19:47:58"/>
        <d v="2012-12-26T23:09:34"/>
        <d v="2015-05-12T12:01:27"/>
        <d v="2013-10-03T14:49:27"/>
        <d v="2014-06-18T09:35:24"/>
        <d v="2014-06-03T11:02:44"/>
        <d v="2013-04-03T07:44:05"/>
        <d v="2015-02-06T07:57:05"/>
        <d v="2014-10-23T06:13:54"/>
        <d v="2016-08-08T05:20:40"/>
        <d v="2011-04-04T14:47:50"/>
        <d v="2011-05-02T16:47:58"/>
        <d v="2011-02-18T10:54:42"/>
        <d v="2013-11-27T14:50:34"/>
        <d v="2014-10-29T13:15:26"/>
        <d v="2013-05-17T14:47:55"/>
        <d v="2017-02-14T16:37:10"/>
        <d v="2016-03-02T06:00:06"/>
        <d v="2016-10-18T04:36:34"/>
        <d v="2014-12-16T13:39:40"/>
        <d v="2014-07-21T09:38:18"/>
        <d v="2016-07-25T04:51:56"/>
        <d v="2015-07-14T01:50:59"/>
        <d v="2013-04-10T19:22:24"/>
        <d v="2010-05-24T06:56:43"/>
        <d v="2014-09-18T06:07:39"/>
        <d v="2016-01-06T17:55:31"/>
        <d v="2017-01-06T14:21:40"/>
        <d v="2014-11-30T14:21:04"/>
        <d v="2011-01-11T23:57:08"/>
        <d v="2012-07-09T11:49:38"/>
        <d v="2013-10-29T14:01:42"/>
        <d v="2014-04-24T12:11:35"/>
        <d v="2015-06-08T09:17:02"/>
        <d v="2015-12-02T14:20:12"/>
        <d v="2015-10-05T11:11:28"/>
        <d v="2014-11-04T18:03:01"/>
        <d v="2014-08-26T15:53:33"/>
        <d v="2016-09-26T13:20:04"/>
        <d v="2013-03-12T19:01:27"/>
        <d v="2013-11-20T04:04:52"/>
        <d v="2013-04-19T08:31:17"/>
        <d v="2010-09-08T14:04:28"/>
        <d v="2013-11-15T22:58:10"/>
        <d v="2013-10-08T14:58:03"/>
        <d v="2014-04-01T17:57:42"/>
        <d v="2013-09-09T08:13:03"/>
        <d v="2011-12-01T12:11:50"/>
        <d v="2010-06-11T13:14:15"/>
        <d v="2016-01-04T11:05:53"/>
        <d v="2015-08-15T13:07:57"/>
        <d v="2014-07-11T14:26:39"/>
        <d v="2015-12-08T22:53:10"/>
        <d v="2015-11-09T16:54:35"/>
        <d v="2016-10-13T14:40:23"/>
        <d v="2015-11-10T16:48:15"/>
        <d v="2012-07-20T10:19:24"/>
        <d v="2011-12-06T17:06:07"/>
        <d v="2014-05-08T09:45:53"/>
        <d v="2014-05-07T17:17:44"/>
        <d v="2015-06-29T07:44:57"/>
        <d v="2016-10-31T19:23:31"/>
        <d v="2014-06-15T20:33:45"/>
        <d v="2015-02-05T09:18:45"/>
        <d v="2012-10-31T00:06:45"/>
        <d v="2016-01-31T21:43:06"/>
        <d v="2013-05-05T17:54:34"/>
        <d v="2015-03-01T19:16:51"/>
        <d v="2014-08-20T09:40:33"/>
        <d v="2014-10-23T18:29:53"/>
        <d v="2016-02-03T18:47:39"/>
        <d v="2011-04-04T20:13:53"/>
        <d v="2014-11-19T08:19:04"/>
        <d v="2012-01-31T12:16:58"/>
        <d v="2013-02-26T00:04:33"/>
        <d v="2017-03-07T04:20:42"/>
        <d v="2014-10-17T23:14:52"/>
        <d v="2012-01-18T01:39:27"/>
        <d v="2015-03-30T23:40:32"/>
        <d v="2014-05-13T13:08:05"/>
        <d v="2010-04-30T23:45:32"/>
        <d v="2011-03-30T16:36:25"/>
        <d v="2012-09-08T14:55:31"/>
        <d v="2014-05-14T16:22:51"/>
        <d v="2012-10-18T18:17:24"/>
        <d v="2014-06-16T20:50:38"/>
        <d v="2014-07-27T18:31:21"/>
        <d v="2013-06-27T19:49:54"/>
        <d v="2011-08-03T11:36:13"/>
        <d v="2015-04-17T15:35:20"/>
        <d v="2016-03-09T10:00:35"/>
        <d v="2016-05-12T00:01:07"/>
        <d v="2014-03-18T12:50:25"/>
        <d v="2013-05-29T15:51:41"/>
        <d v="2015-11-23T03:05:39"/>
        <d v="2015-08-05T13:00:10"/>
        <d v="2016-05-15T16:28:49"/>
        <d v="2014-02-24T18:24:10"/>
        <d v="2017-02-10T10:54:23"/>
        <d v="2017-02-15T07:10:42"/>
        <d v="2014-01-24T06:00:57"/>
        <d v="2012-03-19T17:26:58"/>
        <d v="2012-04-05T11:25:43"/>
        <d v="2016-10-26T14:53:03"/>
        <d v="2016-10-11T05:16:33"/>
        <d v="2013-04-08T20:27:33"/>
        <d v="2010-05-12T00:54:15"/>
        <d v="2011-08-30T10:12:01"/>
        <d v="2015-05-04T09:04:29"/>
        <d v="2015-07-15T00:16:59"/>
        <d v="2012-05-01T11:16:27"/>
        <d v="2015-10-23T08:03:41"/>
        <d v="2014-06-25T07:39:40"/>
        <d v="2016-03-22T05:55:25"/>
        <d v="2014-04-29T21:21:04"/>
        <d v="2016-05-05T04:25:18"/>
        <d v="2014-10-26T11:01:34"/>
        <d v="2015-02-24T18:51:19"/>
        <d v="2015-06-17T08:43:27"/>
        <d v="2016-06-09T22:41:12"/>
        <d v="2014-12-29T13:37:11"/>
        <d v="2016-03-15T15:03:57"/>
        <d v="2015-02-23T13:01:10"/>
        <d v="2016-05-05T16:57:33"/>
        <d v="2014-05-16T09:16:04"/>
        <d v="2014-12-09T12:33:38"/>
        <d v="2014-05-02T06:13:33"/>
        <d v="2015-06-16T03:12:17"/>
        <d v="2014-05-07T13:20:15"/>
        <d v="2014-05-12T20:32:33"/>
        <d v="2014-05-22T10:00:09"/>
        <d v="2013-08-05T13:04:29"/>
        <d v="2015-09-23T07:58:17"/>
        <d v="2015-06-12T04:25:12"/>
        <d v="2015-10-07T06:23:08"/>
        <d v="2015-01-12T13:12:18"/>
        <d v="2015-04-30T14:21:43"/>
        <d v="2015-11-03T12:00:28"/>
        <d v="2015-09-17T01:00:10"/>
        <d v="2016-10-21T13:25:46"/>
        <d v="2016-05-22T19:05:57"/>
        <d v="2014-09-19T00:46:07"/>
        <d v="2015-11-12T20:26:32"/>
        <d v="2015-04-06T16:16:07"/>
        <d v="2015-10-17T04:18:41"/>
        <d v="2016-05-16T12:14:59"/>
        <d v="2016-06-24T05:28:48"/>
        <d v="2014-05-01T16:27:25"/>
        <d v="2014-08-04T18:14:30"/>
        <d v="2015-02-05T13:57:37"/>
        <d v="2016-04-02T15:26:38"/>
        <d v="2015-07-18T10:19:38"/>
        <d v="2016-02-17T08:03:10"/>
        <d v="2015-03-09T02:53:21"/>
        <d v="2015-05-19T19:00:16"/>
        <d v="2015-11-10T08:14:56"/>
        <d v="2015-02-17T16:47:44"/>
        <d v="2014-07-08T11:41:10"/>
        <d v="2014-09-15T08:26:56"/>
        <d v="2015-06-09T01:11:36"/>
        <d v="2014-06-18T15:08:57"/>
        <d v="2015-03-24T13:00:55"/>
        <d v="2015-06-10T23:16:25"/>
        <d v="2015-06-15T15:50:44"/>
        <d v="2015-06-17T04:32:59"/>
        <d v="2014-05-30T15:26:47"/>
        <d v="2014-12-09T14:58:03"/>
        <d v="2015-07-08T05:34:30"/>
        <d v="2015-05-11T20:13:11"/>
        <d v="2015-04-20T13:39:16"/>
        <d v="2016-10-14T03:17:40"/>
        <d v="2014-07-10T00:25:04"/>
        <d v="2014-06-05T08:22:27"/>
        <d v="2016-01-05T09:43:19"/>
        <d v="2014-08-18T13:10:10"/>
        <d v="2015-06-23T13:34:53"/>
        <d v="2016-01-31T16:43:06"/>
        <d v="2013-04-07T09:33:14"/>
        <d v="2015-01-22T02:53:50"/>
        <d v="2014-07-21T01:43:21"/>
        <d v="2016-07-19T10:52:18"/>
        <d v="2014-09-15T22:02:06"/>
        <d v="2015-02-14T18:12:03"/>
        <d v="2015-06-06T12:30:00"/>
        <d v="2016-01-22T16:36:37"/>
        <d v="2016-02-19T08:29:20"/>
        <d v="2017-03-10T15:29:29"/>
        <d v="2015-09-20T21:03:53"/>
        <d v="2015-11-03T11:05:15"/>
        <d v="2015-02-05T13:55:01"/>
        <d v="2013-06-17T11:47:24"/>
        <d v="2013-05-22T12:18:58"/>
        <d v="2012-03-17T05:02:07"/>
        <d v="2017-02-17T06:18:59"/>
        <d v="2016-03-19T13:43:05"/>
        <d v="2016-03-13T08:57:37"/>
        <d v="2015-10-06T07:16:15"/>
        <d v="2014-07-14T21:02:36"/>
        <d v="2011-04-04T21:53:57"/>
        <d v="2015-03-24T13:16:46"/>
        <d v="2013-04-01T15:42:37"/>
        <d v="2012-02-06T14:17:15"/>
        <d v="2016-01-02T08:48:43"/>
        <d v="2016-11-19T11:49:21"/>
        <d v="2015-06-01T06:14:58"/>
        <d v="2016-03-29T09:24:05"/>
        <d v="2014-05-21T20:18:32"/>
        <d v="2014-02-03T20:02:19"/>
        <d v="2016-08-19T14:30:46"/>
        <d v="2014-06-02T07:01:54"/>
        <d v="2016-02-25T17:03:49"/>
        <d v="2016-06-13T09:09:20"/>
        <d v="2014-11-06T20:44:19"/>
        <d v="2011-08-11T22:37:03"/>
        <d v="2013-09-03T07:27:54"/>
        <d v="2015-07-08T11:22:26"/>
        <d v="2012-09-04T19:01:49"/>
        <d v="2016-01-27T15:52:52"/>
        <d v="2014-05-20T19:37:59"/>
        <d v="2014-06-22T10:09:28"/>
        <d v="2014-03-21T07:10:45"/>
        <d v="2013-02-06T13:11:18"/>
        <d v="2011-03-17T03:39:24"/>
        <d v="2011-11-14T00:34:48"/>
        <d v="2015-04-02T10:55:10"/>
        <d v="2014-05-29T03:09:57"/>
        <d v="2015-04-02T03:50:34"/>
        <d v="2014-10-26T15:26:18"/>
        <d v="2016-01-14T16:24:57"/>
        <d v="2010-02-26T15:36:31"/>
        <d v="2012-05-02T19:42:26"/>
        <d v="2015-02-11T21:05:08"/>
        <d v="2016-01-01T07:43:28"/>
        <d v="2012-01-26T03:01:39"/>
        <d v="2016-06-05T14:54:43"/>
        <d v="2015-08-12T09:07:02"/>
        <d v="2016-02-29T18:58:45"/>
        <d v="2016-08-23T15:47:47"/>
        <d v="2016-11-01T10:34:10"/>
        <d v="2015-07-24T08:14:55"/>
        <d v="2015-06-06T21:31:22"/>
        <d v="2011-06-19T09:07:55"/>
        <d v="2013-07-01T17:32:57"/>
        <d v="2012-03-28T17:51:28"/>
        <d v="2011-05-27T13:45:12"/>
        <d v="2012-09-05T16:44:10"/>
        <d v="2016-11-21T00:11:20"/>
        <d v="2014-09-23T10:25:52"/>
        <d v="2013-04-04T08:00:34"/>
        <d v="2013-10-22T10:46:19"/>
        <d v="2012-10-29T10:31:48"/>
        <d v="2013-01-14T16:37:49"/>
        <d v="2016-10-30T10:01:45"/>
        <d v="2015-09-24T00:02:51"/>
        <d v="2015-11-11T14:26:00"/>
        <d v="2014-01-22T03:08:42"/>
        <d v="2015-07-27T08:58:50"/>
        <d v="2014-07-01T03:46:21"/>
        <d v="2013-08-23T15:44:38"/>
        <d v="2013-11-01T14:17:32"/>
        <d v="2009-07-13T10:54:07"/>
        <d v="2015-03-01T09:39:51"/>
        <d v="2016-04-23T10:12:18"/>
        <d v="2011-05-26T07:42:03"/>
        <d v="2014-07-18T06:52:58"/>
        <d v="2015-01-08T19:25:00"/>
        <d v="2016-01-26T04:57:14"/>
        <d v="2014-06-06T06:45:39"/>
        <d v="2013-08-14T11:28:12"/>
        <d v="2014-07-20T17:36:18"/>
        <d v="2017-01-21T06:01:30"/>
        <d v="2017-01-01T11:35:22"/>
        <d v="2015-01-27T15:13:54"/>
        <d v="2012-03-05T11:25:47"/>
        <d v="2017-03-09T16:05:12"/>
        <d v="2014-09-05T13:13:32"/>
        <d v="2015-02-09T16:16:17"/>
        <d v="2015-09-24T20:06:23"/>
        <d v="2015-10-09T14:40:33"/>
        <d v="2015-06-16T13:37:02"/>
        <d v="2014-11-30T11:46:05"/>
        <d v="2014-10-28T15:24:00"/>
        <d v="2015-06-17T15:45:37"/>
        <d v="2013-12-18T15:59:27"/>
        <d v="2011-05-28T12:54:48"/>
        <d v="2014-08-13T12:26:53"/>
        <d v="2011-08-23T12:28:49"/>
        <d v="2015-11-15T13:12:12"/>
        <d v="2016-11-28T12:29:51"/>
        <d v="2013-12-18T12:15:55"/>
        <d v="2016-01-28T22:42:12"/>
        <d v="2010-02-06T16:03:26"/>
        <d v="2013-10-31T16:15:03"/>
        <d v="2014-04-02T13:59:42"/>
        <d v="2010-08-05T11:09:12"/>
        <d v="2011-10-02T08:02:15"/>
        <d v="2015-06-18T11:54:44"/>
        <d v="2014-08-28T15:37:05"/>
        <d v="2012-03-09T21:00:04"/>
        <d v="2012-05-29T22:27:23"/>
        <d v="2014-03-18T09:11:18"/>
        <d v="2013-11-14T19:58:05"/>
        <d v="2015-02-24T18:02:36"/>
        <d v="2015-11-10T16:12:46"/>
        <d v="2015-07-09T22:30:03"/>
        <d v="2014-04-30T20:38:02"/>
        <d v="2014-12-20T11:43:09"/>
        <d v="2016-01-12T21:08:24"/>
        <d v="2016-04-25T12:06:31"/>
        <d v="2017-01-03T10:36:49"/>
        <d v="2012-06-28T22:28:16"/>
        <d v="2011-10-17T09:11:48"/>
        <d v="2017-02-03T13:26:21"/>
        <d v="2015-04-30T19:52:43"/>
        <d v="2015-02-04T16:49:34"/>
        <d v="2015-11-25T01:55:36"/>
        <d v="2016-01-19T08:08:17"/>
        <d v="2015-08-24T14:10:01"/>
        <d v="2015-04-08T21:51:14"/>
        <d v="2014-07-30T12:45:11"/>
        <d v="2015-06-17T10:03:24"/>
        <d v="2015-02-20T18:18:54"/>
        <d v="2015-01-12T16:31:43"/>
        <d v="2015-07-07T09:31:47"/>
        <d v="2015-06-30T00:24:50"/>
        <d v="2015-07-03T05:13:12"/>
        <d v="2015-11-04T13:01:26"/>
        <d v="2014-04-29T14:09:08"/>
        <d v="2015-06-16T13:47:50"/>
        <d v="2015-06-09T18:54:07"/>
        <d v="2015-04-20T20:47:18"/>
        <d v="2015-05-04T08:46:35"/>
        <d v="2014-12-12T04:15:24"/>
        <d v="2014-07-30T14:43:05"/>
        <d v="2016-11-27T15:48:41"/>
        <d v="2015-02-09T12:22:59"/>
        <d v="2015-03-13T21:06:20"/>
        <d v="2015-01-22T15:08:54"/>
        <d v="2015-08-03T15:58:50"/>
        <d v="2016-09-09T12:25:10"/>
        <d v="2016-01-29T14:22:56"/>
        <d v="2015-12-21T23:05:19"/>
        <d v="2016-07-18T20:38:45"/>
        <d v="2015-06-22T13:00:21"/>
        <d v="2016-09-17T16:08:58"/>
        <d v="2011-03-30T21:42:17"/>
        <d v="2014-07-18T22:13:01"/>
        <d v="2014-08-11T14:45:08"/>
        <d v="2012-04-14T16:28:39"/>
        <d v="2017-01-19T10:39:08"/>
        <d v="2016-01-11T15:14:13"/>
        <d v="2015-09-14T16:01:03"/>
        <d v="2015-04-08T11:51:02"/>
        <d v="2016-06-17T11:39:36"/>
        <d v="2016-11-11T17:22:34"/>
        <d v="2015-09-23T11:26:46"/>
        <d v="2016-02-22T17:27:29"/>
        <d v="2014-05-06T08:39:33"/>
        <d v="2014-10-25T16:52:58"/>
        <d v="2014-11-04T12:18:08"/>
        <d v="2016-05-09T18:59:50"/>
        <d v="2014-08-28T17:01:02"/>
        <d v="2016-11-01T13:58:45"/>
        <d v="2015-11-15T07:29:36"/>
        <d v="2015-07-20T11:03:40"/>
        <d v="2014-06-30T22:56:07"/>
        <d v="2015-02-18T10:07:12"/>
        <d v="2014-06-06T12:31:06"/>
        <d v="2015-05-02T15:00:01"/>
        <d v="2015-03-24T12:26:00"/>
        <d v="2016-08-02T14:19:26"/>
        <d v="2014-07-09T11:37:20"/>
        <d v="2014-11-07T14:37:46"/>
        <d v="2015-05-01T12:32:51"/>
        <d v="2014-10-09T03:00:46"/>
        <d v="2016-02-18T04:13:25"/>
        <d v="2015-06-13T01:35:44"/>
        <d v="2014-12-01T15:33:59"/>
        <d v="2016-04-22T18:22:36"/>
        <d v="2016-07-15T08:30:57"/>
        <d v="2016-09-06T16:27:24"/>
        <d v="2016-06-24T12:34:50"/>
        <d v="2015-06-02T09:39:37"/>
        <d v="2014-10-30T14:19:50"/>
        <d v="2014-12-02T10:48:55"/>
        <d v="2014-09-17T09:02:59"/>
        <d v="2015-02-20T00:39:10"/>
        <d v="2016-03-18T15:31:12"/>
        <d v="2015-06-18T17:16:59"/>
        <d v="2014-08-27T16:43:04"/>
        <d v="2016-09-14T04:53:54"/>
        <d v="2014-05-13T10:26:58"/>
        <d v="2014-07-09T12:53:24"/>
        <d v="2015-05-23T13:50:39"/>
        <d v="2016-06-03T06:54:44"/>
        <d v="2015-09-21T21:01:46"/>
        <d v="2015-01-30T16:16:41"/>
        <d v="2015-05-19T04:41:07"/>
        <d v="2015-11-09T13:49:59"/>
        <d v="2016-10-20T05:14:02"/>
        <d v="2014-10-14T07:00:55"/>
        <d v="2015-08-05T09:45:46"/>
        <d v="2016-09-01T21:25:44"/>
        <d v="2015-12-04T14:17:36"/>
        <d v="2015-10-09T11:59:41"/>
        <d v="2014-11-07T00:24:24"/>
        <d v="2015-03-06T03:23:41"/>
        <d v="2014-08-21T13:23:05"/>
        <d v="2017-02-02T17:18:01"/>
        <d v="2014-08-14T15:05:16"/>
        <d v="2016-05-20T16:32:01"/>
        <d v="2016-05-21T10:45:16"/>
        <d v="2016-09-09T04:28:26"/>
        <d v="2016-09-27T00:40:34"/>
        <d v="2017-01-31T18:45:37"/>
        <d v="2015-01-24T21:15:40"/>
        <d v="2015-01-20T21:57:17"/>
        <d v="2015-07-21T14:02:56"/>
        <d v="2013-01-02T05:55:27"/>
        <d v="2012-11-01T13:04:34"/>
        <d v="2013-05-16T10:53:45"/>
        <d v="2011-05-23T18:31:06"/>
        <d v="2016-10-07T18:09:02"/>
        <d v="2014-10-01T01:52:50"/>
        <d v="2014-08-01T09:47:58"/>
        <d v="2014-08-17T16:10:38"/>
        <d v="2015-04-21T15:21:06"/>
        <d v="2011-07-14T19:39:46"/>
        <d v="2014-10-29T04:19:29"/>
        <d v="2014-12-09T20:39:50"/>
        <d v="2012-01-18T18:53:15"/>
        <d v="2015-05-27T15:44:14"/>
        <d v="2016-03-31T17:33:58"/>
        <d v="2014-04-18T15:17:22"/>
        <d v="2014-02-11T23:40:31"/>
        <d v="2017-01-18T01:53:49"/>
        <d v="2015-06-24T02:16:47"/>
        <d v="2010-09-13T14:28:54"/>
        <d v="2014-01-27T14:13:40"/>
        <d v="2014-10-14T08:02:38"/>
        <d v="2015-06-16T11:24:36"/>
        <d v="2016-05-30T18:14:56"/>
        <d v="2016-03-31T02:02:51"/>
        <d v="2015-02-18T10:08:52"/>
        <d v="2015-06-10T17:50:06"/>
        <d v="2013-07-26T17:54:51"/>
        <d v="2012-06-07T16:46:52"/>
        <d v="2016-05-20T13:10:21"/>
        <d v="2014-06-03T10:03:01"/>
        <d v="2012-07-23T20:16:37"/>
        <d v="2013-06-04T18:56:00"/>
        <d v="2014-02-11T19:41:38"/>
        <d v="2017-03-07T12:35:34"/>
        <d v="2014-05-26T11:27:18"/>
        <d v="2014-11-21T11:11:30"/>
        <d v="2015-06-02T08:11:08"/>
        <d v="2015-05-23T11:48:15"/>
        <d v="2016-12-14T17:07:35"/>
        <d v="2016-04-08T16:40:12"/>
        <d v="2016-05-18T10:15:09"/>
        <d v="2013-03-23T23:01:12"/>
        <d v="2014-05-27T09:48:51"/>
        <d v="2012-12-31T12:38:30"/>
        <d v="2015-05-01T01:59:47"/>
        <d v="2011-02-21T05:55:55"/>
        <d v="2015-09-12T07:01:38"/>
        <d v="2010-02-04T01:45:59"/>
        <d v="2012-04-14T12:54:06"/>
        <d v="2014-09-12T15:06:38"/>
        <d v="2016-03-09T13:52:01"/>
        <d v="2016-05-02T11:12:49"/>
        <d v="2012-12-03T18:29:09"/>
        <d v="2016-11-16T14:36:10"/>
        <d v="2014-08-31T08:09:47"/>
        <d v="2016-10-13T13:19:55"/>
        <d v="2015-01-21T09:18:38"/>
        <d v="2012-10-01T22:00:40"/>
        <d v="2012-10-11T20:37:27"/>
        <d v="2015-12-30T02:00:29"/>
        <d v="2013-10-04T13:09:17"/>
        <d v="2016-02-06T17:49:05"/>
        <d v="2015-11-25T08:51:26"/>
        <d v="2013-04-06T01:00:55"/>
        <d v="2013-09-26T17:42:49"/>
        <d v="2010-10-14T09:43:35"/>
        <d v="2015-03-23T08:45:31"/>
        <d v="2015-06-14T13:32:39"/>
        <d v="2016-07-15T04:35:20"/>
        <d v="2015-06-05T11:38:42"/>
        <d v="2016-12-15T15:48:01"/>
        <d v="2017-01-06T10:25:39"/>
        <d v="2017-02-14T08:24:46"/>
        <d v="2015-04-27T13:47:19"/>
        <d v="2011-01-21T09:35:13"/>
        <d v="2017-03-14T12:45:38"/>
        <d v="2015-06-04T05:20:30"/>
        <d v="2015-01-25T15:47:19"/>
        <d v="2016-01-02T02:32:15"/>
        <d v="2012-04-04T21:45:55"/>
        <d v="2012-01-30T18:28:50"/>
        <d v="2013-06-26T19:27:16"/>
        <d v="2013-03-03T10:52:45"/>
        <d v="2012-02-08T22:02:09"/>
        <d v="2016-05-12T15:55:49"/>
        <d v="2011-08-16T16:00:03"/>
        <d v="2013-04-09T10:33:59"/>
        <d v="2013-07-28T04:46:58"/>
        <d v="2013-09-07T14:36:19"/>
        <d v="2015-03-20T15:29:34"/>
        <d v="2015-02-23T02:01:00"/>
        <d v="2014-08-01T23:45:54"/>
        <d v="2016-08-23T19:21:53"/>
        <d v="2016-07-02T08:00:08"/>
        <d v="2016-08-03T06:34:20"/>
        <d v="2017-01-09T03:59:05"/>
        <d v="2010-10-27T00:20:03"/>
        <d v="2014-08-11T14:09:34"/>
        <d v="2015-01-13T08:15:42"/>
        <d v="2016-03-23T15:02:45"/>
        <d v="2015-05-24T10:14:40"/>
        <d v="2015-10-25T10:50:11"/>
        <d v="2015-09-28T11:33:36"/>
        <d v="2016-07-08T04:20:56"/>
        <d v="2016-02-19T18:27:30"/>
        <d v="2016-03-21T15:11:16"/>
        <d v="2014-06-30T09:04:27"/>
        <d v="2016-09-19T20:48:16"/>
        <d v="2016-04-29T21:12:47"/>
        <d v="2015-02-01T17:53:39"/>
        <d v="2014-11-11T14:25:15"/>
        <d v="2015-12-02T22:20:07"/>
        <d v="2014-08-12T06:39:21"/>
        <d v="2016-02-17T10:13:16"/>
        <d v="2015-11-02T17:14:40"/>
        <d v="2015-03-15T02:17:06"/>
        <d v="2015-12-15T12:16:56"/>
        <d v="2015-02-23T08:29:35"/>
        <d v="2017-01-15T06:43:39"/>
        <d v="2015-05-14T13:10:18"/>
        <d v="2013-11-01T11:37:20"/>
        <d v="2011-06-16T11:32:54"/>
        <d v="2012-02-22T00:03:05"/>
        <d v="2016-11-03T10:03:26"/>
        <d v="2011-11-30T00:01:26"/>
        <d v="2016-08-24T02:20:01"/>
        <d v="2015-05-14T18:20:55"/>
        <d v="2016-06-17T12:07:49"/>
        <d v="2014-09-01T19:21:43"/>
        <d v="2016-03-16T19:27:24"/>
        <d v="2015-04-06T11:39:45"/>
        <d v="2012-09-27T01:42:18"/>
        <d v="2014-04-08T10:25:55"/>
        <d v="2015-09-20T18:13:17"/>
        <d v="2014-09-19T10:26:12"/>
        <d v="2015-06-30T06:30:22"/>
        <d v="2014-11-01T15:59:21"/>
        <d v="2016-01-03T08:58:48"/>
        <d v="2014-05-21T11:53:10"/>
        <d v="2016-04-07T16:50:51"/>
        <d v="2016-07-12T16:23:27"/>
        <d v="2014-07-22T01:01:55"/>
        <d v="2011-09-09T13:41:01"/>
        <d v="2015-04-20T16:17:22"/>
        <d v="2015-01-28T13:49:06"/>
        <d v="2012-03-01T15:53:49"/>
        <d v="2012-02-27T19:57:54"/>
        <d v="2015-02-22T23:38:49"/>
        <d v="2015-12-29T11:16:32"/>
        <d v="2016-11-01T19:33:49"/>
        <d v="2012-07-20T22:27:41"/>
        <d v="2015-01-17T12:48:03"/>
        <d v="2013-11-26T17:54:54"/>
        <d v="2017-01-24T09:05:11"/>
        <d v="2013-12-20T14:00:30"/>
        <d v="2014-10-02T16:01:43"/>
        <d v="2015-02-15T21:34:24"/>
        <d v="2016-03-23T13:51:57"/>
        <d v="2015-05-04T13:41:08"/>
        <d v="2016-02-11T13:52:44"/>
        <d v="2014-06-27T14:47:40"/>
        <d v="2014-12-03T18:57:52"/>
        <d v="2016-03-03T00:38:28"/>
        <d v="2016-01-14T20:39:31"/>
        <d v="2015-01-17T18:08:47"/>
        <d v="2016-03-01T11:17:27"/>
        <d v="2014-08-01T11:31:31"/>
        <d v="2016-07-09T21:42:43"/>
        <d v="2016-12-15T19:35:19"/>
        <d v="2015-05-02T16:06:35"/>
        <d v="2013-06-25T19:30:35"/>
        <d v="2014-11-01T21:12:15"/>
        <d v="2013-03-11T09:54:31"/>
        <d v="2011-05-19T15:14:06"/>
        <d v="2016-04-24T13:53:51"/>
        <d v="2009-09-23T07:35:16"/>
        <d v="2011-05-09T11:31:01"/>
        <d v="2014-05-15T11:41:22"/>
        <d v="2012-01-31T14:06:15"/>
        <d v="2011-07-26T02:10:54"/>
        <d v="2017-03-10T06:49:54"/>
        <d v="2014-08-18T06:49:51"/>
        <d v="2014-10-10T12:47:51"/>
        <d v="2015-11-17T10:24:41"/>
        <d v="2015-06-20T16:46:32"/>
        <d v="2014-10-22T14:13:28"/>
        <d v="2013-06-13T15:35:25"/>
        <d v="2012-07-09T17:12:24"/>
        <d v="2016-04-12T11:35:01"/>
        <d v="2011-11-13T10:05:32"/>
        <d v="2015-06-05T11:00:17"/>
        <d v="2015-05-17T16:58:15"/>
        <d v="2016-04-05T07:01:47"/>
        <d v="2012-10-02T14:22:48"/>
        <d v="2012-02-16T19:35:10"/>
        <d v="2017-02-08T08:55:16"/>
        <d v="2014-01-21T11:00:17"/>
        <d v="2014-10-06T10:04:58"/>
        <d v="2015-06-02T15:59:44"/>
        <d v="2012-03-31T09:30:08"/>
        <d v="2011-07-06T15:05:38"/>
        <d v="2012-11-13T09:33:57"/>
        <d v="2014-11-09T20:11:14"/>
        <d v="2013-09-29T12:01:31"/>
        <d v="2015-08-01T14:01:43"/>
        <d v="2012-07-17T14:22:46"/>
        <d v="2012-05-01T01:00:31"/>
        <d v="2012-10-12T07:53:48"/>
        <d v="2015-06-17T17:00:50"/>
        <d v="2013-02-05T21:02:08"/>
        <d v="2016-04-20T13:12:56"/>
        <d v="2014-12-31T10:53:34"/>
        <d v="2015-08-09T07:25:56"/>
        <d v="2015-01-20T10:52:10"/>
        <d v="2014-07-22T21:44:15"/>
        <d v="2014-05-01T15:49:01"/>
        <d v="2015-01-02T15:48:31"/>
        <d v="2014-07-09T12:55:05"/>
        <d v="2014-06-09T10:27:42"/>
        <d v="2016-11-08T21:37:55"/>
        <d v="2014-07-09T13:05:51"/>
        <d v="2015-05-31T10:43:23"/>
        <d v="2016-12-30T12:56:48"/>
        <d v="2016-08-29T13:14:02"/>
        <d v="2015-07-01T14:32:28"/>
        <d v="2016-04-06T01:17:21"/>
        <d v="2017-01-10T19:22:14"/>
        <d v="2015-02-08T22:26:23"/>
        <d v="2014-10-29T12:02:56"/>
        <d v="2015-03-26T03:54:05"/>
        <d v="2014-04-23T14:01:47"/>
        <d v="2016-03-01T14:08:44"/>
        <d v="2014-06-04T13:37:14"/>
        <d v="2016-07-30T03:32:28"/>
        <d v="2015-05-01T09:32:27"/>
        <d v="2016-03-18T15:27:59"/>
        <d v="2014-07-26T10:00:57"/>
        <d v="2014-10-02T01:04:57"/>
        <d v="2014-12-22T14:53:30"/>
        <d v="2015-04-08T14:47:29"/>
        <d v="2016-06-27T04:47:48"/>
        <d v="2015-06-26T20:35:53"/>
        <d v="2014-05-13T11:28:10"/>
        <d v="2016-03-10T10:51:20"/>
        <d v="2015-10-05T09:43:59"/>
        <d v="2014-07-13T16:50:11"/>
        <d v="2015-04-06T11:22:11"/>
        <d v="2015-04-12T21:45:06"/>
        <d v="2017-03-09T07:54:05"/>
        <d v="2015-11-19T10:07:09"/>
        <d v="2014-09-23T17:30:40"/>
        <d v="2013-08-09T10:37:23"/>
        <d v="2015-09-28T20:53:43"/>
        <d v="2015-06-08T01:09:36"/>
        <d v="2013-04-11T10:51:11"/>
        <d v="2013-07-16T04:43:28"/>
        <d v="2014-09-10T10:31:48"/>
        <d v="2014-06-01T17:50:31"/>
        <d v="2016-04-05T05:47:40"/>
        <d v="2016-04-23T13:08:15"/>
        <d v="2016-01-05T23:31:22"/>
        <d v="2016-06-05T14:58:54"/>
        <d v="2015-07-07T10:13:11"/>
        <d v="2013-01-25T15:04:32"/>
        <d v="2014-11-01T18:54:25"/>
        <d v="2014-03-03T15:38:37"/>
        <d v="2010-03-11T14:02:24"/>
        <d v="2015-07-15T07:00:52"/>
        <d v="2010-12-14T02:51:37"/>
        <d v="2015-09-28T19:07:14"/>
        <d v="2014-11-18T20:24:46"/>
        <d v="2016-08-17T17:10:04"/>
        <d v="2012-12-06T04:46:30"/>
        <d v="2014-03-05T21:59:39"/>
        <d v="2015-08-15T21:36:14"/>
        <d v="2011-04-29T20:04:48"/>
        <d v="2013-10-25T05:49:53"/>
        <d v="2015-04-07T18:52:36"/>
        <d v="2014-06-23T12:23:11"/>
        <d v="2014-06-02T10:01:00"/>
        <d v="2015-07-23T10:19:14"/>
        <d v="2015-07-23T14:18:55"/>
        <d v="2016-01-20T18:03:49"/>
        <d v="2016-10-17T08:51:09"/>
        <d v="2014-07-21T00:21:27"/>
        <d v="2016-10-05T07:06:24"/>
        <d v="2016-02-26T16:47:59"/>
        <d v="2017-02-02T04:12:32"/>
        <d v="2014-07-30T22:48:13"/>
        <d v="2016-07-05T14:57:09"/>
        <d v="2014-10-31T12:04:22"/>
        <d v="2014-05-12T13:33:18"/>
        <d v="2014-08-14T15:11:25"/>
        <d v="2016-07-19T14:24:33"/>
        <d v="2012-07-08T20:15:10"/>
        <d v="2013-12-06T09:38:09"/>
        <d v="2015-01-12T09:23:40"/>
        <d v="2015-03-19T10:52:02"/>
        <d v="2015-07-12T12:31:40"/>
        <d v="2016-02-17T13:38:02"/>
        <d v="2015-03-26T05:27:36"/>
        <d v="2015-01-21T02:34:13"/>
        <d v="2011-11-08T12:21:44"/>
        <d v="2013-05-27T19:49:11"/>
        <d v="2012-06-08T20:07:27"/>
        <d v="2015-02-27T14:01:36"/>
        <d v="2015-07-14T14:57:42"/>
        <d v="2017-01-27T16:37:06"/>
        <d v="2016-07-21T12:41:02"/>
        <d v="2016-03-28T08:58:27"/>
        <d v="2014-10-20T13:40:07"/>
        <d v="2013-05-15T13:32:37"/>
        <d v="2016-12-16T22:46:23"/>
        <d v="2012-10-15T12:04:46"/>
        <d v="2012-03-19T12:38:21"/>
        <d v="2014-03-19T19:01:58"/>
        <d v="2011-07-29T12:12:08"/>
        <d v="2011-06-28T19:17:16"/>
        <d v="2015-08-05T15:50:18"/>
        <d v="2014-09-21T19:50:28"/>
        <d v="2015-06-16T15:54:51"/>
        <d v="2016-12-16T19:49:22"/>
        <d v="2017-02-01T13:30:34"/>
        <d v="2015-06-26T23:37:37"/>
        <d v="2015-08-23T04:35:38"/>
        <d v="2015-08-19T21:50:17"/>
        <d v="2015-03-16T09:04:49"/>
        <d v="2012-07-16T19:16:25"/>
        <d v="2010-10-29T02:43:25"/>
        <d v="2010-09-09T08:30:14"/>
        <d v="2010-03-29T09:54:18"/>
        <d v="2012-04-11T08:53:15"/>
        <d v="2010-03-29T23:53:50"/>
        <d v="2011-09-22T21:39:38"/>
        <d v="2011-06-03T05:57:46"/>
        <d v="2013-04-12T12:27:26"/>
        <d v="2010-06-13T20:01:34"/>
        <d v="2013-02-24T18:55:51"/>
        <d v="2009-11-06T14:07:09"/>
        <d v="2016-06-27T19:49:40"/>
        <d v="2011-06-24T01:27:21"/>
        <d v="2009-09-14T15:38:02"/>
        <d v="2016-02-23T17:39:13"/>
        <d v="2013-11-26T22:01:29"/>
        <d v="2015-05-29T09:09:30"/>
        <d v="2013-03-07T01:16:22"/>
        <d v="2015-03-28T12:41:20"/>
        <d v="2015-11-10T10:51:01"/>
        <d v="2016-10-02T20:13:39"/>
        <d v="2015-08-21T21:11:16"/>
        <d v="2016-04-13T13:04:23"/>
        <d v="2017-01-18T10:17:25"/>
        <d v="2016-06-14T10:25:33"/>
        <d v="2016-03-21T08:08:22"/>
        <d v="2016-01-08T07:18:51"/>
        <d v="2015-03-10T13:09:22"/>
        <d v="2015-07-09T02:35:08"/>
        <d v="2015-04-08T09:36:49"/>
        <d v="2017-01-26T03:01:47"/>
        <d v="2015-04-14T17:44:01"/>
        <d v="2014-06-13T10:37:37"/>
        <d v="2015-01-27T16:17:09"/>
        <d v="2016-02-17T13:18:39"/>
        <d v="2016-01-19T06:33:09"/>
        <d v="2015-06-29T13:35:49"/>
        <d v="2011-12-02T13:05:47"/>
        <d v="2014-01-28T00:36:27"/>
        <d v="2012-11-13T16:58:23"/>
        <d v="2016-09-26T04:06:57"/>
        <d v="2014-05-30T01:55:39"/>
        <d v="2014-01-03T12:02:06"/>
        <d v="2015-08-10T22:09:21"/>
        <d v="2015-04-20T21:26:50"/>
        <d v="2012-03-14T19:20:34"/>
        <d v="2012-03-28T10:00:46"/>
        <d v="2013-09-06T19:21:58"/>
        <d v="2012-08-23T12:19:16"/>
        <d v="2014-10-11T14:07:43"/>
        <d v="2016-07-26T22:56:36"/>
        <d v="2009-10-01T20:31:46"/>
        <d v="2015-09-01T11:22:11"/>
        <d v="2010-11-22T23:35:24"/>
        <d v="2016-01-02T16:27:15"/>
        <d v="2016-02-29T14:23:22"/>
        <d v="2012-08-28T13:06:20"/>
        <d v="2014-06-12T16:38:50"/>
        <d v="2014-04-04T11:41:24"/>
        <d v="2015-12-18T12:01:01"/>
        <d v="2016-12-16T23:17:33"/>
        <d v="2016-09-01T02:33:45"/>
        <d v="2016-06-17T12:09:48"/>
        <d v="2014-10-28T20:28:17"/>
        <d v="2016-12-16T11:16:53"/>
        <d v="2016-12-10T04:34:12"/>
        <d v="2016-07-03T22:00:04"/>
        <d v="2015-03-16T15:54:53"/>
        <d v="2015-04-13T14:04:28"/>
        <d v="2014-03-20T06:34:08"/>
        <d v="2014-09-26T17:55:00"/>
        <d v="2015-07-07T05:05:21"/>
        <d v="2015-08-06T20:36:46"/>
        <d v="2014-04-30T16:09:16"/>
        <d v="2011-07-30T11:30:08"/>
        <d v="2015-07-08T16:36:08"/>
        <d v="2013-08-20T14:21:10"/>
        <d v="2014-10-11T14:06:20"/>
        <d v="2012-06-07T11:46:51"/>
        <d v="2010-04-06T11:52:59"/>
        <d v="2015-11-09T01:58:55"/>
        <d v="2015-11-25T18:18:54"/>
        <d v="2015-10-14T18:04:10"/>
        <d v="2015-05-21T22:34:54"/>
        <d v="2016-11-28T23:08:45"/>
        <d v="2016-09-21T08:45:17"/>
        <d v="2016-08-19T14:26:25"/>
        <d v="2014-11-18T13:31:28"/>
        <d v="2016-12-04T10:02:45"/>
        <d v="2014-07-11T10:56:00"/>
        <d v="2013-01-17T09:52:38"/>
        <d v="2013-10-03T16:09:05"/>
        <d v="2012-08-15T14:35:36"/>
        <d v="2012-10-16T08:40:52"/>
        <d v="2015-03-04T11:20:13"/>
        <d v="2016-01-22T05:24:25"/>
        <d v="2015-05-16T15:06:08"/>
        <d v="2014-05-31T19:22:32"/>
        <d v="2014-06-04T17:32:49"/>
        <d v="2012-04-04T08:33:35"/>
        <d v="2012-08-25T13:46:52"/>
        <d v="2013-09-04T08:49:00"/>
        <d v="2012-05-10T03:49:37"/>
        <d v="2011-03-24T14:01:36"/>
        <d v="2016-07-18T08:31:46"/>
        <d v="2017-02-26T14:15:19"/>
        <d v="2017-02-21T21:37:47"/>
        <d v="2015-07-02T00:45:37"/>
        <d v="2016-02-27T11:18:15"/>
        <d v="2015-12-03T08:11:28"/>
        <d v="2015-05-01T15:55:53"/>
        <d v="2015-02-28T23:13:05"/>
        <d v="2015-11-11T05:04:23"/>
        <d v="2014-09-02T14:59:02"/>
        <d v="2016-03-25T14:05:04"/>
        <d v="2016-12-29T13:51:23"/>
        <d v="2015-03-05T13:53:49"/>
        <d v="2016-02-05T10:08:33"/>
        <d v="2014-07-04T09:48:04"/>
        <d v="2014-07-29T07:27:24"/>
        <d v="2014-09-23T16:57:51"/>
        <d v="2014-12-30T09:44:00"/>
        <d v="2014-08-28T19:38:33"/>
        <d v="2013-01-31T13:25:29"/>
        <d v="2016-02-13T09:35:29"/>
        <d v="2016-03-01T07:36:20"/>
        <d v="2015-05-04T23:26:00"/>
        <d v="2011-11-18T14:48:41"/>
        <d v="2011-12-20T20:08:30"/>
        <d v="2013-02-18T22:38:21"/>
        <d v="2016-11-11T10:20:08"/>
        <d v="2015-12-07T16:50:13"/>
        <d v="2015-01-06T13:44:01"/>
        <d v="2014-08-09T19:41:37"/>
        <d v="2015-10-26T08:49:11"/>
        <d v="2016-12-01T12:20:54"/>
        <d v="2010-10-07T13:34:30"/>
        <d v="2012-09-04T17:07:13"/>
        <d v="2016-01-28T10:18:30"/>
        <d v="2016-03-01T11:56:25"/>
        <d v="2015-04-02T09:11:49"/>
        <d v="2015-10-02T10:04:28"/>
        <d v="2013-02-14T02:23:59"/>
        <d v="2014-06-16T13:03:28"/>
        <d v="2016-03-23T13:49:04"/>
        <d v="2016-10-04T13:39:06"/>
        <d v="2012-12-21T11:21:20"/>
        <d v="2013-05-21T21:31:36"/>
        <d v="2012-04-03T17:00:26"/>
        <d v="2009-08-25T09:26:54"/>
        <d v="2014-02-26T13:36:40"/>
        <d v="2015-06-12T13:31:44"/>
        <d v="2016-01-08T10:58:00"/>
        <d v="2015-01-27T02:41:33"/>
        <d v="2015-09-15T14:22:38"/>
        <d v="2016-08-13T08:02:55"/>
        <d v="2016-01-14T15:35:13"/>
        <d v="2015-08-26T22:33:41"/>
        <d v="2016-10-27T08:27:51"/>
        <d v="2016-05-05T14:55:18"/>
        <d v="2010-08-26T18:16:16"/>
        <d v="2015-09-11T01:07:49"/>
        <d v="2015-01-23T14:09:13"/>
        <d v="2014-10-14T10:20:28"/>
        <d v="2016-03-31T07:46:00"/>
        <d v="2012-06-08T06:29:29"/>
        <d v="2015-10-17T09:04:58"/>
        <d v="2015-04-14T06:55:22"/>
        <d v="2014-01-28T13:45:32"/>
        <d v="2013-09-25T17:00:10"/>
        <d v="2014-07-13T21:19:26"/>
        <d v="2016-11-30T14:34:13"/>
        <d v="2016-09-06T21:26:44"/>
        <d v="2016-08-03T11:03:22"/>
        <d v="2013-05-21T05:04:18"/>
        <d v="2012-12-03T19:31:33"/>
        <d v="2011-07-12T10:01:58"/>
        <d v="2011-11-15T18:19:14"/>
        <d v="2016-07-06T22:32:47"/>
        <d v="2015-07-16T10:12:01"/>
        <d v="2016-05-17T00:21:10"/>
        <d v="2015-05-30T14:57:18"/>
        <d v="2015-02-19T11:51:38"/>
        <d v="2015-05-15T06:36:49"/>
        <d v="2014-05-21T19:05:03"/>
        <d v="2016-09-14T16:55:21"/>
        <d v="2014-04-16T22:32:45"/>
        <d v="2016-12-18T14:16:26"/>
        <d v="2014-11-10T12:33:15"/>
        <d v="2015-07-10T22:00:18"/>
        <d v="2015-10-01T09:06:47"/>
        <d v="2015-02-25T23:05:59"/>
        <d v="2014-07-07T15:50:19"/>
        <d v="2015-02-06T22:44:52"/>
        <d v="2015-12-03T13:38:28"/>
        <d v="2014-08-28T19:27:51"/>
        <d v="2014-12-20T13:47:03"/>
        <d v="2016-01-12T10:29:03"/>
        <d v="2012-09-06T17:51:15"/>
        <d v="2016-07-16T00:20:25"/>
        <d v="2014-12-02T15:37:42"/>
        <d v="2016-07-15T16:45:43"/>
        <d v="2012-11-20T05:58:45"/>
        <d v="2013-06-22T14:09:12"/>
        <d v="2010-12-19T15:17:07"/>
        <d v="2015-01-06T17:14:16"/>
        <d v="2014-08-07T12:16:58"/>
        <d v="2015-10-16T14:29:06"/>
        <d v="2015-08-20T00:37:31"/>
        <d v="2014-07-07T08:31:17"/>
        <d v="2017-01-31T13:19:15"/>
        <d v="2015-10-26T10:08:38"/>
        <d v="2014-10-19T10:23:26"/>
        <d v="2015-08-02T18:28:25"/>
        <d v="2015-09-01T10:44:46"/>
        <d v="2014-07-07T10:10:46"/>
        <d v="2014-06-16T03:29:25"/>
        <d v="2016-05-05T17:49:38"/>
        <d v="2014-08-14T18:36:30"/>
        <d v="2016-11-15T18:59:40"/>
        <d v="2014-07-31T06:59:53"/>
        <d v="2014-06-18T20:57:08"/>
        <d v="2016-07-23T21:07:17"/>
        <d v="2014-04-24T09:15:31"/>
        <d v="2014-10-03T12:18:29"/>
        <d v="2015-08-27T09:00:23"/>
        <d v="2015-01-11T19:12:39"/>
        <d v="2014-12-09T10:31:36"/>
        <d v="2014-09-20T02:00:34"/>
        <d v="2014-05-30T11:26:51"/>
        <d v="2016-10-06T08:57:47"/>
        <d v="2016-02-08T23:48:07"/>
        <d v="2015-06-18T13:16:38"/>
        <d v="2017-01-02T15:50:36"/>
        <d v="2014-04-24T08:14:19"/>
        <d v="2014-05-27T23:14:15"/>
        <d v="2016-02-01T13:21:27"/>
        <d v="2014-10-15T16:28:04"/>
        <d v="2015-02-05T22:55:12"/>
        <d v="2014-08-06T23:09:04"/>
        <d v="2016-01-26T10:57:16"/>
        <d v="2015-05-04T13:46:40"/>
        <d v="2014-04-10T06:36:26"/>
        <d v="2015-03-02T12:00:26"/>
        <d v="2016-11-08T08:48:26"/>
        <d v="2016-10-12T18:07:27"/>
        <d v="2015-05-08T07:55:54"/>
        <d v="2014-12-02T10:13:36"/>
        <d v="2015-11-21T14:06:57"/>
        <d v="2015-05-26T19:40:14"/>
        <d v="2014-11-01T06:39:47"/>
        <d v="2014-04-11T05:50:52"/>
        <d v="2014-05-06T19:44:24"/>
        <d v="2015-02-06T11:50:03"/>
        <d v="2014-07-09T11:41:30"/>
        <d v="2015-10-18T15:24:14"/>
        <d v="2014-08-14T09:50:05"/>
        <d v="2015-12-20T10:26:13"/>
        <d v="2014-11-26T20:02:28"/>
        <d v="2015-09-18T10:23:47"/>
        <d v="2015-08-17T10:07:19"/>
        <d v="2014-10-03T03:36:19"/>
        <d v="2014-11-18T05:49:11"/>
        <d v="2015-10-02T12:41:08"/>
        <d v="2015-07-28T09:54:35"/>
        <d v="2014-04-16T15:23:30"/>
        <d v="2016-03-23T13:34:33"/>
        <d v="2016-04-09T10:25:10"/>
        <d v="2016-04-07T07:09:54"/>
        <d v="2015-05-26T23:42:16"/>
        <d v="2014-10-29T08:02:44"/>
        <d v="2016-07-08T05:22:34"/>
        <d v="2014-07-21T22:49:49"/>
        <d v="2014-12-17T18:32:23"/>
        <d v="2014-05-20T09:33:51"/>
        <d v="2015-08-18T20:49:10"/>
        <d v="2015-04-28T11:34:48"/>
        <d v="2015-02-17T19:11:06"/>
        <d v="2014-12-16T09:56:45"/>
        <d v="2017-03-12T14:44:05"/>
        <d v="2014-07-10T11:22:00"/>
        <d v="2015-10-09T09:51:41"/>
        <d v="2012-01-03T13:26:13"/>
        <d v="2016-11-23T01:42:46"/>
        <d v="2016-05-24T10:00:25"/>
        <d v="2016-09-20T08:04:01"/>
        <d v="2016-07-07T19:32:22"/>
        <d v="2009-05-16T21:55:13"/>
        <d v="2011-07-05T20:32:06"/>
        <d v="2012-03-04T18:55:30"/>
        <d v="2013-05-28T13:44:52"/>
        <d v="2013-10-15T10:07:02"/>
        <d v="2011-02-12T20:03:10"/>
        <d v="2015-06-24T01:21:12"/>
        <d v="2014-07-25T17:14:09"/>
        <d v="2015-01-22T08:31:17"/>
        <d v="2016-07-19T22:01:09"/>
        <d v="2014-05-07T11:13:56"/>
        <d v="2016-08-15T08:49:05"/>
        <d v="2014-10-01T16:45:42"/>
        <d v="2015-01-30T09:21:16"/>
        <d v="2016-05-25T11:13:34"/>
        <d v="2014-09-15T10:51:10"/>
        <d v="2015-03-24T19:39:31"/>
        <d v="2012-03-05T12:33:23"/>
        <d v="2013-06-06T19:29:20"/>
        <d v="2014-07-26T17:28:26"/>
        <d v="2014-10-04T08:20:36"/>
        <d v="2014-08-18T11:08:24"/>
        <d v="2014-07-09T23:37:12"/>
        <d v="2012-04-27T16:52:24"/>
        <d v="2015-02-22T00:40:07"/>
        <d v="2015-05-21T11:55:14"/>
        <d v="2015-07-08T12:30:56"/>
        <d v="2016-04-06T07:24:40"/>
        <d v="2014-07-09T08:23:42"/>
        <d v="2015-07-10T18:41:20"/>
        <d v="2014-12-10T12:04:06"/>
        <d v="2015-09-08T10:42:15"/>
        <d v="2014-10-28T08:05:37"/>
        <d v="2016-03-28T16:22:07"/>
        <d v="2011-10-16T22:48:41"/>
        <d v="2014-09-22T09:36:50"/>
        <d v="2014-06-26T13:29:25"/>
        <d v="2016-03-01T20:27:39"/>
        <d v="2014-10-14T16:37:28"/>
        <d v="2014-08-25T11:15:16"/>
        <d v="2015-09-30T20:08:13"/>
        <d v="2014-11-20T06:08:53"/>
        <d v="2016-09-19T01:53:27"/>
        <d v="2014-06-17T18:38:08"/>
        <d v="2015-03-05T01:22:05"/>
        <d v="2015-10-14T07:20:45"/>
        <d v="2013-05-08T12:03:12"/>
        <d v="2010-11-22T21:08:53"/>
        <d v="2015-03-09T12:12:56"/>
        <d v="2014-08-15T20:00:03"/>
        <d v="2015-09-08T16:16:04"/>
        <d v="2015-03-30T12:14:28"/>
        <d v="2011-08-02T15:20:31"/>
        <d v="2013-09-26T11:39:50"/>
        <d v="2015-08-22T11:26:21"/>
        <d v="2014-07-07T17:45:24"/>
        <d v="2016-06-11T12:35:38"/>
        <d v="2014-12-02T16:20:04"/>
        <d v="2014-07-09T06:03:49"/>
        <d v="2012-08-01T18:32:04"/>
        <d v="2014-03-20T15:04:35"/>
        <d v="2013-10-30T07:28:15"/>
        <d v="2010-05-05T22:48:03"/>
        <d v="2013-10-28T15:08:31"/>
        <d v="2013-09-09T02:18:07"/>
        <d v="2014-03-25T16:52:53"/>
        <d v="2014-09-15T09:51:36"/>
        <d v="2016-06-15T08:34:06"/>
        <d v="2017-01-26T14:18:25"/>
        <d v="2011-07-27T13:32:47"/>
        <d v="2014-05-22T11:12:52"/>
        <d v="2015-01-14T17:58:02"/>
        <d v="2016-04-19T01:38:40"/>
        <d v="2015-10-12T15:30:44"/>
        <d v="2011-08-10T19:00:22"/>
        <d v="2015-08-03T00:47:27"/>
        <d v="2014-01-13T11:49:11"/>
        <d v="2016-03-09T13:31:22"/>
        <d v="2011-07-22T18:18:33"/>
        <d v="2014-01-06T14:48:53"/>
        <d v="2012-11-09T23:19:27"/>
        <d v="2016-02-16T03:46:16"/>
        <d v="2017-02-12T23:07:40"/>
        <d v="2014-09-30T16:22:42"/>
        <d v="2016-08-04T16:12:55"/>
        <d v="2014-08-27T21:08:27"/>
        <d v="2011-04-05T13:52:20"/>
        <d v="2015-07-21T12:19:02"/>
        <d v="2014-11-03T10:10:43"/>
        <d v="2012-06-15T14:03:07"/>
        <d v="2011-08-08T10:58:52"/>
        <d v="2012-02-06T20:43:55"/>
        <d v="2013-03-28T15:16:31"/>
        <d v="2013-10-01T11:56:17"/>
        <d v="2016-05-06T07:58:34"/>
        <d v="2011-02-11T13:07:25"/>
        <d v="2010-11-20T13:34:51"/>
        <d v="2013-02-02T17:42:17"/>
        <d v="2015-01-22T10:29:56"/>
        <d v="2013-02-22T17:54:52"/>
        <d v="2012-02-08T19:56:15"/>
        <d v="2016-09-05T09:00:37"/>
        <d v="2015-08-21T18:32:59"/>
        <d v="2015-02-07T10:13:46"/>
        <d v="2014-10-20T14:55:40"/>
        <d v="2016-02-17T18:44:54"/>
        <d v="2014-10-08T12:54:03"/>
        <d v="2015-02-25T10:24:52"/>
        <d v="2016-10-29T16:55:24"/>
        <d v="2015-07-14T09:34:26"/>
        <d v="2014-06-18T10:04:11"/>
        <d v="2015-06-16T12:19:19"/>
        <d v="2015-05-12T06:52:02"/>
        <d v="2014-06-19T14:38:50"/>
        <d v="2015-02-27T01:06:50"/>
        <d v="2015-10-14T20:06:08"/>
        <d v="2015-01-14T10:14:44"/>
        <d v="2015-06-11T18:33:25"/>
        <d v="2015-01-12T17:33:28"/>
        <d v="2016-04-26T18:54:35"/>
        <d v="2015-03-21T15:09:25"/>
        <d v="2014-07-13T09:51:50"/>
        <d v="2015-09-06T09:11:45"/>
        <d v="2015-08-08T12:09:57"/>
        <d v="2015-01-27T14:00:22"/>
        <d v="2015-03-06T15:40:57"/>
        <d v="2014-06-14T16:29:24"/>
        <d v="2015-10-16T13:25:16"/>
        <d v="2016-02-16T15:08:40"/>
        <d v="2016-09-09T04:56:59"/>
        <d v="2014-02-10T08:00:06"/>
        <d v="2011-11-02T20:39:56"/>
        <d v="2011-12-16T07:14:29"/>
        <d v="2015-10-08T15:49:00"/>
        <d v="2010-03-10T15:15:51"/>
        <d v="2014-12-18T06:38:23"/>
        <d v="2013-09-23T20:33:58"/>
        <d v="2010-04-23T13:28:34"/>
        <d v="2010-11-24T23:45:26"/>
        <d v="2012-01-29T10:18:34"/>
        <d v="2015-01-24T19:42:42"/>
        <d v="2016-12-27T12:08:20"/>
        <d v="2014-01-17T12:18:12"/>
        <d v="2014-05-27T07:19:26"/>
        <d v="2014-05-13T09:47:04"/>
        <d v="2014-05-29T16:04:24"/>
        <d v="2016-06-03T01:38:56"/>
        <d v="2014-04-04T11:11:40"/>
        <d v="2014-10-11T12:48:21"/>
        <d v="2014-07-27T16:20:12"/>
        <d v="2015-03-18T14:45:05"/>
        <d v="2015-08-12T09:13:26"/>
        <d v="2015-08-17T20:31:52"/>
        <d v="2015-09-06T16:17:05"/>
        <d v="2010-11-05T08:54:46"/>
        <d v="2015-05-06T13:06:13"/>
        <d v="2015-05-30T11:26:05"/>
        <d v="2014-11-07T01:04:34"/>
        <d v="2015-04-07T12:12:22"/>
        <d v="2014-07-15T13:42:34"/>
        <d v="2014-11-26T12:25:40"/>
        <d v="2014-05-21T14:37:52"/>
        <d v="2016-08-09T01:38:46"/>
        <d v="2015-06-16T13:51:45"/>
        <d v="2014-10-28T09:48:27"/>
        <d v="2011-05-31T09:19:23"/>
        <d v="2014-12-15T07:10:19"/>
        <d v="2014-09-19T07:01:24"/>
        <d v="2015-09-03T10:27:25"/>
        <d v="2013-03-08T14:54:03"/>
        <d v="2010-06-08T18:28:50"/>
        <d v="2012-08-03T05:30:48"/>
        <d v="2016-02-26T03:46:56"/>
        <d v="2015-01-07T16:13:21"/>
        <d v="2013-07-08T11:50:36"/>
        <d v="2014-11-03T19:31:39"/>
        <d v="2016-06-26T22:37:55"/>
        <d v="2014-12-08T12:46:10"/>
        <d v="2013-09-29T09:56:28"/>
        <d v="2016-03-22T14:48:26"/>
        <d v="2016-11-16T00:13:58"/>
        <d v="2013-02-21T17:42:41"/>
        <d v="2014-08-19T14:46:16"/>
        <d v="2016-11-14T15:01:18"/>
        <d v="2012-01-19T11:33:46"/>
        <d v="2015-02-11T19:20:16"/>
        <d v="2017-01-09T15:40:35"/>
        <d v="2012-02-28T08:45:23"/>
        <d v="2012-11-26T14:04:12"/>
        <d v="2015-06-15T14:18:53"/>
        <d v="2012-03-02T15:00:58"/>
        <d v="2016-04-06T08:35:58"/>
        <d v="2011-12-06T16:47:01"/>
        <d v="2015-11-15T11:01:24"/>
        <d v="2014-12-09T15:17:41"/>
        <d v="2014-06-30T12:38:02"/>
        <d v="2014-11-25T16:32:09"/>
        <d v="2014-09-02T23:19:02"/>
        <d v="2016-06-17T17:14:22"/>
        <d v="2014-07-22T13:53:18"/>
        <d v="2015-06-19T12:44:23"/>
        <d v="2016-02-08T17:59:23"/>
        <d v="2015-08-07T08:47:04"/>
        <d v="2011-08-10T15:02:43"/>
        <d v="2014-10-09T12:29:26"/>
        <d v="2016-06-13T15:29:42"/>
        <d v="2011-04-02T17:34:47"/>
        <d v="2015-02-12T12:17:52"/>
        <d v="2012-02-09T09:07:29"/>
        <d v="2016-02-15T13:16:33"/>
        <d v="2012-06-18T15:53:18"/>
        <d v="2015-03-15T13:02:06"/>
        <d v="2012-05-11T22:01:23"/>
        <d v="2016-01-11T10:42:44"/>
        <d v="2016-05-13T02:29:03"/>
        <d v="2015-06-23T08:44:59"/>
        <d v="2014-11-02T23:34:20"/>
        <d v="2016-06-24T10:55:35"/>
        <d v="2011-07-07T14:05:57"/>
        <d v="2013-10-10T12:44:06"/>
        <d v="2016-01-13T14:14:20"/>
        <d v="2014-11-08T20:12:08"/>
        <d v="2015-04-29T14:43:15"/>
        <d v="2013-10-14T10:24:19"/>
        <d v="2015-02-14T11:35:52"/>
        <d v="2014-10-12T17:54:23"/>
        <d v="2016-11-02T11:13:22"/>
        <d v="2015-08-05T10:11:02"/>
        <d v="2014-11-13T16:49:25"/>
        <d v="2012-08-14T10:47:33"/>
        <d v="2012-11-13T16:17:32"/>
        <d v="2011-11-05T15:21:10"/>
        <d v="2014-02-18T21:36:01"/>
        <d v="2014-06-09T11:24:25"/>
        <d v="2016-03-23T10:00:09"/>
        <d v="2015-01-10T13:58:33"/>
        <d v="2017-02-24T15:14:45"/>
        <d v="2015-06-04T09:35:24"/>
        <d v="2015-07-01T21:00:54"/>
        <d v="2011-08-28T18:18:17"/>
        <d v="2010-06-24T20:46:20"/>
        <d v="2014-11-18T13:22:37"/>
        <d v="2013-01-30T12:01:51"/>
        <d v="2012-08-22T13:38:14"/>
        <d v="2015-03-31T23:46:37"/>
        <d v="2015-04-08T18:23:53"/>
        <d v="2015-10-01T09:57:33"/>
        <d v="2016-07-25T10:44:30"/>
        <d v="2015-05-09T22:07:47"/>
        <d v="2014-06-09T00:13:01"/>
        <d v="2016-08-29T00:15:56"/>
        <d v="2014-06-25T13:33:40"/>
        <d v="2014-06-11T11:04:38"/>
        <d v="2014-09-22T18:49:07"/>
        <d v="2013-11-04T21:14:59"/>
        <d v="2014-07-31T12:30:45"/>
        <d v="2015-03-19T13:16:03"/>
        <d v="2012-10-10T12:07:07"/>
        <d v="2015-12-05T17:57:11"/>
        <d v="2016-04-04T17:00:50"/>
        <d v="2014-08-11T13:16:26"/>
        <d v="2014-06-03T19:44:10"/>
        <d v="2015-05-25T07:10:24"/>
        <d v="2015-03-04T08:59:01"/>
        <d v="2015-02-17T14:02:50"/>
        <d v="2015-09-01T09:10:22"/>
        <d v="2015-04-02T10:28:25"/>
        <d v="2011-02-14T06:38:02"/>
        <d v="2013-03-15T15:03:52"/>
        <d v="2013-04-30T14:13:07"/>
        <d v="2016-10-06T11:48:47"/>
        <d v="2015-12-07T14:38:37"/>
        <d v="2015-02-10T16:58:32"/>
        <d v="2011-07-11T20:45:37"/>
        <d v="2011-08-08T10:35:39"/>
        <d v="2011-01-24T13:48:47"/>
        <d v="2014-07-21T18:45:30"/>
        <d v="2010-09-09T21:03:49"/>
        <d v="2015-08-02T14:57:06"/>
        <d v="2014-07-16T14:20:34"/>
        <d v="2013-10-29T19:05:25"/>
        <d v="2014-12-02T02:20:26"/>
        <d v="2015-05-19T11:08:25"/>
        <d v="2013-05-14T18:57:37"/>
        <d v="2013-04-06T13:12:16"/>
        <d v="2016-03-04T10:32:01"/>
        <d v="2014-06-16T09:17:46"/>
        <d v="2010-12-23T20:40:38"/>
        <d v="2011-10-28T19:13:16"/>
        <d v="2013-11-01T14:21:07"/>
        <d v="2011-10-31T22:45:36"/>
        <d v="2011-10-28T21:35:39"/>
        <d v="2017-02-17T13:34:01"/>
        <d v="2014-11-13T00:00:03"/>
        <d v="2011-01-12T01:49:21"/>
        <d v="2015-06-09T08:46:50"/>
        <d v="2014-05-13T18:12:35"/>
        <d v="2013-05-30T00:30:21"/>
        <d v="2013-11-25T18:32:17"/>
        <d v="2013-01-25T03:09:15"/>
        <d v="2013-11-13T17:08:56"/>
        <d v="2015-10-19T09:09:07"/>
        <d v="2014-07-18T18:08:10"/>
        <d v="2015-04-02T16:02:16"/>
        <d v="2016-10-12T11:41:13"/>
        <d v="2015-01-27T17:09:48"/>
        <d v="2012-12-14T16:48:33"/>
        <d v="2012-05-29T14:16:11"/>
        <d v="2014-07-09T08:12:29"/>
        <d v="2015-06-29T14:59:32"/>
        <d v="2017-02-01T13:14:28"/>
        <d v="2012-08-23T04:07:02"/>
        <d v="2014-06-15T15:29:10"/>
        <d v="2014-05-28T15:33:28"/>
        <d v="2013-04-27T12:47:23"/>
        <d v="2014-03-24T09:59:33"/>
        <d v="2014-09-29T09:46:42"/>
        <d v="2012-05-15T17:42:48"/>
        <d v="2013-09-20T14:51:34"/>
        <d v="2014-06-08T16:34:00"/>
        <d v="2015-04-14T10:36:34"/>
        <d v="2014-08-06T18:10:11"/>
        <d v="2014-04-25T07:32:38"/>
        <d v="2014-07-25T13:25:12"/>
        <d v="2014-10-29T10:24:46"/>
        <d v="2014-11-14T12:09:51"/>
        <d v="2015-08-10T16:31:19"/>
        <d v="2013-11-13T11:42:41"/>
        <d v="2015-04-01T02:59:32"/>
        <d v="2015-09-14T20:19:22"/>
        <d v="2015-05-13T03:29:57"/>
        <d v="2015-02-06T11:08:25"/>
        <d v="2016-06-28T09:58:38"/>
        <d v="2015-02-24T10:49:54"/>
        <d v="2015-02-18T11:34:59"/>
        <d v="2015-02-28T23:16:54"/>
        <d v="2014-06-24T02:49:38"/>
        <d v="2016-06-05T18:13:44"/>
        <d v="2014-12-03T18:07:10"/>
        <d v="2014-10-27T13:29:37"/>
        <d v="2015-08-11T21:38:27"/>
        <d v="2016-03-08T09:29:18"/>
        <d v="2015-05-19T23:33:24"/>
        <d v="2013-07-29T09:56:31"/>
        <d v="2014-06-17T07:43:27"/>
        <d v="2015-12-21T14:50:48"/>
        <d v="2015-11-15T17:09:34"/>
        <d v="2016-11-07T02:26:16"/>
        <d v="2015-06-21T18:10:11"/>
        <d v="2015-06-29T09:01:48"/>
        <d v="2015-04-07T11:41:55"/>
        <d v="2014-04-30T07:01:15"/>
        <d v="2015-04-07T21:57:00"/>
        <d v="2014-02-01T16:29:05"/>
        <d v="2015-03-04T15:02:33"/>
        <d v="2014-03-26T15:08:47"/>
        <d v="2014-07-26T02:17:57"/>
        <d v="2012-01-28T10:17:03"/>
        <d v="2016-11-29T22:29:27"/>
        <d v="2015-04-16T01:50:03"/>
        <d v="2017-01-05T14:05:30"/>
        <d v="2014-05-19T07:09:12"/>
        <d v="2014-09-11T01:47:50"/>
        <d v="2016-09-08T03:20:39"/>
        <d v="2016-05-06T17:15:16"/>
        <d v="2015-04-15T15:28:43"/>
        <d v="2014-07-09T15:20:12"/>
        <d v="2013-11-22T06:55:40"/>
        <d v="2013-03-09T14:17:37"/>
        <d v="2016-08-31T14:11:25"/>
        <d v="2013-09-30T10:40:01"/>
        <d v="2015-03-23T13:28:25"/>
        <d v="2010-03-18T11:52:16"/>
        <d v="2016-05-25T19:07:47"/>
        <d v="2015-02-17T16:31:27"/>
        <d v="2015-10-06T03:22:57"/>
        <d v="2016-09-18T12:28:06"/>
        <d v="2015-06-26T18:12:06"/>
        <d v="2015-10-26T15:04:55"/>
        <d v="2014-07-21T10:22:32"/>
        <d v="2016-06-08T17:29:55"/>
        <d v="2015-10-01T09:53:20"/>
        <d v="2014-09-06T18:06:13"/>
        <d v="2014-05-23T11:48:03"/>
        <d v="2017-02-19T18:00:02"/>
        <d v="2015-10-15T04:27:10"/>
        <d v="2015-01-07T07:13:42"/>
        <d v="2014-06-10T17:01:40"/>
        <d v="2015-09-15T03:59:58"/>
        <d v="2016-07-22T01:52:18"/>
        <d v="2014-04-06T18:06:29"/>
        <d v="2015-10-16T16:09:06"/>
        <d v="2016-11-22T19:59:03"/>
        <d v="2016-02-18T23:54:29"/>
        <d v="2014-06-19T12:05:47"/>
        <d v="2015-09-20T11:55:22"/>
        <d v="2015-03-29T22:22:00"/>
        <d v="2013-02-05T17:15:45"/>
        <d v="2013-12-12T15:02:25"/>
        <d v="2011-04-12T18:20:49"/>
        <d v="2016-10-11T06:37:07"/>
        <d v="2015-09-07T00:21:09"/>
        <d v="2014-07-15T22:34:57"/>
        <d v="2014-05-19T09:17:38"/>
        <d v="2014-05-16T19:30:55"/>
        <d v="2014-05-28T10:21:24"/>
        <d v="2016-05-09T11:33:39"/>
        <d v="2016-06-17T11:49:46"/>
        <d v="2014-07-16T23:03:11"/>
        <d v="2015-08-18T08:59:51"/>
        <d v="2014-05-07T08:48:54"/>
        <d v="2014-05-26T04:51:39"/>
        <d v="2015-11-17T10:25:14"/>
        <d v="2013-06-25T10:21:28"/>
        <d v="2014-08-19T14:59:32"/>
        <d v="2014-07-08T06:21:47"/>
        <d v="2014-06-12T12:58:06"/>
        <d v="2014-06-17T10:50:46"/>
        <d v="2015-11-25T11:07:01"/>
        <d v="2014-10-20T11:52:52"/>
        <d v="2011-08-30T22:30:25"/>
        <d v="2014-11-24T22:07:50"/>
        <d v="2015-07-31T17:28:03"/>
        <d v="2016-08-01T20:58:22"/>
        <d v="2015-06-09T15:48:17"/>
        <d v="2010-06-03T16:10:20"/>
        <d v="2010-06-01T12:07:59"/>
        <d v="2010-10-17T23:24:20"/>
        <d v="2012-01-25T14:33:58"/>
        <d v="2015-10-14T05:12:07"/>
        <d v="2015-04-07T10:22:37"/>
        <d v="2015-09-14T06:00:21"/>
        <d v="2015-07-22T08:05:16"/>
        <d v="2014-09-07T22:01:08"/>
        <d v="2013-03-22T07:51:18"/>
        <d v="2012-03-22T15:49:20"/>
        <d v="2014-04-16T09:15:47"/>
        <d v="2016-01-31T11:05:14"/>
        <d v="2014-01-10T18:21:41"/>
        <d v="2014-10-26T11:12:51"/>
        <d v="2013-04-14T10:47:40"/>
        <d v="2012-08-08T16:37:44"/>
        <d v="2015-03-02T15:51:49"/>
        <d v="2016-03-18T15:31:30"/>
        <d v="2015-12-28T17:34:59"/>
        <d v="2011-06-08T23:37:31"/>
        <d v="2017-01-17T22:56:06"/>
        <d v="2016-04-12T18:10:08"/>
        <d v="2015-09-29T15:40:48"/>
        <d v="2014-12-02T14:13:14"/>
        <d v="2015-01-16T14:30:07"/>
        <d v="2014-11-26T14:35:39"/>
        <d v="2016-08-02T18:45:46"/>
        <d v="2016-05-24T19:29:00"/>
        <d v="2016-05-17T01:11:02"/>
        <d v="2016-09-23T09:29:19"/>
        <d v="2016-11-14T11:04:21"/>
        <d v="2016-12-29T16:35:30"/>
        <d v="2015-01-15T08:09:51"/>
        <d v="2011-11-15T19:26:35"/>
        <d v="2013-01-01T19:08:59"/>
        <d v="2013-08-16T15:11:25"/>
        <d v="2016-08-24T23:26:27"/>
        <d v="2014-10-16T15:42:02"/>
        <d v="2015-02-25T20:46:48"/>
        <d v="2016-08-29T16:24:55"/>
        <d v="2014-11-04T16:34:40"/>
        <d v="2014-11-11T18:03:35"/>
        <d v="2017-01-20T09:03:25"/>
        <d v="2015-02-09T11:05:07"/>
        <d v="2015-11-16T12:20:10"/>
        <d v="2014-07-24T14:59:10"/>
        <d v="2015-02-23T11:16:17"/>
        <d v="2016-11-04T14:54:43"/>
        <d v="2012-09-10T18:17:02"/>
        <d v="2012-07-11T15:44:48"/>
        <d v="2014-06-23T14:40:24"/>
        <d v="2016-10-19T12:03:10"/>
        <d v="2016-12-01T20:46:11"/>
        <d v="2014-10-06T09:04:40"/>
        <d v="2016-05-19T11:23:02"/>
        <d v="2014-06-01T23:08:50"/>
        <d v="2015-01-23T02:29:23"/>
        <d v="2015-10-21T02:20:53"/>
        <d v="2016-02-23T11:01:04"/>
        <d v="2012-01-25T14:34:02"/>
        <d v="2016-08-29T08:43:32"/>
        <d v="2015-07-15T07:52:46"/>
        <d v="2016-11-30T16:50:33"/>
        <d v="2015-05-06T05:47:56"/>
        <d v="2016-07-02T10:22:03"/>
        <d v="2016-09-27T16:01:50"/>
        <d v="2015-03-10T19:27:22"/>
        <d v="2016-01-22T02:24:17"/>
        <d v="2016-07-03T16:01:11"/>
        <d v="2013-10-07T19:00:03"/>
        <d v="2015-04-27T02:48:29"/>
        <d v="2015-01-13T16:15:29"/>
        <d v="2014-06-09T06:34:56"/>
        <d v="2012-05-25T14:20:48"/>
        <d v="2012-05-24T13:24:11"/>
        <d v="2012-10-12T11:10:21"/>
        <d v="2012-09-12T14:37:41"/>
        <d v="2011-12-19T15:12:36"/>
        <d v="2012-09-22T19:26:00"/>
        <d v="2017-03-07T19:07:25"/>
        <d v="2017-02-25T10:04:34"/>
        <d v="2014-08-01T09:30:34"/>
        <d v="2015-05-05T13:48:35"/>
        <d v="2016-04-10T19:15:06"/>
        <d v="2016-09-01T10:12:54"/>
        <d v="2015-02-17T12:45:23"/>
        <d v="2015-03-05T09:43:57"/>
        <d v="2016-11-15T07:39:49"/>
        <d v="2014-12-15T17:08:15"/>
        <d v="2011-01-21T17:52:34"/>
        <d v="2016-12-04T18:04:09"/>
        <d v="2016-06-07T15:35:08"/>
        <d v="2010-06-06T13:09:14"/>
        <d v="2015-09-23T15:01:01"/>
        <d v="2013-02-08T17:38:28"/>
        <d v="2016-06-27T00:28:36"/>
        <d v="2014-08-20T14:17:40"/>
        <d v="2012-08-26T22:40:17"/>
        <d v="2014-04-13T12:43:56"/>
        <d v="2010-06-18T14:06:26"/>
        <d v="2013-02-07T15:08:19"/>
        <d v="2013-10-30T23:02:33"/>
        <d v="2015-11-23T10:59:34"/>
        <d v="2013-04-22T22:07:24"/>
        <d v="2015-04-20T19:42:58"/>
        <d v="2015-05-26T11:03:13"/>
        <d v="2012-04-19T11:05:05"/>
        <d v="2016-01-11T10:34:01"/>
        <d v="2016-02-25T12:11:30"/>
        <d v="2016-10-01T10:01:15"/>
        <d v="2013-10-22T07:48:53"/>
        <d v="2015-05-15T12:45:37"/>
        <d v="2015-11-19T13:48:25"/>
        <d v="2015-05-06T12:48:24"/>
        <d v="2016-08-10T14:03:57"/>
        <d v="2015-01-22T19:21:47"/>
        <d v="2016-01-28T15:35:43"/>
        <d v="2015-09-18T13:38:49"/>
        <d v="2014-10-30T21:25:15"/>
        <d v="2017-02-13T15:48:10"/>
        <d v="2016-05-08T15:35:08"/>
        <d v="2014-12-04T15:39:12"/>
        <d v="2016-08-12T06:35:39"/>
        <d v="2016-03-11T09:36:29"/>
        <d v="2016-08-02T09:59:54"/>
        <d v="2016-04-27T13:49:05"/>
        <d v="2015-02-24T18:14:07"/>
        <d v="2015-05-15T22:09:29"/>
        <d v="2015-03-26T14:17:06"/>
        <d v="2014-12-08T21:26:10"/>
        <d v="2015-08-19T12:20:39"/>
        <d v="2015-12-06T15:13:10"/>
        <d v="2017-03-06T13:14:37"/>
        <d v="2015-09-08T01:59:53"/>
        <d v="2015-07-13T10:14:23"/>
        <d v="2015-03-05T13:10:37"/>
        <d v="2014-08-12T09:15:51"/>
        <d v="2013-12-12T15:36:41"/>
        <d v="2015-06-21T04:03:25"/>
        <d v="2015-06-02T19:34:36"/>
        <d v="2015-01-24T05:55:03"/>
        <d v="2015-09-03T08:21:26"/>
        <d v="2014-12-01T11:43:33"/>
        <d v="2016-01-01T15:40:37"/>
        <d v="2016-02-15T15:12:08"/>
        <d v="2016-05-24T19:52:38"/>
        <d v="2014-07-08T16:08:59"/>
        <d v="2015-04-07T08:01:04"/>
        <d v="2015-05-08T15:56:38"/>
        <d v="2016-05-07T18:12:05"/>
        <d v="2015-06-02T05:17:04"/>
        <d v="2015-08-17T11:43:32"/>
        <d v="2016-10-11T17:22:08"/>
        <d v="2015-12-03T07:47:00"/>
        <d v="2017-02-09T11:36:33"/>
        <d v="2015-05-22T14:04:09"/>
        <d v="2016-07-13T16:53:29"/>
        <d v="2014-08-11T12:16:53"/>
        <d v="2015-09-01T06:51:32"/>
        <d v="2016-11-16T11:36:09"/>
        <d v="2015-08-10T09:38:43"/>
        <d v="2016-09-16T06:05:01"/>
        <d v="2016-05-06T04:43:47"/>
        <d v="2015-02-24T19:05:32"/>
        <d v="2017-03-14T09:21:56"/>
        <d v="2017-03-08T11:15:03"/>
        <d v="2017-03-02T06:55:07"/>
        <d v="2014-08-27T15:04:52"/>
        <d v="2015-01-14T16:34:19"/>
        <d v="2015-01-05T05:50:18"/>
        <d v="2014-08-20T12:08:12"/>
        <d v="2015-08-14T05:20:00"/>
        <d v="2015-05-20T07:46:17"/>
        <d v="2015-10-07T06:00:09"/>
        <d v="2016-05-15T12:35:15"/>
        <d v="2015-08-23T16:59:28"/>
        <d v="2014-10-20T01:27:59"/>
        <d v="2016-05-04T07:31:22"/>
        <d v="2014-07-14T16:53:34"/>
        <d v="2014-06-01T05:49:36"/>
        <d v="2015-02-02T12:59:23"/>
        <d v="2014-06-10T03:07:49"/>
        <d v="2016-09-13T12:00:27"/>
        <d v="2016-08-30T16:03:05"/>
        <d v="2016-08-23T12:22:09"/>
        <d v="2014-12-15T23:56:28"/>
        <d v="2016-05-01T16:08:57"/>
        <d v="2014-08-29T12:19:33"/>
        <d v="2016-07-10T12:48:47"/>
        <d v="2015-05-16T04:06:42"/>
        <d v="2015-04-24T07:21:07"/>
        <d v="2014-05-28T22:00:45"/>
        <d v="2016-02-10T16:20:43"/>
        <d v="2014-05-21T12:51:27"/>
        <d v="2015-03-01T22:34:36"/>
        <d v="2014-06-02T22:07:58"/>
        <d v="2015-03-02T12:59:52"/>
        <d v="2014-11-10T23:28:22"/>
        <d v="2014-07-23T12:36:01"/>
        <d v="2015-03-31T23:30:00"/>
        <d v="2015-10-30T23:04:09"/>
        <d v="2016-03-04T02:07:48"/>
        <d v="2015-01-11T20:53:41"/>
        <d v="2015-10-18T21:41:57"/>
        <d v="2015-10-12T16:34:19"/>
        <d v="2014-08-05T10:07:54"/>
        <d v="2014-09-21T15:11:27"/>
        <d v="2014-12-21T20:01:04"/>
        <d v="2014-08-15T09:22:32"/>
        <d v="2014-05-20T10:40:56"/>
        <d v="2015-12-06T13:47:17"/>
        <d v="2017-01-23T17:25:21"/>
        <d v="2016-12-27T19:26:48"/>
        <d v="2017-01-31T08:24:43"/>
        <d v="2013-03-27T17:17:40"/>
        <d v="2015-02-01T20:00:20"/>
        <d v="2015-12-02T10:50:10"/>
        <d v="2014-04-01T11:00:12"/>
        <d v="2015-02-02T16:31:01"/>
        <d v="2015-06-03T23:23:11"/>
        <d v="2017-03-05T00:15:01"/>
        <d v="2014-09-06T10:11:45"/>
        <d v="2015-07-11T16:17:17"/>
        <d v="2014-07-05T05:39:39"/>
        <d v="2016-08-03T10:36:20"/>
        <d v="2015-08-28T12:38:24"/>
        <d v="2014-03-28T11:06:22"/>
        <d v="2016-11-30T02:03:34"/>
        <d v="2016-09-01T20:55:34"/>
        <d v="2015-06-26T19:29:58"/>
        <d v="2015-04-09T15:14:18"/>
        <d v="2014-04-18T14:52:36"/>
        <d v="2016-09-19T04:38:27"/>
        <d v="2015-12-21T11:24:21"/>
        <d v="2017-01-25T05:58:28"/>
        <d v="2015-09-10T15:11:08"/>
        <d v="2015-02-02T16:49:21"/>
        <d v="2015-03-12T17:31:11"/>
        <d v="2014-07-06T14:54:35"/>
        <d v="2015-08-07T08:52:01"/>
        <d v="2014-05-01T13:06:51"/>
        <d v="2015-11-16T17:08:04"/>
        <d v="2015-09-23T22:14:05"/>
        <d v="2013-11-04T20:00:56"/>
        <d v="2015-04-15T21:40:23"/>
        <d v="2016-06-06T09:37:26"/>
        <d v="2015-09-01T19:33:12"/>
        <d v="2011-01-24T10:40:10"/>
        <d v="2015-06-08T15:33:00"/>
        <d v="2015-10-15T00:01:08"/>
        <d v="2014-05-19T12:24:05"/>
        <d v="2016-12-09T19:18:20"/>
        <d v="2015-11-09T20:21:26"/>
        <d v="2014-07-30T03:37:21"/>
        <d v="2014-11-25T14:27:03"/>
        <d v="2015-06-08T16:58:33"/>
        <d v="2015-03-14T09:59:35"/>
        <d v="2017-01-17T14:17:27"/>
        <d v="2016-10-17T07:15:33"/>
        <d v="2016-09-06T09:15:32"/>
        <d v="2016-01-13T04:20:45"/>
        <d v="2014-09-03T06:25:54"/>
        <d v="2011-05-08T15:06:11"/>
        <d v="2013-08-01T08:40:12"/>
        <d v="2013-08-21T14:17:27"/>
        <d v="2015-10-20T04:23:27"/>
        <d v="2016-10-30T09:01:15"/>
        <d v="2015-07-28T13:15:10"/>
        <d v="2016-07-01T01:33:47"/>
        <d v="2017-03-06T18:45:14"/>
        <d v="2016-09-23T14:50:40"/>
        <d v="2015-01-29T01:32:16"/>
        <d v="2012-11-15T12:52:08"/>
        <d v="2016-11-17T14:25:44"/>
        <d v="2014-05-27T09:22:23"/>
        <d v="2015-04-13T10:18:51"/>
        <d v="2014-08-03T03:21:17"/>
        <d v="2014-10-03T11:56:08"/>
        <d v="2016-02-08T11:09:20"/>
        <d v="2016-01-18T03:33:48"/>
        <d v="2014-11-01T14:08:08"/>
        <d v="2013-04-25T13:23:48"/>
        <d v="2015-07-07T15:44:12"/>
        <d v="2015-09-11T09:30:58"/>
        <d v="2016-01-18T11:26:38"/>
        <d v="2015-04-03T11:34:41"/>
        <d v="2016-10-15T10:34:22"/>
        <d v="2014-09-20T08:56:15"/>
        <d v="2015-11-29T13:01:13"/>
        <d v="2014-11-27T18:03:06"/>
        <d v="2015-03-05T15:19:17"/>
        <d v="2014-06-12T07:46:58"/>
        <d v="2016-02-03T17:19:28"/>
        <d v="2016-02-14T22:02:44"/>
        <d v="2012-11-05T03:23:41"/>
        <d v="2015-05-20T12:28:03"/>
        <d v="2014-11-21T01:34:22"/>
        <d v="2010-07-20T12:38:04"/>
        <d v="2014-10-27T13:26:50"/>
        <d v="2015-01-05T09:22:29"/>
        <d v="2015-02-08T08:32:02"/>
        <d v="2012-10-04T01:21:24"/>
        <d v="2015-05-06T14:45:49"/>
        <d v="2015-03-09T05:42:59"/>
        <d v="2017-03-10T18:47:28"/>
        <d v="2014-07-14T17:31:52"/>
        <d v="2015-09-22T17:13:41"/>
        <d v="2015-06-15T04:43:42"/>
        <d v="2014-02-11T20:22:50"/>
        <d v="2016-07-15T18:06:23"/>
        <d v="2014-05-25T12:57:09"/>
        <d v="2012-06-19T15:03:31"/>
        <d v="2015-04-28T22:27:33"/>
        <d v="2011-11-15T05:49:50"/>
        <d v="2013-02-14T12:27:47"/>
        <d v="2013-02-07T11:42:15"/>
        <d v="2013-05-07T09:33:26"/>
        <d v="2015-10-20T11:57:13"/>
        <d v="2015-05-14T06:09:11"/>
        <d v="2015-03-29T21:09:19"/>
        <d v="2016-04-26T11:57:43"/>
        <d v="2016-12-03T16:13:29"/>
        <d v="2013-10-14T13:22:35"/>
        <d v="2015-02-26T18:31:51"/>
        <d v="2014-11-13T14:28:26"/>
        <d v="2014-05-16T12:05:25"/>
        <d v="2015-02-23T20:03:29"/>
        <d v="2015-09-18T13:36:29"/>
        <d v="2015-02-12T11:23:12"/>
        <d v="2015-03-04T16:44:10"/>
        <d v="2015-03-23T13:56:26"/>
        <d v="2014-11-28T09:20:26"/>
        <d v="2014-12-04T22:43:58"/>
        <d v="2013-08-20T12:08:48"/>
        <d v="2016-01-30T22:13:59"/>
        <d v="2012-02-24T08:42:46"/>
        <d v="2013-10-23T05:35:13"/>
        <d v="2015-08-31T08:47:37"/>
        <d v="2014-06-28T10:52:43"/>
        <d v="2015-10-19T08:00:04"/>
        <d v="2016-03-04T11:25:41"/>
        <d v="2016-11-01T05:41:42"/>
        <d v="2015-02-05T23:14:57"/>
        <d v="2014-06-21T06:52:06"/>
        <d v="2015-12-15T21:09:34"/>
        <d v="2015-04-20T16:39:50"/>
        <d v="2012-09-28T14:41:53"/>
        <d v="2015-11-18T13:38:59"/>
        <d v="2015-01-28T06:14:45"/>
        <d v="2016-06-01T18:36:20"/>
        <d v="2015-03-26T13:59:22"/>
        <d v="2015-05-05T12:39:11"/>
        <d v="2016-01-08T07:51:09"/>
        <d v="2013-03-21T11:00:11"/>
        <d v="2013-02-08T13:35:24"/>
        <d v="2012-10-02T00:40:18"/>
        <d v="2013-10-03T04:57:14"/>
        <d v="2014-11-07T16:09:57"/>
        <d v="2016-07-08T12:08:10"/>
        <d v="2015-03-14T23:19:57"/>
        <d v="2014-01-29T08:33:19"/>
        <d v="2012-03-19T10:31:12"/>
        <d v="2012-06-22T07:33:26"/>
        <d v="2015-06-22T05:47:36"/>
        <d v="2014-09-22T03:47:15"/>
        <d v="2012-11-29T22:44:32"/>
        <d v="2017-01-03T08:46:01"/>
        <d v="2015-09-23T13:27:50"/>
        <d v="2015-01-05T13:36:46"/>
        <d v="2015-09-21T09:48:33"/>
        <d v="2014-07-15T09:20:23"/>
        <d v="2015-11-23T14:17:52"/>
        <d v="2015-03-27T13:57:02"/>
        <d v="2016-12-11T10:31:21"/>
        <d v="2016-10-25T11:26:27"/>
        <d v="2016-12-07T16:49:09"/>
        <d v="2014-11-04T18:59:19"/>
        <d v="2016-12-30T12:54:42"/>
        <d v="2016-02-08T18:57:56"/>
        <d v="2010-09-15T10:25:05"/>
        <d v="2011-11-22T10:12:15"/>
        <d v="2014-02-10T22:33:10"/>
        <d v="2011-10-30T22:06:16"/>
        <d v="2014-10-22T17:02:03"/>
        <d v="2016-08-10T12:00:48"/>
        <d v="2014-12-25T21:56:39"/>
        <d v="2015-07-09T14:00:39"/>
        <d v="2016-08-15T19:16:29"/>
        <d v="2015-05-26T22:32:55"/>
        <d v="2016-04-18T23:19:50"/>
        <d v="2016-10-31T22:06:21"/>
        <d v="2015-05-26T05:39:02"/>
        <d v="2016-04-08T14:12:07"/>
        <d v="2016-05-13T09:57:14"/>
        <d v="2015-07-26T09:05:12"/>
        <d v="2014-04-07T07:11:42"/>
        <d v="2013-07-03T14:49:47"/>
        <d v="2012-07-31T07:29:07"/>
        <d v="2010-12-01T12:10:54"/>
        <d v="2013-11-08T05:24:15"/>
        <d v="2015-10-15T10:49:31"/>
        <d v="2016-03-22T10:45:46"/>
        <d v="2015-09-11T12:43:40"/>
        <d v="2014-07-12T10:08:40"/>
        <d v="2014-09-17T09:29:14"/>
        <d v="2014-11-17T11:21:03"/>
        <d v="2013-12-06T07:31:00"/>
        <d v="2013-06-19T09:25:22"/>
        <d v="2014-11-05T07:35:53"/>
        <d v="2014-05-01T13:40:52"/>
        <d v="2014-10-26T18:10:16"/>
        <d v="2015-04-13T19:16:39"/>
        <d v="2016-08-21T02:29:57"/>
        <d v="2016-10-24T22:14:27"/>
        <d v="2016-02-20T11:59:28"/>
        <d v="2015-03-03T23:37:30"/>
        <d v="2014-01-25T10:25:07"/>
        <d v="2012-11-15T09:36:17"/>
        <d v="2015-03-18T12:30:52"/>
        <d v="2013-04-23T18:30:37"/>
        <d v="2013-06-01T00:13:51"/>
        <d v="2012-02-01T22:47:45"/>
        <d v="2014-10-01T12:58:01"/>
        <d v="2015-05-14T10:25:14"/>
        <d v="2016-01-27T05:52:12"/>
        <d v="2014-07-23T12:32:49"/>
        <d v="2014-10-14T23:39:19"/>
        <d v="2013-10-27T23:41:54"/>
        <d v="2016-10-21T03:44:32"/>
        <d v="2009-09-23T11:24:10"/>
        <d v="2017-03-09T18:49:08"/>
        <d v="2014-05-30T15:31:24"/>
        <d v="2015-09-01T13:02:22"/>
        <d v="2015-12-03T18:56:47"/>
        <d v="2014-10-06T21:22:37"/>
        <d v="2015-08-08T03:47:55"/>
        <d v="2015-07-13T10:41:00"/>
        <d v="2015-10-08T15:57:42"/>
        <d v="2014-09-19T19:44:16"/>
        <d v="2014-07-10T13:41:37"/>
        <d v="2017-01-24T23:51:40"/>
        <d v="2015-10-02T13:01:01"/>
        <d v="2015-04-21T11:56:28"/>
        <d v="2016-01-12T14:47:27"/>
        <d v="2015-01-30T12:07:20"/>
        <d v="2015-05-30T09:21:58"/>
        <d v="2015-02-12T22:21:58"/>
        <d v="2015-11-25T08:23:54"/>
        <d v="2016-09-05T13:50:54"/>
        <d v="2017-02-24T08:00:03"/>
        <d v="2015-01-26T18:16:12"/>
        <d v="2016-12-20T09:57:51"/>
        <d v="2014-04-29T14:00:20"/>
        <d v="2015-03-19T19:41:39"/>
        <d v="2014-07-09T16:27:26"/>
        <d v="2016-06-29T20:27:20"/>
        <d v="2017-02-14T13:49:01"/>
        <d v="2014-07-15T09:59:33"/>
        <d v="2017-02-06T14:00:04"/>
        <d v="2016-06-01T02:20:51"/>
        <d v="2015-06-17T12:11:00"/>
        <d v="2016-07-16T14:09:42"/>
        <d v="2016-11-22T08:59:12"/>
        <d v="2017-02-03T07:48:00"/>
        <d v="2015-10-13T08:50:43"/>
        <d v="2015-09-17T18:32:52"/>
        <d v="2016-02-25T11:39:00"/>
        <d v="2016-10-23T10:00:23"/>
        <d v="2015-06-24T21:29:56"/>
        <d v="2014-12-26T14:39:56"/>
        <d v="2014-08-03T08:27:49"/>
        <d v="2015-06-16T12:12:24"/>
        <d v="2016-11-05T17:00:12"/>
        <d v="2015-02-24T00:28:50"/>
        <d v="2014-05-27T17:02:02"/>
        <d v="2016-03-18T14:43:31"/>
        <d v="2014-08-27T15:52:38"/>
        <d v="2016-04-18T18:56:28"/>
        <d v="2016-11-21T11:03:14"/>
        <d v="2015-10-05T10:16:44"/>
        <d v="2016-01-31T10:54:32"/>
        <d v="2012-06-21T10:34:00"/>
        <d v="2015-04-15T11:01:52"/>
        <d v="2015-12-01T22:07:46"/>
        <d v="2016-02-14T04:38:23"/>
        <d v="2014-06-19T03:14:38"/>
        <d v="2015-12-06T01:50:33"/>
        <d v="2013-02-08T12:07:31"/>
        <d v="2012-08-13T22:13:00"/>
        <d v="2015-06-24T09:40:52"/>
        <d v="2012-01-29T19:29:58"/>
        <d v="2016-07-04T02:10:18"/>
        <d v="2015-05-01T08:45:27"/>
        <d v="2016-09-20T05:05:13"/>
        <d v="2015-02-28T14:52:30"/>
        <d v="2017-02-07T15:59:18"/>
        <d v="2016-03-01T04:19:33"/>
        <d v="2014-09-10T18:41:35"/>
        <d v="2015-12-13T09:48:44"/>
        <d v="2017-01-23T23:51:36"/>
        <d v="2010-06-27T23:28:14"/>
        <d v="2015-01-20T15:19:43"/>
        <d v="2015-10-26T23:03:36"/>
        <d v="2016-09-06T05:11:32"/>
        <d v="2015-11-13T09:51:08"/>
        <d v="2016-03-07T06:13:07"/>
        <d v="2014-08-29T12:04:57"/>
        <d v="2015-03-30T16:07:45"/>
        <d v="2013-01-15T17:59:29"/>
        <d v="2016-09-02T12:04:46"/>
        <d v="2017-01-16T06:48:05"/>
        <d v="2015-01-13T19:43:02"/>
        <d v="2015-11-04T18:36:37"/>
        <d v="2016-06-28T19:09:46"/>
        <d v="2011-05-12T11:02:24"/>
        <d v="2012-08-13T12:02:14"/>
        <d v="2016-02-11T16:37:55"/>
        <d v="2014-07-25T14:48:11"/>
        <d v="2011-09-09T11:07:13"/>
        <d v="2015-04-28T09:06:29"/>
        <d v="2016-08-22T19:17:45"/>
        <d v="2014-11-12T14:35:13"/>
        <d v="2014-12-01T11:05:38"/>
        <d v="2016-12-01T09:53:27"/>
        <d v="2017-01-20T05:49:34"/>
        <d v="2011-01-12T01:44:38"/>
        <d v="2017-01-10T08:24:21"/>
        <d v="2016-01-12T13:10:22"/>
        <d v="2014-10-02T18:04:43"/>
        <d v="2014-07-14T10:41:12"/>
        <d v="2015-02-17T13:15:30"/>
        <d v="2013-01-24T06:14:21"/>
        <d v="2016-04-05T08:19:05"/>
        <d v="2016-03-31T02:59:00"/>
        <d v="2015-05-30T13:39:06"/>
        <d v="2014-12-17T08:01:07"/>
        <d v="2014-08-27T09:03:09"/>
        <d v="2011-08-08T11:12:51"/>
        <d v="2013-09-11T19:31:05"/>
        <d v="2014-05-27T08:44:41"/>
        <d v="2014-11-21T12:01:56"/>
        <d v="2015-07-15T09:59:25"/>
        <d v="2013-02-19T13:03:35"/>
        <d v="2016-03-16T13:45:12"/>
        <d v="2015-03-30T20:25:39"/>
        <d v="2014-10-19T17:00:59"/>
        <d v="2015-02-17T09:05:20"/>
        <d v="2016-05-25T04:32:46"/>
        <d v="2014-08-12T04:18:54"/>
        <d v="2016-02-17T09:00:04"/>
        <d v="2017-02-21T14:41:54"/>
        <d v="2015-05-28T09:22:48"/>
        <d v="2014-06-02T18:42:23"/>
        <d v="2016-10-10T22:15:09"/>
        <d v="2012-12-14T06:45:40"/>
        <d v="2014-10-16T21:57:13"/>
        <d v="2015-08-13T23:39:36"/>
        <d v="2014-08-31T16:29:43"/>
        <d v="2016-11-18T18:23:18"/>
        <d v="2014-08-04T12:40:11"/>
        <d v="2012-04-18T15:15:04"/>
        <d v="2012-10-10T18:46:06"/>
        <d v="2015-03-26T11:28:21"/>
        <d v="2011-11-20T23:16:32"/>
        <d v="2015-11-23T07:13:53"/>
        <d v="2014-12-07T12:45:47"/>
        <d v="2011-11-17T19:00:51"/>
        <d v="2016-11-13T15:01:07"/>
        <d v="2013-05-06T16:13:50"/>
        <d v="2015-10-19T00:15:58"/>
        <d v="2013-12-26T11:09:51"/>
        <d v="2014-07-17T12:25:12"/>
        <d v="2012-08-14T10:18:54"/>
        <d v="2014-06-09T13:56:05"/>
        <d v="2009-08-18T15:29:28"/>
        <d v="2012-02-17T07:17:05"/>
        <d v="2012-09-04T17:00:57"/>
        <d v="2016-10-03T15:31:32"/>
        <d v="2015-10-26T09:49:25"/>
        <d v="2015-07-14T09:37:54"/>
        <d v="2015-09-14T20:30:53"/>
        <d v="2016-07-28T09:14:01"/>
        <d v="2016-11-22T03:01:03"/>
        <d v="2015-11-13T09:01:52"/>
        <d v="2011-11-07T11:53:11"/>
        <d v="2013-08-01T18:32:03"/>
        <d v="2016-05-06T17:33:30"/>
        <d v="2012-11-14T09:24:05"/>
        <d v="2012-04-14T13:44:55"/>
        <d v="2015-12-22T19:02:56"/>
        <d v="2016-02-22T00:06:14"/>
        <d v="2014-08-05T14:46:38"/>
        <d v="2015-09-09T18:21:33"/>
        <d v="2015-11-16T12:25:00"/>
        <d v="2017-02-14T11:01:01"/>
        <d v="2014-11-03T15:33:15"/>
        <d v="2016-06-14T05:48:53"/>
        <d v="2016-01-01T07:56:03"/>
        <d v="2014-04-10T21:18:53"/>
        <d v="2016-05-06T00:21:33"/>
        <d v="2015-06-15T11:28:59"/>
        <d v="2015-05-08T16:36:12"/>
        <d v="2016-04-01T11:55:58"/>
        <d v="2016-07-05T10:00:50"/>
        <d v="2016-11-29T20:03:55"/>
        <d v="2016-01-13T11:45:44"/>
        <d v="2016-03-28T14:54:59"/>
        <d v="2015-01-27T22:02:41"/>
        <d v="2016-12-01T16:03:39"/>
        <d v="2015-07-03T00:03:10"/>
        <d v="2014-08-26T15:43:11"/>
        <d v="2017-03-01T19:43:10"/>
        <d v="2014-08-26T09:19:09"/>
        <d v="2014-04-07T15:35:30"/>
        <d v="2016-10-06T16:11:52"/>
        <d v="2015-05-30T21:06:42"/>
        <d v="2016-10-13T11:12:55"/>
        <d v="2014-04-01T09:55:29"/>
        <d v="2016-07-06T13:01:08"/>
        <d v="2013-06-20T02:01:09"/>
        <d v="2016-08-18T00:41:24"/>
        <d v="2016-11-18T12:30:57"/>
        <d v="2014-11-08T17:21:27"/>
        <d v="2016-08-01T08:45:43"/>
        <d v="2015-03-04T23:01:06"/>
        <d v="2014-11-25T13:54:57"/>
        <d v="2016-11-09T18:00:04"/>
        <d v="2014-01-27T16:11:35"/>
        <d v="2015-03-01T13:04:04"/>
        <d v="2015-01-15T11:42:23"/>
        <d v="2015-06-08T22:04:52"/>
        <d v="2015-06-24T22:27:54"/>
        <d v="2014-07-16T09:00:22"/>
        <d v="2013-03-14T22:02:20"/>
        <d v="2014-07-15T16:50:34"/>
        <d v="2014-10-31T12:59:05"/>
        <d v="2015-05-30T21:20:51"/>
        <d v="2012-03-29T19:13:43"/>
        <d v="2015-08-01T22:03:47"/>
        <d v="2014-10-09T14:13:23"/>
        <d v="2015-09-25T11:06:58"/>
        <d v="2015-07-22T11:55:13"/>
        <d v="2015-08-06T08:56:47"/>
        <d v="2016-05-22T10:45:26"/>
        <d v="2014-02-16T10:55:30"/>
        <d v="2016-06-19T08:14:41"/>
        <d v="2016-04-04T21:04:53"/>
        <d v="2016-09-15T10:33:59"/>
        <d v="2015-11-28T18:29:22"/>
        <d v="2013-12-02T13:03:58"/>
        <d v="2014-11-10T16:59:50"/>
        <d v="2014-08-02T07:31:18"/>
        <d v="2015-06-18T10:05:59"/>
        <d v="2016-10-21T21:36:30"/>
        <d v="2015-04-20T13:48:46"/>
        <d v="2014-09-03T08:17:00"/>
        <d v="2014-09-27T17:15:55"/>
        <d v="2015-02-15T17:35:47"/>
        <d v="2014-10-21T00:59:58"/>
        <d v="2016-11-28T16:00:33"/>
        <d v="2016-08-20T07:50:28"/>
        <d v="2015-07-19T22:06:16"/>
        <d v="2015-11-17T16:05:50"/>
        <d v="2016-08-19T13:51:05"/>
        <d v="2016-11-01T00:18:40"/>
        <d v="2015-11-13T18:36:10"/>
        <d v="2015-06-14T17:00:15"/>
        <d v="2016-06-02T11:44:28"/>
        <d v="2016-11-26T13:18:51"/>
        <d v="2016-02-09T12:37:33"/>
        <d v="2014-08-22T13:00:15"/>
        <d v="2015-05-12T01:07:56"/>
        <d v="2015-05-11T08:24:18"/>
        <d v="2015-01-28T10:37:59"/>
        <d v="2013-01-08T16:40:01"/>
        <d v="2014-10-01T20:12:42"/>
        <d v="2017-01-06T08:23:31"/>
        <d v="2013-06-24T08:02:38"/>
        <d v="2016-02-26T07:01:20"/>
        <d v="2015-01-29T14:17:35"/>
        <d v="2015-01-13T14:14:20"/>
        <d v="2015-03-19T07:48:48"/>
        <d v="2014-10-30T09:40:52"/>
        <d v="2014-07-21T14:24:03"/>
        <d v="2017-01-31T16:57:58"/>
        <d v="2014-12-09T11:41:23"/>
        <d v="2015-06-23T00:46:37"/>
        <d v="2015-08-31T13:17:38"/>
        <d v="2016-11-14T18:42:36"/>
        <d v="2016-07-13T15:08:45"/>
        <d v="2014-06-23T09:54:40"/>
        <d v="2015-12-01T00:37:27"/>
        <d v="2016-02-23T08:27:36"/>
        <d v="2015-07-02T16:33:43"/>
        <d v="2014-07-14T08:04:40"/>
        <d v="2016-09-01T12:15:45"/>
        <d v="2016-09-01T00:27:04"/>
        <d v="2015-09-16T16:51:50"/>
        <d v="2014-09-14T21:14:15"/>
        <d v="2015-02-17T10:00:28"/>
        <d v="2014-10-22T19:41:30"/>
        <d v="2012-02-10T17:36:27"/>
        <d v="2015-12-10T16:07:03"/>
        <d v="2014-09-09T12:43:14"/>
        <d v="2014-04-24T19:07:48"/>
        <d v="2015-05-11T08:08:57"/>
        <d v="2014-09-05T03:12:02"/>
        <d v="2015-06-10T16:08:55"/>
        <d v="2014-01-22T19:08:24"/>
        <d v="2012-08-28T16:54:54"/>
        <d v="2012-08-13T05:24:43"/>
        <d v="2011-03-24T17:02:18"/>
        <d v="2012-07-23T12:32:14"/>
        <d v="2016-04-13T07:40:48"/>
        <d v="2015-10-14T08:18:38"/>
        <d v="2016-08-03T19:35:09"/>
        <d v="2016-12-07T13:05:00"/>
        <d v="2012-06-25T10:45:17"/>
        <d v="2014-10-22T08:01:41"/>
        <d v="2014-10-15T11:16:31"/>
        <d v="2015-06-10T12:50:49"/>
        <d v="2015-07-07T13:35:23"/>
        <d v="2016-03-17T12:43:26"/>
        <d v="2016-06-07T17:42:17"/>
        <d v="2017-02-24T15:29:37"/>
        <d v="2015-07-13T07:25:39"/>
        <d v="2015-03-12T20:12:42"/>
        <d v="2015-04-06T09:24:35"/>
        <d v="2014-09-16T09:58:59"/>
        <d v="2014-11-12T18:25:11"/>
        <d v="2016-05-06T06:42:12"/>
        <d v="2012-03-09T13:19:38"/>
        <d v="2014-09-05T12:49:03"/>
        <d v="2016-09-23T18:24:06"/>
        <d v="2014-08-04T12:49:24"/>
        <d v="2016-01-19T11:00:27"/>
        <d v="2015-12-01T14:00:56"/>
        <d v="2015-12-14T22:00:11"/>
        <d v="2014-03-14T12:18:15"/>
        <d v="2012-02-13T09:17:15"/>
        <d v="2011-09-13T14:56:40"/>
        <d v="2014-11-15T00:50:28"/>
        <d v="2016-03-24T13:40:21"/>
        <d v="2014-08-20T17:19:43"/>
        <d v="2015-08-07T20:27:43"/>
        <d v="2014-07-15T12:20:08"/>
        <d v="2015-04-30T15:26:11"/>
        <d v="2014-10-26T13:18:47"/>
        <d v="2015-05-28T00:55:54"/>
        <d v="2012-08-04T00:47:45"/>
        <d v="2012-07-26T10:33:45"/>
        <d v="2015-11-05T16:28:22"/>
        <d v="2016-08-30T08:58:37"/>
        <d v="2014-10-29T10:20:01"/>
        <d v="2016-08-21T23:45:04"/>
        <d v="2017-03-01T10:42:27"/>
        <d v="2013-09-16T07:01:43"/>
        <d v="2015-08-18T08:20:40"/>
        <d v="2014-11-18T19:29:45"/>
        <d v="2012-04-24T12:46:08"/>
        <d v="2015-04-01T16:02:41"/>
        <d v="2015-07-03T18:44:42"/>
        <d v="2016-06-27T15:01:43"/>
        <d v="2017-01-06T23:54:57"/>
        <d v="2015-11-20T12:42:05"/>
        <d v="2014-08-08T16:13:14"/>
        <d v="2016-11-29T16:01:40"/>
        <d v="2014-07-08T12:57:31"/>
        <d v="2012-02-21T19:22:35"/>
        <d v="2014-03-06T11:39:45"/>
        <d v="2016-11-15T07:34:34"/>
        <d v="2014-03-26T19:58:38"/>
        <d v="2014-05-24T09:25:50"/>
        <d v="2016-09-20T14:11:55"/>
        <d v="2016-12-19T09:16:37"/>
        <d v="2013-10-25T17:00:14"/>
        <d v="2016-11-02T18:07:53"/>
        <d v="2016-12-21T14:51:53"/>
        <d v="2014-06-17T08:59:06"/>
        <d v="2015-01-07T09:04:31"/>
        <d v="2014-05-12T07:44:03"/>
        <d v="2016-11-18T13:11:49"/>
        <d v="2015-09-21T06:45:33"/>
        <d v="2016-01-11T13:30:11"/>
        <d v="2014-11-17T22:32:21"/>
        <d v="2015-07-19T15:01:15"/>
        <d v="2015-07-26T11:34:42"/>
        <d v="2015-01-23T14:34:04"/>
        <d v="2014-09-27T15:25:08"/>
        <d v="2015-07-26T17:52:09"/>
        <d v="2014-11-19T11:58:36"/>
        <d v="2014-10-11T14:34:49"/>
        <d v="2016-09-16T09:43:16"/>
        <d v="2014-10-22T15:57:29"/>
        <d v="2016-10-12T05:10:53"/>
        <d v="2015-01-13T15:46:34"/>
        <d v="2015-04-09T07:21:50"/>
        <d v="2015-01-30T17:02:35"/>
        <d v="2016-10-06T07:29:27"/>
        <d v="2016-07-25T00:41:21"/>
        <d v="2016-09-14T01:22:31"/>
        <d v="2014-10-27T07:40:40"/>
        <d v="2014-10-07T20:58:00"/>
        <d v="2013-04-04T07:26:49"/>
        <d v="2013-07-11T12:50:44"/>
        <d v="2014-07-31T09:16:24"/>
        <d v="2014-07-04T19:19:32"/>
        <d v="2016-02-09T07:42:39"/>
        <d v="2015-08-30T15:12:39"/>
        <d v="2016-06-07T07:01:23"/>
        <d v="2017-01-09T18:45:19"/>
        <d v="2016-02-26T18:26:02"/>
        <d v="2017-01-26T18:58:54"/>
        <d v="2014-10-06T11:48:44"/>
        <d v="2016-08-08T10:15:06"/>
        <d v="2015-10-07T21:27:19"/>
        <d v="2016-11-08T10:15:52"/>
        <d v="2014-05-15T09:37:44"/>
        <d v="2016-12-09T17:06:00"/>
        <d v="2014-03-21T10:01:54"/>
        <d v="2016-04-19T07:35:36"/>
        <d v="2015-03-01T20:01:30"/>
        <d v="2015-08-27T12:58:10"/>
        <d v="2016-06-14T13:25:40"/>
        <d v="2014-07-23T21:00:10"/>
        <d v="2012-09-11T18:58:59"/>
        <d v="2014-08-27T06:43:13"/>
        <d v="2015-09-17T08:52:58"/>
        <d v="2013-03-18T06:59:35"/>
        <d v="2015-09-25T20:10:40"/>
        <d v="2016-11-27T23:05:46"/>
        <d v="2015-06-09T15:27:21"/>
        <d v="2016-09-15T00:55:41"/>
        <d v="2017-01-07T10:20:30"/>
        <d v="2015-02-10T06:07:43"/>
        <d v="2017-02-09T19:58:35"/>
        <d v="2016-01-05T13:44:56"/>
        <d v="2016-05-23T17:25:54"/>
        <d v="2016-04-01T09:03:37"/>
        <d v="2015-06-23T21:51:29"/>
        <d v="2015-04-12T09:59:04"/>
        <d v="2016-04-21T03:02:18"/>
        <d v="2014-06-01T11:07:05"/>
        <d v="2014-08-18T07:00:56"/>
        <d v="2013-05-07T07:34:51"/>
        <d v="2011-05-18T19:14:26"/>
        <d v="2013-12-03T20:24:21"/>
        <d v="2013-11-11T10:14:43"/>
        <d v="2014-10-14T11:42:25"/>
        <d v="2013-11-19T22:13:24"/>
        <d v="2013-02-26T07:19:23"/>
        <d v="2014-08-18T10:45:19"/>
        <d v="2012-09-10T10:08:09"/>
        <d v="2015-04-20T11:25:38"/>
        <d v="2015-03-17T12:10:33"/>
        <d v="2014-07-11T11:12:18"/>
        <d v="2014-12-11T10:37:32"/>
        <d v="2014-07-09T17:10:22"/>
        <d v="2012-04-04T21:20:19"/>
        <d v="2017-01-07T01:16:47"/>
        <d v="2015-12-01T17:13:30"/>
        <d v="2016-11-02T08:00:23"/>
        <d v="2016-03-11T02:54:24"/>
        <d v="2016-02-13T10:06:15"/>
        <d v="2015-02-25T21:43:06"/>
        <d v="2014-07-23T09:25:31"/>
        <d v="2012-01-13T16:03:51"/>
        <d v="2016-06-22T09:58:28"/>
        <d v="2015-07-03T13:17:13"/>
        <d v="2015-12-02T02:38:51"/>
        <d v="2012-02-20T11:37:32"/>
        <d v="2011-10-24T08:46:44"/>
        <d v="2016-06-28T16:00:04"/>
        <d v="2013-04-25T10:18:34"/>
        <d v="2017-03-01T10:50:08"/>
        <d v="2014-12-05T12:14:58"/>
        <d v="2016-05-03T08:25:10"/>
        <d v="2014-05-08T08:05:25"/>
        <d v="2012-09-26T20:21:53"/>
        <d v="2013-09-18T13:30:18"/>
        <d v="2016-07-19T17:54:51"/>
        <d v="2013-02-18T23:08:59"/>
        <d v="2014-04-09T14:45:19"/>
        <d v="2015-12-23T08:27:34"/>
        <d v="2016-10-04T12:00:08"/>
        <d v="2014-02-13T13:58:29"/>
        <d v="2015-01-29T08:00:59"/>
        <d v="2014-02-24T14:10:33"/>
        <d v="2015-08-20T18:23:36"/>
        <d v="2014-11-11T14:07:04"/>
        <d v="2016-02-07T09:18:05"/>
        <d v="2015-03-13T20:51:57"/>
        <d v="2014-06-05T17:07:12"/>
        <d v="2014-09-05T13:13:41"/>
        <d v="2016-06-30T16:17:33"/>
        <d v="2014-09-10T17:23:43"/>
        <d v="2014-08-26T21:22:19"/>
        <d v="2014-08-21T06:37:02"/>
        <d v="2013-12-03T16:01:27"/>
        <d v="2014-10-10T06:50:40"/>
        <d v="2015-04-13T14:11:27"/>
        <d v="2014-10-20T11:00:47"/>
        <d v="2017-02-20T02:24:20"/>
        <d v="2015-01-09T04:11:17"/>
        <d v="2016-11-23T14:25:13"/>
        <d v="2014-09-02T08:48:56"/>
        <d v="2015-05-12T12:24:44"/>
        <d v="2016-09-02T02:19:25"/>
        <d v="2016-01-04T17:36:10"/>
        <d v="2014-07-09T01:48:43"/>
        <d v="2016-05-17T22:19:09"/>
        <d v="2016-01-22T12:33:07"/>
        <d v="2016-11-18T18:45:50"/>
        <d v="2014-10-14T05:35:08"/>
        <d v="2016-03-15T22:39:48"/>
        <d v="2015-03-10T16:58:54"/>
        <d v="2016-03-06T23:04:51"/>
        <d v="2014-03-12T08:15:46"/>
        <d v="2014-09-09T17:26:00"/>
        <d v="2012-10-30T17:54:56"/>
        <d v="2015-01-06T10:11:18"/>
        <d v="2016-08-10T18:16:58"/>
        <d v="2016-12-12T20:54:47"/>
        <d v="2016-11-22T18:15:09"/>
        <d v="2015-04-17T17:18:14"/>
        <d v="2016-02-27T17:09:14"/>
        <d v="2015-08-13T13:41:03"/>
        <d v="2014-06-03T20:59:56"/>
        <d v="2016-04-19T09:02:42"/>
        <d v="2016-10-04T04:43:06"/>
        <d v="2013-04-15T06:22:43"/>
        <d v="2017-02-06T10:03:27"/>
        <d v="2014-10-31T01:03:14"/>
        <d v="2014-10-23T18:01:46"/>
        <d v="2014-01-07T09:04:22"/>
        <d v="2014-09-09T10:38:28"/>
        <d v="2016-09-21T15:36:04"/>
        <d v="2016-09-12T09:15:19"/>
        <d v="2016-05-16T04:00:28"/>
        <d v="2014-10-14T14:30:00"/>
        <d v="2017-01-01T15:45:31"/>
        <d v="2015-04-21T09:45:25"/>
        <d v="2016-06-01T00:38:29"/>
        <d v="2015-09-28T12:24:55"/>
        <d v="2016-03-31T08:39:09"/>
        <d v="2016-01-19T07:48:09"/>
        <d v="2014-09-23T04:17:59"/>
        <d v="2013-09-09T08:33:35"/>
        <d v="2014-04-02T06:30:10"/>
        <d v="2014-07-22T16:00:40"/>
        <d v="2015-11-24T15:35:43"/>
        <d v="2014-11-11T11:21:00"/>
        <d v="2015-02-10T12:49:11"/>
        <d v="2017-02-03T22:50:08"/>
        <d v="2014-10-15T18:22:14"/>
        <d v="2014-07-22T17:32:28"/>
        <d v="2014-07-08T09:56:49"/>
        <d v="2012-06-14T23:42:31"/>
        <d v="2016-06-08T09:11:10"/>
        <d v="2016-06-30T17:04:50"/>
        <d v="2014-09-17T01:04:43"/>
        <d v="2015-04-29T09:34:19"/>
        <d v="2015-03-27T15:54:00"/>
        <d v="2014-10-28T10:35:53"/>
        <d v="2015-08-03T09:57:51"/>
        <d v="2015-09-05T05:23:04"/>
        <d v="2016-04-19T19:53:21"/>
        <d v="2013-08-13T07:07:20"/>
        <d v="2014-11-06T10:45:04"/>
        <d v="2015-11-03T22:54:56"/>
        <d v="2014-12-16T14:29:19"/>
        <d v="2016-05-02T22:01:31"/>
        <d v="2013-04-17T06:08:19"/>
        <d v="2012-04-20T13:01:58"/>
        <d v="2015-07-15T10:14:18"/>
        <d v="2015-12-11T13:46:42"/>
        <d v="2016-12-22T16:04:55"/>
        <d v="2014-06-30T18:29:40"/>
        <d v="2011-09-14T09:22:07"/>
        <d v="2014-12-17T04:30:47"/>
        <d v="2013-04-09T07:54:44"/>
        <d v="2016-07-19T15:52:19"/>
        <d v="2011-12-27T11:43:00"/>
        <d v="2016-05-17T07:57:14"/>
        <d v="2016-03-08T09:16:31"/>
        <d v="2015-10-15T05:53:29"/>
        <d v="2014-08-12T00:14:57"/>
        <d v="2013-07-10T06:00:15"/>
        <d v="2015-07-14T07:40:48"/>
        <d v="2014-07-15T07:56:40"/>
        <d v="2015-02-12T15:37:23"/>
        <d v="2016-02-29T10:41:35"/>
        <d v="2015-11-24T15:47:48"/>
        <d v="2017-01-11T22:40:05"/>
        <d v="2016-02-02T11:01:54"/>
        <d v="2014-12-11T19:02:52"/>
        <d v="2015-06-20T12:43:48"/>
        <d v="2012-01-25T13:14:45"/>
        <d v="2014-12-14T13:39:19"/>
        <d v="2015-04-21T16:47:58"/>
        <d v="2014-04-01T08:01:30"/>
        <d v="2016-08-23T11:00:21"/>
        <d v="2013-11-25T02:00:29"/>
        <d v="2015-10-15T06:20:00"/>
        <d v="2016-09-30T09:25:38"/>
        <d v="2015-02-28T11:19:25"/>
        <d v="2014-07-01T18:58:19"/>
        <d v="2014-09-30T06:59:59"/>
        <d v="2015-01-28T18:01:34"/>
        <d v="2017-01-21T10:33:50"/>
        <d v="2017-01-10T11:52:15"/>
        <d v="2014-10-16T15:08:44"/>
        <d v="2015-02-18T10:54:11"/>
        <d v="2015-05-04T13:32:31"/>
        <d v="2014-09-05T01:00:45"/>
        <d v="2015-01-16T10:48:49"/>
        <d v="2015-09-01T09:02:54"/>
        <d v="2014-11-08T10:41:46"/>
        <d v="2012-04-21T00:31:21"/>
        <d v="2014-07-11T20:04:23"/>
        <d v="2014-07-09T18:48:54"/>
        <d v="2015-04-10T19:45:04"/>
        <d v="2014-09-17T13:55:39"/>
        <d v="2015-11-19T14:01:19"/>
        <d v="2013-01-16T08:21:49"/>
        <d v="2010-01-16T16:04:52"/>
        <d v="2015-11-10T08:48:16"/>
        <d v="2013-12-07T18:39:58"/>
        <d v="2015-01-05T17:22:29"/>
        <d v="2014-03-25T13:11:07"/>
        <d v="2015-11-16T22:38:46"/>
        <d v="2016-03-13T18:02:57"/>
        <d v="2016-05-30T14:20:14"/>
        <d v="2015-03-24T15:05:38"/>
        <d v="2014-11-05T11:27:15"/>
        <d v="2014-08-12T08:01:08"/>
        <d v="2016-09-10T08:32:50"/>
        <d v="2014-11-02T18:42:26"/>
        <d v="2015-04-29T10:17:15"/>
        <d v="2014-09-08T06:16:18"/>
        <d v="2011-03-21T22:21:13"/>
        <d v="2012-08-15T12:40:03"/>
        <d v="2016-01-15T10:20:32"/>
        <d v="2015-12-21T13:00:49"/>
        <d v="2016-10-19T08:43:32"/>
        <d v="2015-03-18T19:40:10"/>
        <d v="2016-01-28T00:45:36"/>
        <d v="2014-10-21T08:04:04"/>
        <d v="2014-06-02T10:29:55"/>
        <d v="2016-06-12T22:20:14"/>
        <d v="2014-11-16T02:52:47"/>
        <d v="2015-07-17T08:15:47"/>
        <d v="2015-03-03T17:00:37"/>
        <d v="2016-02-29T01:50:25"/>
        <d v="2015-07-10T09:27:10"/>
        <d v="2015-01-27T14:06:04"/>
        <d v="2012-05-21T22:03:13"/>
        <d v="2013-09-01T18:06:49"/>
        <d v="2016-11-14T22:30:33"/>
        <d v="2016-05-17T14:38:41"/>
        <d v="2013-09-09T11:00:52"/>
        <d v="2011-07-08T14:12:50"/>
        <d v="2015-09-28T14:40:04"/>
        <d v="2014-01-15T16:43:20"/>
        <d v="2016-10-26T08:16:34"/>
        <d v="2012-03-26T18:35:01"/>
        <d v="2016-07-01T09:41:45"/>
        <d v="2015-10-06T08:13:09"/>
        <d v="2016-11-18T03:20:15"/>
        <d v="2015-02-12T13:30:02"/>
        <d v="2016-04-29T12:32:09"/>
        <d v="2014-10-10T11:47:59"/>
        <d v="2016-09-19T02:57:43"/>
        <d v="2014-11-30T23:16:04"/>
        <d v="2014-06-12T20:47:07"/>
        <d v="2016-05-14T03:41:35"/>
        <d v="2017-02-12T12:22:02"/>
        <d v="2015-06-02T18:40:46"/>
        <d v="2013-10-12T07:19:08"/>
        <d v="2015-12-03T19:55:37"/>
        <d v="2017-01-10T20:19:05"/>
        <d v="2016-03-15T08:00:50"/>
        <d v="2016-04-20T09:41:12"/>
        <d v="2015-02-25T15:55:59"/>
        <d v="2014-12-19T22:11:05"/>
        <d v="2016-02-24T11:59:16"/>
        <d v="2014-05-14T01:04:10"/>
        <d v="2016-05-20T08:30:46"/>
        <d v="2014-06-03T09:49:43"/>
        <d v="2012-11-07T16:23:42"/>
        <d v="2016-05-17T11:02:46"/>
        <d v="2014-05-22T13:21:54"/>
        <d v="2015-01-30T02:08:41"/>
        <d v="2014-03-17T14:59:41"/>
        <d v="2015-01-03T12:55:42"/>
        <d v="2016-01-18T06:04:39"/>
        <d v="2016-09-13T09:12:32"/>
        <d v="2014-10-22T23:19:05"/>
        <d v="2017-02-01T07:51:19"/>
        <d v="2014-10-24T09:31:55"/>
        <d v="2015-06-17T13:35:39"/>
        <d v="2016-06-21T06:38:03"/>
        <d v="2015-10-22T16:13:39"/>
        <d v="2013-04-30T14:55:13"/>
        <d v="2013-07-09T16:24:59"/>
        <d v="2015-08-03T16:49:03"/>
        <d v="2015-02-10T14:43:15"/>
        <d v="2015-11-18T10:27:01"/>
        <d v="2016-05-24T10:06:23"/>
        <d v="2014-06-10T04:09:11"/>
        <d v="2016-10-08T04:05:37"/>
        <d v="2016-01-25T07:56:16"/>
        <d v="2016-11-02T08:05:15"/>
        <d v="2015-11-02T23:12:20"/>
        <d v="2012-05-09T23:24:52"/>
        <d v="2016-02-23T07:01:02"/>
        <d v="2016-12-24T11:05:43"/>
        <d v="2014-06-10T08:31:03"/>
        <d v="2014-10-29T06:00:45"/>
        <d v="2016-10-18T01:45:43"/>
        <d v="2015-12-09T02:36:13"/>
        <d v="2014-12-02T01:54:13"/>
        <d v="2013-10-28T06:39:23"/>
        <d v="2016-01-05T20:00:53"/>
        <d v="2013-03-18T12:15:42"/>
        <d v="2015-12-02T17:19:51"/>
        <d v="2015-04-08T19:01:16"/>
        <d v="2016-12-12T11:49:08"/>
        <d v="2014-11-05T12:30:29"/>
        <d v="2016-06-13T00:49:59"/>
        <d v="2014-07-31T17:06:36"/>
        <d v="2016-12-04T14:12:50"/>
        <d v="2016-02-25T17:16:56"/>
        <d v="2016-03-15T00:26:04"/>
        <d v="2016-02-12T01:38:53"/>
        <d v="2015-03-15T17:56:12"/>
        <d v="2015-11-30T10:12:33"/>
        <d v="2016-02-22T06:52:07"/>
        <d v="2016-01-25T15:36:40"/>
        <d v="2015-02-26T10:42:10"/>
        <d v="2015-01-23T20:51:10"/>
        <d v="2016-08-29T21:35:41"/>
        <d v="2015-02-09T00:32:54"/>
        <d v="2014-07-11T10:12:03"/>
        <d v="2015-02-02T17:40:15"/>
        <d v="2015-04-23T21:21:00"/>
        <d v="2014-08-21T13:16:13"/>
        <d v="2014-05-18T22:38:49"/>
        <d v="2015-04-28T10:04:54"/>
        <d v="2016-03-04T09:36:51"/>
        <d v="2015-02-27T10:19:54"/>
        <d v="2017-02-19T00:29:20"/>
        <d v="2017-03-02T10:22:46"/>
        <d v="2016-03-31T01:41:41"/>
        <d v="2014-05-20T09:47:20"/>
        <d v="2015-04-13T14:45:12"/>
        <d v="2014-05-12T09:38:47"/>
        <d v="2015-06-08T08:00:23"/>
        <d v="2013-12-04T22:09:05"/>
        <d v="2014-08-25T04:24:30"/>
        <d v="2014-09-22T12:46:04"/>
        <d v="2015-08-23T07:46:33"/>
        <d v="2016-03-30T12:44:25"/>
        <d v="2011-07-26T11:02:33"/>
        <d v="2014-03-05T11:19:39"/>
        <d v="2016-12-21T22:37:48"/>
        <d v="2015-05-11T23:01:56"/>
        <d v="2015-04-24T02:18:52"/>
        <d v="2017-01-31T09:02:35"/>
        <d v="2013-08-02T14:30:06"/>
        <d v="2016-07-05T10:41:49"/>
        <d v="2015-10-20T13:00:19"/>
        <d v="2015-05-06T02:02:55"/>
        <d v="2013-12-12T16:21:14"/>
        <d v="2015-09-02T10:01:55"/>
        <d v="2015-05-14T10:37:23"/>
        <d v="2015-08-31T05:55:20"/>
        <d v="2014-10-01T06:30:20"/>
        <d v="2015-10-04T22:03:21"/>
        <d v="2014-05-12T03:50:21"/>
        <d v="2014-08-25T10:24:24"/>
        <d v="2014-08-12T11:38:15"/>
        <d v="2015-09-28T11:17:07"/>
        <d v="2015-08-24T14:34:24"/>
        <d v="2015-03-04T16:10:05"/>
        <d v="2015-07-05T18:33:53"/>
        <d v="2016-09-02T13:10:31"/>
        <d v="2016-06-15T14:42:26"/>
        <d v="2014-12-01T10:54:50"/>
        <d v="2016-11-21T08:59:03"/>
        <d v="2014-11-21T14:16:00"/>
        <d v="2014-07-07T23:30:28"/>
        <d v="2015-01-26T21:19:55"/>
        <d v="2014-08-12T02:37:22"/>
        <d v="2014-07-23T09:57:03"/>
        <d v="2015-04-23T15:23:39"/>
        <d v="2012-03-02T18:03:42"/>
        <d v="2017-02-07T20:54:44"/>
        <d v="2015-07-14T02:46:49"/>
        <d v="2015-07-06T10:50:32"/>
        <d v="2015-09-03T22:00:42"/>
        <d v="2015-03-26T11:22:37"/>
        <d v="2014-12-08T07:44:07"/>
        <d v="2011-11-11T12:17:29"/>
        <d v="2014-02-03T19:30:50"/>
        <d v="2016-11-22T09:55:27"/>
        <d v="2014-12-29T16:14:52"/>
        <d v="2016-09-02T19:11:47"/>
        <d v="2015-05-19T13:03:35"/>
        <d v="2016-10-09T17:09:28"/>
        <d v="2015-02-14T14:00:37"/>
        <d v="2014-11-21T02:42:21"/>
        <d v="2015-12-22T16:22:18"/>
        <d v="2014-06-30T15:57:05"/>
        <d v="2014-07-11T11:20:48"/>
        <d v="2016-04-07T07:57:12"/>
        <d v="2016-05-01T13:23:04"/>
        <d v="2011-12-05T05:33:36"/>
        <d v="2015-03-09T11:42:49"/>
        <d v="2014-04-15T08:10:35"/>
        <d v="2011-09-26T13:16:39"/>
        <d v="2015-10-01T16:43:08"/>
        <d v="2015-06-18T00:37:04"/>
        <d v="2015-01-17T19:40:47"/>
        <d v="2015-04-27T18:13:17"/>
        <d v="2015-07-14T08:50:40"/>
        <d v="2014-08-13T06:02:11"/>
        <d v="2014-01-06T13:58:17"/>
        <d v="2014-07-18T03:04:10"/>
        <d v="2014-07-17T15:44:12"/>
        <d v="2016-01-24T17:05:09"/>
        <d v="2016-08-30T09:25:34"/>
        <d v="2016-11-20T17:33:03"/>
        <d v="2015-10-21T21:07:26"/>
        <d v="2014-07-23T09:10:50"/>
        <d v="2016-11-26T21:59:34"/>
        <d v="2015-11-25T10:41:59"/>
        <d v="2016-05-05T11:19:57"/>
        <d v="2015-03-12T21:07:13"/>
        <d v="2014-09-23T13:30:07"/>
        <d v="2015-09-25T16:32:52"/>
        <d v="2015-01-27T05:19:12"/>
        <d v="2015-11-20T07:27:17"/>
        <d v="2014-08-03T11:56:32"/>
        <d v="2015-05-11T22:25:46"/>
        <d v="2015-11-03T09:00:07"/>
        <d v="2016-12-08T01:12:49"/>
        <d v="2013-09-19T06:13:06"/>
        <d v="2014-07-08T17:13:48"/>
        <d v="2015-04-18T20:31:16"/>
        <d v="2016-03-09T12:41:57"/>
        <d v="2015-05-18T12:24:38"/>
        <d v="2011-11-23T12:35:09"/>
        <d v="2016-01-19T13:09:29"/>
        <d v="2016-07-28T11:00:09"/>
        <d v="2015-09-17T17:06:57"/>
        <d v="2013-04-23T09:38:11"/>
        <d v="2014-12-12T20:36:34"/>
        <d v="2015-03-11T16:27:28"/>
        <d v="2014-11-20T12:13:31"/>
        <d v="2014-11-19T19:12:11"/>
        <d v="2014-07-10T16:43:42"/>
        <d v="2016-03-23T00:32:52"/>
        <d v="2016-05-16T11:02:00"/>
        <d v="2013-05-22T23:28:23"/>
        <d v="2015-03-31T10:00:51"/>
        <d v="2016-09-29T17:43:54"/>
        <d v="2016-06-22T12:55:32"/>
        <d v="2016-11-28T13:25:15"/>
        <d v="2015-02-03T13:47:59"/>
        <d v="2015-02-12T03:28:43"/>
        <d v="2017-01-05T10:38:55"/>
        <d v="2015-02-23T13:25:49"/>
        <d v="2015-11-19T05:46:41"/>
        <d v="2015-03-18T15:41:10"/>
        <d v="2016-06-30T15:13:14"/>
        <d v="2015-04-22T07:02:09"/>
        <d v="2016-09-14T23:28:13"/>
        <d v="2014-11-27T09:22:29"/>
        <d v="2017-01-22T22:43:42"/>
        <d v="2015-09-16T10:19:37"/>
        <d v="2011-06-10T21:02:21"/>
        <d v="2014-11-17T12:30:45"/>
        <d v="2015-02-20T11:45:19"/>
        <d v="2015-06-22T07:02:10"/>
        <d v="2015-03-19T19:40:38"/>
        <d v="2017-01-27T17:05:18"/>
        <d v="2014-07-18T14:10:17"/>
        <d v="2015-01-08T12:26:21"/>
        <d v="2016-12-07T12:00:53"/>
        <d v="2015-03-31T13:23:47"/>
        <d v="2014-08-15T16:20:45"/>
        <d v="2016-12-22T05:47:58"/>
        <d v="2016-11-02T17:53:03"/>
        <d v="2016-11-04T05:01:08"/>
        <d v="2014-08-06T14:30:02"/>
        <d v="2014-01-02T18:07:25"/>
        <d v="2016-12-28T14:57:06"/>
        <d v="2015-04-17T11:01:00"/>
        <d v="2016-04-29T10:43:05"/>
        <d v="2016-03-08T16:11:59"/>
        <d v="2016-02-21T20:34:16"/>
        <d v="2015-04-20T00:04:15"/>
        <d v="2014-01-21T13:01:17"/>
        <d v="2016-06-17T12:32:18"/>
        <d v="2015-10-01T05:57:28"/>
        <d v="2016-12-01T10:34:06"/>
        <d v="2014-12-01T13:00:28"/>
        <d v="2014-11-12T14:43:48"/>
        <d v="2016-01-20T22:06:37"/>
        <d v="2014-05-20T19:12:08"/>
        <d v="2015-06-02T00:02:38"/>
        <d v="2016-04-13T08:30:09"/>
        <d v="2014-07-15T06:58:18"/>
        <d v="2016-05-12T07:39:32"/>
        <d v="2015-05-12T04:05:53"/>
        <d v="2015-02-13T13:31:59"/>
        <d v="2016-02-23T03:11:38"/>
        <d v="2015-03-24T10:01:58"/>
        <d v="2014-01-04T05:41:32"/>
        <d v="2015-07-09T09:33:37"/>
        <d v="2016-04-28T20:23:33"/>
        <d v="2016-01-02T04:43:33"/>
        <d v="2016-08-30T08:24:45"/>
        <d v="2015-09-13T06:41:29"/>
        <d v="2016-03-20T02:12:01"/>
        <d v="2016-05-18T06:59:50"/>
        <d v="2017-02-08T13:00:35"/>
        <d v="2014-11-09T21:48:45"/>
        <d v="2015-02-20T08:25:26"/>
        <d v="2016-03-23T07:55:11"/>
        <d v="2017-02-08T04:44:48"/>
        <d v="2016-10-01T06:50:55"/>
        <d v="2015-09-08T08:51:52"/>
        <d v="2015-07-22T13:05:56"/>
        <d v="2015-01-30T14:33:49"/>
        <d v="2014-04-01T00:38:31"/>
        <d v="2015-10-14T13:59:56"/>
        <d v="2015-04-22T11:03:29"/>
        <d v="2014-07-28T14:09:38"/>
        <d v="2016-07-23T10:01:25"/>
        <d v="2015-03-18T11:33:02"/>
        <d v="2015-06-05T16:15:35"/>
        <d v="2013-08-14T11:56:20"/>
        <d v="2015-07-23T09:05:19"/>
        <d v="2014-11-04T04:58:54"/>
        <d v="2016-10-02T02:49:07"/>
        <d v="2015-07-27T18:18:50"/>
        <d v="2014-08-07T13:48:38"/>
        <d v="2015-02-03T22:40:47"/>
        <d v="2016-07-10T13:54:22"/>
        <d v="2014-09-12T09:10:36"/>
        <d v="2015-11-30T08:46:10"/>
        <d v="2014-07-21T12:18:21"/>
        <d v="2014-12-03T15:14:16"/>
        <d v="2015-08-14T07:53:13"/>
        <d v="2015-06-28T22:27:37"/>
        <d v="2017-03-01T22:59:20"/>
        <d v="2016-11-01T04:32:05"/>
        <d v="2016-05-29T09:45:23"/>
        <d v="2015-12-03T17:55:41"/>
        <d v="2016-06-09T17:49:58"/>
        <d v="2014-03-11T05:07:28"/>
        <d v="2015-03-26T21:53:02"/>
        <d v="2013-10-16T05:39:08"/>
        <d v="2015-05-15T07:00:55"/>
        <d v="2016-02-10T12:34:47"/>
        <d v="2014-06-10T13:40:11"/>
        <d v="2016-12-30T15:06:06"/>
        <d v="2015-07-01T00:10:41"/>
        <d v="2015-11-12T20:01:39"/>
        <d v="2017-02-09T01:33:26"/>
        <d v="2012-12-18T12:25:39"/>
        <d v="2016-11-02T16:36:43"/>
        <d v="2015-05-16T16:06:20"/>
        <d v="2017-01-02T09:55:59"/>
        <d v="2015-06-29T19:24:57"/>
        <d v="2014-10-14T01:11:30"/>
        <d v="2013-06-20T17:06:22"/>
        <d v="2016-06-07T09:02:20"/>
        <d v="2014-06-18T21:43:24"/>
        <d v="2017-02-01T10:31:28"/>
        <d v="2015-11-14T09:41:24"/>
        <d v="2015-06-16T11:51:19"/>
        <d v="2015-07-25T04:33:16"/>
        <d v="2015-08-10T10:40:29"/>
        <d v="2014-07-29T15:17:20"/>
        <d v="2016-06-08T17:15:33"/>
        <d v="2016-05-09T17:03:34"/>
        <d v="2016-01-26T01:25:01"/>
        <d v="2014-06-25T16:15:02"/>
        <d v="2017-01-10T18:28:18"/>
        <d v="2015-11-13T18:16:40"/>
        <d v="2014-06-13T15:08:09"/>
        <d v="2016-08-22T10:04:20"/>
        <d v="2015-07-13T12:22:49"/>
        <d v="2016-11-04T08:04:47"/>
        <d v="2016-12-27T18:09:49"/>
        <d v="2014-10-17T00:23:21"/>
        <d v="2016-06-28T11:21:04"/>
        <d v="2015-02-17T22:45:32"/>
        <d v="2013-07-11T07:15:20"/>
        <d v="2016-04-14T09:18:28"/>
        <d v="2017-01-24T08:14:22"/>
        <d v="2015-06-18T14:14:16"/>
        <d v="2014-07-18T13:58:18"/>
        <d v="2016-06-06T09:00:58"/>
        <d v="2016-11-01T10:01:37"/>
        <d v="2014-10-09T00:18:50"/>
        <d v="2015-09-29T08:59:43"/>
        <d v="2016-05-29T23:39:06"/>
        <d v="2015-01-09T15:58:29"/>
        <d v="2015-04-21T16:28:38"/>
        <d v="2015-10-13T05:02:26"/>
        <d v="2014-07-17T13:55:03"/>
        <d v="2015-11-26T13:17:39"/>
        <d v="2016-03-04T13:49:02"/>
        <d v="2014-04-28T17:24:01"/>
        <d v="2015-08-29T00:35:34"/>
        <d v="2015-03-02T13:39:05"/>
        <d v="2015-11-13T00:47:40"/>
        <d v="2015-04-19T07:13:11"/>
        <d v="2016-03-04T11:41:56"/>
        <d v="2015-10-12T10:12:15"/>
        <d v="2016-02-12T16:25:16"/>
        <d v="2016-10-26T13:15:19"/>
        <d v="2016-07-18T06:05:54"/>
        <d v="2014-12-27T01:12:21"/>
        <d v="2014-04-15T00:58:51"/>
        <d v="2015-09-05T00:39:46"/>
        <d v="2015-09-16T10:35:52"/>
        <d v="2013-04-25T02:45:23"/>
        <d v="2015-11-19T13:20:09"/>
        <d v="2016-07-05T08:00:03"/>
        <d v="2016-08-04T01:05:00"/>
        <d v="2016-02-15T00:04:57"/>
        <d v="2017-03-01T19:40:11"/>
        <d v="2012-12-21T14:29:34"/>
        <d v="2014-06-19T05:21:31"/>
        <d v="2016-08-30T15:52:52"/>
        <d v="2016-06-09T23:28:57"/>
        <d v="2014-12-01T15:51:58"/>
        <d v="2016-04-09T16:49:51"/>
        <d v="2014-08-23T19:51:40"/>
        <d v="2017-01-11T00:28:53"/>
        <d v="2014-10-15T01:05:48"/>
        <d v="2013-10-14T06:01:01"/>
        <d v="2015-09-08T13:00:21"/>
        <d v="2016-01-15T01:21:51"/>
        <d v="2016-11-23T11:58:57"/>
        <d v="2015-07-13T12:37:08"/>
        <d v="2016-05-24T04:25:45"/>
        <d v="2015-10-27T16:55:45"/>
        <d v="2016-07-05T10:34:37"/>
        <d v="2015-07-04T10:09:30"/>
        <d v="2013-07-31T06:53:40"/>
        <d v="2012-04-10T14:20:08"/>
        <d v="2011-01-25T17:20:30"/>
        <d v="2016-06-08T11:32:14"/>
        <d v="2012-12-12T14:00:24"/>
        <d v="2016-06-14T23:55:08"/>
        <d v="2015-08-10T01:31:09"/>
        <d v="2015-04-03T09:34:53"/>
        <d v="2016-06-13T09:35:23"/>
        <d v="2014-11-25T00:17:44"/>
        <d v="2014-05-02T16:37:19"/>
        <d v="2014-12-04T12:43:21"/>
        <d v="2015-07-30T09:53:44"/>
        <d v="2017-01-13T19:26:00"/>
        <d v="2014-02-21T21:15:27"/>
        <d v="2014-09-17T13:00:32"/>
        <d v="2014-08-14T07:59:55"/>
        <d v="2016-11-15T07:58:35"/>
        <d v="2014-07-14T12:49:08"/>
        <d v="2015-08-20T22:21:31"/>
        <d v="2016-03-07T20:16:04"/>
        <d v="2016-03-06T16:36:36"/>
        <d v="2015-02-20T11:07:15"/>
        <d v="2015-06-13T07:25:35"/>
        <d v="2016-04-21T19:09:10"/>
        <d v="2015-12-03T17:00:51"/>
        <d v="2015-12-07T22:57:52"/>
        <d v="2015-08-27T17:04:14"/>
        <d v="2015-05-11T10:05:32"/>
        <d v="2014-10-27T18:40:44"/>
        <d v="2014-09-26T09:36:30"/>
        <d v="2015-04-17T10:25:00"/>
        <d v="2015-06-02T08:21:15"/>
        <d v="2015-12-24T02:45:52"/>
        <d v="2015-05-10T23:38:46"/>
        <d v="2015-08-25T13:09:25"/>
        <d v="2016-08-13T18:50:30"/>
        <d v="2014-10-03T15:31:38"/>
        <d v="2014-08-12T12:10:23"/>
        <d v="2016-08-11T04:21:47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Carriel" refreshedDate="43366.553170254629" createdVersion="6" refreshedVersion="6" minRefreshableVersion="3" recordCount="4114" xr:uid="{29498F89-DAB7-4BF7-9DA4-ABB77042F71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gory" numFmtId="0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.5"/>
    <n v="4.5712530712530715"/>
    <x v="0"/>
    <s v="tabletop games"/>
    <x v="0"/>
    <d v="2017-03-12T2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"/>
    <n v="138.66871165644173"/>
    <x v="1"/>
    <s v="hardware"/>
    <x v="1"/>
    <d v="2016-10-13T15:59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"/>
    <n v="21.666666666666668"/>
    <x v="2"/>
    <s v="plays"/>
    <x v="2"/>
    <d v="2016-03-28T09:50:29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x v="0"/>
    <n v="0"/>
    <x v="1"/>
    <s v="food/food trucks"/>
    <n v="0"/>
    <e v="#DIV/0!"/>
    <x v="3"/>
    <s v="food trucks"/>
    <x v="3"/>
    <d v="2014-08-08T15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"/>
    <n v="10"/>
    <x v="4"/>
    <s v="electronic music"/>
    <x v="4"/>
    <d v="2015-05-15T13:49:39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"/>
    <n v="10"/>
    <x v="4"/>
    <s v="metal"/>
    <x v="5"/>
    <d v="2015-07-10T13:09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.3319999999999"/>
    <n v="42.73322081575246"/>
    <x v="4"/>
    <s v="rock"/>
    <x v="6"/>
    <d v="2014-09-03T12:48:27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.3"/>
    <n v="3.25"/>
    <x v="2"/>
    <s v="plays"/>
    <x v="7"/>
    <d v="2016-10-13T14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"/>
    <n v="13"/>
    <x v="5"/>
    <s v="television"/>
    <x v="8"/>
    <d v="2016-01-25T13:00:3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x v="0"/>
    <n v="0"/>
    <x v="1"/>
    <s v="photography/nature"/>
    <n v="0"/>
    <e v="#DIV/0!"/>
    <x v="6"/>
    <s v="nature"/>
    <x v="9"/>
    <d v="2017-02-23T04:14:4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.24"/>
    <n v="21.2"/>
    <x v="4"/>
    <s v="rock"/>
    <x v="10"/>
    <d v="2015-06-08T20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x v="0"/>
    <n v="0"/>
    <x v="1"/>
    <s v="photography/places"/>
    <n v="0"/>
    <e v="#DIV/0!"/>
    <x v="6"/>
    <s v="places"/>
    <x v="11"/>
    <d v="2015-03-27T18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.2"/>
    <n v="7.5"/>
    <x v="6"/>
    <s v="photobooks"/>
    <x v="12"/>
    <d v="2015-10-05T12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.1599999999999999"/>
    <n v="7.25"/>
    <x v="4"/>
    <s v="classical music"/>
    <x v="13"/>
    <d v="2013-07-29T20:32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.6"/>
    <n v="4.9230769230769234"/>
    <x v="7"/>
    <s v="nonfiction"/>
    <x v="14"/>
    <d v="2013-09-29T04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0"/>
    <n v="35"/>
    <x v="0"/>
    <s v="film &amp; video/shorts"/>
    <n v="27.02"/>
    <n v="38.6"/>
    <x v="5"/>
    <s v="shorts"/>
    <x v="15"/>
    <d v="2016-09-01T11:32:0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x v="0"/>
    <n v="0"/>
    <x v="1"/>
    <s v="journalism/audio"/>
    <n v="0"/>
    <e v="#DIV/0!"/>
    <x v="8"/>
    <s v="audio"/>
    <x v="16"/>
    <d v="2014-07-30T19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.5"/>
    <n v="25"/>
    <x v="2"/>
    <s v="plays"/>
    <x v="17"/>
    <d v="2016-03-03T1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.4"/>
    <n v="23.333333333333332"/>
    <x v="2"/>
    <s v="plays"/>
    <x v="18"/>
    <d v="2016-05-15T17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x v="0"/>
    <n v="0"/>
    <x v="1"/>
    <s v="games/mobile games"/>
    <n v="0"/>
    <e v="#DIV/0!"/>
    <x v="0"/>
    <s v="mobile games"/>
    <x v="19"/>
    <d v="2015-02-28T18:42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0"/>
    <n v="2"/>
    <x v="0"/>
    <s v="technology/wearables"/>
    <n v="1.4428571428571428"/>
    <n v="50.5"/>
    <x v="1"/>
    <s v="wearables"/>
    <x v="20"/>
    <d v="2016-11-24T17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.7142857142857142"/>
    <n v="8.5714285714285712"/>
    <x v="2"/>
    <s v="plays"/>
    <x v="21"/>
    <d v="2016-03-13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0"/>
    <n v="36"/>
    <x v="0"/>
    <s v="music/pop"/>
    <n v="12.5375"/>
    <n v="27.861111111111111"/>
    <x v="4"/>
    <s v="pop"/>
    <x v="22"/>
    <d v="2016-04-30T15:59:00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x v="0"/>
    <n v="0"/>
    <x v="1"/>
    <s v="games/video games"/>
    <n v="0"/>
    <e v="#DIV/0!"/>
    <x v="0"/>
    <s v="video games"/>
    <x v="23"/>
    <d v="2015-11-17T13:04:5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.9"/>
    <n v="19.333333333333332"/>
    <x v="6"/>
    <s v="photobooks"/>
    <x v="24"/>
    <d v="2017-02-11T06:09:3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.55"/>
    <n v="51.666666666666664"/>
    <x v="6"/>
    <s v="photobooks"/>
    <x v="25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.85"/>
    <n v="35.4"/>
    <x v="6"/>
    <s v="photobooks"/>
    <x v="26"/>
    <d v="2016-03-11T17:34:05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x v="0"/>
    <n v="2"/>
    <x v="1"/>
    <s v="games/video games"/>
    <n v="0.02"/>
    <n v="1"/>
    <x v="0"/>
    <s v="video games"/>
    <x v="27"/>
    <d v="2015-04-02T10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.65"/>
    <n v="41.607142857142854"/>
    <x v="0"/>
    <s v="tabletop games"/>
    <x v="28"/>
    <d v="2017-01-05T13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.24"/>
    <n v="8.8571428571428577"/>
    <x v="2"/>
    <s v="plays"/>
    <x v="29"/>
    <d v="2015-03-31T16:59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.29"/>
    <n v="43"/>
    <x v="2"/>
    <s v="musical"/>
    <x v="30"/>
    <d v="2014-09-25T15:16: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.8"/>
    <n v="12"/>
    <x v="2"/>
    <s v="plays"/>
    <x v="31"/>
    <d v="2016-05-10T15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"/>
    <n v="20"/>
    <x v="2"/>
    <s v="plays"/>
    <x v="32"/>
    <d v="2016-12-05T08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x v="0"/>
    <n v="1"/>
    <x v="1"/>
    <s v="theater/plays"/>
    <n v="0.1"/>
    <n v="10"/>
    <x v="2"/>
    <s v="plays"/>
    <x v="33"/>
    <d v="2014-08-10T10:45:0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.25"/>
    <n v="75"/>
    <x v="2"/>
    <s v="plays"/>
    <x v="34"/>
    <d v="2016-05-27T11:46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.8613861386138613"/>
    <n v="19.266666666666666"/>
    <x v="2"/>
    <s v="plays"/>
    <x v="35"/>
    <d v="2015-12-04T13:29:0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x v="0"/>
    <n v="3"/>
    <x v="1"/>
    <s v="publishing/translations"/>
    <n v="2.7272727272727271E-2"/>
    <n v="1"/>
    <x v="7"/>
    <s v="translations"/>
    <x v="36"/>
    <d v="2016-06-28T10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.8271818181818182"/>
    <n v="15.035357142857142"/>
    <x v="4"/>
    <s v="electronic music"/>
    <x v="37"/>
    <d v="2013-01-16T14:19:2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.4079999999999999"/>
    <n v="23.153846153846153"/>
    <x v="4"/>
    <s v="indie rock"/>
    <x v="38"/>
    <d v="2011-09-26T22:59:00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x v="0"/>
    <n v="0"/>
    <x v="1"/>
    <s v="technology/web"/>
    <n v="0"/>
    <e v="#DIV/0!"/>
    <x v="1"/>
    <s v="web"/>
    <x v="39"/>
    <d v="2015-10-26T16:25:5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.2"/>
    <n v="22.5"/>
    <x v="4"/>
    <s v="rock"/>
    <x v="40"/>
    <d v="2012-09-14T19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x v="0"/>
    <n v="52"/>
    <x v="0"/>
    <s v="technology/space exploration"/>
    <n v="9.56"/>
    <n v="27.576923076923077"/>
    <x v="1"/>
    <s v="space exploration"/>
    <x v="41"/>
    <d v="2016-11-09T14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.4666666666666668"/>
    <n v="21.555555555555557"/>
    <x v="1"/>
    <s v="space exploration"/>
    <x v="42"/>
    <d v="2015-11-26T14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.3"/>
    <n v="16.25"/>
    <x v="2"/>
    <s v="plays"/>
    <x v="43"/>
    <d v="2016-11-01T18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.5333333333333334"/>
    <n v="13.529411764705882"/>
    <x v="2"/>
    <s v="plays"/>
    <x v="44"/>
    <d v="2015-12-20T05:59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x v="0"/>
    <n v="2"/>
    <x v="1"/>
    <s v="theater/plays"/>
    <n v="0.13333333333333333"/>
    <n v="10"/>
    <x v="2"/>
    <s v="plays"/>
    <x v="45"/>
    <d v="2015-05-28T10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x v="0"/>
    <n v="3"/>
    <x v="1"/>
    <s v="theater/plays"/>
    <n v="0.1"/>
    <n v="5"/>
    <x v="2"/>
    <s v="plays"/>
    <x v="46"/>
    <d v="2014-07-30T14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x v="0"/>
    <n v="2"/>
    <x v="1"/>
    <s v="theater/plays"/>
    <n v="0.02"/>
    <n v="1.5"/>
    <x v="2"/>
    <s v="plays"/>
    <x v="47"/>
    <d v="2015-11-14T17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"/>
    <n v="21.857142857142858"/>
    <x v="4"/>
    <s v="rock"/>
    <x v="48"/>
    <d v="2017-03-02T10:49:11"/>
  </r>
  <r>
    <n v="1062"/>
    <s v="RETURNING AT A LATER DATE"/>
    <s v="SEE US ON PATREON www.badgirlartwork.com"/>
    <n v="199"/>
    <n v="190"/>
    <x v="2"/>
    <x v="0"/>
    <s v="USD"/>
    <n v="1468351341"/>
    <n v="1467746541"/>
    <x v="0"/>
    <n v="4"/>
    <x v="1"/>
    <s v="journalism/audio"/>
    <n v="0.95477386934673369"/>
    <n v="47.5"/>
    <x v="8"/>
    <s v="audio"/>
    <x v="49"/>
    <d v="2016-07-12T13:22:21"/>
  </r>
  <r>
    <n v="3122"/>
    <s v="be back soon (Canceled)"/>
    <s v="cancelled until further notice"/>
    <n v="199"/>
    <n v="116"/>
    <x v="2"/>
    <x v="0"/>
    <s v="USD"/>
    <n v="1478733732"/>
    <n v="1478298132"/>
    <x v="0"/>
    <n v="2"/>
    <x v="1"/>
    <s v="theater/spaces"/>
    <n v="0.58291457286432158"/>
    <n v="58"/>
    <x v="2"/>
    <s v="spaces"/>
    <x v="50"/>
    <d v="2016-11-09T17:22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.0249999999999999"/>
    <n v="15.76923076923077"/>
    <x v="5"/>
    <s v="shorts"/>
    <x v="51"/>
    <d v="2015-02-22T05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x v="0"/>
    <n v="0"/>
    <x v="1"/>
    <s v="film &amp; video/drama"/>
    <n v="0"/>
    <e v="#DIV/0!"/>
    <x v="5"/>
    <s v="drama"/>
    <x v="52"/>
    <d v="2016-04-08T16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x v="0"/>
    <n v="2"/>
    <x v="1"/>
    <s v="games/video games"/>
    <n v="0.125"/>
    <n v="12.5"/>
    <x v="0"/>
    <s v="video games"/>
    <x v="53"/>
    <d v="2016-04-10T12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"/>
    <n v="40"/>
    <x v="7"/>
    <s v="nonfiction"/>
    <x v="54"/>
    <d v="2016-02-15T01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.9849999999999999"/>
    <n v="35.117647058823529"/>
    <x v="0"/>
    <s v="tabletop games"/>
    <x v="55"/>
    <d v="2016-11-22T14:28:2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x v="0"/>
    <n v="0"/>
    <x v="1"/>
    <s v="technology/web"/>
    <n v="0"/>
    <e v="#DIV/0!"/>
    <x v="1"/>
    <s v="web"/>
    <x v="56"/>
    <d v="2016-04-30T16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.36"/>
    <n v="13.6"/>
    <x v="2"/>
    <s v="plays"/>
    <x v="57"/>
    <d v="2016-02-25T18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x v="0"/>
    <n v="1"/>
    <x v="1"/>
    <s v="theater/plays"/>
    <n v="0.05"/>
    <n v="10"/>
    <x v="2"/>
    <s v="plays"/>
    <x v="58"/>
    <d v="2015-09-18T21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e v="#DIV/0!"/>
    <x v="2"/>
    <s v="plays"/>
    <x v="59"/>
    <d v="2017-04-03T09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x v="0"/>
    <n v="9"/>
    <x v="1"/>
    <s v="theater/musical"/>
    <n v="0.65"/>
    <n v="14.444444444444445"/>
    <x v="2"/>
    <s v="musical"/>
    <x v="60"/>
    <d v="2015-06-10T03:58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.385"/>
    <n v="30.777777777777779"/>
    <x v="2"/>
    <s v="plays"/>
    <x v="61"/>
    <d v="2015-12-02T14:59:2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"/>
    <n v="22.222222222222221"/>
    <x v="2"/>
    <s v="plays"/>
    <x v="62"/>
    <d v="2016-04-17T17:3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.0049999999999999"/>
    <n v="18.272727272727273"/>
    <x v="2"/>
    <s v="plays"/>
    <x v="63"/>
    <d v="2015-04-29T17:00:00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.1"/>
    <n v="105"/>
    <x v="2"/>
    <s v="plays"/>
    <x v="64"/>
    <d v="2015-06-22T11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.6"/>
    <n v="40"/>
    <x v="2"/>
    <s v="plays"/>
    <x v="65"/>
    <d v="2016-04-21T16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x v="0"/>
    <n v="4"/>
    <x v="1"/>
    <s v="theater/plays"/>
    <n v="0.35"/>
    <n v="17.5"/>
    <x v="2"/>
    <s v="plays"/>
    <x v="66"/>
    <d v="2015-02-14T05:2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.0954545454545455"/>
    <n v="20.083333333333332"/>
    <x v="2"/>
    <s v="plays"/>
    <x v="67"/>
    <d v="2015-05-31T17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.04"/>
    <n v="26"/>
    <x v="2"/>
    <s v="plays"/>
    <x v="68"/>
    <d v="2016-12-21T05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.04"/>
    <n v="21.666666666666668"/>
    <x v="5"/>
    <s v="shorts"/>
    <x v="69"/>
    <d v="2014-04-07T11:13:4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x v="0"/>
    <n v="0"/>
    <x v="1"/>
    <s v="technology/web"/>
    <n v="0"/>
    <e v="#DIV/0!"/>
    <x v="1"/>
    <s v="web"/>
    <x v="70"/>
    <d v="2015-11-22T14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.38"/>
    <n v="33.055555555555557"/>
    <x v="7"/>
    <s v="nonfiction"/>
    <x v="71"/>
    <d v="2012-12-05T19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x v="0"/>
    <n v="28"/>
    <x v="0"/>
    <s v="music/metal"/>
    <n v="2.1800000000000002"/>
    <n v="19.464285714285715"/>
    <x v="4"/>
    <s v="metal"/>
    <x v="72"/>
    <d v="2016-10-25T1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.42"/>
    <n v="24.2"/>
    <x v="2"/>
    <s v="plays"/>
    <x v="73"/>
    <d v="2015-06-12T08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x v="0"/>
    <n v="2"/>
    <x v="1"/>
    <s v="games/video games"/>
    <n v="8.0000000000000002E-3"/>
    <n v="1"/>
    <x v="0"/>
    <s v="video games"/>
    <x v="74"/>
    <d v="2014-01-28T09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0.48"/>
    <n v="30"/>
    <x v="3"/>
    <s v="small batch"/>
    <x v="75"/>
    <d v="2017-03-20T12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.5640000000000001"/>
    <n v="30.076923076923077"/>
    <x v="4"/>
    <s v="classical music"/>
    <x v="76"/>
    <d v="2011-01-01T21:00:0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x v="0"/>
    <n v="14"/>
    <x v="0"/>
    <s v="theater/plays"/>
    <n v="2.42"/>
    <n v="43.214285714285715"/>
    <x v="2"/>
    <s v="plays"/>
    <x v="77"/>
    <d v="2016-08-07T12:38:29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x v="0"/>
    <n v="3"/>
    <x v="1"/>
    <s v="theater/plays"/>
    <n v="0.32"/>
    <n v="26.666666666666668"/>
    <x v="2"/>
    <s v="plays"/>
    <x v="78"/>
    <d v="2015-09-24T08:10:4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"/>
    <n v="27.777777777777779"/>
    <x v="2"/>
    <s v="plays"/>
    <x v="79"/>
    <d v="2016-04-05T02:34: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.1200000000000001"/>
    <n v="11.666666666666666"/>
    <x v="2"/>
    <s v="plays"/>
    <x v="80"/>
    <d v="2016-02-18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.4"/>
    <n v="35"/>
    <x v="2"/>
    <s v="plays"/>
    <x v="81"/>
    <d v="2015-04-24T15:52: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"/>
    <n v="31.25"/>
    <x v="2"/>
    <s v="plays"/>
    <x v="82"/>
    <d v="2015-05-30T14:11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.02"/>
    <n v="29.705882352941178"/>
    <x v="2"/>
    <s v="plays"/>
    <x v="83"/>
    <d v="2015-07-10T12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.5"/>
    <n v="41.666666666666664"/>
    <x v="2"/>
    <s v="plays"/>
    <x v="84"/>
    <d v="2016-07-15T15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.004"/>
    <n v="31.375"/>
    <x v="2"/>
    <s v="plays"/>
    <x v="85"/>
    <d v="2015-04-11T13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.84"/>
    <n v="30.666666666666668"/>
    <x v="2"/>
    <s v="plays"/>
    <x v="86"/>
    <d v="2016-02-13T13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"/>
    <n v="11.363636363636363"/>
    <x v="2"/>
    <s v="plays"/>
    <x v="87"/>
    <d v="2014-12-23T15:08:4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.3"/>
    <n v="43.421052631578945"/>
    <x v="2"/>
    <s v="plays"/>
    <x v="88"/>
    <d v="2016-05-31T05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.2799999999999998"/>
    <n v="57"/>
    <x v="2"/>
    <s v="plays"/>
    <x v="89"/>
    <d v="2015-03-12T13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.08"/>
    <n v="38.571428571428569"/>
    <x v="2"/>
    <s v="plays"/>
    <x v="90"/>
    <d v="2016-08-01T07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x v="0"/>
    <n v="4"/>
    <x v="1"/>
    <s v="theater/plays"/>
    <n v="7.5999999999999998E-2"/>
    <n v="4.75"/>
    <x v="2"/>
    <s v="plays"/>
    <x v="91"/>
    <d v="2015-01-28T07:04:3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x v="0"/>
    <n v="0"/>
    <x v="1"/>
    <s v="theater/plays"/>
    <n v="0"/>
    <e v="#DIV/0!"/>
    <x v="2"/>
    <s v="plays"/>
    <x v="92"/>
    <d v="2017-01-27T12:54:0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x v="0"/>
    <n v="0"/>
    <x v="1"/>
    <s v="theater/plays"/>
    <n v="0"/>
    <e v="#DIV/0!"/>
    <x v="2"/>
    <s v="plays"/>
    <x v="93"/>
    <d v="2014-10-24T20:59:50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x v="0"/>
    <n v="0"/>
    <x v="1"/>
    <s v="games/mobile games"/>
    <n v="0"/>
    <e v="#DIV/0!"/>
    <x v="0"/>
    <s v="mobile games"/>
    <x v="94"/>
    <d v="2014-06-16T00:50:0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.5333333333333334"/>
    <n v="30.666666666666668"/>
    <x v="5"/>
    <s v="shorts"/>
    <x v="95"/>
    <d v="2011-12-27T11:35:5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.2533333333333334"/>
    <n v="41.777777777777779"/>
    <x v="5"/>
    <s v="documentary"/>
    <x v="96"/>
    <d v="2016-04-05T1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.0333333333333334"/>
    <n v="28.181818181818183"/>
    <x v="4"/>
    <s v="rock"/>
    <x v="97"/>
    <d v="2012-02-14T13:4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"/>
    <n v="18.75"/>
    <x v="4"/>
    <s v="metal"/>
    <x v="98"/>
    <d v="2015-04-14T13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"/>
    <n v="30"/>
    <x v="4"/>
    <s v="metal"/>
    <x v="99"/>
    <d v="2015-02-16T13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x v="0"/>
    <n v="4"/>
    <x v="1"/>
    <s v="games/video games"/>
    <n v="0.14083333333333334"/>
    <n v="10.5625"/>
    <x v="0"/>
    <s v="video games"/>
    <x v="100"/>
    <d v="2016-02-11T17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.25"/>
    <n v="53.571428571428569"/>
    <x v="7"/>
    <s v="nonfiction"/>
    <x v="101"/>
    <d v="2014-07-14T13:32:39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x v="0"/>
    <n v="11"/>
    <x v="0"/>
    <s v="music/rock"/>
    <n v="1"/>
    <n v="27.272727272727273"/>
    <x v="4"/>
    <s v="rock"/>
    <x v="102"/>
    <d v="2014-01-31T13:01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.0033333333333334"/>
    <n v="37.625"/>
    <x v="4"/>
    <s v="rock"/>
    <x v="103"/>
    <d v="2012-10-17T14:17:3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"/>
    <n v="27.272727272727273"/>
    <x v="4"/>
    <s v="indie rock"/>
    <x v="104"/>
    <d v="2013-04-15T16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.0566666666666666"/>
    <n v="22.642857142857142"/>
    <x v="4"/>
    <s v="electronic music"/>
    <x v="105"/>
    <d v="2015-07-23T12:02:2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.85"/>
    <n v="50.454545454545453"/>
    <x v="4"/>
    <s v="rock"/>
    <x v="106"/>
    <d v="2011-07-25T00:5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.5016666666666665"/>
    <n v="75.035714285714292"/>
    <x v="4"/>
    <s v="rock"/>
    <x v="107"/>
    <d v="2011-02-05T18:46:4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.82"/>
    <n v="34.125"/>
    <x v="3"/>
    <s v="small batch"/>
    <x v="108"/>
    <d v="2016-04-20T12:45:5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.3344333333333334"/>
    <n v="25.020624999999999"/>
    <x v="4"/>
    <s v="indie rock"/>
    <x v="109"/>
    <d v="2012-07-27T2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.6566666666666667"/>
    <n v="26.566666666666666"/>
    <x v="4"/>
    <s v="indie rock"/>
    <x v="110"/>
    <d v="2012-04-22T10:59: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.64"/>
    <n v="10.040816326530612"/>
    <x v="1"/>
    <s v="space exploration"/>
    <x v="111"/>
    <d v="2015-02-19T14:45:4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.0333333333333334"/>
    <n v="18.235294117647058"/>
    <x v="1"/>
    <s v="hardware"/>
    <x v="112"/>
    <d v="2015-03-11T17:45:5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"/>
    <n v="30"/>
    <x v="2"/>
    <s v="musical"/>
    <x v="113"/>
    <d v="2015-01-23T21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.577466666666667"/>
    <n v="23.275254237288134"/>
    <x v="2"/>
    <s v="spaces"/>
    <x v="114"/>
    <d v="2014-10-03T05:29:3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0"/>
    <n v="25"/>
    <x v="0"/>
    <s v="theater/spaces"/>
    <n v="1.2366666666666666"/>
    <n v="14.84"/>
    <x v="2"/>
    <s v="spaces"/>
    <x v="115"/>
    <d v="2015-12-23T16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x v="0"/>
    <n v="0"/>
    <x v="1"/>
    <s v="theater/spaces"/>
    <n v="0"/>
    <e v="#DIV/0!"/>
    <x v="2"/>
    <s v="spaces"/>
    <x v="116"/>
    <d v="2015-03-01T19:04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.75"/>
    <n v="29.166666666666668"/>
    <x v="2"/>
    <s v="plays"/>
    <x v="117"/>
    <d v="2014-10-07T12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x v="0"/>
    <n v="20"/>
    <x v="0"/>
    <s v="theater/plays"/>
    <n v="2.89"/>
    <n v="43.35"/>
    <x v="2"/>
    <s v="plays"/>
    <x v="118"/>
    <d v="2016-06-08T07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.2833333333333334"/>
    <n v="27.5"/>
    <x v="2"/>
    <s v="plays"/>
    <x v="119"/>
    <d v="2016-08-13T17:29: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.1333333333333333"/>
    <n v="20"/>
    <x v="2"/>
    <s v="plays"/>
    <x v="120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.04"/>
    <n v="52"/>
    <x v="2"/>
    <s v="plays"/>
    <x v="121"/>
    <d v="2014-10-26T21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.23"/>
    <n v="46.125"/>
    <x v="2"/>
    <s v="plays"/>
    <x v="122"/>
    <d v="2016-06-25T18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x v="0"/>
    <n v="17"/>
    <x v="0"/>
    <s v="theater/plays"/>
    <n v="2.5066666666666668"/>
    <n v="44.235294117647058"/>
    <x v="2"/>
    <s v="plays"/>
    <x v="123"/>
    <d v="2016-08-24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.3633666666666666"/>
    <n v="15.148518518518518"/>
    <x v="2"/>
    <s v="plays"/>
    <x v="124"/>
    <d v="2016-05-31T10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.27"/>
    <n v="25.4"/>
    <x v="2"/>
    <s v="plays"/>
    <x v="125"/>
    <d v="2016-02-18T15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.4333333333333333"/>
    <n v="21.5"/>
    <x v="2"/>
    <s v="plays"/>
    <x v="126"/>
    <d v="2015-07-05T09:38:3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x v="0"/>
    <n v="0"/>
    <x v="1"/>
    <s v="theater/plays"/>
    <n v="0"/>
    <e v="#DIV/0!"/>
    <x v="2"/>
    <s v="plays"/>
    <x v="127"/>
    <d v="2014-11-20T16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x v="0"/>
    <n v="6"/>
    <x v="1"/>
    <s v="theater/plays"/>
    <n v="0.28666666666666668"/>
    <n v="14.333333333333334"/>
    <x v="2"/>
    <s v="plays"/>
    <x v="128"/>
    <d v="2016-07-21T09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.4888888888888889"/>
    <n v="15.129032258064516"/>
    <x v="2"/>
    <s v="plays"/>
    <x v="129"/>
    <d v="2016-03-13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.2912912912912913"/>
    <n v="30.714285714285715"/>
    <x v="2"/>
    <s v="plays"/>
    <x v="130"/>
    <d v="2015-11-30T16:3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.0172910662824208"/>
    <n v="25.214285714285715"/>
    <x v="1"/>
    <s v="space exploration"/>
    <x v="131"/>
    <d v="2015-01-15T15:54:5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.1714285714285715"/>
    <n v="51.25"/>
    <x v="5"/>
    <s v="television"/>
    <x v="132"/>
    <d v="2015-01-01T01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.3142857142857143"/>
    <n v="21.904761904761905"/>
    <x v="5"/>
    <s v="shorts"/>
    <x v="133"/>
    <d v="2012-02-25T18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.5571428571428572"/>
    <n v="28.684210526315791"/>
    <x v="4"/>
    <s v="rock"/>
    <x v="134"/>
    <d v="2012-08-07T11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.6742857142857144"/>
    <n v="17.235294117647058"/>
    <x v="4"/>
    <s v="rock"/>
    <x v="135"/>
    <d v="2016-06-11T23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.0285714285714285"/>
    <n v="24"/>
    <x v="4"/>
    <s v="faith"/>
    <x v="136"/>
    <d v="2017-03-23T23:00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.4285714285714286"/>
    <n v="25"/>
    <x v="4"/>
    <s v="rock"/>
    <x v="137"/>
    <d v="2011-03-04T06:57:0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.8085714285714285"/>
    <n v="33.315789473684212"/>
    <x v="4"/>
    <s v="rock"/>
    <x v="138"/>
    <d v="2015-08-22T12:00:2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.5942857142857143"/>
    <n v="18"/>
    <x v="2"/>
    <s v="plays"/>
    <x v="139"/>
    <d v="2016-10-16T09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.3757142857142857"/>
    <n v="28.323529411764707"/>
    <x v="2"/>
    <s v="plays"/>
    <x v="140"/>
    <d v="2016-03-01T17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.6942857142857144"/>
    <n v="45.615384615384613"/>
    <x v="2"/>
    <s v="plays"/>
    <x v="141"/>
    <d v="2014-09-29T02:40: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.44"/>
    <n v="22.90909090909091"/>
    <x v="2"/>
    <s v="plays"/>
    <x v="142"/>
    <d v="2015-06-26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.0142857142857142"/>
    <n v="59.166666666666664"/>
    <x v="2"/>
    <s v="plays"/>
    <x v="143"/>
    <d v="2015-08-28T21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.0028571428571429"/>
    <n v="35.1"/>
    <x v="2"/>
    <s v="musical"/>
    <x v="144"/>
    <d v="2015-07-10T21:59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.9249999999999998"/>
    <n v="60.384615384615387"/>
    <x v="5"/>
    <s v="shorts"/>
    <x v="145"/>
    <d v="2012-05-20T20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.0625"/>
    <n v="53.125"/>
    <x v="5"/>
    <s v="shorts"/>
    <x v="146"/>
    <d v="2011-07-11T21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x v="0"/>
    <n v="0"/>
    <x v="1"/>
    <s v="film &amp; video/animation"/>
    <n v="0"/>
    <e v="#DIV/0!"/>
    <x v="5"/>
    <s v="animation"/>
    <x v="147"/>
    <d v="2013-11-02T13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x v="0"/>
    <n v="0"/>
    <x v="1"/>
    <s v="technology/web"/>
    <n v="0"/>
    <e v="#DIV/0!"/>
    <x v="1"/>
    <s v="web"/>
    <x v="148"/>
    <d v="2015-08-01T18:18:24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x v="0"/>
    <n v="0"/>
    <x v="1"/>
    <s v="technology/web"/>
    <n v="0"/>
    <e v="#DIV/0!"/>
    <x v="1"/>
    <s v="web"/>
    <x v="149"/>
    <d v="2015-12-09T13:26:43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.0874999999999999"/>
    <n v="31.071428571428573"/>
    <x v="4"/>
    <s v="rock"/>
    <x v="150"/>
    <d v="2013-12-20T22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x v="0"/>
    <n v="7"/>
    <x v="1"/>
    <s v="games/video games"/>
    <n v="0.41249999999999998"/>
    <n v="23.571428571428573"/>
    <x v="0"/>
    <s v="video games"/>
    <x v="151"/>
    <d v="2012-04-04T10:46: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.1875"/>
    <n v="62.5"/>
    <x v="4"/>
    <s v="rock"/>
    <x v="152"/>
    <d v="2015-07-29T09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.6986000000000001"/>
    <n v="39.967058823529413"/>
    <x v="4"/>
    <s v="rock"/>
    <x v="153"/>
    <d v="2010-08-02T19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.625"/>
    <n v="42"/>
    <x v="4"/>
    <s v="rock"/>
    <x v="154"/>
    <d v="2013-03-02T01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.1575"/>
    <n v="35.615384615384613"/>
    <x v="4"/>
    <s v="rock"/>
    <x v="155"/>
    <d v="2015-09-23T14:27:3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.04"/>
    <n v="18.90909090909091"/>
    <x v="4"/>
    <s v="indie rock"/>
    <x v="156"/>
    <d v="2010-02-14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.075"/>
    <n v="47.777777777777779"/>
    <x v="3"/>
    <s v="small batch"/>
    <x v="157"/>
    <d v="2016-08-30T23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.1000000000000001"/>
    <n v="24.444444444444443"/>
    <x v="2"/>
    <s v="plays"/>
    <x v="158"/>
    <d v="2015-08-22T06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x v="0"/>
    <n v="5"/>
    <x v="1"/>
    <s v="theater/plays"/>
    <n v="0.32500000000000001"/>
    <n v="26"/>
    <x v="2"/>
    <s v="plays"/>
    <x v="159"/>
    <d v="2015-03-13T18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.125"/>
    <n v="30"/>
    <x v="2"/>
    <s v="plays"/>
    <x v="160"/>
    <d v="2015-04-05T11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"/>
    <n v="30.76923076923077"/>
    <x v="2"/>
    <s v="plays"/>
    <x v="161"/>
    <d v="2016-11-26T00:00:0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x v="0"/>
    <n v="13"/>
    <x v="1"/>
    <s v="theater/plays"/>
    <n v="0.3775"/>
    <n v="11.615384615384615"/>
    <x v="2"/>
    <s v="plays"/>
    <x v="162"/>
    <d v="2014-05-16T16:11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.0119047619047619"/>
    <n v="47.222222222222221"/>
    <x v="4"/>
    <s v="electronic music"/>
    <x v="163"/>
    <d v="2015-11-02T02:00:0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x v="0"/>
    <n v="2"/>
    <x v="1"/>
    <s v="technology/web"/>
    <n v="0.2857142857142857"/>
    <n v="60"/>
    <x v="1"/>
    <s v="web"/>
    <x v="164"/>
    <d v="2014-12-11T10:31:10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.4044444444444444"/>
    <n v="28.727272727272727"/>
    <x v="5"/>
    <s v="shorts"/>
    <x v="165"/>
    <d v="2012-02-04T11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x v="0"/>
    <n v="7"/>
    <x v="1"/>
    <s v="film &amp; video/drama"/>
    <n v="0.4"/>
    <n v="25.714285714285715"/>
    <x v="5"/>
    <s v="drama"/>
    <x v="166"/>
    <d v="2015-03-23T18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x v="0"/>
    <n v="0"/>
    <x v="1"/>
    <s v="film &amp; video/animation"/>
    <n v="0"/>
    <e v="#DIV/0!"/>
    <x v="5"/>
    <s v="animation"/>
    <x v="167"/>
    <d v="2014-10-17T12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x v="0"/>
    <n v="2"/>
    <x v="1"/>
    <s v="photography/photobooks"/>
    <n v="3.3333333333333333E-2"/>
    <n v="7.5"/>
    <x v="6"/>
    <s v="photobooks"/>
    <x v="168"/>
    <d v="2014-08-21T15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.0777777777777777"/>
    <n v="44.090909090909093"/>
    <x v="2"/>
    <s v="plays"/>
    <x v="169"/>
    <d v="2017-02-17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.2394678492239468"/>
    <n v="43"/>
    <x v="4"/>
    <s v="indie rock"/>
    <x v="170"/>
    <d v="2012-04-12T11:02:4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.2270833333333333"/>
    <n v="21.38"/>
    <x v="0"/>
    <s v="tabletop games"/>
    <x v="171"/>
    <d v="2016-11-22T04:50:4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.2686868686868686"/>
    <n v="62.8"/>
    <x v="1"/>
    <s v="hardware"/>
    <x v="172"/>
    <d v="2015-05-24T14:29:3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.05"/>
    <n v="15"/>
    <x v="5"/>
    <s v="television"/>
    <x v="173"/>
    <d v="2016-02-15T10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.2599800000000001"/>
    <n v="31.499500000000001"/>
    <x v="5"/>
    <s v="television"/>
    <x v="174"/>
    <d v="2016-04-16T20:29:0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.272"/>
    <n v="37.411764705882355"/>
    <x v="5"/>
    <s v="shorts"/>
    <x v="175"/>
    <d v="2011-09-04T15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0"/>
    <n v="29"/>
    <x v="0"/>
    <s v="film &amp; video/shorts"/>
    <n v="1.1293199999999999"/>
    <n v="19.471034482758618"/>
    <x v="5"/>
    <s v="shorts"/>
    <x v="176"/>
    <d v="2016-01-21T05:41:3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"/>
    <n v="71.428571428571431"/>
    <x v="5"/>
    <s v="shorts"/>
    <x v="177"/>
    <d v="2011-05-15T12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.004"/>
    <n v="31.375"/>
    <x v="5"/>
    <s v="shorts"/>
    <x v="178"/>
    <d v="2011-07-12T01:08:1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.2"/>
    <n v="60"/>
    <x v="5"/>
    <s v="shorts"/>
    <x v="179"/>
    <d v="2011-04-02T19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x v="0"/>
    <n v="6"/>
    <x v="1"/>
    <s v="film &amp; video/science fiction"/>
    <n v="0.14000000000000001"/>
    <n v="11.666666666666666"/>
    <x v="5"/>
    <s v="science fiction"/>
    <x v="180"/>
    <d v="2017-02-03T17:51:2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x v="0"/>
    <n v="1"/>
    <x v="1"/>
    <s v="film &amp; video/science fiction"/>
    <n v="1"/>
    <n v="500"/>
    <x v="5"/>
    <s v="science fiction"/>
    <x v="181"/>
    <d v="2015-07-12T16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.2"/>
    <n v="42.857142857142854"/>
    <x v="5"/>
    <s v="documentary"/>
    <x v="182"/>
    <d v="2014-03-01T11:18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.3680000000000001"/>
    <n v="45.6"/>
    <x v="5"/>
    <s v="documentary"/>
    <x v="183"/>
    <d v="2016-07-22T14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.00644"/>
    <n v="25.161000000000001"/>
    <x v="2"/>
    <s v="plays"/>
    <x v="184"/>
    <d v="2016-07-04T19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x v="0"/>
    <n v="2"/>
    <x v="1"/>
    <s v="technology/web"/>
    <n v="1.2E-2"/>
    <n v="3"/>
    <x v="1"/>
    <s v="web"/>
    <x v="185"/>
    <d v="2016-07-04T09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x v="0"/>
    <n v="7"/>
    <x v="1"/>
    <s v="technology/web"/>
    <n v="0.23"/>
    <n v="16.428571428571427"/>
    <x v="1"/>
    <s v="web"/>
    <x v="186"/>
    <d v="2015-04-06T09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x v="0"/>
    <n v="9"/>
    <x v="1"/>
    <s v="publishing/fiction"/>
    <n v="0.70199999999999996"/>
    <n v="39"/>
    <x v="7"/>
    <s v="fiction"/>
    <x v="187"/>
    <d v="2014-02-23T12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x v="0"/>
    <n v="1"/>
    <x v="1"/>
    <s v="publishing/fiction"/>
    <n v="4.0000000000000001E-3"/>
    <n v="2"/>
    <x v="7"/>
    <s v="fiction"/>
    <x v="188"/>
    <d v="2014-04-30T10:51: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.8062799999999999"/>
    <n v="31.142758620689655"/>
    <x v="4"/>
    <s v="rock"/>
    <x v="189"/>
    <d v="2013-02-28T08:15:1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.04"/>
    <n v="32.5"/>
    <x v="4"/>
    <s v="rock"/>
    <x v="190"/>
    <d v="2016-07-13T13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x v="0"/>
    <n v="7"/>
    <x v="1"/>
    <s v="music/indie rock"/>
    <n v="0.41"/>
    <n v="29.285714285714285"/>
    <x v="4"/>
    <s v="indie rock"/>
    <x v="191"/>
    <d v="2016-09-15T14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x v="0"/>
    <n v="0"/>
    <x v="1"/>
    <s v="music/jazz"/>
    <n v="0"/>
    <e v="#DIV/0!"/>
    <x v="4"/>
    <s v="jazz"/>
    <x v="192"/>
    <d v="2012-04-08T22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.282"/>
    <n v="21.366666666666667"/>
    <x v="4"/>
    <s v="electronic music"/>
    <x v="193"/>
    <d v="2016-12-13T01:59:0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x v="0"/>
    <n v="0"/>
    <x v="1"/>
    <s v="journalism/audio"/>
    <n v="0"/>
    <e v="#DIV/0!"/>
    <x v="8"/>
    <s v="audio"/>
    <x v="194"/>
    <d v="2014-08-26T18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x v="0"/>
    <n v="10"/>
    <x v="1"/>
    <s v="games/video games"/>
    <n v="0.26"/>
    <n v="13"/>
    <x v="0"/>
    <s v="video games"/>
    <x v="195"/>
    <d v="2013-12-21T14:32:11"/>
  </r>
  <r>
    <n v="1141"/>
    <s v="Arena Z - Zombie Survival"/>
    <s v="I think this will be a great game!"/>
    <n v="500"/>
    <n v="0"/>
    <x v="1"/>
    <x v="6"/>
    <s v="EUR"/>
    <n v="1436460450"/>
    <n v="1433868450"/>
    <x v="0"/>
    <n v="0"/>
    <x v="1"/>
    <s v="games/mobile games"/>
    <n v="0"/>
    <e v="#DIV/0!"/>
    <x v="0"/>
    <s v="mobile games"/>
    <x v="196"/>
    <d v="2015-07-09T10:47: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.35"/>
    <n v="51.92307692307692"/>
    <x v="6"/>
    <s v="photobooks"/>
    <x v="197"/>
    <d v="2014-08-31T09:58:4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.22"/>
    <n v="27.727272727272727"/>
    <x v="2"/>
    <s v="plays"/>
    <x v="198"/>
    <d v="2015-10-19T05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.24"/>
    <n v="38.75"/>
    <x v="4"/>
    <s v="rock"/>
    <x v="199"/>
    <d v="2012-07-12T11:45:3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.454"/>
    <n v="21.382352941176471"/>
    <x v="4"/>
    <s v="rock"/>
    <x v="200"/>
    <d v="2016-08-13T05:32:3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.1020000000000001"/>
    <n v="42.384615384615387"/>
    <x v="4"/>
    <s v="rock"/>
    <x v="201"/>
    <d v="2015-08-21T22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x v="0"/>
    <n v="1"/>
    <x v="1"/>
    <s v="publishing/translations"/>
    <n v="2E-3"/>
    <n v="1"/>
    <x v="7"/>
    <s v="translations"/>
    <x v="202"/>
    <d v="2017-01-03T00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x v="0"/>
    <n v="1"/>
    <x v="1"/>
    <s v="photography/nature"/>
    <n v="0.04"/>
    <n v="20"/>
    <x v="6"/>
    <s v="nature"/>
    <x v="203"/>
    <d v="2015-06-30T17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x v="0"/>
    <n v="6"/>
    <x v="1"/>
    <s v="photography/nature"/>
    <n v="0.34"/>
    <n v="28.333333333333332"/>
    <x v="6"/>
    <s v="nature"/>
    <x v="204"/>
    <d v="2015-11-02T22:15:5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x v="0"/>
    <n v="0"/>
    <x v="1"/>
    <s v="photography/places"/>
    <n v="0"/>
    <e v="#DIV/0!"/>
    <x v="6"/>
    <s v="places"/>
    <x v="205"/>
    <d v="2016-04-08T05:56:1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.1000000000000001"/>
    <n v="50"/>
    <x v="4"/>
    <s v="rock"/>
    <x v="206"/>
    <d v="2013-01-02T14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.038"/>
    <n v="34.6"/>
    <x v="4"/>
    <s v="rock"/>
    <x v="207"/>
    <d v="2009-12-31T17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.1279999999999999"/>
    <n v="12.533333333333333"/>
    <x v="4"/>
    <s v="pop"/>
    <x v="208"/>
    <d v="2013-12-17T06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.04"/>
    <n v="47.272727272727273"/>
    <x v="4"/>
    <s v="rock"/>
    <x v="209"/>
    <d v="2016-03-31T09:51: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.3660000000000001"/>
    <n v="26.26923076923077"/>
    <x v="4"/>
    <s v="indie rock"/>
    <x v="210"/>
    <d v="2011-06-07T09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x v="0"/>
    <n v="4"/>
    <x v="1"/>
    <s v="technology/gadgets"/>
    <n v="1.6E-2"/>
    <n v="2"/>
    <x v="1"/>
    <s v="gadgets"/>
    <x v="211"/>
    <d v="2014-09-01T19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x v="0"/>
    <n v="8"/>
    <x v="1"/>
    <s v="technology/gadgets"/>
    <n v="0.47399999999999998"/>
    <n v="29.625"/>
    <x v="1"/>
    <s v="gadgets"/>
    <x v="212"/>
    <d v="2015-05-19T15:00:4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.12"/>
    <n v="91.764705882352942"/>
    <x v="1"/>
    <s v="hardware"/>
    <x v="213"/>
    <d v="2010-07-02T17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x v="0"/>
    <n v="5"/>
    <x v="1"/>
    <s v="games/video games"/>
    <n v="0.1"/>
    <n v="10"/>
    <x v="0"/>
    <s v="video games"/>
    <x v="214"/>
    <d v="2010-03-15T00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x v="0"/>
    <n v="3"/>
    <x v="1"/>
    <s v="games/video games"/>
    <n v="0.05"/>
    <n v="8.3333333333333339"/>
    <x v="0"/>
    <s v="video games"/>
    <x v="215"/>
    <d v="2015-07-11T22:58: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.508"/>
    <n v="50.266666666666666"/>
    <x v="4"/>
    <s v="electronic music"/>
    <x v="216"/>
    <d v="2014-04-14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.6259999999999999"/>
    <n v="27.1"/>
    <x v="0"/>
    <s v="tabletop games"/>
    <x v="217"/>
    <d v="2012-01-28T12:54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.5979999999999999"/>
    <n v="11.67005076142132"/>
    <x v="0"/>
    <s v="tabletop games"/>
    <x v="218"/>
    <d v="2017-01-24T09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x v="0"/>
    <n v="1"/>
    <x v="1"/>
    <s v="food/food trucks"/>
    <n v="2E-3"/>
    <n v="1"/>
    <x v="3"/>
    <s v="food trucks"/>
    <x v="219"/>
    <d v="2015-03-11T10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.28"/>
    <n v="37.647058823529413"/>
    <x v="4"/>
    <s v="indie rock"/>
    <x v="220"/>
    <d v="2012-01-25T17:49:5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.214"/>
    <n v="37.9375"/>
    <x v="4"/>
    <s v="indie rock"/>
    <x v="221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.032"/>
    <n v="51.6"/>
    <x v="4"/>
    <s v="indie rock"/>
    <x v="222"/>
    <d v="2011-01-15T19:51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.6139999999999999"/>
    <n v="21.900662251655628"/>
    <x v="1"/>
    <s v="space exploration"/>
    <x v="223"/>
    <d v="2012-09-12T21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.7759999999999998"/>
    <n v="27.59748427672956"/>
    <x v="1"/>
    <s v="space exploration"/>
    <x v="224"/>
    <d v="2014-10-20T14:59:1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.6619999999999999"/>
    <n v="31.96153846153846"/>
    <x v="1"/>
    <s v="space exploration"/>
    <x v="225"/>
    <d v="2016-10-12T07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x v="0"/>
    <n v="4"/>
    <x v="1"/>
    <s v="publishing/children's books"/>
    <n v="0.28000000000000003"/>
    <n v="35"/>
    <x v="7"/>
    <s v="children's books"/>
    <x v="226"/>
    <d v="2012-06-15T21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x v="0"/>
    <n v="15"/>
    <x v="1"/>
    <s v="publishing/children's books"/>
    <n v="0.52"/>
    <n v="17.333333333333332"/>
    <x v="7"/>
    <s v="children's books"/>
    <x v="227"/>
    <d v="2015-04-08T12:58:47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x v="0"/>
    <n v="13"/>
    <x v="0"/>
    <s v="theater/plays"/>
    <n v="1.3320000000000001"/>
    <n v="51.230769230769234"/>
    <x v="2"/>
    <s v="plays"/>
    <x v="228"/>
    <d v="2014-10-10T05:00:0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x v="0"/>
    <n v="1"/>
    <x v="1"/>
    <s v="theater/plays"/>
    <n v="0.01"/>
    <n v="5"/>
    <x v="2"/>
    <s v="plays"/>
    <x v="229"/>
    <d v="2016-04-23T04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x v="0"/>
    <n v="4"/>
    <x v="1"/>
    <s v="theater/plays"/>
    <n v="4.5999999999999999E-2"/>
    <n v="5.75"/>
    <x v="2"/>
    <s v="plays"/>
    <x v="230"/>
    <d v="2014-06-22T15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"/>
    <n v="83.333333333333329"/>
    <x v="2"/>
    <s v="musical"/>
    <x v="231"/>
    <d v="2015-05-18T14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"/>
    <n v="62.5"/>
    <x v="2"/>
    <s v="spaces"/>
    <x v="232"/>
    <d v="2017-01-31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.1320000000000001"/>
    <n v="33.3125"/>
    <x v="2"/>
    <s v="spaces"/>
    <x v="233"/>
    <d v="2010-10-01T22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.49"/>
    <n v="37.25"/>
    <x v="2"/>
    <s v="spaces"/>
    <x v="234"/>
    <d v="2016-04-27T07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.08"/>
    <n v="33.75"/>
    <x v="2"/>
    <s v="plays"/>
    <x v="235"/>
    <d v="2017-03-24T06:33:5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.278"/>
    <n v="29.045454545454547"/>
    <x v="2"/>
    <s v="plays"/>
    <x v="236"/>
    <d v="2017-03-31T16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x v="0"/>
    <n v="8"/>
    <x v="1"/>
    <s v="theater/plays"/>
    <n v="0.51600000000000001"/>
    <n v="32.25"/>
    <x v="2"/>
    <s v="plays"/>
    <x v="237"/>
    <d v="2017-04-16T14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.0900000000000001"/>
    <n v="36.333333333333336"/>
    <x v="2"/>
    <s v="plays"/>
    <x v="238"/>
    <d v="2014-06-15T1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x v="0"/>
    <n v="0"/>
    <x v="1"/>
    <s v="theater/musical"/>
    <n v="0"/>
    <e v="#DIV/0!"/>
    <x v="2"/>
    <s v="musical"/>
    <x v="239"/>
    <d v="2015-07-17T10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.3304200000000002"/>
    <n v="26.608400000000003"/>
    <x v="2"/>
    <s v="plays"/>
    <x v="240"/>
    <d v="2017-02-20T02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.1399999999999999"/>
    <n v="40.714285714285715"/>
    <x v="2"/>
    <s v="plays"/>
    <x v="241"/>
    <d v="2015-09-16T21:59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.08"/>
    <n v="33.75"/>
    <x v="2"/>
    <s v="plays"/>
    <x v="242"/>
    <d v="2015-01-31T08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.0740000000000001"/>
    <n v="35.799999999999997"/>
    <x v="2"/>
    <s v="plays"/>
    <x v="243"/>
    <d v="2014-10-15T21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.3"/>
    <n v="50"/>
    <x v="2"/>
    <s v="plays"/>
    <x v="244"/>
    <d v="2015-04-17T18:37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.15"/>
    <n v="35.795454545454547"/>
    <x v="2"/>
    <s v="plays"/>
    <x v="245"/>
    <d v="2016-05-02T17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.1800000000000002"/>
    <n v="54.5"/>
    <x v="2"/>
    <s v="plays"/>
    <x v="246"/>
    <d v="2015-03-06T22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.21"/>
    <n v="61.388888888888886"/>
    <x v="2"/>
    <s v="plays"/>
    <x v="247"/>
    <d v="2015-05-12T19:37:1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.23"/>
    <n v="61.944444444444443"/>
    <x v="2"/>
    <s v="plays"/>
    <x v="248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"/>
    <n v="41.666666666666664"/>
    <x v="2"/>
    <s v="plays"/>
    <x v="249"/>
    <d v="2016-05-06T14:17:3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.84"/>
    <n v="24.210526315789473"/>
    <x v="2"/>
    <s v="plays"/>
    <x v="250"/>
    <d v="2015-05-30T12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.22"/>
    <n v="203.33333333333334"/>
    <x v="2"/>
    <s v="plays"/>
    <x v="251"/>
    <d v="2015-06-17T06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.11"/>
    <n v="58.611111111111114"/>
    <x v="2"/>
    <s v="plays"/>
    <x v="252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.236"/>
    <n v="29.428571428571427"/>
    <x v="2"/>
    <s v="plays"/>
    <x v="253"/>
    <d v="2016-07-31T14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.3"/>
    <n v="46.428571428571431"/>
    <x v="2"/>
    <s v="plays"/>
    <x v="254"/>
    <d v="2015-02-27T22:59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.52"/>
    <n v="19.487179487179485"/>
    <x v="2"/>
    <s v="plays"/>
    <x v="255"/>
    <d v="2015-04-02T09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.262"/>
    <n v="17.527777777777779"/>
    <x v="2"/>
    <s v="plays"/>
    <x v="256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.9"/>
    <n v="50"/>
    <x v="2"/>
    <s v="plays"/>
    <x v="257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.39"/>
    <n v="57.916666666666664"/>
    <x v="2"/>
    <s v="plays"/>
    <x v="258"/>
    <d v="2016-10-28T21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.1459999999999999"/>
    <n v="35.766666666666666"/>
    <x v="2"/>
    <s v="plays"/>
    <x v="259"/>
    <d v="2014-08-31T14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.5820000000000001"/>
    <n v="79.099999999999994"/>
    <x v="2"/>
    <s v="plays"/>
    <x v="260"/>
    <d v="2015-05-17T23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.1000000000000001"/>
    <n v="55"/>
    <x v="2"/>
    <s v="plays"/>
    <x v="261"/>
    <d v="2015-02-01T22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.06"/>
    <n v="75.714285714285708"/>
    <x v="2"/>
    <s v="plays"/>
    <x v="262"/>
    <d v="2015-08-09T1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.32"/>
    <n v="36.666666666666664"/>
    <x v="2"/>
    <s v="plays"/>
    <x v="263"/>
    <d v="2015-07-12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.262"/>
    <n v="78.875"/>
    <x v="2"/>
    <s v="plays"/>
    <x v="264"/>
    <d v="2015-11-11T13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.0549000000000002"/>
    <n v="21.098000000000003"/>
    <x v="2"/>
    <s v="plays"/>
    <x v="265"/>
    <d v="2016-08-01T13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"/>
    <n v="55.555555555555557"/>
    <x v="2"/>
    <s v="plays"/>
    <x v="266"/>
    <d v="2015-06-21T07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"/>
    <n v="35.714285714285715"/>
    <x v="2"/>
    <s v="plays"/>
    <x v="267"/>
    <d v="2016-03-31T11:17:3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.266"/>
    <n v="22.607142857142858"/>
    <x v="2"/>
    <s v="plays"/>
    <x v="268"/>
    <d v="2016-06-27T13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.02"/>
    <n v="59.411764705882355"/>
    <x v="2"/>
    <s v="plays"/>
    <x v="269"/>
    <d v="2015-08-29T18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x v="0"/>
    <n v="1"/>
    <x v="1"/>
    <s v="theater/musical"/>
    <n v="0.2"/>
    <n v="100"/>
    <x v="2"/>
    <s v="musical"/>
    <x v="270"/>
    <d v="2014-11-23T16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x v="0"/>
    <n v="2"/>
    <x v="1"/>
    <s v="theater/musical"/>
    <n v="0.06"/>
    <n v="15"/>
    <x v="2"/>
    <s v="musical"/>
    <x v="271"/>
    <d v="2016-09-30T11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"/>
    <n v="29.411764705882351"/>
    <x v="2"/>
    <s v="plays"/>
    <x v="272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.04"/>
    <n v="57.777777777777779"/>
    <x v="2"/>
    <s v="plays"/>
    <x v="273"/>
    <d v="2014-08-10T09:59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.212"/>
    <n v="33.666666666666664"/>
    <x v="2"/>
    <s v="plays"/>
    <x v="274"/>
    <d v="2014-09-30T1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.1399999999999999"/>
    <n v="27.142857142857142"/>
    <x v="2"/>
    <s v="plays"/>
    <x v="275"/>
    <d v="2014-06-15T1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.3940000000000001"/>
    <n v="26.021739130434781"/>
    <x v="2"/>
    <s v="plays"/>
    <x v="276"/>
    <d v="2015-02-27T11:1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.05"/>
    <n v="75"/>
    <x v="2"/>
    <s v="musical"/>
    <x v="277"/>
    <d v="2016-04-28T21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.1299999999999999"/>
    <n v="37.666666666666664"/>
    <x v="2"/>
    <s v="musical"/>
    <x v="278"/>
    <d v="2016-10-16T15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"/>
    <n v="166.66666666666666"/>
    <x v="2"/>
    <s v="musical"/>
    <x v="279"/>
    <d v="2015-08-10T17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.002"/>
    <n v="62.625"/>
    <x v="2"/>
    <s v="plays"/>
    <x v="280"/>
    <d v="2016-08-31T14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.0602199999999999"/>
    <n v="58.901111111111113"/>
    <x v="2"/>
    <s v="plays"/>
    <x v="281"/>
    <d v="2014-11-05T15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x v="0"/>
    <n v="1"/>
    <x v="1"/>
    <s v="theater/plays"/>
    <n v="0.02"/>
    <n v="10"/>
    <x v="2"/>
    <s v="plays"/>
    <x v="282"/>
    <d v="2015-05-22T15:00:0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x v="0"/>
    <n v="1"/>
    <x v="1"/>
    <s v="theater/musical"/>
    <n v="0.05"/>
    <n v="25"/>
    <x v="2"/>
    <s v="musical"/>
    <x v="283"/>
    <d v="2017-02-19T18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x v="0"/>
    <n v="1"/>
    <x v="1"/>
    <s v="theater/plays"/>
    <n v="0.2"/>
    <n v="100"/>
    <x v="2"/>
    <s v="plays"/>
    <x v="284"/>
    <d v="2015-05-31T09:28:02"/>
  </r>
  <r>
    <n v="4004"/>
    <s v="South Florida Tours"/>
    <s v="Help Launch The Queen Into South Florida!"/>
    <n v="500"/>
    <n v="1"/>
    <x v="1"/>
    <x v="0"/>
    <s v="USD"/>
    <n v="1412740457"/>
    <n v="1410148457"/>
    <x v="0"/>
    <n v="1"/>
    <x v="1"/>
    <s v="theater/plays"/>
    <n v="2E-3"/>
    <n v="1"/>
    <x v="2"/>
    <s v="plays"/>
    <x v="285"/>
    <d v="2014-10-07T21:54:17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x v="0"/>
    <n v="7"/>
    <x v="1"/>
    <s v="theater/plays"/>
    <n v="0.14000000000000001"/>
    <n v="10"/>
    <x v="2"/>
    <s v="plays"/>
    <x v="286"/>
    <d v="2014-09-17T14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x v="0"/>
    <n v="5"/>
    <x v="1"/>
    <s v="theater/plays"/>
    <n v="0.6"/>
    <n v="60"/>
    <x v="2"/>
    <s v="plays"/>
    <x v="287"/>
    <d v="2015-11-30T23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x v="0"/>
    <n v="0"/>
    <x v="1"/>
    <s v="theater/plays"/>
    <n v="0"/>
    <e v="#DIV/0!"/>
    <x v="2"/>
    <s v="plays"/>
    <x v="288"/>
    <d v="2014-05-09T00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x v="0"/>
    <n v="2"/>
    <x v="1"/>
    <s v="theater/plays"/>
    <n v="0.22"/>
    <n v="55"/>
    <x v="2"/>
    <s v="plays"/>
    <x v="289"/>
    <d v="2014-11-15T14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x v="0"/>
    <n v="6"/>
    <x v="1"/>
    <s v="theater/plays"/>
    <n v="0.27400000000000002"/>
    <n v="22.833333333333332"/>
    <x v="2"/>
    <s v="plays"/>
    <x v="290"/>
    <d v="2016-05-15T14:21:1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x v="0"/>
    <n v="0"/>
    <x v="1"/>
    <s v="theater/plays"/>
    <n v="0"/>
    <e v="#DIV/0!"/>
    <x v="2"/>
    <s v="plays"/>
    <x v="291"/>
    <d v="2015-11-29T07:56:4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x v="0"/>
    <n v="8"/>
    <x v="1"/>
    <s v="film &amp; video/animation"/>
    <n v="0.26953125"/>
    <n v="17.25"/>
    <x v="5"/>
    <s v="animation"/>
    <x v="292"/>
    <d v="2014-06-26T20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x v="0"/>
    <n v="0"/>
    <x v="1"/>
    <s v="technology/web"/>
    <n v="0"/>
    <e v="#DIV/0!"/>
    <x v="1"/>
    <s v="web"/>
    <x v="293"/>
    <d v="2015-09-24T20:55:59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x v="0"/>
    <n v="0"/>
    <x v="1"/>
    <s v="photography/places"/>
    <n v="0"/>
    <e v="#DIV/0!"/>
    <x v="6"/>
    <s v="places"/>
    <x v="294"/>
    <d v="2015-01-31T14:12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x v="0"/>
    <n v="0"/>
    <x v="1"/>
    <s v="theater/plays"/>
    <n v="0"/>
    <e v="#DIV/0!"/>
    <x v="2"/>
    <s v="plays"/>
    <x v="295"/>
    <d v="2016-04-20T20:23:43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x v="0"/>
    <n v="1"/>
    <x v="1"/>
    <s v="publishing/children's books"/>
    <n v="1.8867924528301887E-3"/>
    <n v="1"/>
    <x v="7"/>
    <s v="children's books"/>
    <x v="296"/>
    <d v="2016-04-24T14:45:2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x v="0"/>
    <n v="0"/>
    <x v="1"/>
    <s v="film &amp; video/animation"/>
    <n v="0"/>
    <e v="#DIV/0!"/>
    <x v="5"/>
    <s v="animation"/>
    <x v="297"/>
    <d v="2013-06-02T14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.48"/>
    <n v="54.266666666666666"/>
    <x v="7"/>
    <s v="nonfiction"/>
    <x v="298"/>
    <d v="2012-04-16T15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x v="0"/>
    <n v="5"/>
    <x v="1"/>
    <s v="music/jazz"/>
    <n v="0.22363636363636363"/>
    <n v="24.6"/>
    <x v="4"/>
    <s v="jazz"/>
    <x v="299"/>
    <d v="2017-03-03T07:05:19"/>
  </r>
  <r>
    <n v="1084"/>
    <s v="My own channel"/>
    <s v="I want to start my own channel for gaming"/>
    <n v="550"/>
    <n v="0"/>
    <x v="1"/>
    <x v="0"/>
    <s v="USD"/>
    <n v="1407534804"/>
    <n v="1404942804"/>
    <x v="0"/>
    <n v="0"/>
    <x v="1"/>
    <s v="games/video games"/>
    <n v="0"/>
    <e v="#DIV/0!"/>
    <x v="0"/>
    <s v="video games"/>
    <x v="300"/>
    <d v="2014-08-08T15:53:2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.5636363636363637"/>
    <n v="26.060606060606062"/>
    <x v="4"/>
    <s v="electronic music"/>
    <x v="301"/>
    <d v="2012-03-13T00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x v="0"/>
    <n v="1"/>
    <x v="1"/>
    <s v="theater/plays"/>
    <n v="5.4545454545454543E-2"/>
    <n v="30"/>
    <x v="2"/>
    <s v="plays"/>
    <x v="302"/>
    <d v="2017-01-04T07:06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.0763636363636364"/>
    <n v="28.19047619047619"/>
    <x v="2"/>
    <s v="plays"/>
    <x v="303"/>
    <d v="2014-08-31T07:08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.4236363636363636"/>
    <n v="29"/>
    <x v="2"/>
    <s v="plays"/>
    <x v="304"/>
    <d v="2014-07-27T08:17: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.0545454545454545"/>
    <n v="29"/>
    <x v="2"/>
    <s v="plays"/>
    <x v="305"/>
    <d v="2015-12-14T18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.2963636363636364"/>
    <n v="25.464285714285715"/>
    <x v="2"/>
    <s v="musical"/>
    <x v="306"/>
    <d v="2016-04-15T14:48:27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x v="0"/>
    <n v="0"/>
    <x v="1"/>
    <s v="theater/plays"/>
    <n v="0"/>
    <e v="#DIV/0!"/>
    <x v="2"/>
    <s v="plays"/>
    <x v="307"/>
    <d v="2015-05-02T07:04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.3333333333333333"/>
    <n v="57.142857142857146"/>
    <x v="5"/>
    <s v="television"/>
    <x v="308"/>
    <d v="2016-01-08T18:36:0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"/>
    <n v="27.272727272727273"/>
    <x v="5"/>
    <s v="television"/>
    <x v="309"/>
    <d v="2015-01-30T11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.2716666666666667"/>
    <n v="21.194444444444443"/>
    <x v="5"/>
    <s v="shorts"/>
    <x v="310"/>
    <d v="2014-02-23T07:39:51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x v="0"/>
    <n v="0"/>
    <x v="1"/>
    <s v="film &amp; video/science fiction"/>
    <n v="0"/>
    <e v="#DIV/0!"/>
    <x v="5"/>
    <s v="science fiction"/>
    <x v="311"/>
    <d v="2014-06-16T14:16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.5583333333333331"/>
    <n v="69.772727272727266"/>
    <x v="5"/>
    <s v="documentary"/>
    <x v="312"/>
    <d v="2012-09-06T11:01:4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.0016666666666667"/>
    <n v="46.230769230769234"/>
    <x v="5"/>
    <s v="documentary"/>
    <x v="313"/>
    <d v="2015-08-10T16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.5183333333333333"/>
    <n v="27.606060606060606"/>
    <x v="4"/>
    <s v="rock"/>
    <x v="314"/>
    <d v="2013-03-01T07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x v="0"/>
    <n v="5"/>
    <x v="1"/>
    <s v="games/video games"/>
    <n v="7.4999999999999997E-2"/>
    <n v="9"/>
    <x v="0"/>
    <s v="video games"/>
    <x v="315"/>
    <d v="2011-07-21T22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.4766666666666666"/>
    <n v="35.44"/>
    <x v="7"/>
    <s v="radio &amp; podcasts"/>
    <x v="316"/>
    <d v="2013-04-07T14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.0683333333333334"/>
    <n v="61.366666666666667"/>
    <x v="4"/>
    <s v="rock"/>
    <x v="317"/>
    <d v="2012-03-17T18:08:55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.0333333333333334"/>
    <n v="56.363636363636367"/>
    <x v="4"/>
    <s v="indie rock"/>
    <x v="318"/>
    <d v="2012-03-07T22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.8724499999999999"/>
    <n v="38.740344827586206"/>
    <x v="4"/>
    <s v="indie rock"/>
    <x v="319"/>
    <d v="2012-06-14T21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.0249999999999999"/>
    <n v="205"/>
    <x v="1"/>
    <s v="hardware"/>
    <x v="320"/>
    <d v="2016-05-06T13:49:4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.0166666666666666"/>
    <n v="43.571428571428569"/>
    <x v="4"/>
    <s v="indie rock"/>
    <x v="321"/>
    <d v="2012-10-25T21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.3666666666666667"/>
    <n v="30.37037037037037"/>
    <x v="4"/>
    <s v="indie rock"/>
    <x v="322"/>
    <d v="2012-06-29T21:59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.9250166666666666"/>
    <n v="73.125416666666666"/>
    <x v="4"/>
    <s v="electronic music"/>
    <x v="323"/>
    <d v="2014-02-06T13:00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.1216666666666666"/>
    <n v="13.542553191489361"/>
    <x v="3"/>
    <s v="small batch"/>
    <x v="324"/>
    <d v="2014-05-29T11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.335"/>
    <n v="53.4"/>
    <x v="3"/>
    <s v="small batch"/>
    <x v="325"/>
    <d v="2015-12-29T17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.25"/>
    <n v="27.777777777777779"/>
    <x v="4"/>
    <s v="indie rock"/>
    <x v="326"/>
    <d v="2012-06-16T03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.1333333333333333"/>
    <n v="23.448275862068964"/>
    <x v="4"/>
    <s v="indie rock"/>
    <x v="327"/>
    <d v="2012-06-23T12:32:5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.3"/>
    <n v="23.636363636363637"/>
    <x v="2"/>
    <s v="plays"/>
    <x v="328"/>
    <d v="2015-02-28T09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x v="0"/>
    <n v="5"/>
    <x v="1"/>
    <s v="theater/plays"/>
    <n v="0.5"/>
    <n v="60"/>
    <x v="2"/>
    <s v="plays"/>
    <x v="329"/>
    <d v="2016-01-29T17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x v="0"/>
    <n v="6"/>
    <x v="1"/>
    <s v="theater/plays"/>
    <n v="8.5000000000000006E-2"/>
    <n v="8.5"/>
    <x v="2"/>
    <s v="plays"/>
    <x v="330"/>
    <d v="2014-08-05T08:52:09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.8"/>
    <n v="54"/>
    <x v="2"/>
    <s v="spaces"/>
    <x v="331"/>
    <d v="2015-04-24T23:11:2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.06"/>
    <n v="70.666666666666671"/>
    <x v="2"/>
    <s v="spaces"/>
    <x v="332"/>
    <d v="2016-05-04T22:02:4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.1833333333333333"/>
    <n v="29.583333333333332"/>
    <x v="2"/>
    <s v="plays"/>
    <x v="333"/>
    <d v="2015-06-16T06:59:1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.1966666666666668"/>
    <n v="55.230769230769234"/>
    <x v="2"/>
    <s v="plays"/>
    <x v="334"/>
    <d v="2016-09-08T12:08:4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.3"/>
    <n v="28.888888888888889"/>
    <x v="2"/>
    <s v="plays"/>
    <x v="335"/>
    <d v="2015-04-26T00:28:0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x v="0"/>
    <n v="2"/>
    <x v="1"/>
    <s v="theater/musical"/>
    <n v="1.6666666666666666E-2"/>
    <n v="5"/>
    <x v="2"/>
    <s v="musical"/>
    <x v="336"/>
    <d v="2015-08-28T16:3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.1916666666666667"/>
    <n v="27.5"/>
    <x v="2"/>
    <s v="plays"/>
    <x v="337"/>
    <d v="2015-05-07T04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x v="0"/>
    <n v="3"/>
    <x v="1"/>
    <s v="theater/plays"/>
    <n v="0.16666666666666666"/>
    <n v="33.333333333333336"/>
    <x v="2"/>
    <s v="plays"/>
    <x v="338"/>
    <d v="2015-03-23T21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x v="0"/>
    <n v="4"/>
    <x v="1"/>
    <s v="theater/plays"/>
    <n v="0.375"/>
    <n v="56.25"/>
    <x v="2"/>
    <s v="plays"/>
    <x v="339"/>
    <d v="2015-04-09T23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x v="0"/>
    <n v="0"/>
    <x v="1"/>
    <s v="theater/plays"/>
    <n v="0"/>
    <e v="#DIV/0!"/>
    <x v="2"/>
    <s v="plays"/>
    <x v="340"/>
    <d v="2017-01-25T15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0"/>
    <n v="14"/>
    <x v="0"/>
    <s v="theater/plays"/>
    <n v="1.1516129032258065"/>
    <n v="51"/>
    <x v="2"/>
    <s v="plays"/>
    <x v="341"/>
    <d v="2015-10-28T13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x v="0"/>
    <n v="0"/>
    <x v="1"/>
    <s v="theater/musical"/>
    <n v="0"/>
    <e v="#DIV/0!"/>
    <x v="2"/>
    <s v="musical"/>
    <x v="342"/>
    <d v="2015-01-23T19:00:0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x v="0"/>
    <n v="7"/>
    <x v="1"/>
    <s v="film &amp; video/drama"/>
    <n v="0.58461538461538465"/>
    <n v="54.285714285714285"/>
    <x v="5"/>
    <s v="drama"/>
    <x v="343"/>
    <d v="2015-02-08T13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x v="0"/>
    <n v="1"/>
    <x v="1"/>
    <s v="journalism/audio"/>
    <n v="1.5384615384615385E-2"/>
    <n v="10"/>
    <x v="8"/>
    <s v="audio"/>
    <x v="344"/>
    <d v="2014-09-12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.6646153846153846"/>
    <n v="31.823529411764707"/>
    <x v="4"/>
    <s v="rock"/>
    <x v="345"/>
    <d v="2013-10-29T09:54:4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.7092307692307693"/>
    <n v="35.838709677419352"/>
    <x v="4"/>
    <s v="indie rock"/>
    <x v="346"/>
    <d v="2011-06-14T21:59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.0776923076923079"/>
    <n v="33.550632911392405"/>
    <x v="0"/>
    <s v="tabletop games"/>
    <x v="347"/>
    <d v="2014-12-22T08:47:5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.1692307692307693"/>
    <n v="50.666666666666664"/>
    <x v="2"/>
    <s v="plays"/>
    <x v="348"/>
    <d v="2015-06-12T19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.0123076923076924"/>
    <n v="41.125"/>
    <x v="2"/>
    <s v="plays"/>
    <x v="349"/>
    <d v="2015-04-21T11:2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.1575757575757575"/>
    <n v="40.210526315789473"/>
    <x v="7"/>
    <s v="nonfiction"/>
    <x v="350"/>
    <d v="2011-07-06T13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x v="0"/>
    <n v="2"/>
    <x v="1"/>
    <s v="technology/gadgets"/>
    <n v="9.0090090090090086E-2"/>
    <n v="30"/>
    <x v="1"/>
    <s v="gadgets"/>
    <x v="351"/>
    <d v="2014-10-31T2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x v="0"/>
    <n v="28"/>
    <x v="0"/>
    <s v="theater/plays"/>
    <n v="1.8044444444444445"/>
    <n v="43.5"/>
    <x v="2"/>
    <s v="plays"/>
    <x v="352"/>
    <d v="2014-11-17T01:59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x v="0"/>
    <n v="0"/>
    <x v="1"/>
    <s v="theater/plays"/>
    <n v="0"/>
    <e v="#DIV/0!"/>
    <x v="2"/>
    <s v="plays"/>
    <x v="353"/>
    <d v="2016-07-13T14:48: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.177142857142857"/>
    <n v="37.454545454545453"/>
    <x v="7"/>
    <s v="nonfiction"/>
    <x v="354"/>
    <d v="2011-04-18T11:24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"/>
    <n v="50"/>
    <x v="4"/>
    <s v="rock"/>
    <x v="355"/>
    <d v="2012-08-25T12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x v="0"/>
    <n v="1"/>
    <x v="1"/>
    <s v="photography/nature"/>
    <n v="8.5714285714285715E-2"/>
    <n v="60"/>
    <x v="6"/>
    <s v="nature"/>
    <x v="356"/>
    <d v="2015-11-08T16:10: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.1585714285714286"/>
    <n v="24.575757575757574"/>
    <x v="4"/>
    <s v="rock"/>
    <x v="357"/>
    <d v="2012-10-24T10:26: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.5"/>
    <n v="67.307692307692307"/>
    <x v="4"/>
    <s v="rock"/>
    <x v="358"/>
    <d v="2016-07-20T18:13:0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.8014285714285714"/>
    <n v="26.270833333333332"/>
    <x v="4"/>
    <s v="indie rock"/>
    <x v="359"/>
    <d v="2012-09-23T11:15:4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.0357142857142858"/>
    <n v="55.769230769230766"/>
    <x v="4"/>
    <s v="classical music"/>
    <x v="360"/>
    <d v="2013-09-30T21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.0428571428571429"/>
    <n v="36.5"/>
    <x v="2"/>
    <s v="plays"/>
    <x v="361"/>
    <d v="2014-06-06T17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.03"/>
    <n v="120.16666666666667"/>
    <x v="2"/>
    <s v="spaces"/>
    <x v="362"/>
    <d v="2015-06-11T10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e v="#DIV/0!"/>
    <x v="2"/>
    <s v="plays"/>
    <x v="363"/>
    <d v="2017-04-09T02:35: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.0285857142857142"/>
    <n v="26.667037037037037"/>
    <x v="2"/>
    <s v="plays"/>
    <x v="364"/>
    <d v="2016-09-26T04:37:0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.7142857142857142"/>
    <n v="52.173913043478258"/>
    <x v="2"/>
    <s v="plays"/>
    <x v="365"/>
    <d v="2016-04-13T07:18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.38"/>
    <n v="28.411764705882351"/>
    <x v="2"/>
    <s v="plays"/>
    <x v="366"/>
    <d v="2016-02-13T18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.0071428571428571"/>
    <n v="33.571428571428569"/>
    <x v="2"/>
    <s v="plays"/>
    <x v="367"/>
    <d v="2014-07-31T10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.75"/>
    <n v="68.055555555555557"/>
    <x v="2"/>
    <s v="plays"/>
    <x v="368"/>
    <d v="2015-01-23T22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x v="0"/>
    <n v="2"/>
    <x v="1"/>
    <s v="theater/musical"/>
    <n v="2.1428571428571429E-2"/>
    <n v="7.5"/>
    <x v="2"/>
    <s v="musical"/>
    <x v="369"/>
    <d v="2015-11-30T1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"/>
    <n v="53.846153846153847"/>
    <x v="2"/>
    <s v="plays"/>
    <x v="370"/>
    <d v="2014-07-03T21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x v="0"/>
    <n v="4"/>
    <x v="1"/>
    <s v="theater/plays"/>
    <n v="0.21428571428571427"/>
    <n v="37.5"/>
    <x v="2"/>
    <s v="plays"/>
    <x v="371"/>
    <d v="2015-11-12T00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x v="0"/>
    <n v="2"/>
    <x v="1"/>
    <s v="theater/plays"/>
    <n v="0.11428571428571428"/>
    <n v="40"/>
    <x v="2"/>
    <s v="plays"/>
    <x v="372"/>
    <d v="2016-05-24T08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x v="0"/>
    <n v="0"/>
    <x v="1"/>
    <s v="theater/plays"/>
    <n v="0"/>
    <e v="#DIV/0!"/>
    <x v="2"/>
    <s v="plays"/>
    <x v="373"/>
    <d v="2014-10-21T13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.1891891891891893"/>
    <n v="17.254901960784313"/>
    <x v="2"/>
    <s v="plays"/>
    <x v="374"/>
    <d v="2017-02-27T18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.0550335570469798"/>
    <n v="23.117647058823529"/>
    <x v="4"/>
    <s v="classical music"/>
    <x v="375"/>
    <d v="2012-12-24T17:47:3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.98"/>
    <n v="53.035714285714285"/>
    <x v="5"/>
    <s v="shorts"/>
    <x v="376"/>
    <d v="2012-07-13T21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x v="0"/>
    <n v="12"/>
    <x v="1"/>
    <s v="film &amp; video/animation"/>
    <n v="0.64"/>
    <n v="40"/>
    <x v="5"/>
    <s v="animation"/>
    <x v="377"/>
    <d v="2015-05-13T10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x v="0"/>
    <n v="0"/>
    <x v="1"/>
    <s v="technology/web"/>
    <n v="0"/>
    <e v="#DIV/0!"/>
    <x v="1"/>
    <s v="web"/>
    <x v="378"/>
    <d v="2015-03-24T14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x v="0"/>
    <n v="8"/>
    <x v="1"/>
    <s v="music/indie rock"/>
    <n v="0.37333333333333335"/>
    <n v="35"/>
    <x v="4"/>
    <s v="indie rock"/>
    <x v="379"/>
    <d v="2011-05-27T20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x v="0"/>
    <n v="1"/>
    <x v="1"/>
    <s v="games/video games"/>
    <n v="1.3333333333333334E-2"/>
    <n v="10"/>
    <x v="0"/>
    <s v="video games"/>
    <x v="380"/>
    <d v="2011-10-16T17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.2213333333333334"/>
    <n v="53.882352941176471"/>
    <x v="4"/>
    <s v="rock"/>
    <x v="381"/>
    <d v="2017-02-28T21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x v="0"/>
    <n v="7"/>
    <x v="1"/>
    <s v="photography/nature"/>
    <n v="0.13466666666666666"/>
    <n v="14.428571428571429"/>
    <x v="6"/>
    <s v="nature"/>
    <x v="382"/>
    <d v="2016-05-12T04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x v="0"/>
    <n v="0"/>
    <x v="1"/>
    <s v="photography/nature"/>
    <n v="0"/>
    <e v="#DIV/0!"/>
    <x v="6"/>
    <s v="nature"/>
    <x v="383"/>
    <d v="2015-09-17T1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x v="0"/>
    <n v="3"/>
    <x v="1"/>
    <s v="photography/nature"/>
    <n v="4.6666666666666669E-2"/>
    <n v="11.666666666666666"/>
    <x v="6"/>
    <s v="nature"/>
    <x v="384"/>
    <d v="2015-08-28T06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.0106666666666666"/>
    <n v="42.111111111111114"/>
    <x v="4"/>
    <s v="rock"/>
    <x v="385"/>
    <d v="2013-08-27T10:31:2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.3346666666666667"/>
    <n v="52.684210526315788"/>
    <x v="4"/>
    <s v="rock"/>
    <x v="386"/>
    <d v="2014-02-06T11:01:2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.1333333333333333"/>
    <n v="34"/>
    <x v="4"/>
    <s v="indie rock"/>
    <x v="387"/>
    <d v="2012-06-04T11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.1973333333333334"/>
    <n v="35.92"/>
    <x v="0"/>
    <s v="tabletop games"/>
    <x v="388"/>
    <d v="2017-02-14T14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.52"/>
    <n v="42.222222222222221"/>
    <x v="4"/>
    <s v="electronic music"/>
    <x v="389"/>
    <d v="2012-06-01T13:43:0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.8533333333333333"/>
    <n v="115.83333333333333"/>
    <x v="4"/>
    <s v="rock"/>
    <x v="390"/>
    <d v="2016-01-13T22:11:2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.7133333333333334"/>
    <n v="31.341463414634145"/>
    <x v="4"/>
    <s v="indie rock"/>
    <x v="391"/>
    <d v="2012-08-12T10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.62"/>
    <n v="40.762081784386616"/>
    <x v="1"/>
    <s v="hardware"/>
    <x v="392"/>
    <d v="2013-09-06T1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.7813466666666677"/>
    <n v="21.640147492625371"/>
    <x v="1"/>
    <s v="hardware"/>
    <x v="393"/>
    <d v="2013-03-13T14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x v="0"/>
    <n v="4"/>
    <x v="1"/>
    <s v="theater/plays"/>
    <n v="0.33600000000000002"/>
    <n v="63"/>
    <x v="2"/>
    <s v="plays"/>
    <x v="394"/>
    <d v="2016-05-01T08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x v="0"/>
    <n v="2"/>
    <x v="1"/>
    <s v="theater/plays"/>
    <n v="8.0000000000000002E-3"/>
    <n v="3"/>
    <x v="2"/>
    <s v="plays"/>
    <x v="395"/>
    <d v="2015-02-07T15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x v="0"/>
    <n v="9"/>
    <x v="0"/>
    <s v="theater/musical"/>
    <n v="1.06"/>
    <n v="88.333333333333329"/>
    <x v="2"/>
    <s v="musical"/>
    <x v="396"/>
    <d v="2014-09-15T00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.2946666666666666"/>
    <n v="60.6875"/>
    <x v="2"/>
    <s v="plays"/>
    <x v="397"/>
    <d v="2014-10-19T23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x v="0"/>
    <n v="10"/>
    <x v="1"/>
    <s v="theater/spaces"/>
    <n v="0.57333333333333336"/>
    <n v="43"/>
    <x v="2"/>
    <s v="spaces"/>
    <x v="398"/>
    <d v="2015-04-01T06:22:0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.6266666666666667"/>
    <n v="58.095238095238095"/>
    <x v="2"/>
    <s v="plays"/>
    <x v="399"/>
    <d v="2011-05-02T21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.1866666666666668"/>
    <n v="29.666666666666668"/>
    <x v="2"/>
    <s v="plays"/>
    <x v="400"/>
    <d v="2015-08-01T16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x v="0"/>
    <n v="8"/>
    <x v="0"/>
    <s v="theater/plays"/>
    <n v="1.04"/>
    <n v="97.5"/>
    <x v="2"/>
    <s v="plays"/>
    <x v="401"/>
    <d v="2014-06-16T11:06:3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.3906666666666667"/>
    <n v="45.347826086956523"/>
    <x v="2"/>
    <s v="plays"/>
    <x v="402"/>
    <d v="2015-09-01T22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x v="0"/>
    <n v="4"/>
    <x v="1"/>
    <s v="theater/plays"/>
    <n v="8.666666666666667E-2"/>
    <n v="16.25"/>
    <x v="2"/>
    <s v="plays"/>
    <x v="403"/>
    <d v="2014-07-28T21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x v="0"/>
    <n v="6"/>
    <x v="1"/>
    <s v="theater/plays"/>
    <n v="8.1333333333333327E-2"/>
    <n v="10.166666666666666"/>
    <x v="2"/>
    <s v="plays"/>
    <x v="404"/>
    <d v="2015-03-02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"/>
    <n v="38.65"/>
    <x v="2"/>
    <s v="plays"/>
    <x v="405"/>
    <d v="2014-06-28T08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0.20849420849420849"/>
    <n v="23.142857142857142"/>
    <x v="2"/>
    <s v="plays"/>
    <x v="406"/>
    <d v="2017-04-03T21:38:4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x v="0"/>
    <n v="1"/>
    <x v="1"/>
    <s v="technology/web"/>
    <n v="6.41025641025641E-3"/>
    <n v="5"/>
    <x v="1"/>
    <s v="web"/>
    <x v="407"/>
    <d v="2015-11-28T19:49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x v="0"/>
    <n v="5"/>
    <x v="1"/>
    <s v="film &amp; video/animation"/>
    <n v="0.17624999999999999"/>
    <n v="28.2"/>
    <x v="5"/>
    <s v="animation"/>
    <x v="408"/>
    <d v="2014-08-23T16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.3187625000000001"/>
    <n v="39.074444444444445"/>
    <x v="1"/>
    <s v="wearables"/>
    <x v="409"/>
    <d v="2014-08-11T14:27:4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.3315375"/>
    <n v="42.609200000000001"/>
    <x v="4"/>
    <s v="rock"/>
    <x v="410"/>
    <d v="2013-06-07T18:01:1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.7949999999999999"/>
    <n v="43.515151515151516"/>
    <x v="4"/>
    <s v="rock"/>
    <x v="411"/>
    <d v="2015-03-22T16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x v="0"/>
    <n v="1"/>
    <x v="1"/>
    <s v="photography/places"/>
    <n v="1.25E-3"/>
    <n v="1"/>
    <x v="6"/>
    <s v="places"/>
    <x v="412"/>
    <d v="2015-07-26T10:00:5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.25125"/>
    <n v="37.074074074074076"/>
    <x v="4"/>
    <s v="rock"/>
    <x v="413"/>
    <d v="2013-06-04T18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.01875"/>
    <n v="58.214285714285715"/>
    <x v="4"/>
    <s v="rock"/>
    <x v="414"/>
    <d v="2012-11-13T20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.0063375000000001"/>
    <n v="35.003043478260871"/>
    <x v="1"/>
    <s v="hardware"/>
    <x v="415"/>
    <d v="2009-11-22T2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.2949999999999999"/>
    <n v="28"/>
    <x v="4"/>
    <s v="indie rock"/>
    <x v="416"/>
    <d v="2013-05-30T18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.0125"/>
    <n v="115.71428571428571"/>
    <x v="4"/>
    <s v="rock"/>
    <x v="417"/>
    <d v="2012-06-28T11:26:5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.1125"/>
    <n v="35.6"/>
    <x v="4"/>
    <s v="classical music"/>
    <x v="418"/>
    <d v="2011-11-15T13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.25125"/>
    <n v="91"/>
    <x v="1"/>
    <s v="makerspaces"/>
    <x v="419"/>
    <d v="2016-01-09T18:51: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x v="0"/>
    <n v="2"/>
    <x v="1"/>
    <s v="publishing/children's books"/>
    <n v="2.5000000000000001E-3"/>
    <n v="1"/>
    <x v="7"/>
    <s v="children's books"/>
    <x v="420"/>
    <d v="2014-06-05T13:49:5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.155"/>
    <n v="44"/>
    <x v="2"/>
    <s v="plays"/>
    <x v="421"/>
    <d v="2014-07-05T06:40: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.7"/>
    <n v="64.761904761904759"/>
    <x v="2"/>
    <s v="plays"/>
    <x v="422"/>
    <d v="2015-01-30T17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.0475000000000001"/>
    <n v="17.829787234042552"/>
    <x v="2"/>
    <s v="plays"/>
    <x v="423"/>
    <d v="2016-02-10T15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.1074999999999999"/>
    <n v="29.068965517241381"/>
    <x v="2"/>
    <s v="plays"/>
    <x v="424"/>
    <d v="2015-05-08T14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.0125"/>
    <n v="24.545454545454547"/>
    <x v="2"/>
    <s v="plays"/>
    <x v="425"/>
    <d v="2016-05-08T02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.70625"/>
    <n v="68.25"/>
    <x v="2"/>
    <s v="plays"/>
    <x v="426"/>
    <d v="2016-07-08T22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"/>
    <n v="29.62962962962963"/>
    <x v="2"/>
    <s v="plays"/>
    <x v="427"/>
    <d v="2016-06-17T08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.09375"/>
    <n v="46.05263157894737"/>
    <x v="2"/>
    <s v="plays"/>
    <x v="428"/>
    <d v="2016-06-15T23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.2875000000000001"/>
    <n v="64.375"/>
    <x v="2"/>
    <s v="plays"/>
    <x v="429"/>
    <d v="2014-09-12T13:34:4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.5575000000000001"/>
    <n v="51.916666666666664"/>
    <x v="2"/>
    <s v="plays"/>
    <x v="430"/>
    <d v="2016-01-21T15:18:2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.125"/>
    <n v="64.285714285714292"/>
    <x v="2"/>
    <s v="plays"/>
    <x v="431"/>
    <d v="2016-08-02T22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x v="0"/>
    <n v="7"/>
    <x v="1"/>
    <s v="theater/plays"/>
    <n v="0.32500000000000001"/>
    <n v="37.142857142857146"/>
    <x v="2"/>
    <s v="plays"/>
    <x v="432"/>
    <d v="2015-03-22T22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x v="0"/>
    <n v="1"/>
    <x v="1"/>
    <s v="theater/plays"/>
    <n v="1.2500000000000001E-2"/>
    <n v="10"/>
    <x v="2"/>
    <s v="plays"/>
    <x v="433"/>
    <d v="2015-08-31T10:04: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.1036948748510131"/>
    <n v="44.095238095238095"/>
    <x v="1"/>
    <s v="space exploration"/>
    <x v="434"/>
    <d v="2014-11-30T17:11:0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.4529411764705882"/>
    <n v="56.136363636363633"/>
    <x v="5"/>
    <s v="television"/>
    <x v="435"/>
    <d v="2015-07-20T13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x v="0"/>
    <n v="0"/>
    <x v="1"/>
    <s v="technology/wearables"/>
    <n v="0"/>
    <e v="#DIV/0!"/>
    <x v="1"/>
    <s v="wearables"/>
    <x v="436"/>
    <d v="2016-06-30T12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.411764705882353"/>
    <n v="52.173913043478258"/>
    <x v="2"/>
    <s v="plays"/>
    <x v="437"/>
    <d v="2016-03-13T18:12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.0823529411764705"/>
    <n v="34.074074074074076"/>
    <x v="4"/>
    <s v="rock"/>
    <x v="438"/>
    <d v="2012-09-24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x v="0"/>
    <n v="21"/>
    <x v="0"/>
    <s v="theater/plays"/>
    <n v="1"/>
    <n v="40.476190476190474"/>
    <x v="2"/>
    <s v="plays"/>
    <x v="439"/>
    <d v="2015-12-09T16:48:0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.3870588235294119"/>
    <n v="62.586956521739133"/>
    <x v="2"/>
    <s v="plays"/>
    <x v="440"/>
    <d v="2016-04-29T15:00:00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x v="0"/>
    <n v="4"/>
    <x v="1"/>
    <s v="theater/plays"/>
    <n v="0.15411764705882353"/>
    <n v="32.75"/>
    <x v="2"/>
    <s v="plays"/>
    <x v="441"/>
    <d v="2015-01-24T06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x v="0"/>
    <n v="5"/>
    <x v="1"/>
    <s v="theater/plays"/>
    <n v="0.2"/>
    <n v="34"/>
    <x v="2"/>
    <s v="plays"/>
    <x v="442"/>
    <d v="2015-07-07T13:26: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"/>
    <n v="50"/>
    <x v="5"/>
    <s v="shorts"/>
    <x v="443"/>
    <d v="2011-05-02T21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x v="0"/>
    <n v="5"/>
    <x v="1"/>
    <s v="music/jazz"/>
    <n v="0.38333333333333336"/>
    <n v="69"/>
    <x v="4"/>
    <s v="jazz"/>
    <x v="444"/>
    <d v="2010-06-25T15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x v="0"/>
    <n v="32"/>
    <x v="0"/>
    <s v="photography/photobooks"/>
    <n v="1.1499999999999999"/>
    <n v="32.34375"/>
    <x v="6"/>
    <s v="photobooks"/>
    <x v="445"/>
    <d v="2017-03-11T07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x v="0"/>
    <n v="0"/>
    <x v="1"/>
    <s v="publishing/translations"/>
    <n v="0"/>
    <e v="#DIV/0!"/>
    <x v="7"/>
    <s v="translations"/>
    <x v="446"/>
    <d v="2016-04-21T04:44: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.0888888888888888"/>
    <n v="75.384615384615387"/>
    <x v="4"/>
    <s v="rock"/>
    <x v="447"/>
    <d v="2013-05-06T22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.3333333333333333"/>
    <n v="28.571428571428573"/>
    <x v="4"/>
    <s v="indie rock"/>
    <x v="448"/>
    <d v="2015-03-25T15:36: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.5644444444444445"/>
    <n v="54.153846153846153"/>
    <x v="4"/>
    <s v="classical music"/>
    <x v="449"/>
    <d v="2014-11-17T18:24:5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.1844444444444444"/>
    <n v="29.611111111111111"/>
    <x v="4"/>
    <s v="classical music"/>
    <x v="450"/>
    <d v="2014-05-15T11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.4333333333333333"/>
    <n v="51.6"/>
    <x v="2"/>
    <s v="spaces"/>
    <x v="451"/>
    <d v="2017-03-03T05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.0055555555555555"/>
    <n v="60.333333333333336"/>
    <x v="2"/>
    <s v="plays"/>
    <x v="452"/>
    <d v="2014-07-02T08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.3055555555555556"/>
    <n v="97.916666666666671"/>
    <x v="2"/>
    <s v="plays"/>
    <x v="453"/>
    <d v="2014-12-31T11:50:0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.1388888888888888"/>
    <n v="37.962962962962962"/>
    <x v="2"/>
    <s v="plays"/>
    <x v="454"/>
    <d v="2015-02-28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x v="0"/>
    <n v="1"/>
    <x v="1"/>
    <s v="music/world music"/>
    <n v="5.4884742041712408E-3"/>
    <n v="5"/>
    <x v="4"/>
    <s v="world music"/>
    <x v="455"/>
    <d v="2011-09-11T07:18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.0602150537634409"/>
    <n v="39.44"/>
    <x v="1"/>
    <s v="space exploration"/>
    <x v="456"/>
    <d v="2016-09-29T09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.1895833333333334"/>
    <n v="42.296296296296298"/>
    <x v="2"/>
    <s v="plays"/>
    <x v="457"/>
    <d v="2014-09-17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.2433537832310839"/>
    <n v="45.037037037037038"/>
    <x v="2"/>
    <s v="plays"/>
    <x v="458"/>
    <d v="2015-02-02T22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.0670670670670672"/>
    <n v="43.020833333333336"/>
    <x v="5"/>
    <s v="documentary"/>
    <x v="459"/>
    <d v="2014-05-18T20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.0480480480480481"/>
    <n v="32.71875"/>
    <x v="4"/>
    <s v="indie rock"/>
    <x v="460"/>
    <d v="2012-04-08T15:45:0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.665"/>
    <n v="59.464285714285715"/>
    <x v="5"/>
    <s v="television"/>
    <x v="461"/>
    <d v="2015-04-27T1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.1060000000000001"/>
    <n v="73.733333333333334"/>
    <x v="5"/>
    <s v="shorts"/>
    <x v="462"/>
    <d v="2012-07-03T15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.1949999999999998"/>
    <n v="46.702127659574465"/>
    <x v="5"/>
    <s v="shorts"/>
    <x v="463"/>
    <d v="2011-02-25T18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x v="0"/>
    <n v="2"/>
    <x v="1"/>
    <s v="film &amp; video/drama"/>
    <n v="0.2"/>
    <n v="100"/>
    <x v="5"/>
    <s v="drama"/>
    <x v="464"/>
    <d v="2016-03-03T19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x v="0"/>
    <n v="0"/>
    <x v="1"/>
    <s v="film &amp; video/drama"/>
    <n v="0"/>
    <e v="#DIV/0!"/>
    <x v="5"/>
    <s v="drama"/>
    <x v="465"/>
    <d v="2017-01-06T18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x v="0"/>
    <n v="0"/>
    <x v="1"/>
    <s v="film &amp; video/drama"/>
    <n v="0"/>
    <e v="#DIV/0!"/>
    <x v="5"/>
    <s v="drama"/>
    <x v="466"/>
    <d v="2014-11-28T17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x v="0"/>
    <n v="2"/>
    <x v="1"/>
    <s v="film &amp; video/drama"/>
    <n v="0.13"/>
    <n v="65"/>
    <x v="5"/>
    <s v="drama"/>
    <x v="467"/>
    <d v="2015-03-26T20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x v="0"/>
    <n v="5"/>
    <x v="1"/>
    <s v="film &amp; video/drama"/>
    <n v="0.40100000000000002"/>
    <n v="80.2"/>
    <x v="5"/>
    <s v="drama"/>
    <x v="468"/>
    <d v="2015-06-20T18:50:59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x v="0"/>
    <n v="5"/>
    <x v="1"/>
    <s v="film &amp; video/drama"/>
    <n v="0.25"/>
    <n v="50"/>
    <x v="5"/>
    <s v="drama"/>
    <x v="469"/>
    <d v="2015-11-08T06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.4550000000000001"/>
    <n v="40.416666666666664"/>
    <x v="5"/>
    <s v="documentary"/>
    <x v="470"/>
    <d v="2010-04-22T21:51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.9289999999999998"/>
    <n v="36.612499999999997"/>
    <x v="5"/>
    <s v="documentary"/>
    <x v="471"/>
    <d v="2013-03-20T13:05:3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.04129"/>
    <n v="28.924722222222222"/>
    <x v="5"/>
    <s v="documentary"/>
    <x v="472"/>
    <d v="2011-10-19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.8515000000000001"/>
    <n v="32.095833333333331"/>
    <x v="5"/>
    <s v="documentary"/>
    <x v="473"/>
    <d v="2013-03-01T13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"/>
    <n v="71.428571428571431"/>
    <x v="5"/>
    <s v="documentary"/>
    <x v="474"/>
    <d v="2015-05-07T18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x v="0"/>
    <n v="7"/>
    <x v="0"/>
    <s v="film &amp; video/documentary"/>
    <n v="1.2829999999999999"/>
    <n v="183.28571428571428"/>
    <x v="5"/>
    <s v="documentary"/>
    <x v="475"/>
    <d v="2015-06-18T17:33: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.2021700000000002"/>
    <n v="48.086800000000004"/>
    <x v="5"/>
    <s v="documentary"/>
    <x v="476"/>
    <d v="2014-02-08T03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x v="0"/>
    <n v="5"/>
    <x v="1"/>
    <s v="film &amp; video/animation"/>
    <n v="2.4E-2"/>
    <n v="4.8"/>
    <x v="5"/>
    <s v="animation"/>
    <x v="477"/>
    <d v="2013-09-10T20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x v="0"/>
    <n v="0"/>
    <x v="1"/>
    <s v="film &amp; video/animation"/>
    <n v="0"/>
    <e v="#DIV/0!"/>
    <x v="5"/>
    <s v="animation"/>
    <x v="478"/>
    <d v="2013-07-31T02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x v="0"/>
    <n v="1"/>
    <x v="1"/>
    <s v="film &amp; video/animation"/>
    <n v="0.05"/>
    <n v="50"/>
    <x v="5"/>
    <s v="animation"/>
    <x v="479"/>
    <d v="2012-02-15T15:46:01"/>
  </r>
  <r>
    <n v="490"/>
    <s v="PROJECT IS CANCELLED"/>
    <s v="Cancelled"/>
    <n v="1000"/>
    <n v="0"/>
    <x v="1"/>
    <x v="0"/>
    <s v="USD"/>
    <n v="1345677285"/>
    <n v="1343085285"/>
    <x v="0"/>
    <n v="0"/>
    <x v="1"/>
    <s v="film &amp; video/animation"/>
    <n v="0"/>
    <e v="#DIV/0!"/>
    <x v="5"/>
    <s v="animation"/>
    <x v="480"/>
    <d v="2012-08-22T17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x v="0"/>
    <n v="2"/>
    <x v="1"/>
    <s v="technology/web"/>
    <n v="0.01"/>
    <n v="5"/>
    <x v="1"/>
    <s v="web"/>
    <x v="481"/>
    <d v="2015-03-16T10:11:5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.04"/>
    <n v="38.518518518518519"/>
    <x v="4"/>
    <s v="rock"/>
    <x v="482"/>
    <d v="2011-05-03T10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.0249999999999999"/>
    <n v="102.5"/>
    <x v="4"/>
    <s v="rock"/>
    <x v="483"/>
    <d v="2014-03-16T20:35:1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.03505"/>
    <n v="59.85441176470588"/>
    <x v="4"/>
    <s v="rock"/>
    <x v="484"/>
    <d v="2012-07-06T21:59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.04"/>
    <n v="86.666666666666671"/>
    <x v="4"/>
    <s v="rock"/>
    <x v="485"/>
    <d v="2013-07-10T10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.2729999999999999"/>
    <n v="45.464285714285715"/>
    <x v="4"/>
    <s v="rock"/>
    <x v="486"/>
    <d v="2011-05-31T12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x v="0"/>
    <n v="21"/>
    <x v="1"/>
    <s v="music/indie rock"/>
    <n v="0.75"/>
    <n v="35.714285714285715"/>
    <x v="4"/>
    <s v="indie rock"/>
    <x v="487"/>
    <d v="2016-12-30T16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x v="0"/>
    <n v="0"/>
    <x v="1"/>
    <s v="music/indie rock"/>
    <n v="0"/>
    <e v="#DIV/0!"/>
    <x v="4"/>
    <s v="indie rock"/>
    <x v="488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x v="0"/>
    <n v="4"/>
    <x v="1"/>
    <s v="music/indie rock"/>
    <n v="7.1999999999999995E-2"/>
    <n v="18"/>
    <x v="4"/>
    <s v="indie rock"/>
    <x v="489"/>
    <d v="2011-09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.0209999999999999"/>
    <n v="48.61904761904762"/>
    <x v="4"/>
    <s v="electronic music"/>
    <x v="490"/>
    <d v="2015-05-17T2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x v="0"/>
    <n v="0"/>
    <x v="1"/>
    <s v="journalism/audio"/>
    <n v="0"/>
    <e v="#DIV/0!"/>
    <x v="8"/>
    <s v="audio"/>
    <x v="491"/>
    <d v="2016-08-30T18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x v="0"/>
    <n v="3"/>
    <x v="1"/>
    <s v="games/video games"/>
    <n v="4.4999999999999998E-2"/>
    <n v="15"/>
    <x v="0"/>
    <s v="video games"/>
    <x v="492"/>
    <d v="2012-05-06T15:41:5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x v="0"/>
    <n v="1"/>
    <x v="1"/>
    <s v="games/video games"/>
    <n v="5.0000000000000001E-3"/>
    <n v="5"/>
    <x v="0"/>
    <s v="video games"/>
    <x v="493"/>
    <d v="2014-08-14T17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x v="0"/>
    <n v="8"/>
    <x v="1"/>
    <s v="games/video games"/>
    <n v="8.3000000000000004E-2"/>
    <n v="10.375"/>
    <x v="0"/>
    <s v="video games"/>
    <x v="494"/>
    <d v="2015-12-25T08:21:53"/>
  </r>
  <r>
    <n v="1128"/>
    <s v="Flying Turds"/>
    <s v="#havingfunFTW"/>
    <n v="1000"/>
    <n v="1"/>
    <x v="1"/>
    <x v="1"/>
    <s v="GBP"/>
    <n v="1407425717"/>
    <n v="1404833717"/>
    <x v="0"/>
    <n v="1"/>
    <x v="1"/>
    <s v="games/mobile games"/>
    <n v="1E-3"/>
    <n v="1"/>
    <x v="0"/>
    <s v="mobile games"/>
    <x v="495"/>
    <d v="2014-08-07T09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x v="0"/>
    <n v="1"/>
    <x v="1"/>
    <s v="games/mobile games"/>
    <n v="0.05"/>
    <n v="50"/>
    <x v="0"/>
    <s v="mobile games"/>
    <x v="496"/>
    <d v="2016-08-06T17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x v="0"/>
    <n v="4"/>
    <x v="1"/>
    <s v="food/food trucks"/>
    <n v="4.2000000000000003E-2"/>
    <n v="10.5"/>
    <x v="3"/>
    <s v="food trucks"/>
    <x v="497"/>
    <d v="2017-01-12T10:42:00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x v="0"/>
    <n v="6"/>
    <x v="0"/>
    <s v="photography/photobooks"/>
    <n v="1.0109999999999999"/>
    <n v="168.5"/>
    <x v="6"/>
    <s v="photobooks"/>
    <x v="498"/>
    <d v="2016-06-09T14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x v="0"/>
    <n v="6"/>
    <x v="1"/>
    <s v="music/world music"/>
    <n v="0.11600000000000001"/>
    <n v="19.333333333333332"/>
    <x v="4"/>
    <s v="world music"/>
    <x v="499"/>
    <d v="2012-02-21T16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x v="0"/>
    <n v="3"/>
    <x v="1"/>
    <s v="music/world music"/>
    <n v="0.17799999999999999"/>
    <n v="59.333333333333336"/>
    <x v="4"/>
    <s v="world music"/>
    <x v="500"/>
    <d v="2011-08-06T08:38:5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.1105"/>
    <n v="95.931818181818187"/>
    <x v="4"/>
    <s v="rock"/>
    <x v="501"/>
    <d v="2013-03-10T22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.3360000000000001"/>
    <n v="31.80952380952381"/>
    <x v="7"/>
    <s v="nonfiction"/>
    <x v="502"/>
    <d v="2013-03-10T18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.091"/>
    <n v="43.64"/>
    <x v="7"/>
    <s v="nonfiction"/>
    <x v="503"/>
    <d v="2013-09-07T16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x v="0"/>
    <n v="6"/>
    <x v="1"/>
    <s v="publishing/translations"/>
    <n v="7.1999999999999995E-2"/>
    <n v="12"/>
    <x v="7"/>
    <s v="translations"/>
    <x v="504"/>
    <d v="2015-11-13T15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x v="0"/>
    <n v="0"/>
    <x v="1"/>
    <s v="publishing/translations"/>
    <n v="0"/>
    <e v="#DIV/0!"/>
    <x v="7"/>
    <s v="translations"/>
    <x v="505"/>
    <d v="2015-08-24T03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x v="0"/>
    <n v="3"/>
    <x v="1"/>
    <s v="publishing/translations"/>
    <n v="4.4999999999999998E-2"/>
    <n v="15"/>
    <x v="7"/>
    <s v="translations"/>
    <x v="506"/>
    <d v="2016-04-02T02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x v="0"/>
    <n v="0"/>
    <x v="1"/>
    <s v="photography/nature"/>
    <n v="0"/>
    <e v="#DIV/0!"/>
    <x v="6"/>
    <s v="nature"/>
    <x v="507"/>
    <d v="2015-03-31T18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x v="0"/>
    <n v="11"/>
    <x v="1"/>
    <s v="photography/nature"/>
    <n v="0.28899999999999998"/>
    <n v="26.272727272727273"/>
    <x v="6"/>
    <s v="nature"/>
    <x v="508"/>
    <d v="2014-09-16T23:06:3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x v="0"/>
    <n v="1"/>
    <x v="1"/>
    <s v="photography/places"/>
    <n v="5.0000000000000001E-3"/>
    <n v="5"/>
    <x v="6"/>
    <s v="places"/>
    <x v="509"/>
    <d v="2015-12-19T04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x v="0"/>
    <n v="3"/>
    <x v="1"/>
    <s v="photography/places"/>
    <n v="9.2999999999999999E-2"/>
    <n v="31"/>
    <x v="6"/>
    <s v="places"/>
    <x v="510"/>
    <d v="2015-10-26T15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x v="0"/>
    <n v="10"/>
    <x v="1"/>
    <s v="photography/places"/>
    <n v="0.20499999999999999"/>
    <n v="20.5"/>
    <x v="6"/>
    <s v="places"/>
    <x v="511"/>
    <d v="2016-05-15T10:2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.0149999999999999"/>
    <n v="39.03846153846154"/>
    <x v="4"/>
    <s v="rock"/>
    <x v="512"/>
    <d v="2012-07-21T19:40:0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.1299999999999999"/>
    <n v="66.470588235294116"/>
    <x v="4"/>
    <s v="rock"/>
    <x v="513"/>
    <d v="2013-02-23T02:09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.18"/>
    <n v="47.2"/>
    <x v="4"/>
    <s v="rock"/>
    <x v="514"/>
    <d v="2013-01-09T02:48:5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.05"/>
    <n v="38.888888888888886"/>
    <x v="4"/>
    <s v="rock"/>
    <x v="515"/>
    <d v="2013-02-28T15:25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.08"/>
    <n v="33.75"/>
    <x v="4"/>
    <s v="pop"/>
    <x v="516"/>
    <d v="2015-01-31T18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.026"/>
    <n v="44.608695652173914"/>
    <x v="4"/>
    <s v="pop"/>
    <x v="517"/>
    <d v="2010-07-04T22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.37416"/>
    <n v="40.416470588235299"/>
    <x v="4"/>
    <s v="pop"/>
    <x v="518"/>
    <d v="2011-10-16T16:03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.175"/>
    <n v="47"/>
    <x v="4"/>
    <s v="pop"/>
    <x v="519"/>
    <d v="2014-07-12T12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x v="0"/>
    <n v="0"/>
    <x v="1"/>
    <s v="music/faith"/>
    <n v="0"/>
    <e v="#DIV/0!"/>
    <x v="4"/>
    <s v="faith"/>
    <x v="520"/>
    <d v="2015-06-11T09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x v="0"/>
    <n v="2"/>
    <x v="1"/>
    <s v="music/faith"/>
    <n v="0.11"/>
    <n v="55"/>
    <x v="4"/>
    <s v="faith"/>
    <x v="521"/>
    <d v="2016-08-07T13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x v="0"/>
    <n v="1"/>
    <x v="1"/>
    <s v="music/faith"/>
    <n v="1E-3"/>
    <n v="1"/>
    <x v="4"/>
    <s v="faith"/>
    <x v="522"/>
    <d v="2016-05-04T13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.147"/>
    <n v="42.481481481481481"/>
    <x v="6"/>
    <s v="photobooks"/>
    <x v="523"/>
    <d v="2016-07-14T16:56:3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.03"/>
    <n v="73.571428571428569"/>
    <x v="4"/>
    <s v="rock"/>
    <x v="524"/>
    <d v="2012-05-12T17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.00149"/>
    <n v="35.767499999999998"/>
    <x v="4"/>
    <s v="rock"/>
    <x v="525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.0529999999999999"/>
    <n v="45.62222222222222"/>
    <x v="4"/>
    <s v="rock"/>
    <x v="526"/>
    <d v="2016-10-01T11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"/>
    <n v="52.631578947368418"/>
    <x v="4"/>
    <s v="rock"/>
    <x v="527"/>
    <d v="2016-06-16T22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.351"/>
    <n v="51.96153846153846"/>
    <x v="4"/>
    <s v="indie rock"/>
    <x v="528"/>
    <d v="2012-11-27T06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.145"/>
    <n v="57.25"/>
    <x v="4"/>
    <s v="indie rock"/>
    <x v="529"/>
    <d v="2012-02-12T15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.4450000000000001"/>
    <n v="68.80952380952381"/>
    <x v="4"/>
    <s v="indie rock"/>
    <x v="530"/>
    <d v="2016-02-01T12:00:00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x v="0"/>
    <n v="3"/>
    <x v="1"/>
    <s v="technology/gadgets"/>
    <n v="1.2E-2"/>
    <n v="4"/>
    <x v="1"/>
    <s v="gadgets"/>
    <x v="531"/>
    <d v="2015-03-04T12:57: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.27"/>
    <n v="48.846153846153847"/>
    <x v="4"/>
    <s v="indie rock"/>
    <x v="532"/>
    <d v="2013-07-07T07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x v="0"/>
    <n v="3"/>
    <x v="1"/>
    <s v="photography/people"/>
    <n v="7.8E-2"/>
    <n v="26"/>
    <x v="6"/>
    <s v="people"/>
    <x v="533"/>
    <d v="2015-07-16T15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.0780000000000003"/>
    <n v="101.56"/>
    <x v="1"/>
    <s v="hardware"/>
    <x v="534"/>
    <d v="2015-11-11T17:58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.36"/>
    <n v="35.789473684210527"/>
    <x v="4"/>
    <s v="indie rock"/>
    <x v="535"/>
    <d v="2011-05-05T14:50:4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.3461099999999999"/>
    <n v="79.182941176470578"/>
    <x v="4"/>
    <s v="indie rock"/>
    <x v="536"/>
    <d v="2011-07-24T14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x v="0"/>
    <n v="3"/>
    <x v="1"/>
    <s v="games/video games"/>
    <n v="1.6E-2"/>
    <n v="5.333333333333333"/>
    <x v="0"/>
    <s v="video games"/>
    <x v="537"/>
    <d v="2011-04-24T00:59:0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x v="0"/>
    <n v="12"/>
    <x v="1"/>
    <s v="games/video games"/>
    <n v="0.128"/>
    <n v="10.666666666666666"/>
    <x v="0"/>
    <s v="video games"/>
    <x v="538"/>
    <d v="2013-11-08T19:18:5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"/>
    <n v="76.92307692307692"/>
    <x v="4"/>
    <s v="rock"/>
    <x v="539"/>
    <d v="2015-04-18T07:55:2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.6140000000000001"/>
    <n v="76.857142857142861"/>
    <x v="4"/>
    <s v="rock"/>
    <x v="540"/>
    <d v="2015-04-10T22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.016"/>
    <n v="42.333333333333336"/>
    <x v="4"/>
    <s v="electronic music"/>
    <x v="541"/>
    <d v="2012-04-06T22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.0149999999999999"/>
    <n v="53.421052631578945"/>
    <x v="4"/>
    <s v="electronic music"/>
    <x v="542"/>
    <d v="2015-08-19T11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x v="0"/>
    <n v="144"/>
    <x v="0"/>
    <s v="games/tabletop games"/>
    <n v="11.744899999999999"/>
    <n v="81.561805555555551"/>
    <x v="0"/>
    <s v="tabletop games"/>
    <x v="543"/>
    <d v="2015-08-16T00:40: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.0640000000000001"/>
    <n v="49.472392638036808"/>
    <x v="0"/>
    <s v="tabletop games"/>
    <x v="544"/>
    <d v="2017-03-02T13:51:4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.670999999999999"/>
    <n v="90.635922330097088"/>
    <x v="0"/>
    <s v="tabletop games"/>
    <x v="545"/>
    <d v="2016-12-08T13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x v="0"/>
    <n v="210"/>
    <x v="0"/>
    <s v="games/tabletop games"/>
    <n v="7.7949999999999999"/>
    <n v="37.11904761904762"/>
    <x v="0"/>
    <s v="tabletop games"/>
    <x v="546"/>
    <d v="2017-02-14T11:23:4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.566000000000001"/>
    <n v="14.370762711864407"/>
    <x v="0"/>
    <s v="tabletop games"/>
    <x v="547"/>
    <d v="2015-12-07T10:47: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.538"/>
    <n v="48.0625"/>
    <x v="0"/>
    <s v="tabletop games"/>
    <x v="548"/>
    <d v="2015-02-03T22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.0009999999999999"/>
    <n v="40.04"/>
    <x v="4"/>
    <s v="rock"/>
    <x v="549"/>
    <d v="2012-06-26T12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.006"/>
    <n v="52.94736842105263"/>
    <x v="4"/>
    <s v="rock"/>
    <x v="550"/>
    <d v="2012-03-13T21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0.08"/>
    <n v="11.428571428571429"/>
    <x v="3"/>
    <s v="small batch"/>
    <x v="551"/>
    <d v="2017-03-29T17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x v="0"/>
    <n v="1"/>
    <x v="1"/>
    <s v="technology/web"/>
    <n v="1E-3"/>
    <n v="1"/>
    <x v="1"/>
    <s v="web"/>
    <x v="552"/>
    <d v="2016-06-24T11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x v="0"/>
    <n v="1"/>
    <x v="1"/>
    <s v="technology/web"/>
    <n v="1.4999999999999999E-2"/>
    <n v="15"/>
    <x v="1"/>
    <s v="web"/>
    <x v="553"/>
    <d v="2016-08-25T08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x v="0"/>
    <n v="0"/>
    <x v="1"/>
    <s v="technology/web"/>
    <n v="0"/>
    <e v="#DIV/0!"/>
    <x v="1"/>
    <s v="web"/>
    <x v="554"/>
    <d v="2015-04-21T10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x v="0"/>
    <n v="0"/>
    <x v="1"/>
    <s v="technology/web"/>
    <n v="0"/>
    <e v="#DIV/0!"/>
    <x v="1"/>
    <s v="web"/>
    <x v="555"/>
    <d v="2016-01-17T17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x v="0"/>
    <n v="8"/>
    <x v="1"/>
    <s v="technology/web"/>
    <n v="8.0000000000000002E-3"/>
    <n v="1"/>
    <x v="1"/>
    <s v="web"/>
    <x v="556"/>
    <d v="2014-11-13T20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x v="0"/>
    <n v="0"/>
    <x v="1"/>
    <s v="food/food trucks"/>
    <n v="0"/>
    <e v="#DIV/0!"/>
    <x v="3"/>
    <s v="food trucks"/>
    <x v="557"/>
    <d v="2014-08-10T15:13:0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.1850000000000001"/>
    <n v="27.558139534883722"/>
    <x v="4"/>
    <s v="indie rock"/>
    <x v="558"/>
    <d v="2012-05-10T11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.0316400000000001"/>
    <n v="28.65666666666667"/>
    <x v="4"/>
    <s v="indie rock"/>
    <x v="559"/>
    <d v="2012-05-23T19:47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.0009999999999999"/>
    <n v="40.04"/>
    <x v="4"/>
    <s v="indie rock"/>
    <x v="560"/>
    <d v="2011-08-01T12:46: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.056"/>
    <n v="52.8"/>
    <x v="4"/>
    <s v="indie rock"/>
    <x v="561"/>
    <d v="2015-01-27T17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.1000000000000001"/>
    <n v="100"/>
    <x v="4"/>
    <s v="classical music"/>
    <x v="562"/>
    <d v="2011-08-01T09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x v="0"/>
    <n v="5"/>
    <x v="1"/>
    <s v="food/food trucks"/>
    <n v="5.0000000000000001E-3"/>
    <n v="1"/>
    <x v="3"/>
    <s v="food trucks"/>
    <x v="563"/>
    <d v="2015-03-16T11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.8839999999999999"/>
    <n v="35.547169811320757"/>
    <x v="1"/>
    <s v="space exploration"/>
    <x v="564"/>
    <d v="2015-10-23T05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.873"/>
    <n v="37.46"/>
    <x v="1"/>
    <s v="space exploration"/>
    <x v="565"/>
    <d v="2016-10-15T19:00:00"/>
  </r>
  <r>
    <n v="2668"/>
    <s v="UOttawa Makermobile"/>
    <s v="Creativity on the go! |_x000a_CrÃ©ativitÃ© en mouvement !"/>
    <n v="1000"/>
    <n v="1707"/>
    <x v="0"/>
    <x v="2"/>
    <s v="CAD"/>
    <n v="1447079520"/>
    <n v="1443449265"/>
    <x v="0"/>
    <n v="28"/>
    <x v="0"/>
    <s v="technology/makerspaces"/>
    <n v="1.7070000000000001"/>
    <n v="60.964285714285715"/>
    <x v="1"/>
    <s v="makerspaces"/>
    <x v="566"/>
    <d v="2015-11-09T08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x v="0"/>
    <n v="2"/>
    <x v="1"/>
    <s v="publishing/children's books"/>
    <n v="0.105"/>
    <n v="52.5"/>
    <x v="7"/>
    <s v="children's books"/>
    <x v="567"/>
    <d v="2016-07-16T02:47:4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.2"/>
    <n v="66.666666666666671"/>
    <x v="2"/>
    <s v="plays"/>
    <x v="568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.145"/>
    <n v="18.770491803278688"/>
    <x v="2"/>
    <s v="plays"/>
    <x v="569"/>
    <d v="2015-04-23T06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.1970000000000001"/>
    <n v="31.5"/>
    <x v="2"/>
    <s v="plays"/>
    <x v="570"/>
    <d v="2014-07-17T22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.33"/>
    <n v="42.903225806451616"/>
    <x v="2"/>
    <s v="plays"/>
    <x v="571"/>
    <d v="2015-01-04T07:16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.1499999999999999"/>
    <n v="50"/>
    <x v="2"/>
    <s v="plays"/>
    <x v="572"/>
    <d v="2014-09-29T04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"/>
    <n v="28.571428571428573"/>
    <x v="2"/>
    <s v="plays"/>
    <x v="573"/>
    <d v="2014-09-23T16:08:5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.8709899999999999"/>
    <n v="20.118172043010752"/>
    <x v="2"/>
    <s v="plays"/>
    <x v="574"/>
    <d v="2015-12-04T18:00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x v="0"/>
    <n v="1"/>
    <x v="1"/>
    <s v="theater/plays"/>
    <n v="0.01"/>
    <n v="10"/>
    <x v="2"/>
    <s v="plays"/>
    <x v="575"/>
    <d v="2015-12-13T12:44:5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x v="0"/>
    <n v="14"/>
    <x v="1"/>
    <s v="theater/plays"/>
    <n v="0.41699999999999998"/>
    <n v="29.785714285714285"/>
    <x v="2"/>
    <s v="plays"/>
    <x v="576"/>
    <d v="2015-05-07T11:11:59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x v="0"/>
    <n v="0"/>
    <x v="1"/>
    <s v="theater/plays"/>
    <n v="0"/>
    <e v="#DIV/0!"/>
    <x v="2"/>
    <s v="plays"/>
    <x v="577"/>
    <d v="2014-12-05T05:28:0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x v="0"/>
    <n v="3"/>
    <x v="1"/>
    <s v="theater/plays"/>
    <n v="0.61099999999999999"/>
    <n v="203.66666666666666"/>
    <x v="2"/>
    <s v="plays"/>
    <x v="578"/>
    <d v="2016-03-16T02:33:1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"/>
    <n v="41.666666666666664"/>
    <x v="2"/>
    <s v="musical"/>
    <x v="579"/>
    <d v="2016-03-04T17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.28"/>
    <n v="37.647058823529413"/>
    <x v="2"/>
    <s v="musical"/>
    <x v="580"/>
    <d v="2014-10-12T22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x v="0"/>
    <n v="2"/>
    <x v="1"/>
    <s v="theater/spaces"/>
    <n v="2.5000000000000001E-2"/>
    <n v="12.5"/>
    <x v="2"/>
    <s v="spaces"/>
    <x v="581"/>
    <d v="2015-11-19T14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.218"/>
    <n v="60.9"/>
    <x v="2"/>
    <s v="plays"/>
    <x v="582"/>
    <d v="2015-03-01T0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x v="0"/>
    <n v="17"/>
    <x v="0"/>
    <s v="theater/plays"/>
    <n v="1.625"/>
    <n v="95.588235294117652"/>
    <x v="2"/>
    <s v="plays"/>
    <x v="583"/>
    <d v="2015-05-03T16:51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"/>
    <n v="35.714285714285715"/>
    <x v="2"/>
    <s v="spaces"/>
    <x v="584"/>
    <d v="2016-06-20T02:41:21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.0029999999999999"/>
    <n v="45.590909090909093"/>
    <x v="2"/>
    <s v="spaces"/>
    <x v="585"/>
    <d v="2016-02-20T14:07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.272"/>
    <n v="50.88"/>
    <x v="2"/>
    <s v="spaces"/>
    <x v="586"/>
    <d v="2015-09-10T19:04: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.0049999999999999"/>
    <n v="37.222222222222221"/>
    <x v="2"/>
    <s v="spaces"/>
    <x v="587"/>
    <d v="2016-03-04T00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x v="0"/>
    <n v="7"/>
    <x v="1"/>
    <s v="theater/spaces"/>
    <n v="0.14099999999999999"/>
    <n v="20.142857142857142"/>
    <x v="2"/>
    <s v="spaces"/>
    <x v="588"/>
    <d v="2014-12-14T14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x v="0"/>
    <n v="4"/>
    <x v="1"/>
    <s v="theater/spaces"/>
    <n v="4.1000000000000002E-2"/>
    <n v="10.25"/>
    <x v="2"/>
    <s v="spaces"/>
    <x v="589"/>
    <d v="2015-09-16T16:00:0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x v="0"/>
    <n v="1"/>
    <x v="1"/>
    <s v="theater/spaces"/>
    <n v="1E-3"/>
    <n v="1"/>
    <x v="2"/>
    <s v="spaces"/>
    <x v="590"/>
    <d v="2016-05-27T07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0.22500000000000001"/>
    <n v="18.75"/>
    <x v="2"/>
    <s v="plays"/>
    <x v="591"/>
    <d v="2017-03-27T10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"/>
    <n v="41.666666666666664"/>
    <x v="2"/>
    <s v="plays"/>
    <x v="592"/>
    <d v="2014-07-16T17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x v="0"/>
    <n v="6"/>
    <x v="1"/>
    <s v="theater/musical"/>
    <n v="0.25"/>
    <n v="41.666666666666664"/>
    <x v="2"/>
    <s v="musical"/>
    <x v="593"/>
    <d v="2015-09-25T17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.61"/>
    <n v="57.5"/>
    <x v="2"/>
    <s v="plays"/>
    <x v="594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.3120000000000001"/>
    <n v="50.46153846153846"/>
    <x v="2"/>
    <s v="plays"/>
    <x v="595"/>
    <d v="2016-05-03T21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.0668"/>
    <n v="53.339999999999996"/>
    <x v="2"/>
    <s v="plays"/>
    <x v="596"/>
    <d v="2016-05-14T19:22:1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.2589999999999999"/>
    <n v="25.693877551020407"/>
    <x v="2"/>
    <s v="plays"/>
    <x v="597"/>
    <d v="2016-09-25T02:46:4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.1679999999999999"/>
    <n v="44.92307692307692"/>
    <x v="2"/>
    <s v="plays"/>
    <x v="598"/>
    <d v="2014-07-27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.534"/>
    <n v="109.57142857142857"/>
    <x v="2"/>
    <s v="plays"/>
    <x v="599"/>
    <d v="2016-06-13T11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.046"/>
    <n v="45.478260869565219"/>
    <x v="2"/>
    <s v="plays"/>
    <x v="600"/>
    <d v="2014-12-31T23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.0349999999999999"/>
    <n v="38.333333333333336"/>
    <x v="2"/>
    <s v="plays"/>
    <x v="601"/>
    <d v="2014-08-24T22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.1200000000000001"/>
    <n v="58.94736842105263"/>
    <x v="2"/>
    <s v="plays"/>
    <x v="602"/>
    <d v="2016-08-06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.855"/>
    <n v="41.222222222222221"/>
    <x v="2"/>
    <s v="plays"/>
    <x v="603"/>
    <d v="2014-09-09T06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.0820000000000001"/>
    <n v="43.28"/>
    <x v="2"/>
    <s v="plays"/>
    <x v="604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.0780000000000001"/>
    <n v="77"/>
    <x v="2"/>
    <s v="plays"/>
    <x v="605"/>
    <d v="2016-03-18T14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.532"/>
    <n v="41.405405405405403"/>
    <x v="2"/>
    <s v="plays"/>
    <x v="606"/>
    <d v="2014-07-22T21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.2749999999999999"/>
    <n v="47.222222222222221"/>
    <x v="2"/>
    <s v="plays"/>
    <x v="607"/>
    <d v="2016-04-13T13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.0629999999999999"/>
    <n v="25.30952380952381"/>
    <x v="2"/>
    <s v="plays"/>
    <x v="608"/>
    <d v="2016-03-06T22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"/>
    <n v="125"/>
    <x v="2"/>
    <s v="plays"/>
    <x v="609"/>
    <d v="2015-11-19T12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"/>
    <n v="58.823529411764703"/>
    <x v="2"/>
    <s v="plays"/>
    <x v="610"/>
    <d v="2015-04-23T05:53:12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.28"/>
    <n v="49.230769230769234"/>
    <x v="2"/>
    <s v="plays"/>
    <x v="611"/>
    <d v="2016-06-30T09:42: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.02"/>
    <n v="24.285714285714285"/>
    <x v="2"/>
    <s v="plays"/>
    <x v="612"/>
    <d v="2015-09-04T03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x v="0"/>
    <n v="24"/>
    <x v="0"/>
    <s v="theater/plays"/>
    <n v="1.0349999999999999"/>
    <n v="43.125"/>
    <x v="2"/>
    <s v="plays"/>
    <x v="613"/>
    <d v="2015-07-31T02:58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.0049999999999999"/>
    <n v="59.117647058823529"/>
    <x v="2"/>
    <s v="plays"/>
    <x v="614"/>
    <d v="2015-10-05T1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.0880000000000001"/>
    <n v="26.536585365853657"/>
    <x v="2"/>
    <s v="plays"/>
    <x v="615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.1100000000000001"/>
    <n v="58.421052631578945"/>
    <x v="2"/>
    <s v="plays"/>
    <x v="616"/>
    <d v="2014-09-17T11:46:3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.87"/>
    <n v="58.571428571428569"/>
    <x v="2"/>
    <s v="plays"/>
    <x v="617"/>
    <d v="2016-04-04T20:18: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.101"/>
    <n v="40.777777777777779"/>
    <x v="2"/>
    <s v="plays"/>
    <x v="618"/>
    <d v="2014-09-02T22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.623"/>
    <n v="52.354838709677416"/>
    <x v="2"/>
    <s v="plays"/>
    <x v="619"/>
    <d v="2015-08-17T04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.1299999999999999"/>
    <n v="66.470588235294116"/>
    <x v="2"/>
    <s v="plays"/>
    <x v="620"/>
    <d v="2016-11-19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.00099"/>
    <n v="47.666190476190479"/>
    <x v="2"/>
    <s v="plays"/>
    <x v="621"/>
    <d v="2014-09-27T21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x v="0"/>
    <n v="3"/>
    <x v="1"/>
    <s v="theater/musical"/>
    <n v="5.5E-2"/>
    <n v="18.333333333333332"/>
    <x v="2"/>
    <s v="musical"/>
    <x v="622"/>
    <d v="2015-05-10T12:45:3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x v="0"/>
    <n v="1"/>
    <x v="1"/>
    <s v="theater/musical"/>
    <n v="1E-3"/>
    <n v="1"/>
    <x v="2"/>
    <s v="musical"/>
    <x v="623"/>
    <d v="2016-11-21T18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.0349999999999999"/>
    <n v="36.964285714285715"/>
    <x v="2"/>
    <s v="plays"/>
    <x v="624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.3819999999999999"/>
    <n v="81.294117647058826"/>
    <x v="2"/>
    <s v="plays"/>
    <x v="625"/>
    <d v="2015-06-11T10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.119"/>
    <n v="62.166666666666664"/>
    <x v="2"/>
    <s v="plays"/>
    <x v="626"/>
    <d v="2016-01-15T09:38:1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.26"/>
    <n v="74.117647058823536"/>
    <x v="2"/>
    <s v="plays"/>
    <x v="627"/>
    <d v="2014-09-18T18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.86"/>
    <n v="80.869565217391298"/>
    <x v="2"/>
    <s v="plays"/>
    <x v="628"/>
    <d v="2016-07-21T23:26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.0825"/>
    <n v="30.928571428571427"/>
    <x v="2"/>
    <s v="plays"/>
    <x v="629"/>
    <d v="2014-06-25T10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x v="0"/>
    <n v="1"/>
    <x v="1"/>
    <s v="theater/plays"/>
    <n v="0.1"/>
    <n v="100"/>
    <x v="2"/>
    <s v="plays"/>
    <x v="630"/>
    <d v="2015-08-17T10:15:5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.3260000000000001"/>
    <n v="120.54545454545455"/>
    <x v="2"/>
    <s v="musical"/>
    <x v="631"/>
    <d v="2016-04-02T17:51: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.46"/>
    <n v="38.421052631578945"/>
    <x v="2"/>
    <s v="musical"/>
    <x v="632"/>
    <d v="2016-05-17T1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x v="0"/>
    <n v="10"/>
    <x v="0"/>
    <s v="theater/musical"/>
    <n v="1.1499999999999999"/>
    <n v="115"/>
    <x v="2"/>
    <s v="musical"/>
    <x v="633"/>
    <d v="2016-07-10T17:32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"/>
    <n v="41.666666666666664"/>
    <x v="2"/>
    <s v="plays"/>
    <x v="634"/>
    <d v="2015-04-25T03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.0000100000000001"/>
    <n v="50.000500000000002"/>
    <x v="2"/>
    <s v="plays"/>
    <x v="635"/>
    <d v="2015-08-20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.0640000000000001"/>
    <n v="40.92307692307692"/>
    <x v="2"/>
    <s v="plays"/>
    <x v="636"/>
    <d v="2015-07-17T15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x v="1"/>
    <n v="4"/>
    <x v="1"/>
    <s v="theater/plays"/>
    <n v="3.7999999999999999E-2"/>
    <n v="9.5"/>
    <x v="2"/>
    <s v="plays"/>
    <x v="637"/>
    <d v="2014-12-31T20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x v="0"/>
    <n v="1"/>
    <x v="1"/>
    <s v="theater/plays"/>
    <n v="2.5000000000000001E-2"/>
    <n v="25"/>
    <x v="2"/>
    <s v="plays"/>
    <x v="638"/>
    <d v="2015-03-26T16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x v="0"/>
    <n v="0"/>
    <x v="1"/>
    <s v="theater/plays"/>
    <n v="0"/>
    <e v="#DIV/0!"/>
    <x v="2"/>
    <s v="plays"/>
    <x v="639"/>
    <d v="2014-08-24T01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x v="0"/>
    <n v="1"/>
    <x v="1"/>
    <s v="theater/plays"/>
    <n v="0.05"/>
    <n v="50"/>
    <x v="2"/>
    <s v="plays"/>
    <x v="640"/>
    <d v="2015-02-28T00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x v="0"/>
    <n v="4"/>
    <x v="1"/>
    <s v="theater/plays"/>
    <n v="0.153"/>
    <n v="38.25"/>
    <x v="2"/>
    <s v="plays"/>
    <x v="641"/>
    <d v="2014-10-26T14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x v="0"/>
    <n v="8"/>
    <x v="1"/>
    <s v="theater/plays"/>
    <n v="0.21099999999999999"/>
    <n v="26.375"/>
    <x v="2"/>
    <s v="plays"/>
    <x v="642"/>
    <d v="2015-02-05T19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x v="0"/>
    <n v="11"/>
    <x v="1"/>
    <s v="theater/plays"/>
    <n v="0.32"/>
    <n v="29.09090909090909"/>
    <x v="2"/>
    <s v="plays"/>
    <x v="643"/>
    <d v="2016-06-02T07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x v="0"/>
    <n v="4"/>
    <x v="1"/>
    <s v="theater/plays"/>
    <n v="0.06"/>
    <n v="15"/>
    <x v="2"/>
    <s v="plays"/>
    <x v="644"/>
    <d v="2015-07-22T17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x v="0"/>
    <n v="6"/>
    <x v="1"/>
    <s v="theater/plays"/>
    <n v="0.16500000000000001"/>
    <n v="27.5"/>
    <x v="2"/>
    <s v="plays"/>
    <x v="645"/>
    <d v="2015-02-28T21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x v="0"/>
    <n v="2"/>
    <x v="1"/>
    <s v="theater/plays"/>
    <n v="4.0000000000000001E-3"/>
    <n v="2"/>
    <x v="2"/>
    <s v="plays"/>
    <x v="646"/>
    <d v="2014-08-21T12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x v="0"/>
    <n v="5"/>
    <x v="1"/>
    <s v="theater/plays"/>
    <n v="4.7E-2"/>
    <n v="9.4"/>
    <x v="2"/>
    <s v="plays"/>
    <x v="647"/>
    <d v="2015-11-20T22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x v="0"/>
    <n v="3"/>
    <x v="1"/>
    <s v="theater/plays"/>
    <n v="3.2000000000000001E-2"/>
    <n v="10.666666666666666"/>
    <x v="2"/>
    <s v="plays"/>
    <x v="648"/>
    <d v="2015-08-07T09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x v="0"/>
    <n v="6"/>
    <x v="1"/>
    <s v="theater/plays"/>
    <n v="0.1"/>
    <n v="16.666666666666668"/>
    <x v="2"/>
    <s v="plays"/>
    <x v="649"/>
    <d v="2015-08-26T12:32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x v="0"/>
    <n v="1"/>
    <x v="1"/>
    <s v="film &amp; video/animation"/>
    <n v="9.9009900990099011E-4"/>
    <n v="1"/>
    <x v="5"/>
    <s v="animation"/>
    <x v="650"/>
    <d v="2016-05-18T14:22: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.0619047619047619"/>
    <n v="61.944444444444443"/>
    <x v="2"/>
    <s v="plays"/>
    <x v="651"/>
    <d v="2016-06-07T18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.2342857142857142"/>
    <n v="43.2"/>
    <x v="2"/>
    <s v="plays"/>
    <x v="652"/>
    <d v="2016-08-13T00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.3700934579439252"/>
    <n v="34.904761904761905"/>
    <x v="1"/>
    <s v="space exploration"/>
    <x v="653"/>
    <d v="2016-05-28T19:28:5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.2200090909090908"/>
    <n v="28.553404255319148"/>
    <x v="4"/>
    <s v="metal"/>
    <x v="654"/>
    <d v="2014-03-10T08:00:00"/>
  </r>
  <r>
    <n v="1059"/>
    <s v="Voice Over Artist (Canceled)"/>
    <s v="Turning myself into a vocal artist."/>
    <n v="1100"/>
    <n v="0"/>
    <x v="2"/>
    <x v="0"/>
    <s v="USD"/>
    <n v="1426269456"/>
    <n v="1423681056"/>
    <x v="0"/>
    <n v="0"/>
    <x v="1"/>
    <s v="journalism/audio"/>
    <n v="0"/>
    <e v="#DIV/0!"/>
    <x v="8"/>
    <s v="audio"/>
    <x v="655"/>
    <d v="2015-03-13T11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x v="0"/>
    <n v="0"/>
    <x v="1"/>
    <s v="games/video games"/>
    <n v="0"/>
    <e v="#DIV/0!"/>
    <x v="0"/>
    <s v="video games"/>
    <x v="656"/>
    <d v="2014-06-15T11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.199090909090909"/>
    <n v="38.794117647058826"/>
    <x v="4"/>
    <s v="pop"/>
    <x v="657"/>
    <d v="2012-04-18T15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x v="0"/>
    <n v="5"/>
    <x v="1"/>
    <s v="games/video games"/>
    <n v="0.10454545454545454"/>
    <n v="23"/>
    <x v="0"/>
    <s v="video games"/>
    <x v="658"/>
    <d v="2010-11-29T23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.0272727272727273"/>
    <n v="33.235294117647058"/>
    <x v="4"/>
    <s v="electronic music"/>
    <x v="659"/>
    <d v="2012-04-16T00:10:2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.1372727272727272"/>
    <n v="65.84210526315789"/>
    <x v="4"/>
    <s v="indie rock"/>
    <x v="660"/>
    <d v="2012-05-01T11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.8409090909090908"/>
    <n v="22.120418848167539"/>
    <x v="1"/>
    <s v="hardware"/>
    <x v="661"/>
    <d v="2014-05-05T15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.0227272727272727"/>
    <n v="59.210526315789473"/>
    <x v="2"/>
    <s v="plays"/>
    <x v="662"/>
    <d v="2015-03-31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x v="0"/>
    <n v="15"/>
    <x v="0"/>
    <s v="theater/plays"/>
    <n v="1.0772727272727274"/>
    <n v="79"/>
    <x v="2"/>
    <s v="plays"/>
    <x v="663"/>
    <d v="2014-08-26T11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"/>
    <n v="73.333333333333329"/>
    <x v="2"/>
    <s v="musical"/>
    <x v="664"/>
    <d v="2016-04-15T08:21: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x v="0"/>
    <n v="0"/>
    <x v="1"/>
    <s v="film &amp; video/drama"/>
    <n v="0"/>
    <e v="#DIV/0!"/>
    <x v="5"/>
    <s v="drama"/>
    <x v="665"/>
    <d v="2015-02-28T07:45:08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.1565217391304348"/>
    <n v="44.333333333333336"/>
    <x v="2"/>
    <s v="plays"/>
    <x v="666"/>
    <d v="2015-06-21T15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x v="0"/>
    <n v="0"/>
    <x v="1"/>
    <s v="food/restaurants"/>
    <n v="0"/>
    <e v="#DIV/0!"/>
    <x v="3"/>
    <s v="restaurants"/>
    <x v="667"/>
    <d v="2014-12-13T15:02:4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.7333333333333334"/>
    <n v="86.666666666666671"/>
    <x v="5"/>
    <s v="shorts"/>
    <x v="668"/>
    <d v="2013-07-07T18:26:2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.2549999999999999"/>
    <n v="71.714285714285708"/>
    <x v="5"/>
    <s v="shorts"/>
    <x v="669"/>
    <d v="2011-09-22T21:00:37"/>
  </r>
  <r>
    <n v="131"/>
    <s v="I (Canceled)"/>
    <s v="I"/>
    <n v="1200"/>
    <n v="0"/>
    <x v="2"/>
    <x v="0"/>
    <s v="USD"/>
    <n v="1467763200"/>
    <n v="1466453161"/>
    <x v="0"/>
    <n v="0"/>
    <x v="1"/>
    <s v="film &amp; video/science fiction"/>
    <n v="0"/>
    <e v="#DIV/0!"/>
    <x v="5"/>
    <s v="science fiction"/>
    <x v="670"/>
    <d v="2016-07-05T18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x v="0"/>
    <n v="13"/>
    <x v="1"/>
    <s v="film &amp; video/drama"/>
    <n v="0.33416666666666667"/>
    <n v="30.846153846153847"/>
    <x v="5"/>
    <s v="drama"/>
    <x v="671"/>
    <d v="2015-04-13T13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x v="0"/>
    <n v="18"/>
    <x v="0"/>
    <s v="theater/plays"/>
    <n v="1.3041666666666667"/>
    <n v="86.944444444444443"/>
    <x v="2"/>
    <s v="plays"/>
    <x v="672"/>
    <d v="2017-01-10T23:00:0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x v="0"/>
    <n v="0"/>
    <x v="1"/>
    <s v="technology/wearables"/>
    <n v="0"/>
    <e v="#DIV/0!"/>
    <x v="1"/>
    <s v="wearables"/>
    <x v="673"/>
    <d v="2014-08-19T18:44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.1416666666666666"/>
    <n v="80.588235294117652"/>
    <x v="4"/>
    <s v="rock"/>
    <x v="674"/>
    <d v="2013-11-01T09:03:4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0"/>
    <n v="24"/>
    <x v="0"/>
    <s v="music/metal"/>
    <n v="1"/>
    <n v="50"/>
    <x v="4"/>
    <s v="metal"/>
    <x v="675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.4400583333333332"/>
    <n v="22.737763157894737"/>
    <x v="4"/>
    <s v="metal"/>
    <x v="676"/>
    <d v="2015-04-15T16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.3025"/>
    <n v="24.421875"/>
    <x v="7"/>
    <s v="nonfiction"/>
    <x v="677"/>
    <d v="2016-06-11T13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x v="0"/>
    <n v="1"/>
    <x v="1"/>
    <s v="publishing/fiction"/>
    <n v="8.3333333333333329E-2"/>
    <n v="100"/>
    <x v="7"/>
    <s v="fiction"/>
    <x v="678"/>
    <d v="2015-02-15T09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.15"/>
    <n v="78.181818181818187"/>
    <x v="6"/>
    <s v="photobooks"/>
    <x v="679"/>
    <d v="2010-05-15T02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x v="0"/>
    <n v="0"/>
    <x v="1"/>
    <s v="photography/places"/>
    <n v="0"/>
    <e v="#DIV/0!"/>
    <x v="6"/>
    <s v="places"/>
    <x v="680"/>
    <d v="2014-05-30T09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x v="0"/>
    <n v="0"/>
    <x v="1"/>
    <s v="photography/places"/>
    <n v="0"/>
    <e v="#DIV/0!"/>
    <x v="6"/>
    <s v="places"/>
    <x v="681"/>
    <d v="2015-10-09T17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.0125"/>
    <n v="52.826086956521742"/>
    <x v="4"/>
    <s v="rock"/>
    <x v="682"/>
    <d v="2013-12-31T23:26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"/>
    <n v="42.857142857142854"/>
    <x v="4"/>
    <s v="pop"/>
    <x v="683"/>
    <d v="2011-06-13T18:35: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.1083333333333334"/>
    <n v="25.576923076923077"/>
    <x v="6"/>
    <s v="photobooks"/>
    <x v="684"/>
    <d v="2015-06-10T09:04:3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.6016666666666666"/>
    <n v="34.68888888888889"/>
    <x v="6"/>
    <s v="photobooks"/>
    <x v="685"/>
    <d v="2016-10-14T00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x v="0"/>
    <n v="4"/>
    <x v="1"/>
    <s v="photography/photobooks"/>
    <n v="2.0833333333333332E-2"/>
    <n v="6.25"/>
    <x v="6"/>
    <s v="photobooks"/>
    <x v="686"/>
    <d v="2014-07-30T12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.0208333333333333"/>
    <n v="42.241379310344826"/>
    <x v="4"/>
    <s v="indie rock"/>
    <x v="687"/>
    <d v="2014-11-12T16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.4775"/>
    <n v="50.657142857142858"/>
    <x v="4"/>
    <s v="indie rock"/>
    <x v="688"/>
    <d v="2015-10-26T22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.0324999999999998"/>
    <n v="68.625"/>
    <x v="0"/>
    <s v="tabletop games"/>
    <x v="689"/>
    <d v="2016-04-21T16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.2524999999999999"/>
    <n v="44.205882352941174"/>
    <x v="4"/>
    <s v="rock"/>
    <x v="690"/>
    <d v="2013-01-26T16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.5697000000000001"/>
    <n v="37.672800000000002"/>
    <x v="4"/>
    <s v="indie rock"/>
    <x v="691"/>
    <d v="2012-06-07T07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x v="0"/>
    <n v="12"/>
    <x v="1"/>
    <s v="food/food trucks"/>
    <n v="0.16833333333333333"/>
    <n v="16.833333333333332"/>
    <x v="3"/>
    <s v="food trucks"/>
    <x v="692"/>
    <d v="2016-03-30T14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.1366666666666667"/>
    <n v="29.021276595744681"/>
    <x v="4"/>
    <s v="indie rock"/>
    <x v="693"/>
    <d v="2011-02-08T04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x v="0"/>
    <n v="0"/>
    <x v="1"/>
    <s v="theater/plays"/>
    <n v="0"/>
    <e v="#DIV/0!"/>
    <x v="2"/>
    <s v="plays"/>
    <x v="694"/>
    <d v="2016-06-12T22:00:0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x v="0"/>
    <n v="11"/>
    <x v="1"/>
    <s v="theater/spaces"/>
    <n v="0.59583333333333333"/>
    <n v="65"/>
    <x v="2"/>
    <s v="spaces"/>
    <x v="695"/>
    <d v="2015-06-16T11:47:2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.1975"/>
    <n v="31.933333333333334"/>
    <x v="2"/>
    <s v="plays"/>
    <x v="696"/>
    <d v="2014-06-20T03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.0416666666666667"/>
    <n v="59.523809523809526"/>
    <x v="2"/>
    <s v="plays"/>
    <x v="697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.25"/>
    <n v="50"/>
    <x v="2"/>
    <s v="plays"/>
    <x v="698"/>
    <d v="2017-01-17T15:10:3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.0375000000000001"/>
    <n v="27.065217391304348"/>
    <x v="2"/>
    <s v="plays"/>
    <x v="699"/>
    <d v="2015-02-21T16:05:2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.3467833333333334"/>
    <n v="89.785555555555561"/>
    <x v="2"/>
    <s v="plays"/>
    <x v="700"/>
    <d v="2016-01-18T22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.05"/>
    <n v="39.375"/>
    <x v="2"/>
    <s v="plays"/>
    <x v="701"/>
    <d v="2015-08-31T11:31: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"/>
    <n v="31.578947368421051"/>
    <x v="2"/>
    <s v="plays"/>
    <x v="702"/>
    <d v="2014-07-24T01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x v="0"/>
    <n v="0"/>
    <x v="1"/>
    <s v="theater/plays"/>
    <n v="0"/>
    <e v="#DIV/0!"/>
    <x v="2"/>
    <s v="plays"/>
    <x v="703"/>
    <d v="2014-07-04T21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.2891666666666666"/>
    <n v="64.458333333333329"/>
    <x v="2"/>
    <s v="musical"/>
    <x v="704"/>
    <d v="2016-03-15T1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.0466666666666666"/>
    <n v="139.55555555555554"/>
    <x v="2"/>
    <s v="plays"/>
    <x v="705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x v="0"/>
    <n v="20"/>
    <x v="0"/>
    <s v="theater/plays"/>
    <n v="1.1666666666666667"/>
    <n v="70"/>
    <x v="2"/>
    <s v="plays"/>
    <x v="706"/>
    <d v="2014-12-01T13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x v="0"/>
    <n v="0"/>
    <x v="1"/>
    <s v="theater/plays"/>
    <n v="0"/>
    <e v="#DIV/0!"/>
    <x v="2"/>
    <s v="plays"/>
    <x v="707"/>
    <d v="2015-06-16T15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x v="0"/>
    <n v="12"/>
    <x v="1"/>
    <s v="theater/plays"/>
    <n v="0.24333333333333335"/>
    <n v="24.333333333333332"/>
    <x v="2"/>
    <s v="plays"/>
    <x v="708"/>
    <d v="2014-09-28T12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x v="0"/>
    <n v="14"/>
    <x v="1"/>
    <s v="theater/plays"/>
    <n v="0.3775"/>
    <n v="32.357142857142854"/>
    <x v="2"/>
    <s v="plays"/>
    <x v="709"/>
    <d v="2017-03-01T13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.552"/>
    <n v="102.10526315789474"/>
    <x v="5"/>
    <s v="television"/>
    <x v="710"/>
    <d v="2014-08-17T06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x v="0"/>
    <n v="7"/>
    <x v="1"/>
    <s v="music/faith"/>
    <n v="0.68400000000000005"/>
    <n v="122.14285714285714"/>
    <x v="4"/>
    <s v="faith"/>
    <x v="711"/>
    <d v="2015-10-21T09:01:14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x v="0"/>
    <n v="18"/>
    <x v="0"/>
    <s v="music/classical music"/>
    <n v="1.0888"/>
    <n v="75.611111111111114"/>
    <x v="4"/>
    <s v="classical music"/>
    <x v="712"/>
    <d v="2015-05-01T07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.0528"/>
    <n v="47"/>
    <x v="2"/>
    <s v="plays"/>
    <x v="713"/>
    <d v="2015-02-12T01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8.0000000000000002E-3"/>
    <n v="10"/>
    <x v="2"/>
    <s v="plays"/>
    <x v="714"/>
    <d v="2017-04-18T13:13: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.04"/>
    <n v="52"/>
    <x v="2"/>
    <s v="plays"/>
    <x v="715"/>
    <d v="2012-12-06T2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"/>
    <n v="62.5"/>
    <x v="2"/>
    <s v="plays"/>
    <x v="716"/>
    <d v="2014-06-28T08:09:3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.0624"/>
    <n v="47.428571428571431"/>
    <x v="2"/>
    <s v="musical"/>
    <x v="717"/>
    <d v="2015-08-02T13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x v="0"/>
    <n v="12"/>
    <x v="1"/>
    <s v="theater/plays"/>
    <n v="0.57199999999999995"/>
    <n v="59.583333333333336"/>
    <x v="2"/>
    <s v="plays"/>
    <x v="718"/>
    <d v="2015-03-28T16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x v="0"/>
    <n v="4"/>
    <x v="1"/>
    <s v="theater/plays"/>
    <n v="1.84E-2"/>
    <n v="5.75"/>
    <x v="2"/>
    <s v="plays"/>
    <x v="719"/>
    <d v="2014-09-26T19:02:4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x v="0"/>
    <n v="13"/>
    <x v="1"/>
    <s v="theater/plays"/>
    <n v="0.34399999999999997"/>
    <n v="33.07692307692308"/>
    <x v="2"/>
    <s v="plays"/>
    <x v="720"/>
    <d v="2015-02-28T06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.27"/>
    <n v="40.268292682926827"/>
    <x v="5"/>
    <s v="shorts"/>
    <x v="721"/>
    <d v="2014-04-25T12:38: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.0515384615384615"/>
    <n v="27.897959183673468"/>
    <x v="5"/>
    <s v="shorts"/>
    <x v="722"/>
    <d v="2014-03-07T13:20: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.3076923076923077"/>
    <n v="65.384615384615387"/>
    <x v="5"/>
    <s v="shorts"/>
    <x v="723"/>
    <d v="2013-11-13T23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.07"/>
    <n v="36.60526315789474"/>
    <x v="4"/>
    <s v="rock"/>
    <x v="724"/>
    <d v="2012-06-25T10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.1615384615384616"/>
    <n v="48.70967741935484"/>
    <x v="4"/>
    <s v="rock"/>
    <x v="725"/>
    <d v="2017-02-02T22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.0007692307692309"/>
    <n v="50.03846153846154"/>
    <x v="4"/>
    <s v="rock"/>
    <x v="726"/>
    <d v="2014-07-27T19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.4115384615384616"/>
    <n v="67.962962962962962"/>
    <x v="2"/>
    <s v="plays"/>
    <x v="727"/>
    <d v="2015-04-03T07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x v="0"/>
    <n v="10"/>
    <x v="1"/>
    <s v="theater/plays"/>
    <n v="0.47692307692307695"/>
    <n v="62"/>
    <x v="2"/>
    <s v="plays"/>
    <x v="728"/>
    <d v="2014-08-01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.0286144578313252"/>
    <n v="50.592592592592595"/>
    <x v="4"/>
    <s v="electronic music"/>
    <x v="729"/>
    <d v="2016-12-12T11:34: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.1888888888888889"/>
    <n v="80.25"/>
    <x v="2"/>
    <s v="spaces"/>
    <x v="730"/>
    <d v="2017-02-28T2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.0620938628158845"/>
    <n v="36.326424870466319"/>
    <x v="1"/>
    <s v="hardware"/>
    <x v="731"/>
    <d v="2016-12-10T22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"/>
    <n v="41.029411764705884"/>
    <x v="2"/>
    <s v="plays"/>
    <x v="732"/>
    <d v="2015-09-15T04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x v="0"/>
    <n v="21"/>
    <x v="0"/>
    <s v="film &amp; video/documentary"/>
    <n v="1.0214714285714286"/>
    <n v="68.09809523809524"/>
    <x v="5"/>
    <s v="documentary"/>
    <x v="733"/>
    <d v="2014-10-17T0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.1071428571428572"/>
    <n v="67.391304347826093"/>
    <x v="7"/>
    <s v="nonfiction"/>
    <x v="734"/>
    <d v="2014-03-21T15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x v="0"/>
    <n v="0"/>
    <x v="1"/>
    <s v="music/jazz"/>
    <n v="0"/>
    <e v="#DIV/0!"/>
    <x v="4"/>
    <s v="jazz"/>
    <x v="735"/>
    <d v="2012-01-18T14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x v="0"/>
    <n v="3"/>
    <x v="1"/>
    <s v="theater/plays"/>
    <n v="3.214285714285714E-2"/>
    <n v="15"/>
    <x v="2"/>
    <s v="plays"/>
    <x v="736"/>
    <d v="2015-11-28T08:54: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.0344827586206897"/>
    <n v="31.914893617021278"/>
    <x v="4"/>
    <s v="metal"/>
    <x v="737"/>
    <d v="2016-07-23T21:00:1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.0066666666666666"/>
    <n v="41.944444444444443"/>
    <x v="5"/>
    <s v="television"/>
    <x v="738"/>
    <d v="2014-11-04T12:33:4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.1466666666666667"/>
    <n v="50.588235294117645"/>
    <x v="5"/>
    <s v="shorts"/>
    <x v="739"/>
    <d v="2010-07-31T21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.0601933333333333"/>
    <n v="40.776666666666664"/>
    <x v="5"/>
    <s v="shorts"/>
    <x v="740"/>
    <d v="2014-01-22T15:39:5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.4666666666666668"/>
    <n v="78.723404255319153"/>
    <x v="5"/>
    <s v="shorts"/>
    <x v="741"/>
    <d v="2013-05-31T08:42:5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x v="0"/>
    <n v="3"/>
    <x v="1"/>
    <s v="film &amp; video/science fiction"/>
    <n v="2.6666666666666668E-2"/>
    <n v="13.333333333333334"/>
    <x v="5"/>
    <s v="science fiction"/>
    <x v="742"/>
    <d v="2015-06-03T07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x v="0"/>
    <n v="0"/>
    <x v="1"/>
    <s v="film &amp; video/drama"/>
    <n v="0"/>
    <e v="#DIV/0!"/>
    <x v="5"/>
    <s v="drama"/>
    <x v="743"/>
    <d v="2015-08-05T13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x v="0"/>
    <n v="2"/>
    <x v="1"/>
    <s v="film &amp; video/drama"/>
    <n v="3.4000000000000002E-2"/>
    <n v="25.5"/>
    <x v="5"/>
    <s v="drama"/>
    <x v="744"/>
    <d v="2014-08-31T21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x v="0"/>
    <n v="0"/>
    <x v="1"/>
    <s v="film &amp; video/drama"/>
    <n v="0"/>
    <e v="#DIV/0!"/>
    <x v="5"/>
    <s v="drama"/>
    <x v="745"/>
    <d v="2014-09-04T22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.0073333333333334"/>
    <n v="215.85714285714286"/>
    <x v="5"/>
    <s v="documentary"/>
    <x v="746"/>
    <d v="2012-02-15T09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x v="0"/>
    <n v="0"/>
    <x v="1"/>
    <s v="film &amp; video/animation"/>
    <n v="0"/>
    <e v="#DIV/0!"/>
    <x v="5"/>
    <s v="animation"/>
    <x v="747"/>
    <d v="2012-05-18T14:02:14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x v="0"/>
    <n v="3"/>
    <x v="1"/>
    <s v="film &amp; video/animation"/>
    <n v="3.3333333333333333E-2"/>
    <n v="16.666666666666668"/>
    <x v="5"/>
    <s v="animation"/>
    <x v="748"/>
    <d v="2014-08-09T08:44:0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.1399999999999999"/>
    <n v="74.347826086956516"/>
    <x v="2"/>
    <s v="plays"/>
    <x v="749"/>
    <d v="2015-08-07T11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x v="0"/>
    <n v="0"/>
    <x v="1"/>
    <s v="technology/web"/>
    <n v="0"/>
    <e v="#DIV/0!"/>
    <x v="1"/>
    <s v="web"/>
    <x v="750"/>
    <d v="2014-08-27T18:50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.1240000000000001"/>
    <n v="35.125"/>
    <x v="1"/>
    <s v="wearables"/>
    <x v="751"/>
    <d v="2014-12-18T19:53:0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.0673333333333332"/>
    <n v="39.048780487804876"/>
    <x v="7"/>
    <s v="nonfiction"/>
    <x v="752"/>
    <d v="2014-11-30T22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x v="0"/>
    <n v="1"/>
    <x v="1"/>
    <s v="publishing/fiction"/>
    <n v="3.3333333333333333E-2"/>
    <n v="50"/>
    <x v="7"/>
    <s v="fiction"/>
    <x v="753"/>
    <d v="2009-10-31T21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.4813333333333334"/>
    <n v="63.485714285714288"/>
    <x v="4"/>
    <s v="rock"/>
    <x v="754"/>
    <d v="2012-04-27T16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.5213333333333334"/>
    <n v="40.75"/>
    <x v="4"/>
    <s v="rock"/>
    <x v="755"/>
    <d v="2014-09-11T04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.05"/>
    <n v="58.333333333333336"/>
    <x v="4"/>
    <s v="rock"/>
    <x v="756"/>
    <d v="2012-08-31T19:21:0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.59996"/>
    <n v="24.999375000000001"/>
    <x v="4"/>
    <s v="rock"/>
    <x v="757"/>
    <d v="2012-07-20T17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.3711066666666665"/>
    <n v="89.419999999999987"/>
    <x v="4"/>
    <s v="rock"/>
    <x v="758"/>
    <d v="2012-03-10T22:59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.3333333333333335"/>
    <n v="175"/>
    <x v="4"/>
    <s v="rock"/>
    <x v="759"/>
    <d v="2012-04-27T09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x v="0"/>
    <n v="14"/>
    <x v="1"/>
    <s v="music/indie rock"/>
    <n v="0.20133333333333334"/>
    <n v="21.571428571428573"/>
    <x v="4"/>
    <s v="indie rock"/>
    <x v="760"/>
    <d v="2011-09-06T14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x v="0"/>
    <n v="0"/>
    <x v="1"/>
    <s v="music/jazz"/>
    <n v="0"/>
    <e v="#DIV/0!"/>
    <x v="4"/>
    <s v="jazz"/>
    <x v="761"/>
    <d v="2012-08-25T12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.4533333333333334"/>
    <n v="35.73770491803279"/>
    <x v="4"/>
    <s v="electronic music"/>
    <x v="762"/>
    <d v="2016-03-18T22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x v="0"/>
    <n v="1"/>
    <x v="1"/>
    <s v="journalism/audio"/>
    <n v="0.01"/>
    <n v="15"/>
    <x v="8"/>
    <s v="audio"/>
    <x v="763"/>
    <d v="2017-03-05T22:08:5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.19"/>
    <n v="43.536585365853661"/>
    <x v="4"/>
    <s v="rock"/>
    <x v="764"/>
    <d v="2014-03-28T19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.0833333333333333"/>
    <n v="81.25"/>
    <x v="2"/>
    <s v="plays"/>
    <x v="765"/>
    <d v="2015-02-17T08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.2506666666666666"/>
    <n v="36.07692307692308"/>
    <x v="2"/>
    <s v="plays"/>
    <x v="766"/>
    <d v="2017-01-03T21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x v="0"/>
    <n v="139"/>
    <x v="0"/>
    <s v="publishing/nonfiction"/>
    <n v="3.7773333333333334"/>
    <n v="40.762589928057551"/>
    <x v="7"/>
    <s v="nonfiction"/>
    <x v="767"/>
    <d v="2016-06-30T12:57:1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.732"/>
    <n v="32.074074074074076"/>
    <x v="7"/>
    <s v="nonfiction"/>
    <x v="768"/>
    <d v="2012-08-02T15:37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.0366666666666666"/>
    <n v="77.75"/>
    <x v="4"/>
    <s v="rock"/>
    <x v="769"/>
    <d v="2013-10-15T18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.8946666666666667"/>
    <n v="43.060606060606062"/>
    <x v="4"/>
    <s v="rock"/>
    <x v="770"/>
    <d v="2016-03-24T20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x v="0"/>
    <n v="0"/>
    <x v="1"/>
    <s v="publishing/translations"/>
    <n v="0"/>
    <e v="#DIV/0!"/>
    <x v="7"/>
    <s v="translations"/>
    <x v="771"/>
    <d v="2016-05-25T09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.2513333333333334"/>
    <n v="23.172839506172838"/>
    <x v="7"/>
    <s v="radio &amp; podcasts"/>
    <x v="772"/>
    <d v="2012-12-28T13:51:0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.20516"/>
    <n v="38.462553191489363"/>
    <x v="7"/>
    <s v="radio &amp; podcasts"/>
    <x v="773"/>
    <d v="2012-03-01T17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x v="0"/>
    <n v="0"/>
    <x v="1"/>
    <s v="publishing/fiction"/>
    <n v="0"/>
    <e v="#DIV/0!"/>
    <x v="7"/>
    <s v="fiction"/>
    <x v="774"/>
    <d v="2014-09-16T05:24: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.1140000000000001"/>
    <n v="38.860465116279073"/>
    <x v="6"/>
    <s v="photobooks"/>
    <x v="775"/>
    <d v="2014-07-24T12:51:44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x v="0"/>
    <n v="12"/>
    <x v="1"/>
    <s v="photography/nature"/>
    <n v="0.45133333333333331"/>
    <n v="56.416666666666664"/>
    <x v="6"/>
    <s v="nature"/>
    <x v="776"/>
    <d v="2016-07-03T21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x v="0"/>
    <n v="0"/>
    <x v="1"/>
    <s v="photography/places"/>
    <n v="0"/>
    <e v="#DIV/0!"/>
    <x v="6"/>
    <s v="places"/>
    <x v="777"/>
    <d v="2015-04-04T19:30:2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.0016666666666667"/>
    <n v="46.953125"/>
    <x v="4"/>
    <s v="rock"/>
    <x v="778"/>
    <d v="2011-10-14T17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.1833333333333333"/>
    <n v="443.75"/>
    <x v="4"/>
    <s v="rock"/>
    <x v="779"/>
    <d v="2011-11-02T02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.0506666666666666"/>
    <n v="58.370370370370374"/>
    <x v="4"/>
    <s v="rock"/>
    <x v="780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.3333333333333333"/>
    <n v="86.956521739130437"/>
    <x v="4"/>
    <s v="rock"/>
    <x v="781"/>
    <d v="2014-09-14T22:28:0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.4286666666666668"/>
    <n v="44.645833333333336"/>
    <x v="4"/>
    <s v="pop"/>
    <x v="782"/>
    <d v="2012-04-05T12:00: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.1839999999999999"/>
    <n v="36.244897959183675"/>
    <x v="4"/>
    <s v="pop"/>
    <x v="783"/>
    <d v="2014-02-06T14:31:11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x v="1"/>
    <n v="0"/>
    <x v="1"/>
    <s v="photography/photobooks"/>
    <n v="0"/>
    <e v="#DIV/0!"/>
    <x v="6"/>
    <s v="photobooks"/>
    <x v="784"/>
    <d v="2014-08-25T14:38:0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.6668333333333334"/>
    <n v="75.765151515151516"/>
    <x v="4"/>
    <s v="rock"/>
    <x v="785"/>
    <d v="2011-01-21T1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.014"/>
    <n v="76.05"/>
    <x v="4"/>
    <s v="rock"/>
    <x v="786"/>
    <d v="2011-06-10T21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.3680000000000001"/>
    <n v="54"/>
    <x v="4"/>
    <s v="indie rock"/>
    <x v="787"/>
    <d v="2012-07-13T23:19:0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.1033333333333333"/>
    <n v="31.826923076923077"/>
    <x v="4"/>
    <s v="indie rock"/>
    <x v="788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.9537933333333333"/>
    <n v="27.3896261682243"/>
    <x v="4"/>
    <s v="indie rock"/>
    <x v="789"/>
    <d v="2010-11-01T18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x v="0"/>
    <n v="2"/>
    <x v="1"/>
    <s v="photography/people"/>
    <n v="1.3333333333333333E-3"/>
    <n v="1"/>
    <x v="6"/>
    <s v="people"/>
    <x v="790"/>
    <d v="2015-02-17T21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.9233333333333333"/>
    <n v="23.647540983606557"/>
    <x v="1"/>
    <s v="hardware"/>
    <x v="791"/>
    <d v="2014-05-14T17:04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.1073333333333333"/>
    <n v="43.710526315789473"/>
    <x v="4"/>
    <s v="indie rock"/>
    <x v="792"/>
    <d v="2011-11-23T21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.0353333333333334"/>
    <n v="62.12"/>
    <x v="4"/>
    <s v="indie rock"/>
    <x v="793"/>
    <d v="2011-09-07T22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.0246666666666666"/>
    <n v="66.826086956521735"/>
    <x v="4"/>
    <s v="indie rock"/>
    <x v="794"/>
    <d v="2012-12-22T15:3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.2566666666666668"/>
    <n v="94.027777777777771"/>
    <x v="4"/>
    <s v="indie rock"/>
    <x v="795"/>
    <d v="2011-02-19T19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.3286666666666667"/>
    <n v="27.301369863013697"/>
    <x v="4"/>
    <s v="electronic music"/>
    <x v="796"/>
    <d v="2013-03-09T01:28:3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.2026666666666666"/>
    <n v="24.762886597938145"/>
    <x v="0"/>
    <s v="tabletop games"/>
    <x v="797"/>
    <d v="2016-04-26T2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.0006666666666666"/>
    <n v="107.21428571428571"/>
    <x v="4"/>
    <s v="rock"/>
    <x v="798"/>
    <d v="2013-09-05T21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.0740000000000001"/>
    <n v="64.44"/>
    <x v="4"/>
    <s v="rock"/>
    <x v="79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.0406666666666666"/>
    <n v="53.827586206896555"/>
    <x v="4"/>
    <s v="rock"/>
    <x v="800"/>
    <d v="2009-12-01T11:00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x v="0"/>
    <n v="0"/>
    <x v="1"/>
    <s v="technology/web"/>
    <n v="0"/>
    <e v="#DIV/0!"/>
    <x v="1"/>
    <s v="web"/>
    <x v="801"/>
    <d v="2015-01-30T18:3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.8086666666666666"/>
    <n v="40.492537313432834"/>
    <x v="3"/>
    <s v="small batch"/>
    <x v="802"/>
    <d v="2017-02-25T17:03: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.0005066666666667"/>
    <n v="39.493684210526318"/>
    <x v="4"/>
    <s v="indie rock"/>
    <x v="803"/>
    <d v="2012-05-26T19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.0100533333333332"/>
    <n v="38.848205128205123"/>
    <x v="4"/>
    <s v="indie rock"/>
    <x v="80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.2753666666666665"/>
    <n v="45.548809523809524"/>
    <x v="4"/>
    <s v="indie rock"/>
    <x v="805"/>
    <d v="2012-06-06T16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.5553333333333332"/>
    <n v="38.883333333333333"/>
    <x v="4"/>
    <s v="classical music"/>
    <x v="806"/>
    <d v="2012-09-20T22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x v="0"/>
    <n v="2"/>
    <x v="1"/>
    <s v="food/food trucks"/>
    <n v="1.7333333333333333E-2"/>
    <n v="13"/>
    <x v="3"/>
    <s v="food trucks"/>
    <x v="807"/>
    <d v="2016-03-13T14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x v="0"/>
    <n v="7"/>
    <x v="1"/>
    <s v="food/food trucks"/>
    <n v="5.6666666666666664E-2"/>
    <n v="12.142857142857142"/>
    <x v="3"/>
    <s v="food trucks"/>
    <x v="808"/>
    <d v="2016-06-19T02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0"/>
    <n v="74"/>
    <x v="0"/>
    <s v="technology/space exploration"/>
    <n v="1.3118399999999999"/>
    <n v="26.591351351351353"/>
    <x v="1"/>
    <s v="space exploration"/>
    <x v="809"/>
    <d v="2016-12-30T11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x v="0"/>
    <n v="1"/>
    <x v="1"/>
    <s v="technology/space exploration"/>
    <n v="0.01"/>
    <n v="15"/>
    <x v="1"/>
    <s v="space exploration"/>
    <x v="810"/>
    <d v="2014-09-15T14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.1066666666666667"/>
    <n v="92.222222222222229"/>
    <x v="1"/>
    <s v="makerspaces"/>
    <x v="811"/>
    <d v="2016-02-10T16:13:36"/>
  </r>
  <r>
    <n v="2757"/>
    <s v="C is for Crooked"/>
    <s v="A children's letter book that Lampoons Hillary Clinton"/>
    <n v="1500"/>
    <n v="10"/>
    <x v="1"/>
    <x v="0"/>
    <s v="USD"/>
    <n v="1470498332"/>
    <n v="1469202332"/>
    <x v="0"/>
    <n v="2"/>
    <x v="1"/>
    <s v="publishing/children's books"/>
    <n v="6.6666666666666671E-3"/>
    <n v="5"/>
    <x v="7"/>
    <s v="children's books"/>
    <x v="812"/>
    <d v="2016-08-06T09:45:3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.0773333333333333"/>
    <n v="25.25"/>
    <x v="2"/>
    <s v="plays"/>
    <x v="813"/>
    <d v="2015-05-09T03:35:1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x v="0"/>
    <n v="0"/>
    <x v="1"/>
    <s v="theater/plays"/>
    <n v="0"/>
    <e v="#DIV/0!"/>
    <x v="2"/>
    <s v="plays"/>
    <x v="814"/>
    <d v="2014-06-21T05:00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x v="0"/>
    <n v="4"/>
    <x v="1"/>
    <s v="theater/plays"/>
    <n v="0.05"/>
    <n v="18.75"/>
    <x v="2"/>
    <s v="plays"/>
    <x v="815"/>
    <d v="2014-11-09T06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.3333333333333333"/>
    <n v="36.363636363636367"/>
    <x v="2"/>
    <s v="musical"/>
    <x v="816"/>
    <d v="2014-07-13T04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.0900000000000001"/>
    <n v="41.92307692307692"/>
    <x v="2"/>
    <s v="plays"/>
    <x v="817"/>
    <d v="2015-07-07T11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.58"/>
    <n v="158"/>
    <x v="2"/>
    <s v="spaces"/>
    <x v="818"/>
    <d v="2015-02-21T13:58: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"/>
    <n v="51.724137931034484"/>
    <x v="2"/>
    <s v="spaces"/>
    <x v="819"/>
    <d v="2016-10-14T15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.28"/>
    <n v="51.891891891891895"/>
    <x v="2"/>
    <s v="spaces"/>
    <x v="820"/>
    <d v="2015-10-06T10:30:47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x v="0"/>
    <n v="1"/>
    <x v="1"/>
    <s v="theater/spaces"/>
    <n v="6.6666666666666671E-3"/>
    <n v="10"/>
    <x v="2"/>
    <s v="spaces"/>
    <x v="821"/>
    <d v="2014-09-26T10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.3333333333333333E-2"/>
    <n v="50"/>
    <x v="2"/>
    <s v="plays"/>
    <x v="822"/>
    <d v="2017-05-03T13:12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.3348133333333334"/>
    <n v="38.504230769230773"/>
    <x v="2"/>
    <s v="plays"/>
    <x v="823"/>
    <d v="2012-01-18T17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.7173333333333334"/>
    <n v="33.025641025641029"/>
    <x v="2"/>
    <s v="plays"/>
    <x v="824"/>
    <d v="2014-07-16T08:31: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.1073333333333333"/>
    <n v="83.05"/>
    <x v="2"/>
    <s v="plays"/>
    <x v="825"/>
    <d v="2015-06-21T11:32:4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.3"/>
    <n v="38.235294117647058"/>
    <x v="2"/>
    <s v="plays"/>
    <x v="826"/>
    <d v="2014-11-02T05:29:3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.4406666666666668"/>
    <n v="45.978723404255319"/>
    <x v="2"/>
    <s v="plays"/>
    <x v="827"/>
    <d v="2015-11-22T16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.7533333333333334"/>
    <n v="48.703703703703702"/>
    <x v="2"/>
    <s v="plays"/>
    <x v="828"/>
    <d v="2016-06-09T21:00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0"/>
    <n v="10"/>
    <x v="0"/>
    <s v="theater/plays"/>
    <n v="1.0166666666666666"/>
    <n v="152.5"/>
    <x v="2"/>
    <s v="plays"/>
    <x v="829"/>
    <d v="2016-06-05T07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.0626666666666666"/>
    <n v="23.10144927536232"/>
    <x v="2"/>
    <s v="plays"/>
    <x v="830"/>
    <d v="2015-04-01T14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.1000000000000001"/>
    <n v="91.666666666666671"/>
    <x v="2"/>
    <s v="plays"/>
    <x v="831"/>
    <d v="2015-02-25T18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.014"/>
    <n v="56.333333333333336"/>
    <x v="2"/>
    <s v="plays"/>
    <x v="832"/>
    <d v="2016-07-15T13:34:3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.1773333333333333"/>
    <n v="67.92307692307692"/>
    <x v="2"/>
    <s v="plays"/>
    <x v="833"/>
    <d v="2016-12-17T0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.038"/>
    <n v="34.6"/>
    <x v="2"/>
    <s v="plays"/>
    <x v="834"/>
    <d v="2015-06-18T05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.024"/>
    <n v="69.818181818181813"/>
    <x v="2"/>
    <s v="plays"/>
    <x v="835"/>
    <d v="2014-07-10T12:35:4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.0580000000000001"/>
    <n v="36.06818181818182"/>
    <x v="2"/>
    <s v="plays"/>
    <x v="836"/>
    <d v="2014-11-05T18:46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.0433333333333332"/>
    <n v="55.892857142857146"/>
    <x v="2"/>
    <s v="plays"/>
    <x v="837"/>
    <d v="2014-05-31T21:59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"/>
    <n v="51.724137931034484"/>
    <x v="2"/>
    <s v="plays"/>
    <x v="838"/>
    <d v="2014-07-02T09:29: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.2786666666666666"/>
    <n v="34.25"/>
    <x v="2"/>
    <s v="plays"/>
    <x v="83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.4266666666666667"/>
    <n v="164.61538461538461"/>
    <x v="2"/>
    <s v="plays"/>
    <x v="840"/>
    <d v="2015-07-10T15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"/>
    <n v="51.724137931034484"/>
    <x v="2"/>
    <s v="plays"/>
    <x v="841"/>
    <d v="2014-08-16T23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.0066666666666666"/>
    <n v="35.952380952380949"/>
    <x v="2"/>
    <s v="plays"/>
    <x v="842"/>
    <d v="2015-09-11T12:19:5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.012"/>
    <n v="79.89473684210526"/>
    <x v="2"/>
    <s v="plays"/>
    <x v="843"/>
    <d v="2014-11-07T12:3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.10046"/>
    <n v="50.020909090909093"/>
    <x v="2"/>
    <s v="plays"/>
    <x v="844"/>
    <d v="2014-10-02T08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x v="0"/>
    <n v="29"/>
    <x v="0"/>
    <s v="theater/plays"/>
    <n v="1.0466666666666666"/>
    <n v="54.137931034482762"/>
    <x v="2"/>
    <s v="plays"/>
    <x v="845"/>
    <d v="2015-06-25T12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.0183333333333333"/>
    <n v="61.1"/>
    <x v="2"/>
    <s v="plays"/>
    <x v="846"/>
    <d v="2014-05-22T16:07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.2206666666666666"/>
    <n v="73.239999999999995"/>
    <x v="2"/>
    <s v="plays"/>
    <x v="847"/>
    <d v="2014-10-30T14:36:5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.0001333333333333"/>
    <n v="40.545945945945945"/>
    <x v="2"/>
    <s v="plays"/>
    <x v="848"/>
    <d v="2016-04-30T11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"/>
    <n v="33.333333333333336"/>
    <x v="2"/>
    <s v="plays"/>
    <x v="849"/>
    <d v="2014-07-30T05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.7066666666666668"/>
    <n v="44.912280701754383"/>
    <x v="2"/>
    <s v="plays"/>
    <x v="850"/>
    <d v="2015-11-05T15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.744"/>
    <n v="68.84210526315789"/>
    <x v="2"/>
    <s v="plays"/>
    <x v="851"/>
    <d v="2016-04-03T11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.0066666666666666"/>
    <n v="75.5"/>
    <x v="2"/>
    <s v="plays"/>
    <x v="852"/>
    <d v="2014-07-01T21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.2"/>
    <n v="58.064516129032256"/>
    <x v="2"/>
    <s v="plays"/>
    <x v="853"/>
    <d v="2014-11-27T09:21:2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.0033333333333334"/>
    <n v="38.589743589743591"/>
    <x v="2"/>
    <s v="plays"/>
    <x v="854"/>
    <d v="2015-06-04T06:59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.2133333333333334"/>
    <n v="140"/>
    <x v="2"/>
    <s v="plays"/>
    <x v="855"/>
    <d v="2014-09-12T15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x v="0"/>
    <n v="35"/>
    <x v="0"/>
    <s v="theater/plays"/>
    <n v="1.1120000000000001"/>
    <n v="47.657142857142858"/>
    <x v="2"/>
    <s v="plays"/>
    <x v="856"/>
    <d v="2016-02-11T16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x v="0"/>
    <n v="0"/>
    <x v="1"/>
    <s v="theater/plays"/>
    <n v="0"/>
    <e v="#DIV/0!"/>
    <x v="2"/>
    <s v="plays"/>
    <x v="857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x v="0"/>
    <n v="7"/>
    <x v="1"/>
    <s v="theater/plays"/>
    <n v="0.28466666666666668"/>
    <n v="61"/>
    <x v="2"/>
    <s v="plays"/>
    <x v="858"/>
    <d v="2015-05-25T15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x v="0"/>
    <n v="1"/>
    <x v="1"/>
    <s v="theater/plays"/>
    <n v="6.6666666666666671E-3"/>
    <n v="10"/>
    <x v="2"/>
    <s v="plays"/>
    <x v="859"/>
    <d v="2015-03-23T12:0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x v="0"/>
    <n v="6"/>
    <x v="1"/>
    <s v="theater/plays"/>
    <n v="0.18"/>
    <n v="45"/>
    <x v="2"/>
    <s v="plays"/>
    <x v="860"/>
    <d v="2014-07-15T16:00:0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.0233333333333334"/>
    <n v="59.03846153846154"/>
    <x v="2"/>
    <s v="musical"/>
    <x v="861"/>
    <d v="2014-05-18T23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"/>
    <n v="55.555555555555557"/>
    <x v="2"/>
    <s v="musical"/>
    <x v="862"/>
    <d v="2016-05-28T18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x v="0"/>
    <n v="0"/>
    <x v="1"/>
    <s v="theater/musical"/>
    <n v="0"/>
    <e v="#DIV/0!"/>
    <x v="2"/>
    <s v="musical"/>
    <x v="863"/>
    <d v="2014-07-06T10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x v="0"/>
    <n v="9"/>
    <x v="1"/>
    <s v="theater/musical"/>
    <n v="0.30333333333333334"/>
    <n v="50.555555555555557"/>
    <x v="2"/>
    <s v="musical"/>
    <x v="864"/>
    <d v="2015-04-03T15:48: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.2173333333333334"/>
    <n v="70.230769230769226"/>
    <x v="2"/>
    <s v="plays"/>
    <x v="865"/>
    <d v="2015-03-21T13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.4013333333333333"/>
    <n v="61.823529411764703"/>
    <x v="2"/>
    <s v="plays"/>
    <x v="866"/>
    <d v="2015-03-31T21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.19238"/>
    <n v="48.339729729729726"/>
    <x v="2"/>
    <s v="plays"/>
    <x v="867"/>
    <d v="2014-07-17T10:33:43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x v="0"/>
    <n v="3"/>
    <x v="1"/>
    <s v="theater/musical"/>
    <n v="2.6666666666666668E-2"/>
    <n v="13.333333333333334"/>
    <x v="2"/>
    <s v="musical"/>
    <x v="868"/>
    <d v="2017-03-29T11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x v="0"/>
    <n v="0"/>
    <x v="1"/>
    <s v="theater/plays"/>
    <n v="0"/>
    <e v="#DIV/0!"/>
    <x v="2"/>
    <s v="plays"/>
    <x v="869"/>
    <d v="2015-08-14T13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x v="0"/>
    <n v="7"/>
    <x v="1"/>
    <s v="theater/plays"/>
    <n v="0.11533333333333333"/>
    <n v="24.714285714285715"/>
    <x v="2"/>
    <s v="plays"/>
    <x v="870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x v="0"/>
    <n v="16"/>
    <x v="1"/>
    <s v="theater/plays"/>
    <n v="0.67333333333333334"/>
    <n v="63.125"/>
    <x v="2"/>
    <s v="plays"/>
    <x v="871"/>
    <d v="2015-06-26T07:25:0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x v="0"/>
    <n v="1"/>
    <x v="1"/>
    <s v="theater/plays"/>
    <n v="3.3333333333333335E-3"/>
    <n v="5"/>
    <x v="2"/>
    <s v="plays"/>
    <x v="872"/>
    <d v="2016-06-01T17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x v="0"/>
    <n v="10"/>
    <x v="1"/>
    <s v="theater/plays"/>
    <n v="6.3333333333333339E-2"/>
    <n v="9.5"/>
    <x v="2"/>
    <s v="plays"/>
    <x v="873"/>
    <d v="2014-11-07T18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x v="0"/>
    <n v="4"/>
    <x v="1"/>
    <s v="theater/plays"/>
    <n v="2.1333333333333333E-2"/>
    <n v="8"/>
    <x v="2"/>
    <s v="plays"/>
    <x v="874"/>
    <d v="2015-08-28T19:56:5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x v="0"/>
    <n v="4"/>
    <x v="1"/>
    <s v="theater/plays"/>
    <n v="8.666666666666667E-2"/>
    <n v="32.5"/>
    <x v="2"/>
    <s v="plays"/>
    <x v="875"/>
    <d v="2016-10-07T15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x v="0"/>
    <n v="1"/>
    <x v="1"/>
    <s v="theater/plays"/>
    <n v="6.6666666666666664E-4"/>
    <n v="1"/>
    <x v="2"/>
    <s v="plays"/>
    <x v="876"/>
    <d v="2014-10-23T09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x v="0"/>
    <n v="9"/>
    <x v="1"/>
    <s v="theater/plays"/>
    <n v="0.53"/>
    <n v="88.333333333333329"/>
    <x v="2"/>
    <s v="plays"/>
    <x v="877"/>
    <d v="2016-07-03T13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x v="0"/>
    <n v="3"/>
    <x v="1"/>
    <s v="theater/plays"/>
    <n v="2E-3"/>
    <n v="1"/>
    <x v="2"/>
    <s v="plays"/>
    <x v="878"/>
    <d v="2016-01-08T00:3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x v="0"/>
    <n v="30"/>
    <x v="0"/>
    <s v="music/electronic music"/>
    <n v="2.0554838709677421"/>
    <n v="106.2"/>
    <x v="4"/>
    <s v="electronic music"/>
    <x v="879"/>
    <d v="2015-06-01T18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.0870406189555126"/>
    <n v="34.408163265306122"/>
    <x v="2"/>
    <s v="plays"/>
    <x v="880"/>
    <d v="2016-06-02T16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.0280254777070064"/>
    <n v="43.621621621621621"/>
    <x v="4"/>
    <s v="classical music"/>
    <x v="881"/>
    <d v="2013-05-31T1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.1707484768810599"/>
    <n v="44.853658536585364"/>
    <x v="1"/>
    <s v="hardware"/>
    <x v="882"/>
    <d v="2011-09-19T08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.3438124999999999"/>
    <n v="39.816666666666663"/>
    <x v="4"/>
    <s v="rock"/>
    <x v="883"/>
    <d v="2010-04-18T00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.37375"/>
    <n v="30.95774647887324"/>
    <x v="7"/>
    <s v="radio &amp; podcasts"/>
    <x v="884"/>
    <d v="2014-05-09T21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x v="0"/>
    <n v="4"/>
    <x v="1"/>
    <s v="photography/people"/>
    <n v="3.1875000000000001E-2"/>
    <n v="12.75"/>
    <x v="6"/>
    <s v="people"/>
    <x v="885"/>
    <d v="2016-08-02T17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.0293749999999999"/>
    <n v="23.869565217391305"/>
    <x v="2"/>
    <s v="plays"/>
    <x v="886"/>
    <d v="2016-12-01T11:39:4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.2593749999999999"/>
    <n v="55.972222222222221"/>
    <x v="2"/>
    <s v="plays"/>
    <x v="887"/>
    <d v="2016-09-03T19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x v="0"/>
    <n v="4"/>
    <x v="1"/>
    <s v="theater/plays"/>
    <n v="0.10625"/>
    <n v="42.5"/>
    <x v="2"/>
    <s v="plays"/>
    <x v="888"/>
    <d v="2014-06-16T22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x v="0"/>
    <n v="8"/>
    <x v="1"/>
    <s v="theater/plays"/>
    <n v="0.1275"/>
    <n v="25.5"/>
    <x v="2"/>
    <s v="plays"/>
    <x v="889"/>
    <d v="2015-01-16T06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.0060606060606061"/>
    <n v="55.333333333333336"/>
    <x v="2"/>
    <s v="plays"/>
    <x v="890"/>
    <d v="2016-02-02T10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x v="0"/>
    <n v="42"/>
    <x v="0"/>
    <s v="theater/plays"/>
    <n v="1.0242424242424242"/>
    <n v="40.238095238095241"/>
    <x v="2"/>
    <s v="plays"/>
    <x v="891"/>
    <d v="2016-05-28T15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.0115151515151515"/>
    <n v="45.108108108108105"/>
    <x v="2"/>
    <s v="plays"/>
    <x v="892"/>
    <d v="2017-01-18T06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x v="0"/>
    <n v="3"/>
    <x v="1"/>
    <s v="theater/plays"/>
    <n v="4.1818181818181817E-2"/>
    <n v="23"/>
    <x v="2"/>
    <s v="plays"/>
    <x v="893"/>
    <d v="2016-03-02T10:08:13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x v="0"/>
    <n v="0"/>
    <x v="1"/>
    <s v="technology/wearables"/>
    <n v="0"/>
    <e v="#DIV/0!"/>
    <x v="1"/>
    <s v="wearables"/>
    <x v="894"/>
    <d v="2014-08-15T08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.0941176470588236"/>
    <n v="132.85714285714286"/>
    <x v="4"/>
    <s v="rock"/>
    <x v="895"/>
    <d v="2013-01-21T01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.1000000000000001"/>
    <n v="35.96153846153846"/>
    <x v="2"/>
    <s v="plays"/>
    <x v="896"/>
    <d v="2015-10-06T16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.1294117647058823"/>
    <n v="39.183673469387756"/>
    <x v="4"/>
    <s v="pop"/>
    <x v="897"/>
    <d v="2012-06-04T09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.0000058823529412"/>
    <n v="37.777999999999999"/>
    <x v="2"/>
    <s v="plays"/>
    <x v="898"/>
    <d v="2014-10-25T18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x v="0"/>
    <n v="10"/>
    <x v="1"/>
    <s v="theater/plays"/>
    <n v="0.2411764705882353"/>
    <n v="41"/>
    <x v="2"/>
    <s v="plays"/>
    <x v="899"/>
    <d v="2017-03-06T00:58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x v="0"/>
    <n v="1"/>
    <x v="1"/>
    <s v="publishing/translations"/>
    <n v="8.5714285714285719E-3"/>
    <n v="15"/>
    <x v="7"/>
    <s v="translations"/>
    <x v="900"/>
    <d v="2016-04-24T15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x v="0"/>
    <n v="0"/>
    <x v="1"/>
    <s v="publishing/art books"/>
    <n v="0"/>
    <e v="#DIV/0!"/>
    <x v="7"/>
    <s v="art books"/>
    <x v="901"/>
    <d v="2012-05-20T19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x v="0"/>
    <n v="4"/>
    <x v="1"/>
    <s v="music/faith"/>
    <n v="4.8571428571428571E-2"/>
    <n v="21.25"/>
    <x v="4"/>
    <s v="faith"/>
    <x v="902"/>
    <d v="2014-08-31T13:3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.0148571428571429"/>
    <n v="35.520000000000003"/>
    <x v="1"/>
    <s v="space exploration"/>
    <x v="903"/>
    <d v="2013-12-23T15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.0668571428571429"/>
    <n v="45.536585365853661"/>
    <x v="2"/>
    <s v="spaces"/>
    <x v="904"/>
    <d v="2015-09-16T11:56: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.2628571428571429"/>
    <n v="147.33333333333334"/>
    <x v="2"/>
    <s v="plays"/>
    <x v="905"/>
    <d v="2016-05-10T05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.1171428571428572"/>
    <n v="65.166666666666671"/>
    <x v="2"/>
    <s v="plays"/>
    <x v="906"/>
    <d v="2016-06-23T12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x v="0"/>
    <n v="8"/>
    <x v="1"/>
    <s v="theater/plays"/>
    <n v="0.24285714285714285"/>
    <n v="53.125"/>
    <x v="2"/>
    <s v="plays"/>
    <x v="907"/>
    <d v="2015-11-28T15:22: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.2394444444444443"/>
    <n v="69.71875"/>
    <x v="5"/>
    <s v="shorts"/>
    <x v="908"/>
    <d v="2012-05-28T00:30:5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.0783333333333334"/>
    <n v="60.65625"/>
    <x v="4"/>
    <s v="rock"/>
    <x v="909"/>
    <d v="2013-03-22T05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"/>
    <n v="94.736842105263165"/>
    <x v="4"/>
    <s v="rock"/>
    <x v="910"/>
    <d v="2012-03-03T09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.8927777777777779"/>
    <n v="31.566308243727597"/>
    <x v="0"/>
    <s v="tabletop games"/>
    <x v="911"/>
    <d v="2017-02-08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x v="0"/>
    <n v="14"/>
    <x v="1"/>
    <s v="theater/plays"/>
    <n v="0.36499999999999999"/>
    <n v="46.928571428571431"/>
    <x v="2"/>
    <s v="plays"/>
    <x v="912"/>
    <d v="2015-06-27T12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.3083333333333333"/>
    <n v="112.14285714285714"/>
    <x v="2"/>
    <s v="musical"/>
    <x v="913"/>
    <d v="2014-07-14T23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.3116666666666668"/>
    <n v="41.421052631578945"/>
    <x v="2"/>
    <s v="plays"/>
    <x v="914"/>
    <d v="2014-09-30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.0166666666666666"/>
    <n v="61"/>
    <x v="2"/>
    <s v="plays"/>
    <x v="915"/>
    <d v="2015-07-12T06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.0027777777777778"/>
    <n v="150.41666666666666"/>
    <x v="2"/>
    <s v="plays"/>
    <x v="916"/>
    <d v="2015-02-08T22:3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.1588888888888889"/>
    <n v="59.6"/>
    <x v="2"/>
    <s v="plays"/>
    <x v="917"/>
    <d v="2015-03-28T08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.4638888888888888"/>
    <n v="292.77777777777777"/>
    <x v="2"/>
    <s v="plays"/>
    <x v="918"/>
    <d v="2014-07-04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.1533333333333333"/>
    <n v="53.230769230769234"/>
    <x v="2"/>
    <s v="plays"/>
    <x v="919"/>
    <d v="2015-05-16T21:00:0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x v="0"/>
    <n v="7"/>
    <x v="1"/>
    <s v="theater/plays"/>
    <n v="7.8378378378378383E-2"/>
    <n v="20.714285714285715"/>
    <x v="2"/>
    <s v="plays"/>
    <x v="920"/>
    <d v="2014-05-19T05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x v="0"/>
    <n v="4"/>
    <x v="1"/>
    <s v="publishing/art books"/>
    <n v="0.10806536636794939"/>
    <n v="51.25"/>
    <x v="7"/>
    <s v="art books"/>
    <x v="921"/>
    <d v="2010-09-01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.4394736842105262"/>
    <n v="66.707317073170728"/>
    <x v="7"/>
    <s v="nonfiction"/>
    <x v="922"/>
    <d v="2012-01-29T09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x v="1"/>
    <n v="29"/>
    <x v="1"/>
    <s v="photography/photobooks"/>
    <n v="0.47631578947368419"/>
    <n v="31.206896551724139"/>
    <x v="6"/>
    <s v="photobooks"/>
    <x v="923"/>
    <d v="2014-12-15T07:12:5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.148421052631579"/>
    <n v="39.672727272727272"/>
    <x v="2"/>
    <s v="plays"/>
    <x v="924"/>
    <d v="2013-08-18T0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x v="0"/>
    <n v="3"/>
    <x v="1"/>
    <s v="theater/plays"/>
    <n v="3.8860103626943004E-2"/>
    <n v="25"/>
    <x v="2"/>
    <s v="plays"/>
    <x v="925"/>
    <d v="2014-09-09T10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.5331632653061225"/>
    <n v="143.0952380952381"/>
    <x v="2"/>
    <s v="plays"/>
    <x v="926"/>
    <d v="2016-03-30T16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.0665777537961894"/>
    <n v="27.936800000000002"/>
    <x v="4"/>
    <s v="indie rock"/>
    <x v="927"/>
    <d v="2012-05-05T13:15:2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x v="0"/>
    <n v="0"/>
    <x v="1"/>
    <s v="publishing/children's books"/>
    <n v="0"/>
    <e v="#DIV/0!"/>
    <x v="7"/>
    <s v="children's books"/>
    <x v="928"/>
    <d v="2012-06-30T14:00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0"/>
    <n v="98"/>
    <x v="0"/>
    <s v="film &amp; video/television"/>
    <n v="1.0660000000000001"/>
    <n v="21.755102040816325"/>
    <x v="5"/>
    <s v="television"/>
    <x v="929"/>
    <d v="2015-09-27T14:14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.002"/>
    <n v="80.16"/>
    <x v="5"/>
    <s v="television"/>
    <x v="930"/>
    <d v="2015-09-13T12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.1850000000000001"/>
    <n v="103.04347826086956"/>
    <x v="5"/>
    <s v="television"/>
    <x v="931"/>
    <d v="2015-04-30T09:2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.0135000000000001"/>
    <n v="126.6875"/>
    <x v="5"/>
    <s v="television"/>
    <x v="932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"/>
    <n v="105.26315789473684"/>
    <x v="5"/>
    <s v="television"/>
    <x v="933"/>
    <d v="2014-10-05T07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"/>
    <n v="133.33333333333334"/>
    <x v="5"/>
    <s v="television"/>
    <x v="934"/>
    <d v="2014-10-06T20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.0794999999999999"/>
    <n v="56.815789473684212"/>
    <x v="5"/>
    <s v="television"/>
    <x v="935"/>
    <d v="2015-03-01T06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.1351849999999999"/>
    <n v="35.474531249999998"/>
    <x v="5"/>
    <s v="shorts"/>
    <x v="936"/>
    <d v="2013-12-27T22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.1859999999999999"/>
    <n v="91.230769230769226"/>
    <x v="5"/>
    <s v="shorts"/>
    <x v="937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.1625000000000001"/>
    <n v="116.25"/>
    <x v="5"/>
    <s v="shorts"/>
    <x v="938"/>
    <d v="2012-07-15T08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.4165000000000001"/>
    <n v="65.883720930232556"/>
    <x v="5"/>
    <s v="documentary"/>
    <x v="939"/>
    <d v="2015-11-05T07:56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.0155000000000001"/>
    <n v="92.318181818181813"/>
    <x v="5"/>
    <s v="documentary"/>
    <x v="940"/>
    <d v="2011-11-19T15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x v="0"/>
    <n v="5"/>
    <x v="1"/>
    <s v="film &amp; video/animation"/>
    <n v="2.2499999999999999E-2"/>
    <n v="9"/>
    <x v="5"/>
    <s v="animation"/>
    <x v="941"/>
    <d v="2013-10-17T07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x v="0"/>
    <n v="0"/>
    <x v="1"/>
    <s v="film &amp; video/animation"/>
    <n v="0"/>
    <e v="#DIV/0!"/>
    <x v="5"/>
    <s v="animation"/>
    <x v="942"/>
    <d v="2015-05-05T20:04: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.002"/>
    <n v="117.88235294117646"/>
    <x v="2"/>
    <s v="plays"/>
    <x v="943"/>
    <d v="2016-05-16T04:26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.0249999999999999"/>
    <n v="34.745762711864408"/>
    <x v="2"/>
    <s v="plays"/>
    <x v="944"/>
    <d v="2017-01-06T07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.2050000000000001"/>
    <n v="40.847457627118644"/>
    <x v="2"/>
    <s v="plays"/>
    <x v="945"/>
    <d v="2015-11-04T13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x v="0"/>
    <n v="3"/>
    <x v="1"/>
    <s v="technology/web"/>
    <n v="0.03"/>
    <n v="20"/>
    <x v="1"/>
    <s v="web"/>
    <x v="946"/>
    <d v="2015-05-08T02:14:0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x v="0"/>
    <n v="1"/>
    <x v="1"/>
    <s v="technology/web"/>
    <n v="2E-3"/>
    <n v="4"/>
    <x v="1"/>
    <s v="web"/>
    <x v="947"/>
    <d v="2015-06-06T04:47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.7869999999999999"/>
    <n v="23.518987341772153"/>
    <x v="1"/>
    <s v="wearables"/>
    <x v="948"/>
    <d v="2016-08-11T18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x v="0"/>
    <n v="17"/>
    <x v="0"/>
    <s v="technology/wearables"/>
    <n v="1.0705"/>
    <n v="125.94117647058823"/>
    <x v="1"/>
    <s v="wearables"/>
    <x v="949"/>
    <d v="2016-03-17T11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x v="0"/>
    <n v="10"/>
    <x v="1"/>
    <s v="technology/wearables"/>
    <n v="0.27650000000000002"/>
    <n v="55.3"/>
    <x v="1"/>
    <s v="wearables"/>
    <x v="950"/>
    <d v="2015-01-12T14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.0024999999999999"/>
    <n v="45.56818181818182"/>
    <x v="7"/>
    <s v="nonfiction"/>
    <x v="951"/>
    <d v="2014-08-10T14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.0375000000000001"/>
    <n v="42.346938775510203"/>
    <x v="7"/>
    <s v="nonfiction"/>
    <x v="952"/>
    <d v="2013-01-05T11:58: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.1152149999999998"/>
    <n v="43.733921568627444"/>
    <x v="4"/>
    <s v="rock"/>
    <x v="953"/>
    <d v="2011-07-01T13:05: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.3405"/>
    <n v="70.55263157894737"/>
    <x v="4"/>
    <s v="rock"/>
    <x v="954"/>
    <d v="2014-06-08T2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.1725000000000001"/>
    <n v="58.625"/>
    <x v="4"/>
    <s v="rock"/>
    <x v="955"/>
    <d v="2012-05-18T21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.454"/>
    <n v="47.672131147540981"/>
    <x v="4"/>
    <s v="rock"/>
    <x v="956"/>
    <d v="2012-01-17T15:33:0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0"/>
    <n v="70"/>
    <x v="0"/>
    <s v="music/metal"/>
    <n v="1.3045"/>
    <n v="37.271428571428572"/>
    <x v="4"/>
    <s v="metal"/>
    <x v="957"/>
    <d v="2016-07-31T13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x v="0"/>
    <n v="5"/>
    <x v="1"/>
    <s v="music/jazz"/>
    <n v="4.4999999999999998E-2"/>
    <n v="18"/>
    <x v="4"/>
    <s v="jazz"/>
    <x v="958"/>
    <d v="2012-02-11T20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x v="0"/>
    <n v="29"/>
    <x v="1"/>
    <s v="music/jazz"/>
    <n v="0.67549999999999999"/>
    <n v="46.586206896551722"/>
    <x v="4"/>
    <s v="jazz"/>
    <x v="959"/>
    <d v="2013-12-19T12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x v="0"/>
    <n v="2"/>
    <x v="1"/>
    <s v="music/indie rock"/>
    <n v="0.01"/>
    <n v="10"/>
    <x v="4"/>
    <s v="indie rock"/>
    <x v="960"/>
    <d v="2012-05-11T20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x v="0"/>
    <n v="5"/>
    <x v="1"/>
    <s v="music/indie rock"/>
    <n v="0.1"/>
    <n v="40"/>
    <x v="4"/>
    <s v="indie rock"/>
    <x v="961"/>
    <d v="2015-04-01T14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x v="0"/>
    <n v="7"/>
    <x v="1"/>
    <s v="music/jazz"/>
    <n v="6.5500000000000003E-2"/>
    <n v="18.714285714285715"/>
    <x v="4"/>
    <s v="jazz"/>
    <x v="962"/>
    <d v="2014-03-16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x v="0"/>
    <n v="2"/>
    <x v="1"/>
    <s v="music/jazz"/>
    <n v="0.06"/>
    <n v="60"/>
    <x v="4"/>
    <s v="jazz"/>
    <x v="963"/>
    <d v="2014-05-11T22:03:2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.149"/>
    <n v="31.054054054054053"/>
    <x v="4"/>
    <s v="electronic music"/>
    <x v="964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.3715000000000002"/>
    <n v="36.206106870229007"/>
    <x v="4"/>
    <s v="electronic music"/>
    <x v="965"/>
    <d v="2015-06-20T16:04:2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.4209999999999998"/>
    <n v="43.031446540880502"/>
    <x v="4"/>
    <s v="electronic music"/>
    <x v="966"/>
    <d v="2016-09-12T05:35:49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x v="0"/>
    <n v="1"/>
    <x v="1"/>
    <s v="journalism/audio"/>
    <n v="5.0000000000000001E-4"/>
    <n v="1"/>
    <x v="8"/>
    <s v="audio"/>
    <x v="967"/>
    <d v="2014-11-05T14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x v="0"/>
    <n v="7"/>
    <x v="1"/>
    <s v="games/video games"/>
    <n v="1.0500000000000001E-2"/>
    <n v="3"/>
    <x v="0"/>
    <s v="video games"/>
    <x v="968"/>
    <d v="2013-01-05T18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x v="0"/>
    <n v="2"/>
    <x v="1"/>
    <s v="games/mobile games"/>
    <n v="5.0000000000000001E-3"/>
    <n v="5"/>
    <x v="0"/>
    <s v="mobile games"/>
    <x v="969"/>
    <d v="2016-07-14T01:51:34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x v="0"/>
    <n v="85"/>
    <x v="0"/>
    <s v="photography/photobooks"/>
    <n v="1.6054999999999999"/>
    <n v="37.776470588235291"/>
    <x v="6"/>
    <s v="photobooks"/>
    <x v="970"/>
    <d v="2016-12-28T10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.3180000000000001"/>
    <n v="105.44"/>
    <x v="6"/>
    <s v="photobooks"/>
    <x v="971"/>
    <d v="2015-06-09T14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x v="0"/>
    <n v="0"/>
    <x v="1"/>
    <s v="music/world music"/>
    <n v="0"/>
    <e v="#DIV/0!"/>
    <x v="4"/>
    <s v="world music"/>
    <x v="972"/>
    <d v="2014-08-07T0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.038"/>
    <n v="46.133333333333333"/>
    <x v="4"/>
    <s v="rock"/>
    <x v="973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.2024999999999999"/>
    <n v="141.47058823529412"/>
    <x v="4"/>
    <s v="rock"/>
    <x v="974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.17"/>
    <n v="75.483870967741936"/>
    <x v="4"/>
    <s v="rock"/>
    <x v="975"/>
    <d v="2011-12-05T20:02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.0125"/>
    <n v="38.942307692307693"/>
    <x v="4"/>
    <s v="rock"/>
    <x v="976"/>
    <d v="2014-01-29T02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.01"/>
    <n v="65.161290322580641"/>
    <x v="2"/>
    <s v="plays"/>
    <x v="977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.0165"/>
    <n v="32.269841269841272"/>
    <x v="2"/>
    <s v="plays"/>
    <x v="978"/>
    <d v="2015-06-20T07:59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.0465"/>
    <n v="63.424242424242422"/>
    <x v="2"/>
    <s v="plays"/>
    <x v="979"/>
    <d v="2016-04-28T10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.0275000000000001"/>
    <n v="70.862068965517238"/>
    <x v="2"/>
    <s v="plays"/>
    <x v="980"/>
    <d v="2015-07-20T21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.2529999999999999"/>
    <n v="38.553846153846152"/>
    <x v="7"/>
    <s v="nonfiction"/>
    <x v="981"/>
    <d v="2013-02-28T23:59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.0335000000000001"/>
    <n v="30.578947368421051"/>
    <x v="4"/>
    <s v="rock"/>
    <x v="982"/>
    <d v="2016-08-01T12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x v="0"/>
    <n v="1"/>
    <x v="1"/>
    <s v="publishing/translations"/>
    <n v="0.05"/>
    <n v="100"/>
    <x v="7"/>
    <s v="translations"/>
    <x v="983"/>
    <d v="2016-02-20T04:29:30"/>
  </r>
  <r>
    <n v="1484"/>
    <s v="a book called filtered down thru the stars"/>
    <s v="The mussings of an old wizard"/>
    <n v="2000"/>
    <n v="0"/>
    <x v="1"/>
    <x v="0"/>
    <s v="USD"/>
    <n v="1342882260"/>
    <n v="1337834963"/>
    <x v="0"/>
    <n v="0"/>
    <x v="1"/>
    <s v="publishing/fiction"/>
    <n v="0"/>
    <e v="#DIV/0!"/>
    <x v="7"/>
    <s v="fiction"/>
    <x v="984"/>
    <d v="2012-07-21T08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x v="0"/>
    <n v="0"/>
    <x v="1"/>
    <s v="publishing/fiction"/>
    <n v="0"/>
    <e v="#DIV/0!"/>
    <x v="7"/>
    <s v="fiction"/>
    <x v="985"/>
    <d v="2011-08-27T12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x v="0"/>
    <n v="1"/>
    <x v="1"/>
    <s v="publishing/fiction"/>
    <n v="2.5000000000000001E-3"/>
    <n v="5"/>
    <x v="7"/>
    <s v="fiction"/>
    <x v="986"/>
    <d v="2016-08-04T18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x v="0"/>
    <n v="12"/>
    <x v="1"/>
    <s v="photography/places"/>
    <n v="0.79"/>
    <n v="131.66666666666666"/>
    <x v="6"/>
    <s v="places"/>
    <x v="987"/>
    <d v="2016-12-25T0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.0003299999999999"/>
    <n v="66.688666666666663"/>
    <x v="4"/>
    <s v="rock"/>
    <x v="988"/>
    <d v="2012-01-27T22:04:1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.7185000000000001"/>
    <n v="48.544642857142854"/>
    <x v="4"/>
    <s v="rock"/>
    <x v="989"/>
    <d v="2012-12-15T16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.17"/>
    <n v="61.578947368421055"/>
    <x v="4"/>
    <s v="rock"/>
    <x v="990"/>
    <d v="2012-11-25T22:59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.0049999999999999"/>
    <n v="62.8125"/>
    <x v="4"/>
    <s v="rock"/>
    <x v="991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.2529999999999999"/>
    <n v="67.729729729729726"/>
    <x v="4"/>
    <s v="rock"/>
    <x v="992"/>
    <d v="2016-07-11T14:51: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.1020000000000001"/>
    <n v="26.554216867469879"/>
    <x v="4"/>
    <s v="pop"/>
    <x v="993"/>
    <d v="2014-08-14T12:11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.4155"/>
    <n v="88.46875"/>
    <x v="4"/>
    <s v="pop"/>
    <x v="994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.0075000000000001"/>
    <n v="100.75"/>
    <x v="4"/>
    <s v="pop"/>
    <x v="995"/>
    <d v="2011-04-26T00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.3975"/>
    <n v="53.75"/>
    <x v="4"/>
    <s v="pop"/>
    <x v="996"/>
    <d v="2016-05-31T15:14:3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.0067349999999999"/>
    <n v="26.148961038961041"/>
    <x v="4"/>
    <s v="pop"/>
    <x v="997"/>
    <d v="2016-08-01T07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.75"/>
    <n v="62.5"/>
    <x v="4"/>
    <s v="pop"/>
    <x v="998"/>
    <d v="2011-07-21T19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x v="0"/>
    <n v="11"/>
    <x v="1"/>
    <s v="music/faith"/>
    <n v="0.65100000000000002"/>
    <n v="118.36363636363636"/>
    <x v="4"/>
    <s v="faith"/>
    <x v="999"/>
    <d v="2015-02-15T21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x v="0"/>
    <n v="0"/>
    <x v="1"/>
    <s v="music/faith"/>
    <n v="0"/>
    <e v="#DIV/0!"/>
    <x v="4"/>
    <s v="faith"/>
    <x v="1000"/>
    <d v="2015-09-09T1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x v="0"/>
    <n v="3"/>
    <x v="1"/>
    <s v="music/faith"/>
    <n v="7.4999999999999997E-2"/>
    <n v="50"/>
    <x v="4"/>
    <s v="faith"/>
    <x v="1001"/>
    <d v="2016-12-09T08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.0874999999999999"/>
    <n v="63.970588235294116"/>
    <x v="6"/>
    <s v="photobooks"/>
    <x v="1002"/>
    <d v="2017-01-07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.0505"/>
    <n v="42.02"/>
    <x v="4"/>
    <s v="rock"/>
    <x v="1003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.01"/>
    <n v="53.157894736842103"/>
    <x v="4"/>
    <s v="rock"/>
    <x v="1004"/>
    <d v="2014-02-17T16:10:1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.0175000000000001"/>
    <n v="50.875"/>
    <x v="4"/>
    <s v="rock"/>
    <x v="1005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.2524999999999999"/>
    <n v="119.28571428571429"/>
    <x v="4"/>
    <s v="rock"/>
    <x v="1006"/>
    <d v="2015-03-01T23:59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.0125"/>
    <n v="53.289473684210527"/>
    <x v="4"/>
    <s v="rock"/>
    <x v="1007"/>
    <d v="2014-07-18T14:31:1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.726845"/>
    <n v="49.338428571428572"/>
    <x v="4"/>
    <s v="indie rock"/>
    <x v="1008"/>
    <d v="2015-03-09T20:39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.0660000000000001"/>
    <n v="48.454545454545453"/>
    <x v="4"/>
    <s v="indie rock"/>
    <x v="1009"/>
    <d v="2013-03-11T12:02:2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.1555"/>
    <n v="36.109375"/>
    <x v="4"/>
    <s v="indie rock"/>
    <x v="1010"/>
    <d v="2013-12-12T00:08: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.20601"/>
    <n v="48.240400000000001"/>
    <x v="4"/>
    <s v="indie rock"/>
    <x v="1011"/>
    <d v="2012-05-21T21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x v="0"/>
    <n v="1"/>
    <x v="1"/>
    <s v="photography/people"/>
    <n v="5.0000000000000001E-4"/>
    <n v="1"/>
    <x v="6"/>
    <s v="people"/>
    <x v="1012"/>
    <d v="2016-03-14T03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x v="0"/>
    <n v="3"/>
    <x v="1"/>
    <s v="photography/people"/>
    <n v="7.0000000000000007E-2"/>
    <n v="46.666666666666664"/>
    <x v="6"/>
    <s v="people"/>
    <x v="1013"/>
    <d v="2015-07-03T15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x v="0"/>
    <n v="0"/>
    <x v="1"/>
    <s v="photography/people"/>
    <n v="0"/>
    <e v="#DIV/0!"/>
    <x v="6"/>
    <s v="people"/>
    <x v="1014"/>
    <d v="2015-12-21T08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.1859999999999999"/>
    <n v="67.261538461538464"/>
    <x v="1"/>
    <s v="hardware"/>
    <x v="1015"/>
    <d v="2014-08-23T12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.1325000000000001"/>
    <n v="51.477272727272727"/>
    <x v="4"/>
    <s v="indie rock"/>
    <x v="1016"/>
    <d v="2012-02-12T21:35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.54"/>
    <n v="51.313131313131315"/>
    <x v="4"/>
    <s v="indie rock"/>
    <x v="1017"/>
    <d v="2014-11-20T22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.0773299999999999"/>
    <n v="37.149310344827583"/>
    <x v="4"/>
    <s v="indie rock"/>
    <x v="1018"/>
    <d v="2014-11-12T12:03: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.0035000000000001"/>
    <n v="52.815789473684212"/>
    <x v="4"/>
    <s v="indie rock"/>
    <x v="1019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.0649999999999999"/>
    <n v="54.615384615384613"/>
    <x v="4"/>
    <s v="indie rock"/>
    <x v="1020"/>
    <d v="2011-08-14T19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.0075000000000001"/>
    <n v="91.590909090909093"/>
    <x v="4"/>
    <s v="indie rock"/>
    <x v="1021"/>
    <d v="2012-08-15T21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x v="0"/>
    <n v="12"/>
    <x v="1"/>
    <s v="games/video games"/>
    <n v="0.11799999999999999"/>
    <n v="19.666666666666668"/>
    <x v="0"/>
    <s v="video games"/>
    <x v="1022"/>
    <d v="2016-03-09T18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x v="0"/>
    <n v="5"/>
    <x v="1"/>
    <s v="games/video games"/>
    <n v="0.1125"/>
    <n v="45"/>
    <x v="0"/>
    <s v="video games"/>
    <x v="1023"/>
    <d v="2010-07-21T13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x v="0"/>
    <n v="0"/>
    <x v="1"/>
    <s v="games/video games"/>
    <n v="0"/>
    <e v="#DIV/0!"/>
    <x v="0"/>
    <s v="video games"/>
    <x v="1024"/>
    <d v="2010-07-30T18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.466"/>
    <n v="91.625"/>
    <x v="4"/>
    <s v="rock"/>
    <x v="1025"/>
    <d v="2014-12-05T15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.5309999999999999"/>
    <n v="57.773584905660378"/>
    <x v="0"/>
    <s v="tabletop games"/>
    <x v="1026"/>
    <d v="2017-02-20T18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.4215"/>
    <n v="41.228136882129277"/>
    <x v="0"/>
    <s v="tabletop games"/>
    <x v="1027"/>
    <d v="2015-07-05T21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x v="0"/>
    <n v="50"/>
    <x v="0"/>
    <s v="music/electronic music"/>
    <n v="1.0954999999999999"/>
    <n v="43.82"/>
    <x v="4"/>
    <s v="electronic music"/>
    <x v="1028"/>
    <d v="2015-09-24T14:38:0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"/>
    <n v="285.71428571428572"/>
    <x v="4"/>
    <s v="electronic music"/>
    <x v="1029"/>
    <d v="2013-11-15T23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.2283299999999999"/>
    <n v="32.324473684210524"/>
    <x v="4"/>
    <s v="electronic music"/>
    <x v="1030"/>
    <d v="2012-08-28T18:00:0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0"/>
    <n v="102"/>
    <x v="0"/>
    <s v="games/tabletop games"/>
    <n v="2.7069999999999999"/>
    <n v="53.078431372549019"/>
    <x v="0"/>
    <s v="tabletop games"/>
    <x v="1031"/>
    <d v="2016-01-03T1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.072505"/>
    <n v="46.630652173913049"/>
    <x v="4"/>
    <s v="rock"/>
    <x v="1032"/>
    <d v="2012-04-18T10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x v="0"/>
    <n v="0"/>
    <x v="1"/>
    <s v="technology/web"/>
    <n v="0"/>
    <e v="#DIV/0!"/>
    <x v="1"/>
    <s v="web"/>
    <x v="1033"/>
    <d v="2015-06-06T09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x v="0"/>
    <n v="0"/>
    <x v="1"/>
    <s v="technology/web"/>
    <n v="0"/>
    <e v="#DIV/0!"/>
    <x v="1"/>
    <s v="web"/>
    <x v="1034"/>
    <d v="2015-06-25T12:39:5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.1625000000000001"/>
    <n v="31"/>
    <x v="4"/>
    <s v="indie rock"/>
    <x v="1035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x v="0"/>
    <n v="43"/>
    <x v="0"/>
    <s v="music/indie rock"/>
    <n v="1.111"/>
    <n v="51.674418604651166"/>
    <x v="4"/>
    <s v="indie rock"/>
    <x v="1036"/>
    <d v="2015-09-30T13:2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.0721700000000001"/>
    <n v="36.97137931034483"/>
    <x v="4"/>
    <s v="indie rock"/>
    <x v="1037"/>
    <d v="2012-10-27T2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"/>
    <n v="42.553191489361701"/>
    <x v="4"/>
    <s v="indie rock"/>
    <x v="1038"/>
    <d v="2012-11-10T12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"/>
    <n v="250"/>
    <x v="4"/>
    <s v="indie rock"/>
    <x v="1039"/>
    <d v="2015-10-10T16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.0325"/>
    <n v="50.365853658536587"/>
    <x v="4"/>
    <s v="indie rock"/>
    <x v="1040"/>
    <d v="2011-10-12T17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.05"/>
    <n v="150"/>
    <x v="4"/>
    <s v="classical music"/>
    <x v="1041"/>
    <d v="201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.9530000000000001"/>
    <n v="64.032786885245898"/>
    <x v="4"/>
    <s v="classical music"/>
    <x v="1042"/>
    <d v="2015-02-26T18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.0734999999999999"/>
    <n v="61.342857142857142"/>
    <x v="4"/>
    <s v="classical music"/>
    <x v="1043"/>
    <d v="2012-05-28T09:43: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.1399999999999999"/>
    <n v="36.774193548387096"/>
    <x v="1"/>
    <s v="space exploration"/>
    <x v="1044"/>
    <d v="2016-12-02T00:09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x v="0"/>
    <n v="81"/>
    <x v="0"/>
    <s v="technology/space exploration"/>
    <n v="1.579"/>
    <n v="38.987654320987652"/>
    <x v="1"/>
    <s v="space exploration"/>
    <x v="1045"/>
    <d v="2016-06-30T04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x v="0"/>
    <n v="8"/>
    <x v="1"/>
    <s v="publishing/children's books"/>
    <n v="0.19"/>
    <n v="47.5"/>
    <x v="7"/>
    <s v="children's books"/>
    <x v="1046"/>
    <d v="2012-08-26T15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x v="0"/>
    <n v="6"/>
    <x v="1"/>
    <s v="publishing/children's books"/>
    <n v="0.11700000000000001"/>
    <n v="39"/>
    <x v="7"/>
    <s v="children's books"/>
    <x v="1047"/>
    <d v="2016-10-10T04:36:2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.0249999999999999"/>
    <n v="102.5"/>
    <x v="2"/>
    <s v="plays"/>
    <x v="1048"/>
    <d v="2016-07-29T10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.0249999999999999"/>
    <n v="73.214285714285708"/>
    <x v="2"/>
    <s v="plays"/>
    <x v="1049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.0760000000000001"/>
    <n v="89.666666666666671"/>
    <x v="2"/>
    <s v="plays"/>
    <x v="1050"/>
    <d v="2015-08-11T23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.0774999999999999"/>
    <n v="113.42105263157895"/>
    <x v="2"/>
    <s v="plays"/>
    <x v="1051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.2024999999999999"/>
    <n v="104.56521739130434"/>
    <x v="2"/>
    <s v="plays"/>
    <x v="1052"/>
    <d v="2016-06-03T10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.2024999999999999"/>
    <n v="44.537037037037038"/>
    <x v="2"/>
    <s v="plays"/>
    <x v="1053"/>
    <d v="2014-08-13T16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x v="0"/>
    <n v="0"/>
    <x v="1"/>
    <s v="theater/plays"/>
    <n v="0"/>
    <e v="#DIV/0!"/>
    <x v="2"/>
    <s v="plays"/>
    <x v="1054"/>
    <d v="2016-05-23T13:21:05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x v="0"/>
    <n v="1"/>
    <x v="1"/>
    <s v="theater/plays"/>
    <n v="1.7500000000000002E-2"/>
    <n v="35"/>
    <x v="2"/>
    <s v="plays"/>
    <x v="1055"/>
    <d v="2015-10-16T02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x v="0"/>
    <n v="3"/>
    <x v="1"/>
    <s v="theater/plays"/>
    <n v="1.0500000000000001E-2"/>
    <n v="7"/>
    <x v="2"/>
    <s v="plays"/>
    <x v="1056"/>
    <d v="2014-08-08T21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x v="0"/>
    <n v="9"/>
    <x v="1"/>
    <s v="theater/plays"/>
    <n v="0.2185"/>
    <n v="48.555555555555557"/>
    <x v="2"/>
    <s v="plays"/>
    <x v="1057"/>
    <d v="2015-09-15T23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x v="0"/>
    <n v="2"/>
    <x v="1"/>
    <s v="theater/spaces"/>
    <n v="1E-3"/>
    <n v="1"/>
    <x v="2"/>
    <s v="spaces"/>
    <x v="1058"/>
    <d v="2016-08-15T06:44:5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.0535000000000001"/>
    <n v="123.94117647058823"/>
    <x v="2"/>
    <s v="plays"/>
    <x v="1059"/>
    <d v="2016-12-04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x v="0"/>
    <n v="5"/>
    <x v="1"/>
    <s v="theater/spaces"/>
    <n v="0.13900000000000001"/>
    <n v="55.6"/>
    <x v="2"/>
    <s v="spaces"/>
    <x v="1060"/>
    <d v="2016-02-11T22:33: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.0509999999999999"/>
    <n v="28.405405405405407"/>
    <x v="2"/>
    <s v="plays"/>
    <x v="1061"/>
    <d v="2014-10-15T06:52:0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.1225000000000001"/>
    <n v="31.619718309859156"/>
    <x v="2"/>
    <s v="plays"/>
    <x v="1062"/>
    <d v="2014-07-01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.1499999999999999"/>
    <n v="79.310344827586206"/>
    <x v="2"/>
    <s v="plays"/>
    <x v="1063"/>
    <d v="2012-02-14T11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x v="0"/>
    <n v="2"/>
    <x v="1"/>
    <s v="theater/musical"/>
    <n v="1.2500000000000001E-2"/>
    <n v="12.5"/>
    <x v="2"/>
    <s v="musical"/>
    <x v="1064"/>
    <d v="2014-08-31T12:24:3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.0004999999999999"/>
    <n v="57.171428571428571"/>
    <x v="2"/>
    <s v="plays"/>
    <x v="1065"/>
    <d v="2015-07-11T08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.0235000000000001"/>
    <n v="52.487179487179489"/>
    <x v="2"/>
    <s v="plays"/>
    <x v="1066"/>
    <d v="2016-06-03T1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.0629949999999999"/>
    <n v="51.853414634146333"/>
    <x v="2"/>
    <s v="plays"/>
    <x v="1067"/>
    <d v="2017-02-22T07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.28"/>
    <n v="60.952380952380949"/>
    <x v="2"/>
    <s v="plays"/>
    <x v="1068"/>
    <d v="2016-08-24T15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.03"/>
    <n v="68.666666666666671"/>
    <x v="2"/>
    <s v="plays"/>
    <x v="1069"/>
    <d v="2015-05-31T2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.212"/>
    <n v="33.666666666666664"/>
    <x v="2"/>
    <s v="plays"/>
    <x v="1070"/>
    <d v="2017-03-11T06:21: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.1605000000000001"/>
    <n v="80.034482758620683"/>
    <x v="2"/>
    <s v="plays"/>
    <x v="1071"/>
    <d v="2016-01-26T19:00:00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x v="0"/>
    <n v="32"/>
    <x v="0"/>
    <s v="theater/plays"/>
    <n v="1.256"/>
    <n v="78.5"/>
    <x v="2"/>
    <s v="plays"/>
    <x v="1072"/>
    <d v="2016-04-10T20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.1944999999999999"/>
    <n v="108.59090909090909"/>
    <x v="2"/>
    <s v="plays"/>
    <x v="1073"/>
    <d v="2016-05-08T1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.01"/>
    <n v="96.19047619047619"/>
    <x v="2"/>
    <s v="plays"/>
    <x v="1074"/>
    <d v="2014-08-01T04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.0024999999999999"/>
    <n v="66.833333333333329"/>
    <x v="2"/>
    <s v="plays"/>
    <x v="1075"/>
    <d v="2015-07-18T1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.0365"/>
    <n v="54.55263157894737"/>
    <x v="2"/>
    <s v="plays"/>
    <x v="1076"/>
    <d v="2015-08-26T17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"/>
    <n v="133.33333333333334"/>
    <x v="2"/>
    <s v="plays"/>
    <x v="1077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.05"/>
    <n v="51.219512195121951"/>
    <x v="2"/>
    <s v="plays"/>
    <x v="1078"/>
    <d v="2014-12-03T09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"/>
    <n v="117.64705882352941"/>
    <x v="2"/>
    <s v="plays"/>
    <x v="1079"/>
    <d v="2015-06-25T05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.071"/>
    <n v="31.970149253731343"/>
    <x v="2"/>
    <s v="plays"/>
    <x v="1080"/>
    <d v="2014-07-06T04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.0275000000000001"/>
    <n v="40.294117647058826"/>
    <x v="2"/>
    <s v="plays"/>
    <x v="1081"/>
    <d v="2015-02-28T1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.0854949999999999"/>
    <n v="30.152638888888887"/>
    <x v="2"/>
    <s v="plays"/>
    <x v="1082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"/>
    <n v="95.238095238095241"/>
    <x v="2"/>
    <s v="plays"/>
    <x v="1083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.0965"/>
    <n v="52.214285714285715"/>
    <x v="2"/>
    <s v="plays"/>
    <x v="1084"/>
    <d v="2016-02-05T16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"/>
    <n v="64.516129032258064"/>
    <x v="2"/>
    <s v="plays"/>
    <x v="1085"/>
    <d v="2015-10-23T06:43: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.4019999999999999"/>
    <n v="50.981818181818184"/>
    <x v="2"/>
    <s v="plays"/>
    <x v="1086"/>
    <d v="2015-02-11T2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.03"/>
    <n v="57.222222222222221"/>
    <x v="2"/>
    <s v="plays"/>
    <x v="1087"/>
    <d v="2015-08-09T1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.0205"/>
    <n v="88.739130434782609"/>
    <x v="2"/>
    <s v="plays"/>
    <x v="1088"/>
    <d v="2014-11-05T23:59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.01"/>
    <n v="51.794871794871796"/>
    <x v="2"/>
    <s v="plays"/>
    <x v="1089"/>
    <d v="2016-07-20T06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.1285000000000001"/>
    <n v="39.596491228070178"/>
    <x v="2"/>
    <s v="plays"/>
    <x v="1090"/>
    <d v="2015-03-16T15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.2775000000000001"/>
    <n v="38.712121212121211"/>
    <x v="2"/>
    <s v="plays"/>
    <x v="1091"/>
    <d v="2015-06-24T16:34: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.0549999999999999"/>
    <n v="60.285714285714285"/>
    <x v="2"/>
    <s v="plays"/>
    <x v="1092"/>
    <d v="2015-07-01T00:59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.0135000000000001"/>
    <n v="72.392857142857139"/>
    <x v="2"/>
    <s v="plays"/>
    <x v="1093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.0075000000000001"/>
    <n v="95.952380952380949"/>
    <x v="2"/>
    <s v="plays"/>
    <x v="1094"/>
    <d v="2015-09-06T07:47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.0315000000000001"/>
    <n v="44.847826086956523"/>
    <x v="2"/>
    <s v="plays"/>
    <x v="1095"/>
    <d v="2015-10-02T1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.2845"/>
    <n v="30.951807228915662"/>
    <x v="2"/>
    <s v="plays"/>
    <x v="1096"/>
    <d v="2016-08-17T04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.0475000000000001"/>
    <n v="55.131578947368418"/>
    <x v="2"/>
    <s v="plays"/>
    <x v="1097"/>
    <d v="2015-01-23T06:11: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.1435"/>
    <n v="87.961538461538467"/>
    <x v="2"/>
    <s v="plays"/>
    <x v="1098"/>
    <d v="2014-12-31T01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.2725"/>
    <n v="72.714285714285708"/>
    <x v="2"/>
    <s v="plays"/>
    <x v="1099"/>
    <d v="2015-02-10T22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.0435000000000001"/>
    <n v="39.377358490566039"/>
    <x v="2"/>
    <s v="plays"/>
    <x v="1100"/>
    <d v="2015-01-16T17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.01"/>
    <n v="36.071428571428569"/>
    <x v="2"/>
    <s v="plays"/>
    <x v="1101"/>
    <d v="2015-06-03T09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"/>
    <n v="68.965517241379317"/>
    <x v="2"/>
    <s v="plays"/>
    <x v="1102"/>
    <d v="2016-05-20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.0049999999999999"/>
    <n v="60.909090909090907"/>
    <x v="2"/>
    <s v="plays"/>
    <x v="1103"/>
    <d v="2015-08-05T02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x v="0"/>
    <n v="20"/>
    <x v="0"/>
    <s v="theater/plays"/>
    <n v="1.1074999999999999"/>
    <n v="110.75"/>
    <x v="2"/>
    <s v="plays"/>
    <x v="1104"/>
    <d v="2016-06-01T15:42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.0249999999999999"/>
    <n v="66.129032258064512"/>
    <x v="2"/>
    <s v="plays"/>
    <x v="1105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.101"/>
    <n v="73.400000000000006"/>
    <x v="2"/>
    <s v="plays"/>
    <x v="1106"/>
    <d v="2014-06-30T22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.55"/>
    <n v="39.743589743589745"/>
    <x v="2"/>
    <s v="plays"/>
    <x v="1107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.08"/>
    <n v="72"/>
    <x v="2"/>
    <s v="plays"/>
    <x v="1108"/>
    <d v="2016-05-10T05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.0149999999999999"/>
    <n v="106.84210526315789"/>
    <x v="2"/>
    <s v="plays"/>
    <x v="1109"/>
    <d v="2016-06-04T11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.0075000000000001"/>
    <n v="61.060606060606062"/>
    <x v="2"/>
    <s v="plays"/>
    <x v="1110"/>
    <d v="2016-10-19T22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x v="0"/>
    <n v="14"/>
    <x v="1"/>
    <s v="theater/plays"/>
    <n v="0.17899999999999999"/>
    <n v="25.571428571428573"/>
    <x v="2"/>
    <s v="plays"/>
    <x v="1111"/>
    <d v="2014-08-11T19:53:5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.1675"/>
    <n v="41.696428571428569"/>
    <x v="2"/>
    <s v="musical"/>
    <x v="1112"/>
    <d v="2015-02-28T22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"/>
    <n v="100"/>
    <x v="2"/>
    <s v="musical"/>
    <x v="1113"/>
    <d v="2015-06-13T16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.0024999999999999"/>
    <n v="143.21428571428572"/>
    <x v="2"/>
    <s v="musical"/>
    <x v="1114"/>
    <d v="2015-04-08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.4319999999999999"/>
    <n v="48.542372881355931"/>
    <x v="2"/>
    <s v="musical"/>
    <x v="1115"/>
    <d v="2014-09-26T22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.0175000000000001"/>
    <n v="75.370370370370367"/>
    <x v="2"/>
    <s v="musical"/>
    <x v="1116"/>
    <d v="2016-07-24T17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.5075000000000001"/>
    <n v="100.5"/>
    <x v="2"/>
    <s v="musical"/>
    <x v="1117"/>
    <d v="2016-08-02T04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.0125"/>
    <n v="53.289473684210527"/>
    <x v="2"/>
    <s v="plays"/>
    <x v="1118"/>
    <d v="2014-07-30T1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x v="0"/>
    <n v="11"/>
    <x v="0"/>
    <s v="theater/plays"/>
    <n v="1.0954999999999999"/>
    <n v="199.18181818181819"/>
    <x v="2"/>
    <s v="plays"/>
    <x v="1119"/>
    <d v="2015-05-31T21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.0725"/>
    <n v="107.25"/>
    <x v="2"/>
    <s v="plays"/>
    <x v="1120"/>
    <d v="2015-10-23T21:5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.0209999999999999"/>
    <n v="120.11764705882354"/>
    <x v="2"/>
    <s v="plays"/>
    <x v="1121"/>
    <d v="2015-07-03T12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.0125"/>
    <n v="63.28125"/>
    <x v="2"/>
    <s v="plays"/>
    <x v="1122"/>
    <d v="2015-07-29T21:25:24"/>
  </r>
  <r>
    <n v="3861"/>
    <s v="READY OR NOT HERE I COME"/>
    <s v="THE COMING OF THE LORD!"/>
    <n v="2000"/>
    <n v="100"/>
    <x v="1"/>
    <x v="0"/>
    <s v="USD"/>
    <n v="1415828820"/>
    <n v="1412258977"/>
    <x v="0"/>
    <n v="1"/>
    <x v="1"/>
    <s v="theater/plays"/>
    <n v="0.05"/>
    <n v="100"/>
    <x v="2"/>
    <s v="plays"/>
    <x v="1123"/>
    <d v="2014-11-12T15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x v="0"/>
    <n v="2"/>
    <x v="1"/>
    <s v="theater/plays"/>
    <n v="5.4999999999999997E-3"/>
    <n v="5.5"/>
    <x v="2"/>
    <s v="plays"/>
    <x v="1124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x v="0"/>
    <n v="5"/>
    <x v="1"/>
    <s v="theater/plays"/>
    <n v="0.1255"/>
    <n v="50.2"/>
    <x v="2"/>
    <s v="plays"/>
    <x v="1125"/>
    <d v="2016-06-18T13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x v="0"/>
    <n v="2"/>
    <x v="1"/>
    <s v="theater/musical"/>
    <n v="1.7500000000000002E-2"/>
    <n v="17.5"/>
    <x v="2"/>
    <s v="musical"/>
    <x v="1126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x v="0"/>
    <n v="14"/>
    <x v="1"/>
    <s v="theater/plays"/>
    <n v="0.27100000000000002"/>
    <n v="38.714285714285715"/>
    <x v="2"/>
    <s v="plays"/>
    <x v="1127"/>
    <d v="2017-02-26T07:05:58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x v="0"/>
    <n v="0"/>
    <x v="1"/>
    <s v="theater/plays"/>
    <n v="0"/>
    <e v="#DIV/0!"/>
    <x v="2"/>
    <s v="plays"/>
    <x v="1128"/>
    <d v="2016-06-03T05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x v="0"/>
    <n v="1"/>
    <x v="1"/>
    <s v="theater/plays"/>
    <n v="2.5000000000000001E-3"/>
    <n v="5"/>
    <x v="2"/>
    <s v="plays"/>
    <x v="1129"/>
    <d v="2015-05-15T13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x v="0"/>
    <n v="16"/>
    <x v="1"/>
    <s v="theater/plays"/>
    <n v="0.32050000000000001"/>
    <n v="40.0625"/>
    <x v="2"/>
    <s v="plays"/>
    <x v="1130"/>
    <d v="2014-08-02T08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x v="0"/>
    <n v="3"/>
    <x v="1"/>
    <s v="theater/plays"/>
    <n v="6.3E-2"/>
    <n v="42"/>
    <x v="2"/>
    <s v="plays"/>
    <x v="1131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x v="0"/>
    <n v="4"/>
    <x v="1"/>
    <s v="theater/plays"/>
    <n v="0.14249999999999999"/>
    <n v="71.25"/>
    <x v="2"/>
    <s v="plays"/>
    <x v="1132"/>
    <d v="2016-04-13T22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x v="0"/>
    <n v="8"/>
    <x v="1"/>
    <s v="theater/plays"/>
    <n v="0.107"/>
    <n v="26.75"/>
    <x v="2"/>
    <s v="plays"/>
    <x v="1133"/>
    <d v="2015-01-31T09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x v="0"/>
    <n v="19"/>
    <x v="1"/>
    <s v="theater/plays"/>
    <n v="0.32050000000000001"/>
    <n v="33.736842105263158"/>
    <x v="2"/>
    <s v="plays"/>
    <x v="1134"/>
    <d v="2016-02-20T15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x v="0"/>
    <n v="1"/>
    <x v="1"/>
    <s v="theater/plays"/>
    <n v="2.5000000000000001E-3"/>
    <n v="5"/>
    <x v="2"/>
    <s v="plays"/>
    <x v="1135"/>
    <d v="2014-07-19T03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x v="0"/>
    <n v="2"/>
    <x v="1"/>
    <s v="theater/plays"/>
    <n v="0.10050000000000001"/>
    <n v="100.5"/>
    <x v="2"/>
    <s v="plays"/>
    <x v="1136"/>
    <d v="2015-02-15T08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x v="0"/>
    <n v="1"/>
    <x v="1"/>
    <s v="theater/plays"/>
    <n v="2.5000000000000001E-3"/>
    <n v="5"/>
    <x v="2"/>
    <s v="plays"/>
    <x v="1137"/>
    <d v="2014-08-26T10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x v="0"/>
    <n v="2"/>
    <x v="1"/>
    <s v="theater/plays"/>
    <n v="1.2999999999999999E-2"/>
    <n v="13"/>
    <x v="2"/>
    <s v="plays"/>
    <x v="1138"/>
    <d v="2015-02-16T01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x v="0"/>
    <n v="11"/>
    <x v="1"/>
    <s v="theater/plays"/>
    <n v="0.28050000000000003"/>
    <n v="51"/>
    <x v="2"/>
    <s v="plays"/>
    <x v="1139"/>
    <d v="2014-06-05T16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x v="0"/>
    <n v="6"/>
    <x v="1"/>
    <s v="theater/plays"/>
    <n v="0.1925"/>
    <n v="64.166666666666671"/>
    <x v="2"/>
    <s v="plays"/>
    <x v="1140"/>
    <d v="2015-04-29T08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x v="0"/>
    <n v="13"/>
    <x v="1"/>
    <s v="theater/plays"/>
    <n v="0.28799999999999998"/>
    <n v="44.307692307692307"/>
    <x v="2"/>
    <s v="plays"/>
    <x v="1141"/>
    <d v="2014-06-30T11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x v="0"/>
    <n v="3"/>
    <x v="1"/>
    <s v="theater/plays"/>
    <n v="0.108"/>
    <n v="72"/>
    <x v="2"/>
    <s v="plays"/>
    <x v="1142"/>
    <d v="2015-01-16T04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x v="0"/>
    <n v="8"/>
    <x v="1"/>
    <s v="theater/plays"/>
    <n v="0.36499999999999999"/>
    <n v="91.25"/>
    <x v="2"/>
    <s v="plays"/>
    <x v="1143"/>
    <d v="2014-10-21T22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x v="0"/>
    <n v="4"/>
    <x v="1"/>
    <s v="theater/plays"/>
    <n v="2.0500000000000001E-2"/>
    <n v="10.25"/>
    <x v="2"/>
    <s v="plays"/>
    <x v="1144"/>
    <d v="2014-09-24T16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.6976511744127936"/>
    <n v="47.180555555555557"/>
    <x v="1"/>
    <s v="space exploration"/>
    <x v="1145"/>
    <d v="2016-04-30T06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x v="0"/>
    <n v="30"/>
    <x v="1"/>
    <s v="music/jazz"/>
    <n v="0.30666666666666664"/>
    <n v="21.466666666666665"/>
    <x v="4"/>
    <s v="jazz"/>
    <x v="1146"/>
    <d v="2012-05-29T13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x v="0"/>
    <n v="1"/>
    <x v="1"/>
    <s v="games/video games"/>
    <n v="2.3809523809523812E-3"/>
    <n v="5"/>
    <x v="0"/>
    <s v="video games"/>
    <x v="1147"/>
    <d v="2014-04-06T13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.2809523809523808"/>
    <n v="45.593220338983052"/>
    <x v="4"/>
    <s v="pop"/>
    <x v="1148"/>
    <d v="2015-03-06T15:04:5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x v="0"/>
    <n v="9"/>
    <x v="1"/>
    <s v="technology/makerspaces"/>
    <n v="0.50380952380952382"/>
    <n v="117.55555555555556"/>
    <x v="1"/>
    <s v="makerspaces"/>
    <x v="1149"/>
    <d v="2016-05-22T08:59: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.0976190476190477"/>
    <n v="51.222222222222221"/>
    <x v="2"/>
    <s v="plays"/>
    <x v="1150"/>
    <d v="2014-12-16T20:51: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.019047619047619"/>
    <n v="164.61538461538461"/>
    <x v="2"/>
    <s v="plays"/>
    <x v="1151"/>
    <d v="2016-03-04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.0095190476190474"/>
    <n v="78.518148148148143"/>
    <x v="2"/>
    <s v="plays"/>
    <x v="1152"/>
    <d v="2016-06-14T15:43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.084090909090909"/>
    <n v="58.170731707317074"/>
    <x v="5"/>
    <s v="shorts"/>
    <x v="1153"/>
    <d v="2012-11-14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.074090909090909"/>
    <n v="39.383333333333333"/>
    <x v="5"/>
    <s v="shorts"/>
    <x v="1154"/>
    <d v="2016-05-13T18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x v="0"/>
    <n v="0"/>
    <x v="1"/>
    <s v="publishing/fiction"/>
    <n v="0"/>
    <e v="#DIV/0!"/>
    <x v="7"/>
    <s v="fiction"/>
    <x v="1155"/>
    <d v="2016-11-26T13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x v="0"/>
    <n v="2"/>
    <x v="1"/>
    <s v="music/jazz"/>
    <n v="2.0454545454545454E-2"/>
    <n v="22.5"/>
    <x v="4"/>
    <s v="jazz"/>
    <x v="1156"/>
    <d v="2013-01-16T12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x v="0"/>
    <n v="21"/>
    <x v="1"/>
    <s v="games/video games"/>
    <n v="0.38636363636363635"/>
    <n v="40.476190476190474"/>
    <x v="0"/>
    <s v="video games"/>
    <x v="1157"/>
    <d v="2013-11-26T00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.1140954545454547"/>
    <n v="23.796213592233013"/>
    <x v="6"/>
    <s v="photobooks"/>
    <x v="1158"/>
    <d v="2016-12-03T18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x v="0"/>
    <n v="93"/>
    <x v="0"/>
    <s v="music/rock"/>
    <n v="2.124090909090909"/>
    <n v="50.247311827956992"/>
    <x v="4"/>
    <s v="rock"/>
    <x v="1159"/>
    <d v="2016-12-22T19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.0704545454545455"/>
    <n v="53.522727272727273"/>
    <x v="4"/>
    <s v="indie rock"/>
    <x v="1160"/>
    <d v="2013-01-25T23:09: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.4650000000000001"/>
    <n v="15.721951219512196"/>
    <x v="0"/>
    <s v="tabletop games"/>
    <x v="1161"/>
    <d v="2015-06-11T12:01:2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.0595454545454546"/>
    <n v="34.791044776119406"/>
    <x v="2"/>
    <s v="plays"/>
    <x v="1162"/>
    <d v="2013-11-02T14:49:2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.0045454545454546"/>
    <n v="110.5"/>
    <x v="2"/>
    <s v="plays"/>
    <x v="1163"/>
    <d v="2014-08-17T09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x v="0"/>
    <n v="0"/>
    <x v="1"/>
    <s v="theater/plays"/>
    <n v="0"/>
    <e v="#DIV/0!"/>
    <x v="2"/>
    <s v="plays"/>
    <x v="1164"/>
    <d v="2014-07-03T11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.7909909909909909"/>
    <n v="53.729729729729726"/>
    <x v="7"/>
    <s v="nonfiction"/>
    <x v="1165"/>
    <d v="2013-05-03T07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x v="0"/>
    <n v="12"/>
    <x v="1"/>
    <s v="theater/plays"/>
    <n v="0.15737410071942445"/>
    <n v="29.166666666666668"/>
    <x v="2"/>
    <s v="plays"/>
    <x v="1166"/>
    <d v="2015-03-08T06:57:0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x v="0"/>
    <n v="1"/>
    <x v="1"/>
    <s v="photography/nature"/>
    <n v="4.4444444444444444E-3"/>
    <n v="10"/>
    <x v="6"/>
    <s v="nature"/>
    <x v="1167"/>
    <d v="2014-11-22T07:13:5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.2782222222222221"/>
    <n v="57.52"/>
    <x v="2"/>
    <s v="plays"/>
    <x v="1168"/>
    <d v="2016-09-07T05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.5260869565217392"/>
    <n v="57.540983606557376"/>
    <x v="5"/>
    <s v="documentary"/>
    <x v="1169"/>
    <d v="2011-05-24T2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.232608695652174"/>
    <n v="74.60526315789474"/>
    <x v="4"/>
    <s v="rock"/>
    <x v="1170"/>
    <d v="2011-05-28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.2526086956521738"/>
    <n v="32.011111111111113"/>
    <x v="4"/>
    <s v="pop"/>
    <x v="1171"/>
    <d v="2011-03-20T09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.7065217391304348"/>
    <n v="46.176470588235297"/>
    <x v="4"/>
    <s v="indie rock"/>
    <x v="1172"/>
    <d v="2013-12-31T01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.7595744680851064"/>
    <n v="56.643835616438359"/>
    <x v="6"/>
    <s v="photobooks"/>
    <x v="1173"/>
    <d v="2014-11-30T21:0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x v="0"/>
    <n v="0"/>
    <x v="1"/>
    <s v="publishing/fiction"/>
    <n v="0"/>
    <e v="#DIV/0!"/>
    <x v="7"/>
    <s v="fiction"/>
    <x v="1174"/>
    <d v="2013-06-16T14:47:55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"/>
    <n v="171.42857142857142"/>
    <x v="4"/>
    <s v="faith"/>
    <x v="1175"/>
    <d v="2017-03-16T15:37: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.0549999999999999"/>
    <n v="45.214285714285715"/>
    <x v="2"/>
    <s v="spaces"/>
    <x v="1176"/>
    <d v="2016-05-01T05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0"/>
    <n v="14"/>
    <x v="0"/>
    <s v="theater/plays"/>
    <n v="1"/>
    <n v="171.42857142857142"/>
    <x v="2"/>
    <s v="plays"/>
    <x v="1177"/>
    <d v="2016-11-17T05:36:3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.0504166666666668"/>
    <n v="70.027777777777771"/>
    <x v="2"/>
    <s v="musical"/>
    <x v="1178"/>
    <d v="2015-02-14T13:39:4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x v="0"/>
    <n v="14"/>
    <x v="1"/>
    <s v="theater/plays"/>
    <n v="0.26937422295897223"/>
    <n v="46.428571428571431"/>
    <x v="2"/>
    <s v="plays"/>
    <x v="1179"/>
    <d v="2014-08-29T23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.0595918367346939"/>
    <n v="54.083333333333336"/>
    <x v="5"/>
    <s v="documentary"/>
    <x v="1180"/>
    <d v="2016-08-25T04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.9687520259319289"/>
    <n v="7.1902649656526005"/>
    <x v="1"/>
    <s v="hardware"/>
    <x v="1181"/>
    <d v="2015-08-15T01:50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.1004"/>
    <n v="41.68181818181818"/>
    <x v="5"/>
    <s v="television"/>
    <x v="1182"/>
    <d v="2013-05-10T19:22:2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.046"/>
    <n v="104.6"/>
    <x v="5"/>
    <s v="shorts"/>
    <x v="1183"/>
    <d v="2010-06-02T19:41:0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x v="0"/>
    <n v="10"/>
    <x v="1"/>
    <s v="film &amp; video/drama"/>
    <n v="0.224"/>
    <n v="56"/>
    <x v="5"/>
    <s v="drama"/>
    <x v="1184"/>
    <d v="2014-10-18T06:07:39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x v="0"/>
    <n v="3"/>
    <x v="1"/>
    <s v="film &amp; video/drama"/>
    <n v="1.1999999999999999E-3"/>
    <n v="1"/>
    <x v="5"/>
    <s v="drama"/>
    <x v="1185"/>
    <d v="2016-03-06T17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x v="0"/>
    <n v="8"/>
    <x v="1"/>
    <s v="film &amp; video/drama"/>
    <n v="0.1048"/>
    <n v="32.75"/>
    <x v="5"/>
    <s v="drama"/>
    <x v="1186"/>
    <d v="2017-02-17T15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x v="0"/>
    <n v="8"/>
    <x v="1"/>
    <s v="film &amp; video/drama"/>
    <n v="0.2984"/>
    <n v="93.25"/>
    <x v="5"/>
    <s v="drama"/>
    <x v="1187"/>
    <d v="2015-01-29T14:21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.4"/>
    <n v="41.379310344827587"/>
    <x v="5"/>
    <s v="documentary"/>
    <x v="1188"/>
    <d v="2011-02-25T23:57:0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.2684"/>
    <n v="57.654545454545456"/>
    <x v="5"/>
    <s v="documentary"/>
    <x v="1189"/>
    <d v="2012-07-25T11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x v="0"/>
    <n v="2"/>
    <x v="1"/>
    <s v="film &amp; video/animation"/>
    <n v="0.05"/>
    <n v="62.5"/>
    <x v="5"/>
    <s v="animation"/>
    <x v="1190"/>
    <d v="2013-12-01T15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x v="0"/>
    <n v="4"/>
    <x v="1"/>
    <s v="film &amp; video/animation"/>
    <n v="3.2804E-2"/>
    <n v="20.502500000000001"/>
    <x v="5"/>
    <s v="animation"/>
    <x v="1191"/>
    <d v="2014-05-14T12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x v="0"/>
    <n v="8"/>
    <x v="1"/>
    <s v="technology/web"/>
    <n v="2.7199999999999998E-2"/>
    <n v="8.5"/>
    <x v="1"/>
    <s v="web"/>
    <x v="1192"/>
    <d v="2015-07-08T09:17:0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x v="0"/>
    <n v="1"/>
    <x v="1"/>
    <s v="technology/web"/>
    <n v="8.0000000000000002E-3"/>
    <n v="20"/>
    <x v="1"/>
    <s v="web"/>
    <x v="1193"/>
    <d v="2016-01-01T14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x v="0"/>
    <n v="0"/>
    <x v="1"/>
    <s v="technology/web"/>
    <n v="0"/>
    <e v="#DIV/0!"/>
    <x v="1"/>
    <s v="web"/>
    <x v="1194"/>
    <d v="2015-11-04T12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x v="0"/>
    <n v="7"/>
    <x v="1"/>
    <s v="technology/web"/>
    <n v="0.34"/>
    <n v="121.42857142857143"/>
    <x v="1"/>
    <s v="web"/>
    <x v="1195"/>
    <d v="2014-12-04T18:03:0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.3996"/>
    <n v="42.670731707317074"/>
    <x v="1"/>
    <s v="wearables"/>
    <x v="1196"/>
    <d v="2014-09-16T15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x v="0"/>
    <n v="1"/>
    <x v="1"/>
    <s v="technology/wearables"/>
    <n v="4.0000000000000002E-4"/>
    <n v="1"/>
    <x v="1"/>
    <s v="wearables"/>
    <x v="1197"/>
    <d v="2016-10-26T13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.014"/>
    <n v="72.428571428571431"/>
    <x v="7"/>
    <s v="nonfiction"/>
    <x v="1198"/>
    <d v="2013-04-11T19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.2048000000000001"/>
    <n v="17.822485207100591"/>
    <x v="7"/>
    <s v="nonfiction"/>
    <x v="1199"/>
    <d v="2013-12-20T04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.0190760000000001"/>
    <n v="37.466029411764708"/>
    <x v="7"/>
    <s v="nonfiction"/>
    <x v="1200"/>
    <d v="2013-05-19T18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.02"/>
    <n v="134.21052631578948"/>
    <x v="7"/>
    <s v="nonfiction"/>
    <x v="1201"/>
    <d v="2010-10-08T14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x v="0"/>
    <n v="0"/>
    <x v="1"/>
    <s v="publishing/fiction"/>
    <n v="0"/>
    <e v="#DIV/0!"/>
    <x v="7"/>
    <s v="fiction"/>
    <x v="1202"/>
    <d v="2013-12-15T22:58: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.0044440000000001"/>
    <n v="41.851833333333339"/>
    <x v="4"/>
    <s v="rock"/>
    <x v="1203"/>
    <d v="2013-11-07T15:58: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.218"/>
    <n v="49.112903225806448"/>
    <x v="4"/>
    <s v="rock"/>
    <x v="1204"/>
    <d v="2014-05-01T17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x v="1"/>
    <n v="39"/>
    <x v="0"/>
    <s v="music/metal"/>
    <n v="1.0431999999999999"/>
    <n v="66.871794871794876"/>
    <x v="4"/>
    <s v="metal"/>
    <x v="1205"/>
    <d v="2013-10-13T21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x v="0"/>
    <n v="2"/>
    <x v="1"/>
    <s v="music/indie rock"/>
    <n v="2.8000000000000001E-2"/>
    <n v="35"/>
    <x v="4"/>
    <s v="indie rock"/>
    <x v="1206"/>
    <d v="2012-01-15T12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x v="0"/>
    <n v="0"/>
    <x v="1"/>
    <s v="music/jazz"/>
    <n v="0"/>
    <e v="#DIV/0!"/>
    <x v="4"/>
    <s v="jazz"/>
    <x v="1207"/>
    <d v="2010-07-26T22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x v="0"/>
    <n v="37"/>
    <x v="1"/>
    <s v="technology/wearables"/>
    <n v="0.2848"/>
    <n v="19.243243243243242"/>
    <x v="1"/>
    <s v="wearables"/>
    <x v="1208"/>
    <d v="2016-02-11T11:05:53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x v="0"/>
    <n v="0"/>
    <x v="1"/>
    <s v="journalism/audio"/>
    <n v="0"/>
    <e v="#DIV/0!"/>
    <x v="8"/>
    <s v="audio"/>
    <x v="1209"/>
    <d v="2015-09-14T13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x v="0"/>
    <n v="0"/>
    <x v="1"/>
    <s v="journalism/audio"/>
    <n v="0"/>
    <e v="#DIV/0!"/>
    <x v="8"/>
    <s v="audio"/>
    <x v="1210"/>
    <d v="2014-08-10T16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x v="0"/>
    <n v="1"/>
    <x v="1"/>
    <s v="games/video games"/>
    <n v="4.0000000000000002E-4"/>
    <n v="1"/>
    <x v="0"/>
    <s v="video games"/>
    <x v="1211"/>
    <d v="2016-01-07T22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x v="0"/>
    <n v="6"/>
    <x v="1"/>
    <s v="food/food trucks"/>
    <n v="0.1008"/>
    <n v="42"/>
    <x v="3"/>
    <s v="food trucks"/>
    <x v="1212"/>
    <d v="2016-01-08T16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x v="0"/>
    <n v="3"/>
    <x v="1"/>
    <s v="food/food trucks"/>
    <n v="0.04"/>
    <n v="33.333333333333336"/>
    <x v="3"/>
    <s v="food trucks"/>
    <x v="1213"/>
    <d v="2016-11-01T21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.2904"/>
    <n v="38.867469879518069"/>
    <x v="6"/>
    <s v="photobooks"/>
    <x v="1214"/>
    <d v="2015-11-26T19:00:00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x v="0"/>
    <n v="0"/>
    <x v="1"/>
    <s v="music/world music"/>
    <n v="0"/>
    <e v="#DIV/0!"/>
    <x v="4"/>
    <s v="world music"/>
    <x v="1215"/>
    <d v="2012-07-28T10:00:00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x v="0"/>
    <n v="0"/>
    <x v="1"/>
    <s v="music/world music"/>
    <n v="0"/>
    <e v="#DIV/0!"/>
    <x v="4"/>
    <s v="world music"/>
    <x v="1216"/>
    <d v="2012-01-05T17:06:0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.5164"/>
    <n v="64.254237288135599"/>
    <x v="4"/>
    <s v="rock"/>
    <x v="1217"/>
    <d v="2014-06-13T00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.0424"/>
    <n v="27.145833333333332"/>
    <x v="4"/>
    <s v="rock"/>
    <x v="1218"/>
    <d v="2014-06-08T21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.0196000000000001"/>
    <n v="39.828125"/>
    <x v="2"/>
    <s v="plays"/>
    <x v="1219"/>
    <d v="2015-07-29T1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"/>
    <n v="50"/>
    <x v="2"/>
    <s v="plays"/>
    <x v="1220"/>
    <d v="2016-11-30T20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x v="0"/>
    <n v="0"/>
    <x v="1"/>
    <s v="technology/wearables"/>
    <n v="0"/>
    <e v="#DIV/0!"/>
    <x v="1"/>
    <s v="wearables"/>
    <x v="1221"/>
    <d v="2014-07-15T20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.022"/>
    <n v="82.41935483870968"/>
    <x v="7"/>
    <s v="nonfiction"/>
    <x v="1222"/>
    <d v="2015-03-07T09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.2267999999999999"/>
    <n v="25.347107438016529"/>
    <x v="7"/>
    <s v="nonfiction"/>
    <x v="1223"/>
    <d v="2012-11-30T04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.1364000000000001"/>
    <n v="27.317307692307693"/>
    <x v="4"/>
    <s v="rock"/>
    <x v="1224"/>
    <d v="2016-03-02T21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.9652000000000003"/>
    <n v="51.720833333333331"/>
    <x v="4"/>
    <s v="rock"/>
    <x v="1225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.0915999999999999"/>
    <n v="24.150442477876105"/>
    <x v="4"/>
    <s v="rock"/>
    <x v="1226"/>
    <d v="2015-04-30T18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x v="0"/>
    <n v="1"/>
    <x v="1"/>
    <s v="photography/nature"/>
    <n v="0.04"/>
    <n v="100"/>
    <x v="6"/>
    <s v="nature"/>
    <x v="1227"/>
    <d v="2014-09-20T09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x v="0"/>
    <n v="4"/>
    <x v="1"/>
    <s v="photography/nature"/>
    <n v="3.7600000000000001E-2"/>
    <n v="23.5"/>
    <x v="6"/>
    <s v="nature"/>
    <x v="1228"/>
    <d v="2014-11-12T19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x v="0"/>
    <n v="3"/>
    <x v="1"/>
    <s v="publishing/art books"/>
    <n v="0.05"/>
    <n v="41.666666666666664"/>
    <x v="7"/>
    <s v="art books"/>
    <x v="1229"/>
    <d v="2016-02-28T17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.082492"/>
    <n v="48.325535714285714"/>
    <x v="4"/>
    <s v="rock"/>
    <x v="1230"/>
    <d v="2011-05-04T20:13: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.014"/>
    <n v="97.5"/>
    <x v="4"/>
    <s v="pop"/>
    <x v="1231"/>
    <d v="2014-12-19T08:19:0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.2240879999999998"/>
    <n v="34.384494382022467"/>
    <x v="4"/>
    <s v="pop"/>
    <x v="1232"/>
    <d v="2012-03-15T21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.6088"/>
    <n v="41.04081632653061"/>
    <x v="4"/>
    <s v="pop"/>
    <x v="1233"/>
    <d v="2013-03-27T23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0.254"/>
    <n v="57.727272727272727"/>
    <x v="4"/>
    <s v="faith"/>
    <x v="1234"/>
    <d v="2017-04-06T03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x v="1"/>
    <n v="13"/>
    <x v="1"/>
    <s v="photography/photobooks"/>
    <n v="0.4592"/>
    <n v="88.307692307692307"/>
    <x v="6"/>
    <s v="photobooks"/>
    <x v="1235"/>
    <d v="2014-11-29T08:59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.3489"/>
    <n v="59.162280701754383"/>
    <x v="4"/>
    <s v="rock"/>
    <x v="1236"/>
    <d v="2012-03-03T01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.2088000000000001"/>
    <n v="79.526315789473685"/>
    <x v="4"/>
    <s v="rock"/>
    <x v="1237"/>
    <d v="2015-04-20T23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x v="0"/>
    <n v="2"/>
    <x v="1"/>
    <s v="games/mobile games"/>
    <n v="4.0000000000000001E-3"/>
    <n v="5"/>
    <x v="0"/>
    <s v="mobile games"/>
    <x v="1238"/>
    <d v="2014-06-12T13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.6608000000000001"/>
    <n v="46.651685393258425"/>
    <x v="4"/>
    <s v="indie rock"/>
    <x v="1239"/>
    <d v="2010-05-31T22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.04"/>
    <n v="57.777777777777779"/>
    <x v="4"/>
    <s v="indie rock"/>
    <x v="1240"/>
    <d v="2011-04-15T21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.0936440000000001"/>
    <n v="50.631666666666668"/>
    <x v="4"/>
    <s v="indie rock"/>
    <x v="1241"/>
    <d v="2012-10-06T03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.0840000000000001"/>
    <n v="54.2"/>
    <x v="4"/>
    <s v="indie rock"/>
    <x v="1242"/>
    <d v="2014-06-20T22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.7447999999999997"/>
    <n v="70.848739495798313"/>
    <x v="1"/>
    <s v="hardware"/>
    <x v="1243"/>
    <d v="2012-11-17T19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x v="0"/>
    <n v="3"/>
    <x v="1"/>
    <s v="photography/people"/>
    <n v="0.26200000000000001"/>
    <n v="218.33333333333334"/>
    <x v="6"/>
    <s v="people"/>
    <x v="1244"/>
    <d v="2014-07-31T20:50:3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.6120000000000001"/>
    <n v="96.063829787234042"/>
    <x v="1"/>
    <s v="hardware"/>
    <x v="1245"/>
    <d v="2014-08-26T18:31:2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.2040040000000001"/>
    <n v="48.54854838709678"/>
    <x v="4"/>
    <s v="indie rock"/>
    <x v="1246"/>
    <d v="2013-08-01T19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"/>
    <n v="113.63636363636364"/>
    <x v="4"/>
    <s v="indie rock"/>
    <x v="1247"/>
    <d v="2011-10-02T11:36: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.3220000000000001"/>
    <n v="75.11363636363636"/>
    <x v="4"/>
    <s v="rock"/>
    <x v="1248"/>
    <d v="2015-06-07T21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0"/>
    <n v="117"/>
    <x v="0"/>
    <s v="music/rock"/>
    <n v="1.3864000000000001"/>
    <n v="29.623931623931625"/>
    <x v="4"/>
    <s v="rock"/>
    <x v="1249"/>
    <d v="2016-04-08T09:00: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.0012000000000001"/>
    <n v="65.868421052631575"/>
    <x v="4"/>
    <s v="rock"/>
    <x v="1250"/>
    <d v="2016-06-06T00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.956"/>
    <n v="40.75"/>
    <x v="4"/>
    <s v="electronic music"/>
    <x v="1251"/>
    <d v="2014-04-10T00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.121296000000001"/>
    <n v="27.226630727762803"/>
    <x v="0"/>
    <s v="tabletop games"/>
    <x v="1252"/>
    <d v="2013-06-24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.3203999999999998"/>
    <n v="21.230179028132991"/>
    <x v="0"/>
    <s v="tabletop games"/>
    <x v="1253"/>
    <d v="2015-12-13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.0012000000000001"/>
    <n v="43.912280701754383"/>
    <x v="0"/>
    <s v="tabletop games"/>
    <x v="1254"/>
    <d v="2015-09-04T13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.3613999999999997"/>
    <n v="94.103550295857985"/>
    <x v="0"/>
    <s v="tabletop games"/>
    <x v="1255"/>
    <d v="2016-06-19T17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.2692000000000001"/>
    <n v="97.297619047619051"/>
    <x v="0"/>
    <s v="tabletop games"/>
    <x v="1256"/>
    <d v="2014-03-26T17:24: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.016400000000001"/>
    <n v="49.934589800443462"/>
    <x v="0"/>
    <s v="tabletop games"/>
    <x v="1257"/>
    <d v="2017-03-06T2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x v="0"/>
    <n v="147"/>
    <x v="0"/>
    <s v="games/tabletop games"/>
    <n v="2.2035999999999998"/>
    <n v="37.476190476190474"/>
    <x v="0"/>
    <s v="tabletop games"/>
    <x v="1258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.196"/>
    <n v="30.202020202020201"/>
    <x v="0"/>
    <s v="tabletop games"/>
    <x v="1259"/>
    <d v="2014-02-23T06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.728"/>
    <n v="100.46511627906976"/>
    <x v="4"/>
    <s v="rock"/>
    <x v="1260"/>
    <d v="2012-04-22T22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.026"/>
    <n v="40.078125"/>
    <x v="4"/>
    <s v="indie rock"/>
    <x v="1261"/>
    <d v="2012-05-05T11:25:4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x v="0"/>
    <n v="0"/>
    <x v="1"/>
    <s v="technology/web"/>
    <n v="0"/>
    <e v="#DIV/0!"/>
    <x v="1"/>
    <s v="web"/>
    <x v="1262"/>
    <d v="2016-11-25T15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.2720000000000002"/>
    <n v="31.691394658753708"/>
    <x v="3"/>
    <s v="small batch"/>
    <x v="1263"/>
    <d v="2016-11-11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"/>
    <n v="48.07692307692308"/>
    <x v="4"/>
    <s v="indie rock"/>
    <x v="1264"/>
    <d v="2013-05-08T20:27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.0471999999999999"/>
    <n v="32.320987654320987"/>
    <x v="4"/>
    <s v="indie rock"/>
    <x v="1265"/>
    <d v="2010-07-10T16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.034"/>
    <n v="95.740740740740748"/>
    <x v="4"/>
    <s v="classical music"/>
    <x v="1266"/>
    <d v="2011-10-29T10:12:0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.1200000000000001"/>
    <n v="56"/>
    <x v="1"/>
    <s v="space exploration"/>
    <x v="1267"/>
    <d v="2015-06-03T09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x v="0"/>
    <n v="3"/>
    <x v="1"/>
    <s v="technology/space exploration"/>
    <n v="1.44E-2"/>
    <n v="12"/>
    <x v="1"/>
    <s v="space exploration"/>
    <x v="1268"/>
    <d v="2015-08-14T00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x v="0"/>
    <n v="18"/>
    <x v="1"/>
    <s v="publishing/children's books"/>
    <n v="0.29239999999999999"/>
    <n v="40.611111111111114"/>
    <x v="7"/>
    <s v="children's books"/>
    <x v="1269"/>
    <d v="2012-05-15T11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x v="0"/>
    <n v="1"/>
    <x v="1"/>
    <s v="publishing/children's books"/>
    <n v="2.12E-2"/>
    <n v="53"/>
    <x v="7"/>
    <s v="children's books"/>
    <x v="1270"/>
    <d v="2015-11-22T09:03:4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.1783999999999999"/>
    <n v="39.810810810810814"/>
    <x v="2"/>
    <s v="plays"/>
    <x v="1271"/>
    <d v="2014-07-09T07:39:4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.024"/>
    <n v="121.9047619047619"/>
    <x v="2"/>
    <s v="plays"/>
    <x v="1272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.0820000000000001"/>
    <n v="47.456140350877192"/>
    <x v="2"/>
    <s v="plays"/>
    <x v="1273"/>
    <d v="2014-05-31T21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.0651999999999999"/>
    <n v="35.039473684210527"/>
    <x v="2"/>
    <s v="plays"/>
    <x v="1274"/>
    <d v="2016-06-02T04:25:1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.1471959999999999"/>
    <n v="30.189368421052631"/>
    <x v="2"/>
    <s v="plays"/>
    <x v="1275"/>
    <d v="2014-11-23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.04"/>
    <n v="19.696969696969695"/>
    <x v="2"/>
    <s v="plays"/>
    <x v="1276"/>
    <d v="2015-03-18T11:00:00"/>
  </r>
  <r>
    <n v="2864"/>
    <s v="'Haunting Julia' by Alan Ayckbourn"/>
    <s v="Accessible, original theatre for all!"/>
    <n v="2500"/>
    <n v="40"/>
    <x v="1"/>
    <x v="1"/>
    <s v="GBP"/>
    <n v="1437139080"/>
    <n v="1434552207"/>
    <x v="0"/>
    <n v="3"/>
    <x v="1"/>
    <s v="theater/plays"/>
    <n v="1.6E-2"/>
    <n v="13.333333333333334"/>
    <x v="2"/>
    <s v="plays"/>
    <x v="1277"/>
    <d v="2015-07-17T07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x v="0"/>
    <n v="10"/>
    <x v="1"/>
    <s v="theater/plays"/>
    <n v="0.2016"/>
    <n v="50.4"/>
    <x v="2"/>
    <s v="plays"/>
    <x v="1278"/>
    <d v="2016-07-03T2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x v="0"/>
    <n v="8"/>
    <x v="1"/>
    <s v="theater/plays"/>
    <n v="0.38119999999999998"/>
    <n v="119.125"/>
    <x v="2"/>
    <s v="plays"/>
    <x v="1279"/>
    <d v="2015-01-28T13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x v="0"/>
    <n v="2"/>
    <x v="1"/>
    <s v="theater/plays"/>
    <n v="8.0000000000000004E-4"/>
    <n v="1"/>
    <x v="2"/>
    <s v="plays"/>
    <x v="1280"/>
    <d v="2016-05-14T15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x v="0"/>
    <n v="13"/>
    <x v="1"/>
    <s v="theater/plays"/>
    <n v="0.26840000000000003"/>
    <n v="51.615384615384613"/>
    <x v="2"/>
    <s v="plays"/>
    <x v="1281"/>
    <d v="2015-03-25T12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.0276000000000001"/>
    <n v="47.574074074074076"/>
    <x v="2"/>
    <s v="musical"/>
    <x v="1282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x v="0"/>
    <n v="37"/>
    <x v="0"/>
    <s v="theater/musical"/>
    <n v="1.08"/>
    <n v="72.972972972972968"/>
    <x v="2"/>
    <s v="musical"/>
    <x v="1283"/>
    <d v="2014-06-15T09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.0724"/>
    <n v="81.242424242424249"/>
    <x v="2"/>
    <s v="musical"/>
    <x v="1284"/>
    <d v="2015-01-18T12:33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.0219999999999998"/>
    <n v="52.103448275862071"/>
    <x v="2"/>
    <s v="spaces"/>
    <x v="1285"/>
    <d v="2014-05-30T10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x v="0"/>
    <n v="12"/>
    <x v="1"/>
    <s v="theater/spaces"/>
    <n v="0.12"/>
    <n v="25"/>
    <x v="2"/>
    <s v="spaces"/>
    <x v="1286"/>
    <d v="2015-07-16T01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.0676000000000001"/>
    <n v="37.591549295774648"/>
    <x v="2"/>
    <s v="plays"/>
    <x v="1287"/>
    <d v="2014-06-09T13:20:1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.242"/>
    <n v="50.901639344262293"/>
    <x v="2"/>
    <s v="plays"/>
    <x v="1288"/>
    <d v="2014-06-13T1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.1739999999999999"/>
    <n v="57.549019607843135"/>
    <x v="2"/>
    <s v="plays"/>
    <x v="1289"/>
    <d v="2014-06-21T10:00:0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.0900000000000001"/>
    <n v="40.073529411764703"/>
    <x v="2"/>
    <s v="plays"/>
    <x v="1290"/>
    <d v="2013-08-23T13:04:2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.248"/>
    <n v="37.142857142857146"/>
    <x v="2"/>
    <s v="plays"/>
    <x v="1291"/>
    <d v="2015-10-24T15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.0586"/>
    <n v="46.429824561403507"/>
    <x v="2"/>
    <s v="plays"/>
    <x v="1292"/>
    <d v="2015-07-12T04:25: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.121664"/>
    <n v="41.237647058823526"/>
    <x v="2"/>
    <s v="plays"/>
    <x v="129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.03"/>
    <n v="52.551020408163268"/>
    <x v="2"/>
    <s v="plays"/>
    <x v="1294"/>
    <d v="2015-01-28T16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.034"/>
    <n v="76.029411764705884"/>
    <x v="2"/>
    <s v="plays"/>
    <x v="1295"/>
    <d v="2015-05-30T14:21:43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x v="0"/>
    <n v="34"/>
    <x v="0"/>
    <s v="theater/plays"/>
    <n v="1"/>
    <n v="73.529411764705884"/>
    <x v="2"/>
    <s v="plays"/>
    <x v="1296"/>
    <d v="2015-11-28T12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.0984"/>
    <n v="61.022222222222226"/>
    <x v="2"/>
    <s v="plays"/>
    <x v="1297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.0004"/>
    <n v="61"/>
    <x v="2"/>
    <s v="plays"/>
    <x v="1298"/>
    <d v="2016-11-11T16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.01"/>
    <n v="66.44736842105263"/>
    <x v="2"/>
    <s v="plays"/>
    <x v="1299"/>
    <d v="2016-06-21T19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.1020000000000001"/>
    <n v="81.029411764705884"/>
    <x v="2"/>
    <s v="plays"/>
    <x v="1300"/>
    <d v="2014-10-10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.04"/>
    <n v="866.66666666666663"/>
    <x v="2"/>
    <s v="plays"/>
    <x v="1301"/>
    <d v="2015-12-12T20:26:3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.042"/>
    <n v="186.07142857142858"/>
    <x v="2"/>
    <s v="plays"/>
    <x v="1302"/>
    <d v="2015-05-02T15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.026"/>
    <n v="59.651162790697676"/>
    <x v="2"/>
    <s v="plays"/>
    <x v="1303"/>
    <d v="2015-11-13T14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.1424000000000001"/>
    <n v="64.909090909090907"/>
    <x v="2"/>
    <s v="plays"/>
    <x v="1304"/>
    <d v="2016-06-15T12:14: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.0755999999999999"/>
    <n v="70.763157894736835"/>
    <x v="2"/>
    <s v="plays"/>
    <x v="1305"/>
    <d v="2016-07-24T05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.0376000000000001"/>
    <n v="66.512820512820511"/>
    <x v="2"/>
    <s v="plays"/>
    <x v="1306"/>
    <d v="2014-05-12T22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"/>
    <n v="227.27272727272728"/>
    <x v="2"/>
    <s v="plays"/>
    <x v="1307"/>
    <d v="2014-09-07T21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"/>
    <n v="104.16666666666667"/>
    <x v="2"/>
    <s v="plays"/>
    <x v="1308"/>
    <d v="2015-03-07T13:57:3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.048"/>
    <n v="40.9375"/>
    <x v="2"/>
    <s v="plays"/>
    <x v="1309"/>
    <d v="2016-05-02T15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.024"/>
    <n v="47.407407407407405"/>
    <x v="2"/>
    <s v="plays"/>
    <x v="1310"/>
    <d v="2015-08-05T12:36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.026"/>
    <n v="77.727272727272734"/>
    <x v="2"/>
    <s v="plays"/>
    <x v="1311"/>
    <d v="2016-03-02T23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.36"/>
    <n v="66.666666666666671"/>
    <x v="2"/>
    <s v="plays"/>
    <x v="1312"/>
    <d v="2015-04-08T02:53:2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.008"/>
    <n v="35.492957746478872"/>
    <x v="2"/>
    <s v="plays"/>
    <x v="1313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.0680000000000001"/>
    <n v="37.083333333333336"/>
    <x v="2"/>
    <s v="plays"/>
    <x v="1314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.248"/>
    <n v="69.333333333333329"/>
    <x v="2"/>
    <s v="plays"/>
    <x v="1315"/>
    <d v="2015-03-19T15:47:4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.2"/>
    <n v="88.235294117647058"/>
    <x v="2"/>
    <s v="plays"/>
    <x v="1316"/>
    <d v="2014-07-26T01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.008"/>
    <n v="63"/>
    <x v="2"/>
    <s v="plays"/>
    <x v="1317"/>
    <d v="2014-10-15T08:26:5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x v="0"/>
    <n v="1"/>
    <x v="1"/>
    <s v="theater/plays"/>
    <n v="0.01"/>
    <n v="25"/>
    <x v="2"/>
    <s v="plays"/>
    <x v="1318"/>
    <d v="2015-07-05T16:59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.2"/>
    <n v="111.11111111111111"/>
    <x v="2"/>
    <s v="musical"/>
    <x v="1319"/>
    <d v="2014-07-25T22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x v="0"/>
    <n v="25"/>
    <x v="0"/>
    <s v="theater/musical"/>
    <n v="1"/>
    <n v="100"/>
    <x v="2"/>
    <s v="musical"/>
    <x v="1320"/>
    <d v="2015-04-09T13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.2"/>
    <n v="100"/>
    <x v="2"/>
    <s v="musical"/>
    <x v="1321"/>
    <d v="2015-07-13T14:06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.06"/>
    <n v="64.634146341463421"/>
    <x v="2"/>
    <s v="plays"/>
    <x v="1322"/>
    <d v="2015-07-19T21:59:00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x v="1"/>
    <n v="24"/>
    <x v="1"/>
    <s v="theater/plays"/>
    <n v="0.34079999999999999"/>
    <n v="35.5"/>
    <x v="2"/>
    <s v="plays"/>
    <x v="1323"/>
    <d v="2015-07-17T04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x v="0"/>
    <n v="1"/>
    <x v="1"/>
    <s v="theater/plays"/>
    <n v="4.0000000000000002E-4"/>
    <n v="1"/>
    <x v="2"/>
    <s v="plays"/>
    <x v="1324"/>
    <d v="2014-06-25T15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x v="0"/>
    <n v="10"/>
    <x v="1"/>
    <s v="theater/plays"/>
    <n v="0.17599999999999999"/>
    <n v="44"/>
    <x v="2"/>
    <s v="plays"/>
    <x v="1325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x v="0"/>
    <n v="16"/>
    <x v="1"/>
    <s v="theater/plays"/>
    <n v="0.3256"/>
    <n v="50.875"/>
    <x v="2"/>
    <s v="plays"/>
    <x v="1326"/>
    <d v="2015-08-17T10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x v="0"/>
    <n v="5"/>
    <x v="1"/>
    <s v="theater/plays"/>
    <n v="5.3999999999999999E-2"/>
    <n v="27"/>
    <x v="2"/>
    <s v="plays"/>
    <x v="1327"/>
    <d v="2015-06-10T20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x v="0"/>
    <n v="27"/>
    <x v="1"/>
    <s v="theater/plays"/>
    <n v="0.36359999999999998"/>
    <n v="33.666666666666664"/>
    <x v="2"/>
    <s v="plays"/>
    <x v="1328"/>
    <d v="2015-05-10T16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x v="0"/>
    <n v="3"/>
    <x v="1"/>
    <s v="theater/plays"/>
    <n v="5.3999999999999999E-2"/>
    <n v="45"/>
    <x v="2"/>
    <s v="plays"/>
    <x v="1329"/>
    <d v="2016-11-13T04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x v="0"/>
    <n v="2"/>
    <x v="1"/>
    <s v="theater/plays"/>
    <n v="0.01"/>
    <n v="12.5"/>
    <x v="2"/>
    <s v="plays"/>
    <x v="1330"/>
    <d v="2014-08-09T00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x v="0"/>
    <n v="7"/>
    <x v="1"/>
    <s v="theater/plays"/>
    <n v="0.18"/>
    <n v="64.285714285714292"/>
    <x v="2"/>
    <s v="plays"/>
    <x v="1331"/>
    <d v="2014-07-05T08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x v="0"/>
    <n v="6"/>
    <x v="1"/>
    <s v="theater/plays"/>
    <n v="0.16"/>
    <n v="66.666666666666671"/>
    <x v="2"/>
    <s v="plays"/>
    <x v="1332"/>
    <d v="2016-02-03T12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x v="0"/>
    <n v="4"/>
    <x v="1"/>
    <s v="theater/plays"/>
    <n v="0.12039999999999999"/>
    <n v="75.25"/>
    <x v="2"/>
    <s v="plays"/>
    <x v="1333"/>
    <d v="2014-10-17T13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x v="0"/>
    <n v="4"/>
    <x v="1"/>
    <s v="theater/plays"/>
    <n v="2.4E-2"/>
    <n v="15"/>
    <x v="2"/>
    <s v="plays"/>
    <x v="1334"/>
    <d v="2015-08-22T13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x v="0"/>
    <n v="1"/>
    <x v="1"/>
    <s v="theater/plays"/>
    <n v="4.0000000000000002E-4"/>
    <n v="1"/>
    <x v="2"/>
    <s v="plays"/>
    <x v="1335"/>
    <d v="2016-02-27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.031372549019608"/>
    <n v="77.352941176470594"/>
    <x v="4"/>
    <s v="indie rock"/>
    <x v="1336"/>
    <d v="2013-05-07T09:33: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.6828125"/>
    <n v="10.507317073170732"/>
    <x v="1"/>
    <s v="hardware"/>
    <x v="1337"/>
    <d v="2015-03-02T14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.3046153846153845"/>
    <n v="49.882352941176471"/>
    <x v="5"/>
    <s v="television"/>
    <x v="1338"/>
    <d v="2014-08-05T01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.7400576923076922"/>
    <n v="32.315357142857138"/>
    <x v="6"/>
    <s v="photobooks"/>
    <x v="1339"/>
    <d v="2016-08-18T10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.0988461538461538"/>
    <n v="77.21621621621621"/>
    <x v="2"/>
    <s v="plays"/>
    <x v="1340"/>
    <d v="2014-09-30T21:59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.1850000000000001"/>
    <n v="49.693548387096776"/>
    <x v="2"/>
    <s v="plays"/>
    <x v="1341"/>
    <d v="2015-03-13T00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.0131677953348381"/>
    <n v="299.22222222222223"/>
    <x v="6"/>
    <s v="photobooks"/>
    <x v="1342"/>
    <d v="2015-07-08T12:3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x v="0"/>
    <n v="12"/>
    <x v="1"/>
    <s v="technology/wearables"/>
    <n v="0.33666666666666667"/>
    <n v="75.75"/>
    <x v="1"/>
    <s v="wearables"/>
    <x v="1343"/>
    <d v="2016-02-21T16:36:3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.0907407407407408"/>
    <n v="89.242424242424249"/>
    <x v="6"/>
    <s v="photobooks"/>
    <x v="1344"/>
    <d v="2016-03-20T07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.1481481481481478E-2"/>
    <n v="21.25"/>
    <x v="3"/>
    <s v="small batch"/>
    <x v="1345"/>
    <d v="2017-04-09T14:29:2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.0825925925925926"/>
    <n v="83.51428571428572"/>
    <x v="2"/>
    <s v="plays"/>
    <x v="1346"/>
    <d v="2015-10-10T2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1"/>
    <n v="63"/>
    <x v="0"/>
    <s v="theater/plays"/>
    <n v="1.64"/>
    <n v="70.285714285714292"/>
    <x v="2"/>
    <s v="plays"/>
    <x v="1347"/>
    <d v="2015-12-03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x v="0"/>
    <n v="6"/>
    <x v="1"/>
    <s v="publishing/translations"/>
    <n v="6.6055045871559637E-2"/>
    <n v="30"/>
    <x v="7"/>
    <s v="translations"/>
    <x v="1348"/>
    <d v="2015-03-07T13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.0277927272727272"/>
    <n v="88.325937499999995"/>
    <x v="4"/>
    <s v="rock"/>
    <x v="1349"/>
    <d v="2013-07-02T22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x v="0"/>
    <n v="2"/>
    <x v="1"/>
    <s v="music/jazz"/>
    <n v="1.4545454545454545E-2"/>
    <n v="20"/>
    <x v="4"/>
    <s v="jazz"/>
    <x v="1350"/>
    <d v="2013-06-30T13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x v="0"/>
    <n v="1"/>
    <x v="1"/>
    <s v="music/world music"/>
    <n v="9.0909090909090905E-3"/>
    <n v="25"/>
    <x v="4"/>
    <s v="world music"/>
    <x v="1351"/>
    <d v="2012-04-16T1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1.6363636363636365E-2"/>
    <n v="15"/>
    <x v="2"/>
    <s v="plays"/>
    <x v="1352"/>
    <d v="2017-03-19T05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0"/>
    <n v="46"/>
    <x v="0"/>
    <s v="theater/plays"/>
    <n v="1.0654545454545454"/>
    <n v="63.695652173913047"/>
    <x v="2"/>
    <s v="plays"/>
    <x v="1353"/>
    <d v="2016-04-06T15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"/>
    <n v="125"/>
    <x v="2"/>
    <s v="plays"/>
    <x v="1354"/>
    <d v="2016-04-10T1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x v="0"/>
    <n v="21"/>
    <x v="1"/>
    <s v="theater/plays"/>
    <n v="0.26727272727272727"/>
    <n v="35"/>
    <x v="2"/>
    <s v="plays"/>
    <x v="1355"/>
    <d v="2015-11-05T08:16: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x v="0"/>
    <n v="10"/>
    <x v="1"/>
    <s v="film &amp; video/drama"/>
    <n v="0.15535714285714286"/>
    <n v="43.5"/>
    <x v="5"/>
    <s v="drama"/>
    <x v="1356"/>
    <d v="2014-08-16T17:42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.0770464285714285"/>
    <n v="86.163714285714292"/>
    <x v="5"/>
    <s v="documentary"/>
    <x v="1357"/>
    <d v="2011-05-08T23:59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.0910714285714285"/>
    <n v="160.78947368421052"/>
    <x v="4"/>
    <s v="rock"/>
    <x v="1358"/>
    <d v="2015-04-27T11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x v="0"/>
    <n v="15"/>
    <x v="1"/>
    <s v="publishing/fiction"/>
    <n v="0.25035714285714283"/>
    <n v="46.733333333333334"/>
    <x v="7"/>
    <s v="fiction"/>
    <x v="1359"/>
    <d v="2013-05-01T15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.2210714285714286"/>
    <n v="48.842857142857142"/>
    <x v="4"/>
    <s v="rock"/>
    <x v="1360"/>
    <d v="2012-03-17T13:17: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.3710714285714287"/>
    <n v="22.116176470588236"/>
    <x v="0"/>
    <s v="tabletop games"/>
    <x v="1361"/>
    <d v="2016-02-01T08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.2757571428571428"/>
    <n v="37.209583333333335"/>
    <x v="2"/>
    <s v="plays"/>
    <x v="1362"/>
    <d v="2016-12-14T11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.1232142857142857"/>
    <n v="39.810126582278478"/>
    <x v="2"/>
    <s v="plays"/>
    <x v="1363"/>
    <d v="2015-07-01T06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.1339285714285714"/>
    <n v="50.396825396825399"/>
    <x v="2"/>
    <s v="plays"/>
    <x v="1364"/>
    <d v="2016-04-28T09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.1839285714285714"/>
    <n v="75.340909090909093"/>
    <x v="2"/>
    <s v="plays"/>
    <x v="1365"/>
    <d v="2014-06-03T22:59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.0765957446808512"/>
    <n v="55.2"/>
    <x v="5"/>
    <s v="documentary"/>
    <x v="1366"/>
    <d v="2014-03-05T20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x v="0"/>
    <n v="6"/>
    <x v="1"/>
    <s v="theater/plays"/>
    <n v="7.4690265486725665E-2"/>
    <n v="35.166666666666664"/>
    <x v="2"/>
    <s v="plays"/>
    <x v="1367"/>
    <d v="2016-08-28T21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.0346657233816767"/>
    <n v="83.571428571428569"/>
    <x v="2"/>
    <s v="plays"/>
    <x v="1368"/>
    <d v="2014-06-23T12:00:0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x v="0"/>
    <n v="1"/>
    <x v="1"/>
    <s v="music/faith"/>
    <n v="3.4722222222222224E-4"/>
    <n v="1"/>
    <x v="4"/>
    <s v="faith"/>
    <x v="1369"/>
    <d v="2016-04-02T18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x v="0"/>
    <n v="10"/>
    <x v="1"/>
    <s v="theater/plays"/>
    <n v="0.86135181975736563"/>
    <n v="248.5"/>
    <x v="2"/>
    <s v="plays"/>
    <x v="1370"/>
    <d v="2016-07-11T09:09:2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x v="0"/>
    <n v="0"/>
    <x v="1"/>
    <s v="theater/plays"/>
    <n v="0"/>
    <e v="#DIV/0!"/>
    <x v="2"/>
    <s v="plays"/>
    <x v="1371"/>
    <d v="2015-01-05T20:44:1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x v="0"/>
    <n v="0"/>
    <x v="1"/>
    <s v="music/jazz"/>
    <n v="0"/>
    <e v="#DIV/0!"/>
    <x v="4"/>
    <s v="jazz"/>
    <x v="1372"/>
    <d v="2011-09-10T22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x v="0"/>
    <n v="19"/>
    <x v="1"/>
    <s v="publishing/fiction"/>
    <n v="0.30862068965517242"/>
    <n v="47.10526315789474"/>
    <x v="7"/>
    <s v="fiction"/>
    <x v="1373"/>
    <d v="2013-10-02T07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.0186206896551724"/>
    <n v="44.757575757575758"/>
    <x v="2"/>
    <s v="plays"/>
    <x v="1374"/>
    <d v="2015-08-07T11:22: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.1108135252761968"/>
    <n v="34.206185567010309"/>
    <x v="7"/>
    <s v="nonfiction"/>
    <x v="1375"/>
    <d v="2012-09-22T21:59:0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x v="0"/>
    <n v="2"/>
    <x v="1"/>
    <s v="film &amp; video/science fiction"/>
    <n v="2.671118530884808E-3"/>
    <n v="4"/>
    <x v="5"/>
    <s v="science fiction"/>
    <x v="1376"/>
    <d v="2016-02-26T15:52:5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.0049999999999999"/>
    <n v="158.68421052631578"/>
    <x v="5"/>
    <s v="television"/>
    <x v="1377"/>
    <d v="2014-06-24T19:37:5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.2333333333333334"/>
    <n v="31.623931623931625"/>
    <x v="5"/>
    <s v="television"/>
    <x v="1378"/>
    <d v="2014-07-22T10:09:2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.0963333333333334"/>
    <n v="28.111111111111111"/>
    <x v="5"/>
    <s v="television"/>
    <x v="1379"/>
    <d v="2014-04-04T16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.5473333333333332"/>
    <n v="96.708333333333329"/>
    <x v="5"/>
    <s v="shorts"/>
    <x v="1380"/>
    <d v="2013-03-03T13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.2"/>
    <n v="78.260869565217391"/>
    <x v="5"/>
    <s v="shorts"/>
    <x v="1381"/>
    <d v="2011-05-17T03:39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.0333333333333334"/>
    <n v="88.571428571428569"/>
    <x v="5"/>
    <s v="shorts"/>
    <x v="1382"/>
    <d v="2012-01-13T00:34:48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x v="0"/>
    <n v="1"/>
    <x v="1"/>
    <s v="film &amp; video/science fiction"/>
    <n v="3.3333333333333332E-4"/>
    <n v="1"/>
    <x v="5"/>
    <s v="science fiction"/>
    <x v="1383"/>
    <d v="2015-04-18T04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x v="0"/>
    <n v="5"/>
    <x v="1"/>
    <s v="film &amp; video/science fiction"/>
    <n v="0.13433333333333333"/>
    <n v="80.599999999999994"/>
    <x v="5"/>
    <s v="science fiction"/>
    <x v="1384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x v="0"/>
    <n v="0"/>
    <x v="1"/>
    <s v="film &amp; video/science fiction"/>
    <n v="0"/>
    <e v="#DIV/0!"/>
    <x v="5"/>
    <s v="science fiction"/>
    <x v="1385"/>
    <d v="2015-05-16T04:16:0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x v="0"/>
    <n v="1"/>
    <x v="1"/>
    <s v="film &amp; video/science fiction"/>
    <n v="3.3333333333333335E-3"/>
    <n v="10"/>
    <x v="5"/>
    <s v="science fiction"/>
    <x v="1386"/>
    <d v="2014-11-16T16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x v="0"/>
    <n v="0"/>
    <x v="1"/>
    <s v="film &amp; video/drama"/>
    <n v="0"/>
    <e v="#DIV/0!"/>
    <x v="5"/>
    <s v="drama"/>
    <x v="1387"/>
    <d v="2016-02-13T16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.7743366666666667"/>
    <n v="81.892461538461546"/>
    <x v="5"/>
    <s v="documentary"/>
    <x v="1388"/>
    <d v="2010-04-28T12:4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.3746666666666667"/>
    <n v="50.292682926829265"/>
    <x v="5"/>
    <s v="documentary"/>
    <x v="1389"/>
    <d v="2012-06-01T19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.0116833333333335"/>
    <n v="97.904838709677421"/>
    <x v="5"/>
    <s v="documentary"/>
    <x v="1390"/>
    <d v="2015-03-13T20:0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x v="0"/>
    <n v="83"/>
    <x v="0"/>
    <s v="film &amp; video/documentary"/>
    <n v="1.1176666666666666"/>
    <n v="40.397590361445786"/>
    <x v="5"/>
    <s v="documentary"/>
    <x v="1391"/>
    <d v="2016-01-25T17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x v="0"/>
    <n v="5"/>
    <x v="1"/>
    <s v="film &amp; video/animation"/>
    <n v="6.7966666666666675E-2"/>
    <n v="40.78"/>
    <x v="5"/>
    <s v="animation"/>
    <x v="1392"/>
    <d v="2012-03-26T02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x v="0"/>
    <n v="8"/>
    <x v="1"/>
    <s v="film &amp; video/animation"/>
    <n v="0.13833333333333334"/>
    <n v="51.875"/>
    <x v="5"/>
    <s v="animation"/>
    <x v="1393"/>
    <d v="2016-07-05T14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x v="0"/>
    <n v="0"/>
    <x v="1"/>
    <s v="film &amp; video/animation"/>
    <n v="0"/>
    <e v="#DIV/0!"/>
    <x v="5"/>
    <s v="animation"/>
    <x v="1394"/>
    <d v="2015-10-11T09:07:0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.1466666666666667"/>
    <n v="110.96774193548387"/>
    <x v="2"/>
    <s v="plays"/>
    <x v="1395"/>
    <d v="2016-03-20T17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x v="0"/>
    <n v="1"/>
    <x v="1"/>
    <s v="technology/web"/>
    <n v="3.3333333333333332E-4"/>
    <n v="1"/>
    <x v="1"/>
    <s v="web"/>
    <x v="1396"/>
    <d v="2016-09-22T15:47:4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.0046666666666666"/>
    <n v="107.64285714285714"/>
    <x v="1"/>
    <s v="wearables"/>
    <x v="1397"/>
    <d v="2016-12-01T11:34:1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.0056666666666667"/>
    <n v="143.66666666666666"/>
    <x v="1"/>
    <s v="wearables"/>
    <x v="1398"/>
    <d v="2015-08-23T08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.0740000000000001"/>
    <n v="169.57894736842104"/>
    <x v="7"/>
    <s v="nonfiction"/>
    <x v="1399"/>
    <d v="2015-06-20T21:31:2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.1850000000000001"/>
    <n v="57.338709677419352"/>
    <x v="7"/>
    <s v="nonfiction"/>
    <x v="1400"/>
    <d v="2011-08-04T09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x v="0"/>
    <n v="3"/>
    <x v="1"/>
    <s v="publishing/fiction"/>
    <n v="7.0000000000000001E-3"/>
    <n v="7"/>
    <x v="7"/>
    <s v="fiction"/>
    <x v="1401"/>
    <d v="2013-07-31T17:32:5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.0753333333333333"/>
    <n v="45.436619718309856"/>
    <x v="4"/>
    <s v="rock"/>
    <x v="1402"/>
    <d v="2012-04-28T22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.05"/>
    <n v="58.333333333333336"/>
    <x v="4"/>
    <s v="rock"/>
    <x v="1403"/>
    <d v="2011-07-16T17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.1916666666666667"/>
    <n v="51.811594202898547"/>
    <x v="4"/>
    <s v="rock"/>
    <x v="1404"/>
    <d v="2012-10-05T16:4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.6713333333333331"/>
    <n v="63.102362204724407"/>
    <x v="4"/>
    <s v="metal"/>
    <x v="1405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.9413333333333334"/>
    <n v="36.628930817610062"/>
    <x v="4"/>
    <s v="metal"/>
    <x v="1406"/>
    <d v="2014-10-31T22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x v="0"/>
    <n v="21"/>
    <x v="1"/>
    <s v="music/jazz"/>
    <n v="0.24333333333333335"/>
    <n v="34.761904761904759"/>
    <x v="4"/>
    <s v="jazz"/>
    <x v="1407"/>
    <d v="2013-05-04T08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x v="0"/>
    <n v="4"/>
    <x v="1"/>
    <s v="music/indie rock"/>
    <n v="4.1666666666666664E-2"/>
    <n v="31.25"/>
    <x v="4"/>
    <s v="indie rock"/>
    <x v="1408"/>
    <d v="2013-11-21T11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x v="0"/>
    <n v="0"/>
    <x v="1"/>
    <s v="music/indie rock"/>
    <n v="0"/>
    <e v="#DIV/0!"/>
    <x v="4"/>
    <s v="indie rock"/>
    <x v="1409"/>
    <d v="2012-11-28T11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x v="0"/>
    <n v="15"/>
    <x v="1"/>
    <s v="music/jazz"/>
    <n v="0.109"/>
    <n v="21.8"/>
    <x v="4"/>
    <s v="jazz"/>
    <x v="1410"/>
    <d v="2013-02-13T16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x v="0"/>
    <n v="12"/>
    <x v="1"/>
    <s v="technology/wearables"/>
    <n v="9.633333333333334E-2"/>
    <n v="24.083333333333332"/>
    <x v="1"/>
    <s v="wearables"/>
    <x v="1411"/>
    <d v="2016-11-29T11:01:4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.5180366666666667"/>
    <n v="22.079728033472804"/>
    <x v="4"/>
    <s v="electronic music"/>
    <x v="1412"/>
    <d v="2015-10-16T22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x v="0"/>
    <n v="0"/>
    <x v="1"/>
    <s v="journalism/audio"/>
    <n v="0"/>
    <e v="#DIV/0!"/>
    <x v="8"/>
    <s v="audio"/>
    <x v="1413"/>
    <d v="2015-12-26T14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x v="0"/>
    <n v="5"/>
    <x v="1"/>
    <s v="games/video games"/>
    <n v="2.7E-2"/>
    <n v="16.2"/>
    <x v="0"/>
    <s v="video games"/>
    <x v="1414"/>
    <d v="2014-02-19T03:08:42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x v="0"/>
    <n v="0"/>
    <x v="1"/>
    <s v="games/mobile games"/>
    <n v="0"/>
    <e v="#DIV/0!"/>
    <x v="0"/>
    <s v="mobile games"/>
    <x v="1415"/>
    <d v="2015-09-25T08:58:5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x v="0"/>
    <n v="1"/>
    <x v="1"/>
    <s v="games/mobile games"/>
    <n v="6.6666666666666671E-3"/>
    <n v="20"/>
    <x v="0"/>
    <s v="mobile games"/>
    <x v="1416"/>
    <d v="2014-07-31T03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x v="0"/>
    <n v="3"/>
    <x v="1"/>
    <s v="music/world music"/>
    <n v="4.3999999999999997E-2"/>
    <n v="44"/>
    <x v="4"/>
    <s v="world music"/>
    <x v="1417"/>
    <d v="2013-10-22T15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.0236666666666667"/>
    <n v="55.697247706422019"/>
    <x v="4"/>
    <s v="rock"/>
    <x v="1418"/>
    <d v="2013-12-01T15:17:3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.0442100000000001"/>
    <n v="46.06808823529412"/>
    <x v="4"/>
    <s v="rock"/>
    <x v="1419"/>
    <d v="2009-08-31T22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.4570000000000001"/>
    <n v="104.07142857142857"/>
    <x v="2"/>
    <s v="plays"/>
    <x v="1420"/>
    <d v="2015-04-07T0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.35"/>
    <n v="168.75"/>
    <x v="2"/>
    <s v="plays"/>
    <x v="1421"/>
    <d v="2016-06-01T12:57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.1166666666666667"/>
    <n v="68.367346938775512"/>
    <x v="7"/>
    <s v="nonfiction"/>
    <x v="1422"/>
    <d v="2011-06-25T07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x v="0"/>
    <n v="2"/>
    <x v="1"/>
    <s v="publishing/translations"/>
    <n v="5.0000000000000001E-3"/>
    <n v="7.5"/>
    <x v="7"/>
    <s v="translations"/>
    <x v="1423"/>
    <d v="2014-08-12T06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x v="0"/>
    <n v="3"/>
    <x v="1"/>
    <s v="publishing/translations"/>
    <n v="2.3333333333333335E-3"/>
    <n v="2.3333333333333335"/>
    <x v="7"/>
    <s v="translations"/>
    <x v="1424"/>
    <d v="2015-02-05T19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x v="0"/>
    <n v="1"/>
    <x v="1"/>
    <s v="publishing/translations"/>
    <n v="2E-3"/>
    <n v="6"/>
    <x v="7"/>
    <s v="translations"/>
    <x v="1425"/>
    <d v="2016-02-25T04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x v="0"/>
    <n v="22"/>
    <x v="1"/>
    <s v="publishing/translations"/>
    <n v="0.26900000000000002"/>
    <n v="36.68181818181818"/>
    <x v="7"/>
    <s v="translations"/>
    <x v="1426"/>
    <d v="2014-07-12T22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.1226666666666667"/>
    <n v="44.315789473684212"/>
    <x v="7"/>
    <s v="radio &amp; podcasts"/>
    <x v="1427"/>
    <d v="2013-09-13T11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x v="0"/>
    <n v="3"/>
    <x v="1"/>
    <s v="publishing/fiction"/>
    <n v="1.9E-2"/>
    <n v="19"/>
    <x v="7"/>
    <s v="fiction"/>
    <x v="1428"/>
    <d v="2014-09-03T17:36:18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x v="1"/>
    <n v="28"/>
    <x v="0"/>
    <s v="photography/photobooks"/>
    <n v="2.0699999999999998"/>
    <n v="221.78571428571428"/>
    <x v="6"/>
    <s v="photobooks"/>
    <x v="1429"/>
    <d v="2017-02-20T06:01:3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.8156666666666665"/>
    <n v="52.793750000000003"/>
    <x v="6"/>
    <s v="photobooks"/>
    <x v="1430"/>
    <d v="2017-01-31T18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x v="0"/>
    <n v="1"/>
    <x v="1"/>
    <s v="photography/nature"/>
    <n v="3.3333333333333332E-4"/>
    <n v="1"/>
    <x v="6"/>
    <s v="nature"/>
    <x v="1431"/>
    <d v="2015-03-02T15:16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.1533333333333333"/>
    <n v="82.38095238095238"/>
    <x v="4"/>
    <s v="pop"/>
    <x v="1432"/>
    <d v="2012-04-20T21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.3333333333333338E-2"/>
    <n v="35"/>
    <x v="4"/>
    <s v="faith"/>
    <x v="1433"/>
    <d v="2017-04-09T14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x v="0"/>
    <n v="1"/>
    <x v="1"/>
    <s v="music/faith"/>
    <n v="1.6666666666666666E-2"/>
    <n v="50"/>
    <x v="4"/>
    <s v="faith"/>
    <x v="1434"/>
    <d v="2014-10-05T13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x v="0"/>
    <n v="1"/>
    <x v="1"/>
    <s v="music/faith"/>
    <n v="3.3333333333333332E-4"/>
    <n v="1"/>
    <x v="4"/>
    <s v="faith"/>
    <x v="1435"/>
    <d v="2015-04-05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x v="0"/>
    <n v="0"/>
    <x v="1"/>
    <s v="music/faith"/>
    <n v="0"/>
    <e v="#DIV/0!"/>
    <x v="4"/>
    <s v="faith"/>
    <x v="1436"/>
    <d v="2015-10-24T20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x v="0"/>
    <n v="1"/>
    <x v="1"/>
    <s v="music/faith"/>
    <n v="7.3333333333333332E-3"/>
    <n v="22"/>
    <x v="4"/>
    <s v="faith"/>
    <x v="1437"/>
    <d v="2015-11-08T15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x v="0"/>
    <n v="0"/>
    <x v="1"/>
    <s v="music/faith"/>
    <n v="0"/>
    <e v="#DIV/0!"/>
    <x v="4"/>
    <s v="faith"/>
    <x v="1438"/>
    <d v="2015-07-16T13:37:02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x v="1"/>
    <n v="4"/>
    <x v="1"/>
    <s v="photography/photobooks"/>
    <n v="3.5666666666666666E-2"/>
    <n v="26.75"/>
    <x v="6"/>
    <s v="photobooks"/>
    <x v="1439"/>
    <d v="2015-01-29T11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x v="1"/>
    <n v="2"/>
    <x v="1"/>
    <s v="photography/photobooks"/>
    <n v="1.3333333333333334E-2"/>
    <n v="20"/>
    <x v="6"/>
    <s v="photobooks"/>
    <x v="1440"/>
    <d v="2014-11-27T16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x v="0"/>
    <n v="0"/>
    <x v="1"/>
    <s v="photography/photobooks"/>
    <n v="0"/>
    <e v="#DIV/0!"/>
    <x v="6"/>
    <s v="photobooks"/>
    <x v="1441"/>
    <d v="2015-07-01T15:45:37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.0006666666666666"/>
    <n v="75.05"/>
    <x v="4"/>
    <s v="rock"/>
    <x v="1442"/>
    <d v="2014-01-07T20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.0736666666666668"/>
    <n v="134.20833333333334"/>
    <x v="4"/>
    <s v="rock"/>
    <x v="1443"/>
    <d v="2011-07-31T00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"/>
    <n v="136.36363636363637"/>
    <x v="4"/>
    <s v="rock"/>
    <x v="1444"/>
    <d v="2014-09-12T12:26:5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.3183333333333334"/>
    <n v="70.625"/>
    <x v="4"/>
    <s v="rock"/>
    <x v="1445"/>
    <d v="2011-09-22T12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0"/>
    <n v="8"/>
    <x v="0"/>
    <s v="music/indie rock"/>
    <n v="1.1116666666666666"/>
    <n v="416.875"/>
    <x v="4"/>
    <s v="indie rock"/>
    <x v="1446"/>
    <d v="2015-12-03T15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x v="0"/>
    <n v="41"/>
    <x v="1"/>
    <s v="technology/gadgets"/>
    <n v="0.46600000000000003"/>
    <n v="34.097560975609753"/>
    <x v="1"/>
    <s v="gadgets"/>
    <x v="1447"/>
    <d v="2017-01-27T12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.1439999999999999"/>
    <n v="104"/>
    <x v="4"/>
    <s v="indie rock"/>
    <x v="1448"/>
    <d v="2014-01-15T13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x v="0"/>
    <n v="5"/>
    <x v="1"/>
    <s v="photography/people"/>
    <n v="0.16966666666666666"/>
    <n v="101.8"/>
    <x v="6"/>
    <s v="people"/>
    <x v="1449"/>
    <d v="2016-02-12T22:42: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.2616666666666667"/>
    <n v="47.911392405063289"/>
    <x v="1"/>
    <s v="hardware"/>
    <x v="1450"/>
    <d v="2010-03-15T15:55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.4817133333333334"/>
    <n v="27.472841328413285"/>
    <x v="1"/>
    <s v="hardware"/>
    <x v="1451"/>
    <d v="2013-11-15T17:15:0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.0833333333333333"/>
    <n v="70.652173913043484"/>
    <x v="4"/>
    <s v="indie rock"/>
    <x v="1452"/>
    <d v="2014-05-04T00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.1551066666666667"/>
    <n v="46.204266666666669"/>
    <x v="4"/>
    <s v="indie rock"/>
    <x v="1453"/>
    <d v="2010-09-10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"/>
    <n v="78.94736842105263"/>
    <x v="4"/>
    <s v="indie rock"/>
    <x v="1454"/>
    <d v="2011-12-01T09:02:1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.3236666666666668"/>
    <n v="63.031746031746032"/>
    <x v="4"/>
    <s v="indie rock"/>
    <x v="1455"/>
    <d v="2015-07-01T21:40:00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x v="0"/>
    <n v="356"/>
    <x v="0"/>
    <s v="games/tabletop games"/>
    <n v="5.2416666666666663"/>
    <n v="44.171348314606739"/>
    <x v="0"/>
    <s v="tabletop games"/>
    <x v="1456"/>
    <d v="2014-10-02T15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.0085533333333332"/>
    <n v="63.03458333333333"/>
    <x v="4"/>
    <s v="rock"/>
    <x v="1457"/>
    <d v="2012-05-08T20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.2136666666666667"/>
    <n v="46.088607594936711"/>
    <x v="4"/>
    <s v="rock"/>
    <x v="1458"/>
    <d v="2012-06-28T22:27:2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.0786666666666667"/>
    <n v="40.962025316455694"/>
    <x v="4"/>
    <s v="indie rock"/>
    <x v="1459"/>
    <d v="2014-04-18T17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.077"/>
    <n v="41.961038961038959"/>
    <x v="4"/>
    <s v="indie rock"/>
    <x v="1460"/>
    <d v="2013-12-14T19:58:0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x v="0"/>
    <n v="0"/>
    <x v="1"/>
    <s v="technology/web"/>
    <n v="0"/>
    <e v="#DIV/0!"/>
    <x v="1"/>
    <s v="web"/>
    <x v="1461"/>
    <d v="2015-03-31T17:39:00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x v="0"/>
    <n v="4"/>
    <x v="1"/>
    <s v="technology/web"/>
    <n v="0.10877666666666666"/>
    <n v="81.582499999999996"/>
    <x v="1"/>
    <s v="web"/>
    <x v="1462"/>
    <d v="2015-12-10T16:12:4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x v="0"/>
    <n v="2"/>
    <x v="1"/>
    <s v="technology/web"/>
    <n v="2.5000000000000001E-2"/>
    <n v="37.5"/>
    <x v="1"/>
    <s v="web"/>
    <x v="1463"/>
    <d v="2015-08-03T22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x v="0"/>
    <n v="3"/>
    <x v="1"/>
    <s v="food/food trucks"/>
    <n v="8.3333333333333332E-3"/>
    <n v="8.3333333333333339"/>
    <x v="3"/>
    <s v="food trucks"/>
    <x v="1464"/>
    <d v="2014-05-31T17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x v="0"/>
    <n v="0"/>
    <x v="1"/>
    <s v="food/food trucks"/>
    <n v="0"/>
    <e v="#DIV/0!"/>
    <x v="3"/>
    <s v="food trucks"/>
    <x v="1465"/>
    <d v="2015-02-18T11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x v="0"/>
    <n v="2"/>
    <x v="1"/>
    <s v="food/food trucks"/>
    <n v="7.0000000000000001E-3"/>
    <n v="10.5"/>
    <x v="3"/>
    <s v="food trucks"/>
    <x v="1466"/>
    <d v="2016-02-11T21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.0860000000000001"/>
    <n v="53.409836065573771"/>
    <x v="3"/>
    <s v="small batch"/>
    <x v="1467"/>
    <d v="2016-05-25T12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.5469999999999999"/>
    <n v="69.268656716417908"/>
    <x v="3"/>
    <s v="small batch"/>
    <x v="1468"/>
    <d v="2017-02-02T10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.1070833333333334"/>
    <n v="28.880434782608695"/>
    <x v="4"/>
    <s v="indie rock"/>
    <x v="1469"/>
    <d v="2012-07-18T22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.0669999999999999"/>
    <n v="49.246153846153845"/>
    <x v="4"/>
    <s v="indie rock"/>
    <x v="1470"/>
    <d v="2011-11-16T10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.0649999999999999"/>
    <n v="177.5"/>
    <x v="4"/>
    <s v="classical music"/>
    <x v="1471"/>
    <d v="2017-03-05T13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.228"/>
    <n v="54.985074626865675"/>
    <x v="4"/>
    <s v="classical music"/>
    <x v="1472"/>
    <d v="2015-05-31T21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.0009999999999999"/>
    <n v="143"/>
    <x v="4"/>
    <s v="classical music"/>
    <x v="1473"/>
    <d v="2015-03-06T16:49:34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x v="0"/>
    <n v="1"/>
    <x v="1"/>
    <s v="food/food trucks"/>
    <n v="1.6666666666666668E-3"/>
    <n v="5"/>
    <x v="3"/>
    <s v="food trucks"/>
    <x v="1474"/>
    <d v="2015-12-25T01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x v="0"/>
    <n v="0"/>
    <x v="1"/>
    <s v="food/food trucks"/>
    <n v="0"/>
    <e v="#DIV/0!"/>
    <x v="3"/>
    <s v="food trucks"/>
    <x v="1475"/>
    <d v="2016-01-26T08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x v="0"/>
    <n v="14"/>
    <x v="1"/>
    <s v="food/food trucks"/>
    <n v="0.39"/>
    <n v="83.571428571428569"/>
    <x v="3"/>
    <s v="food trucks"/>
    <x v="1476"/>
    <d v="2015-09-23T14:10:0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.0566666666666666"/>
    <n v="45.94202898550725"/>
    <x v="1"/>
    <s v="space exploration"/>
    <x v="1477"/>
    <d v="2015-06-07T21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x v="0"/>
    <n v="19"/>
    <x v="1"/>
    <s v="publishing/children's books"/>
    <n v="0.26700000000000002"/>
    <n v="42.157894736842103"/>
    <x v="7"/>
    <s v="children's books"/>
    <x v="1478"/>
    <d v="2014-08-29T12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x v="0"/>
    <n v="1"/>
    <x v="1"/>
    <s v="publishing/children's books"/>
    <n v="3.3333333333333335E-3"/>
    <n v="10"/>
    <x v="7"/>
    <s v="children's books"/>
    <x v="1479"/>
    <d v="2015-07-17T10:03:2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.0116666666666667"/>
    <n v="126.45833333333333"/>
    <x v="2"/>
    <s v="plays"/>
    <x v="1480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.0533333333333332"/>
    <n v="47.878787878787875"/>
    <x v="2"/>
    <s v="plays"/>
    <x v="1481"/>
    <d v="2015-02-11T16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.0183333333333333"/>
    <n v="33.944444444444443"/>
    <x v="2"/>
    <s v="plays"/>
    <x v="1482"/>
    <d v="2015-08-06T09:31:4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.121"/>
    <n v="44.25"/>
    <x v="2"/>
    <s v="plays"/>
    <x v="1483"/>
    <d v="2015-08-05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.4156666666666666"/>
    <n v="25.130177514792898"/>
    <x v="2"/>
    <s v="plays"/>
    <x v="1484"/>
    <d v="2015-08-02T1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.0333333333333334"/>
    <n v="60.784313725490193"/>
    <x v="2"/>
    <s v="plays"/>
    <x v="1485"/>
    <d v="2015-12-04T13:01:2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"/>
    <n v="272.72727272727275"/>
    <x v="2"/>
    <s v="plays"/>
    <x v="1486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.1066666666666667"/>
    <n v="63.846153846153847"/>
    <x v="2"/>
    <s v="plays"/>
    <x v="1487"/>
    <d v="2015-07-16T13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x v="0"/>
    <n v="6"/>
    <x v="1"/>
    <s v="theater/plays"/>
    <n v="4.8666666666666664E-2"/>
    <n v="24.333333333333332"/>
    <x v="2"/>
    <s v="plays"/>
    <x v="1488"/>
    <d v="2015-08-08T15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x v="0"/>
    <n v="0"/>
    <x v="1"/>
    <s v="theater/plays"/>
    <n v="0"/>
    <e v="#DIV/0!"/>
    <x v="2"/>
    <s v="plays"/>
    <x v="1489"/>
    <d v="2015-06-19T20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x v="0"/>
    <n v="4"/>
    <x v="1"/>
    <s v="theater/plays"/>
    <n v="2.1000000000000001E-2"/>
    <n v="15.75"/>
    <x v="2"/>
    <s v="plays"/>
    <x v="1490"/>
    <d v="2015-07-03T08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x v="0"/>
    <n v="1"/>
    <x v="1"/>
    <s v="theater/plays"/>
    <n v="1.6666666666666668E-3"/>
    <n v="5"/>
    <x v="2"/>
    <s v="plays"/>
    <x v="1491"/>
    <d v="2015-01-11T04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x v="0"/>
    <n v="14"/>
    <x v="1"/>
    <s v="theater/plays"/>
    <n v="0.38066666666666665"/>
    <n v="81.571428571428569"/>
    <x v="2"/>
    <s v="plays"/>
    <x v="1492"/>
    <d v="2014-08-29T14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x v="0"/>
    <n v="12"/>
    <x v="1"/>
    <s v="theater/plays"/>
    <n v="0.20833333333333334"/>
    <n v="52.083333333333336"/>
    <x v="2"/>
    <s v="plays"/>
    <x v="1493"/>
    <d v="2016-12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.25"/>
    <n v="75"/>
    <x v="2"/>
    <s v="musical"/>
    <x v="1494"/>
    <d v="2015-02-23T12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x v="0"/>
    <n v="0"/>
    <x v="1"/>
    <s v="theater/spaces"/>
    <n v="0"/>
    <e v="#DIV/0!"/>
    <x v="2"/>
    <s v="spaces"/>
    <x v="1495"/>
    <d v="2015-04-12T21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.1356666666666666"/>
    <n v="113.56666666666666"/>
    <x v="2"/>
    <s v="plays"/>
    <x v="1496"/>
    <d v="2015-03-22T20:14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.0916666666666666"/>
    <n v="136.45833333333334"/>
    <x v="2"/>
    <s v="plays"/>
    <x v="1497"/>
    <d v="2015-08-23T2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.0449999999999999"/>
    <n v="48.984375"/>
    <x v="2"/>
    <s v="spaces"/>
    <x v="1498"/>
    <d v="2016-10-09T12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.0116666666666667"/>
    <n v="178.52941176470588"/>
    <x v="2"/>
    <s v="spaces"/>
    <x v="1499"/>
    <d v="2016-02-29T23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.0116666666666667"/>
    <n v="116.73076923076923"/>
    <x v="2"/>
    <s v="spaces"/>
    <x v="1500"/>
    <d v="2016-01-20T23:05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.4653333333333334"/>
    <n v="191.13043478260869"/>
    <x v="2"/>
    <s v="spaces"/>
    <x v="1501"/>
    <d v="2016-08-17T20:38:4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.075"/>
    <n v="76.785714285714292"/>
    <x v="2"/>
    <s v="spaces"/>
    <x v="1502"/>
    <d v="2015-06-26T17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x v="0"/>
    <n v="23"/>
    <x v="1"/>
    <s v="theater/spaces"/>
    <n v="0.19566666666666666"/>
    <n v="25.521739130434781"/>
    <x v="2"/>
    <s v="spaces"/>
    <x v="1503"/>
    <d v="2016-10-22T16:08:5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.3558333333333334"/>
    <n v="41.773858921161825"/>
    <x v="2"/>
    <s v="plays"/>
    <x v="1504"/>
    <d v="2011-04-30T2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.1616666666666666"/>
    <n v="63.363636363636367"/>
    <x v="2"/>
    <s v="plays"/>
    <x v="1505"/>
    <d v="2014-08-01T22:13: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.0113333333333334"/>
    <n v="131.91304347826087"/>
    <x v="2"/>
    <s v="plays"/>
    <x v="1506"/>
    <d v="2014-08-25T14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.2576666666666667"/>
    <n v="62.883333333333333"/>
    <x v="2"/>
    <s v="plays"/>
    <x v="1507"/>
    <d v="2012-05-31T21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.0056666666666667"/>
    <n v="88.735294117647058"/>
    <x v="2"/>
    <s v="plays"/>
    <x v="1508"/>
    <d v="2017-02-16T17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.016"/>
    <n v="203.2"/>
    <x v="2"/>
    <s v="plays"/>
    <x v="1509"/>
    <d v="2016-01-28T2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.1619999999999999"/>
    <n v="55.333333333333336"/>
    <x v="2"/>
    <s v="plays"/>
    <x v="1510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.3616666666666666"/>
    <n v="46.420454545454547"/>
    <x v="2"/>
    <s v="plays"/>
    <x v="1511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.3346666666666667"/>
    <n v="57.2"/>
    <x v="2"/>
    <s v="plays"/>
    <x v="1512"/>
    <d v="2016-08-01T00:59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.3816666666666666"/>
    <n v="109.07894736842105"/>
    <x v="2"/>
    <s v="plays"/>
    <x v="1513"/>
    <d v="2016-12-06T17:22:3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.0193333333333334"/>
    <n v="55.6"/>
    <x v="2"/>
    <s v="plays"/>
    <x v="1514"/>
    <d v="2015-10-28T22:01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.0593333333333332"/>
    <n v="44.138888888888886"/>
    <x v="2"/>
    <s v="plays"/>
    <x v="1515"/>
    <d v="2016-03-15T15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"/>
    <n v="176.47058823529412"/>
    <x v="2"/>
    <s v="plays"/>
    <x v="1516"/>
    <d v="2014-05-18T08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.0443333333333333"/>
    <n v="111.89285714285714"/>
    <x v="2"/>
    <s v="plays"/>
    <x v="1517"/>
    <d v="2014-11-29T17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.1686666666666667"/>
    <n v="100.17142857142858"/>
    <x v="2"/>
    <s v="plays"/>
    <x v="1518"/>
    <d v="2014-12-14T12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.085"/>
    <n v="81.375"/>
    <x v="2"/>
    <s v="plays"/>
    <x v="1519"/>
    <d v="2016-06-06T01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"/>
    <n v="115.38461538461539"/>
    <x v="2"/>
    <s v="plays"/>
    <x v="1520"/>
    <d v="2014-09-27T17:01: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.0349999999999999"/>
    <n v="70.568181818181813"/>
    <x v="2"/>
    <s v="plays"/>
    <x v="1521"/>
    <d v="2016-12-01T01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.091"/>
    <n v="71.152173913043484"/>
    <x v="2"/>
    <s v="plays"/>
    <x v="1522"/>
    <d v="2015-12-13T18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.01"/>
    <n v="84.166666666666671"/>
    <x v="2"/>
    <s v="plays"/>
    <x v="1523"/>
    <d v="2015-08-19T11:03:4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.913"/>
    <n v="358.6875"/>
    <x v="2"/>
    <s v="plays"/>
    <x v="1524"/>
    <d v="2014-08-01T00:59:0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.01"/>
    <n v="64.468085106382972"/>
    <x v="2"/>
    <s v="plays"/>
    <x v="1525"/>
    <d v="2015-03-20T09:07:1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.3833333333333333"/>
    <n v="51.875"/>
    <x v="2"/>
    <s v="plays"/>
    <x v="1526"/>
    <d v="2014-07-06T12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.552"/>
    <n v="83.142857142857139"/>
    <x v="2"/>
    <s v="plays"/>
    <x v="1527"/>
    <d v="2015-06-03T00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.212"/>
    <n v="125.37931034482759"/>
    <x v="2"/>
    <s v="plays"/>
    <x v="1528"/>
    <d v="2015-04-17T1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.244"/>
    <n v="47.846153846153847"/>
    <x v="2"/>
    <s v="plays"/>
    <x v="1529"/>
    <d v="2016-09-11T14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.0149999999999999"/>
    <n v="105"/>
    <x v="2"/>
    <s v="plays"/>
    <x v="1530"/>
    <d v="2014-08-23T11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.0633333333333332"/>
    <n v="96.666666666666671"/>
    <x v="2"/>
    <s v="plays"/>
    <x v="1531"/>
    <d v="2014-11-20T22:55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.0266666666666666"/>
    <n v="66.956521739130437"/>
    <x v="2"/>
    <s v="plays"/>
    <x v="1532"/>
    <d v="2015-05-31T12:32:5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.028"/>
    <n v="39.53846153846154"/>
    <x v="2"/>
    <s v="plays"/>
    <x v="1533"/>
    <d v="2014-11-08T04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.085"/>
    <n v="135.625"/>
    <x v="2"/>
    <s v="plays"/>
    <x v="1534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.155"/>
    <n v="30.9375"/>
    <x v="2"/>
    <s v="plays"/>
    <x v="1535"/>
    <d v="2015-07-13T01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.1063333333333334"/>
    <n v="77.186046511627907"/>
    <x v="2"/>
    <s v="plays"/>
    <x v="1536"/>
    <d v="2015-01-05T14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.1283333333333334"/>
    <n v="49.05797101449275"/>
    <x v="2"/>
    <s v="plays"/>
    <x v="1537"/>
    <d v="2016-04-29T00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.3026666666666666"/>
    <n v="61.0625"/>
    <x v="2"/>
    <s v="plays"/>
    <x v="1538"/>
    <d v="2016-08-14T08:30:5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.0973333333333333"/>
    <n v="47.028571428571432"/>
    <x v="2"/>
    <s v="plays"/>
    <x v="1539"/>
    <d v="2016-09-30T15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.0493333333333332"/>
    <n v="80.717948717948715"/>
    <x v="2"/>
    <s v="plays"/>
    <x v="1540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.0266666666666666"/>
    <n v="39.487179487179489"/>
    <x v="2"/>
    <s v="plays"/>
    <x v="1541"/>
    <d v="2015-07-02T09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x v="0"/>
    <n v="1"/>
    <x v="1"/>
    <s v="theater/musical"/>
    <n v="3.3333333333333332E-4"/>
    <n v="1"/>
    <x v="2"/>
    <s v="musical"/>
    <x v="1542"/>
    <d v="2014-11-29T15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x v="0"/>
    <n v="14"/>
    <x v="1"/>
    <s v="theater/musical"/>
    <n v="0.30866666666666664"/>
    <n v="66.142857142857139"/>
    <x v="2"/>
    <s v="musical"/>
    <x v="1543"/>
    <d v="2015-01-01T10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x v="0"/>
    <n v="0"/>
    <x v="1"/>
    <s v="theater/musical"/>
    <n v="0"/>
    <e v="#DIV/0!"/>
    <x v="2"/>
    <s v="musical"/>
    <x v="1544"/>
    <d v="2014-10-04T23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.0203333333333333"/>
    <n v="235.46153846153845"/>
    <x v="2"/>
    <s v="plays"/>
    <x v="1545"/>
    <d v="2015-03-19T08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.1100000000000001"/>
    <n v="92.5"/>
    <x v="2"/>
    <s v="plays"/>
    <x v="1546"/>
    <d v="2016-04-09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.0317033333333334"/>
    <n v="53.363965517241382"/>
    <x v="2"/>
    <s v="plays"/>
    <x v="1547"/>
    <d v="2015-07-18T17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.0153333333333334"/>
    <n v="53.438596491228068"/>
    <x v="2"/>
    <s v="plays"/>
    <x v="1548"/>
    <d v="2014-09-26T16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.1276666666666666"/>
    <n v="99.5"/>
    <x v="2"/>
    <s v="plays"/>
    <x v="1549"/>
    <d v="2016-10-05T04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.3919999999999999"/>
    <n v="62.328358208955223"/>
    <x v="2"/>
    <s v="plays"/>
    <x v="1550"/>
    <d v="2014-06-16T00:59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.0916666666666666"/>
    <n v="83.974358974358978"/>
    <x v="2"/>
    <s v="plays"/>
    <x v="1551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.1833333333333333"/>
    <n v="57.258064516129032"/>
    <x v="2"/>
    <s v="plays"/>
    <x v="1552"/>
    <d v="2015-06-21T16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.0916666666666666"/>
    <n v="155.95238095238096"/>
    <x v="2"/>
    <s v="plays"/>
    <x v="1553"/>
    <d v="2016-07-10T16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x v="0"/>
    <n v="0"/>
    <x v="1"/>
    <s v="theater/musical"/>
    <n v="0"/>
    <e v="#DIV/0!"/>
    <x v="2"/>
    <s v="musical"/>
    <x v="1554"/>
    <d v="2015-10-21T21:01:4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.5266666666666666"/>
    <n v="70.461538461538467"/>
    <x v="2"/>
    <s v="plays"/>
    <x v="1555"/>
    <d v="2015-03-26T18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.0903333333333334"/>
    <n v="57.385964912280699"/>
    <x v="2"/>
    <s v="plays"/>
    <x v="1556"/>
    <d v="2015-06-18T04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x v="0"/>
    <n v="1"/>
    <x v="1"/>
    <s v="theater/plays"/>
    <n v="8.3333333333333332E-3"/>
    <n v="25"/>
    <x v="2"/>
    <s v="plays"/>
    <x v="1557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x v="0"/>
    <n v="31"/>
    <x v="1"/>
    <s v="theater/plays"/>
    <n v="0.48833333333333334"/>
    <n v="47.258064516129032"/>
    <x v="2"/>
    <s v="plays"/>
    <x v="1558"/>
    <d v="2016-11-14T06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x v="0"/>
    <n v="0"/>
    <x v="1"/>
    <s v="theater/plays"/>
    <n v="0"/>
    <e v="#DIV/0!"/>
    <x v="2"/>
    <s v="plays"/>
    <x v="1559"/>
    <d v="2014-10-26T12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x v="0"/>
    <n v="23"/>
    <x v="1"/>
    <s v="theater/plays"/>
    <n v="0.43833333333333335"/>
    <n v="57.173913043478258"/>
    <x v="2"/>
    <s v="plays"/>
    <x v="1560"/>
    <d v="2015-10-04T09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x v="0"/>
    <n v="2"/>
    <x v="1"/>
    <s v="theater/plays"/>
    <n v="3.3666666666666664E-2"/>
    <n v="50.5"/>
    <x v="2"/>
    <s v="plays"/>
    <x v="1561"/>
    <d v="2016-10-01T21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x v="0"/>
    <n v="4"/>
    <x v="1"/>
    <s v="theater/plays"/>
    <n v="1.4999999999999999E-2"/>
    <n v="11.25"/>
    <x v="2"/>
    <s v="plays"/>
    <x v="1562"/>
    <d v="2016-01-03T14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x v="0"/>
    <n v="0"/>
    <x v="1"/>
    <s v="theater/plays"/>
    <n v="0"/>
    <e v="#DIV/0!"/>
    <x v="2"/>
    <s v="plays"/>
    <x v="1563"/>
    <d v="2015-11-08T12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x v="0"/>
    <n v="17"/>
    <x v="1"/>
    <s v="theater/plays"/>
    <n v="0.16566666666666666"/>
    <n v="29.235294117647058"/>
    <x v="2"/>
    <s v="plays"/>
    <x v="1564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x v="0"/>
    <n v="0"/>
    <x v="1"/>
    <s v="theater/plays"/>
    <n v="0"/>
    <e v="#DIV/0!"/>
    <x v="2"/>
    <s v="plays"/>
    <x v="1565"/>
    <d v="2015-04-05T02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x v="0"/>
    <n v="2"/>
    <x v="1"/>
    <s v="theater/plays"/>
    <n v="1.3333333333333334E-2"/>
    <n v="20"/>
    <x v="2"/>
    <s v="plays"/>
    <x v="1566"/>
    <d v="2014-10-20T13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x v="0"/>
    <n v="7"/>
    <x v="1"/>
    <s v="theater/plays"/>
    <n v="7.166666666666667E-2"/>
    <n v="30.714285714285715"/>
    <x v="2"/>
    <s v="plays"/>
    <x v="1567"/>
    <d v="2017-02-22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x v="0"/>
    <n v="13"/>
    <x v="1"/>
    <s v="theater/plays"/>
    <n v="0.37533333333333335"/>
    <n v="86.615384615384613"/>
    <x v="2"/>
    <s v="plays"/>
    <x v="1568"/>
    <d v="2014-10-13T15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x v="0"/>
    <n v="1"/>
    <x v="1"/>
    <s v="theater/plays"/>
    <n v="1.6666666666666668E-3"/>
    <n v="5"/>
    <x v="2"/>
    <s v="plays"/>
    <x v="156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x v="0"/>
    <n v="0"/>
    <x v="1"/>
    <s v="theater/plays"/>
    <n v="0"/>
    <e v="#DIV/0!"/>
    <x v="2"/>
    <s v="plays"/>
    <x v="1570"/>
    <d v="2016-06-14T12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x v="0"/>
    <n v="1"/>
    <x v="1"/>
    <s v="theater/plays"/>
    <n v="3.3333333333333335E-3"/>
    <n v="10"/>
    <x v="2"/>
    <s v="plays"/>
    <x v="1571"/>
    <d v="2016-10-09T04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x v="0"/>
    <n v="14"/>
    <x v="1"/>
    <s v="theater/plays"/>
    <n v="0.21366666666666667"/>
    <n v="45.785714285714285"/>
    <x v="2"/>
    <s v="plays"/>
    <x v="1572"/>
    <d v="2016-10-27T00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x v="0"/>
    <n v="1"/>
    <x v="1"/>
    <s v="theater/plays"/>
    <n v="1.9666666666666666E-2"/>
    <n v="59"/>
    <x v="2"/>
    <s v="plays"/>
    <x v="1573"/>
    <d v="2017-03-02T23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x v="0"/>
    <n v="6"/>
    <x v="1"/>
    <s v="theater/plays"/>
    <n v="3.1333333333333331E-2"/>
    <n v="15.666666666666666"/>
    <x v="2"/>
    <s v="plays"/>
    <x v="1574"/>
    <d v="2015-02-23T21:15: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x v="0"/>
    <n v="38"/>
    <x v="0"/>
    <s v="theater/musical"/>
    <n v="1.0509677419354839"/>
    <n v="85.736842105263165"/>
    <x v="2"/>
    <s v="musical"/>
    <x v="1575"/>
    <d v="2015-02-21T05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.0951612903225807"/>
    <n v="45.878378378378379"/>
    <x v="2"/>
    <s v="plays"/>
    <x v="1576"/>
    <d v="2015-08-20T14:02:56"/>
  </r>
  <r>
    <n v="876"/>
    <s v="Sound Of Dobells"/>
    <s v="What was the greatest record shop ever?  DOBELLS!"/>
    <n v="3152"/>
    <n v="1286"/>
    <x v="1"/>
    <x v="1"/>
    <s v="GBP"/>
    <n v="1359978927"/>
    <n v="1357127727"/>
    <x v="0"/>
    <n v="45"/>
    <x v="1"/>
    <s v="music/jazz"/>
    <n v="0.40799492385786801"/>
    <n v="28.577777777777779"/>
    <x v="4"/>
    <s v="jazz"/>
    <x v="1577"/>
    <d v="2013-02-04T05:55:2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.0625"/>
    <n v="56.666666666666664"/>
    <x v="5"/>
    <s v="shorts"/>
    <x v="1578"/>
    <d v="2012-12-07T17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x v="0"/>
    <n v="0"/>
    <x v="1"/>
    <s v="games/video games"/>
    <n v="0"/>
    <e v="#DIV/0!"/>
    <x v="0"/>
    <s v="video games"/>
    <x v="1579"/>
    <d v="2013-05-30T10:53:4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.003125"/>
    <n v="42.8"/>
    <x v="4"/>
    <s v="indie rock"/>
    <x v="1580"/>
    <d v="2011-07-04T18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x v="0"/>
    <n v="0"/>
    <x v="1"/>
    <s v="photography/people"/>
    <n v="0"/>
    <e v="#DIV/0!"/>
    <x v="6"/>
    <s v="people"/>
    <x v="1581"/>
    <d v="2016-12-06T19:09:0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.050225"/>
    <n v="61.103999999999999"/>
    <x v="4"/>
    <s v="indie rock"/>
    <x v="1582"/>
    <d v="2014-11-03T02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.0015624999999999"/>
    <n v="74.534883720930239"/>
    <x v="2"/>
    <s v="plays"/>
    <x v="1583"/>
    <d v="2014-08-31T09:47:5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.0218750000000001"/>
    <n v="46.714285714285715"/>
    <x v="2"/>
    <s v="plays"/>
    <x v="1584"/>
    <d v="2014-09-16T15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x v="0"/>
    <n v="74"/>
    <x v="0"/>
    <s v="theater/plays"/>
    <n v="1.0843750000000001"/>
    <n v="46.891891891891895"/>
    <x v="2"/>
    <s v="plays"/>
    <x v="1585"/>
    <d v="2015-05-26T20:45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.0455692307692308"/>
    <n v="91.840540540540545"/>
    <x v="5"/>
    <s v="shorts"/>
    <x v="1586"/>
    <d v="2011-08-13T17:00:0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x v="0"/>
    <n v="3"/>
    <x v="1"/>
    <s v="photography/places"/>
    <n v="2.3076923076923078E-2"/>
    <n v="25"/>
    <x v="6"/>
    <s v="places"/>
    <x v="1587"/>
    <d v="2014-12-13T05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x v="0"/>
    <n v="16"/>
    <x v="1"/>
    <s v="food/food trucks"/>
    <n v="0.41384615384615386"/>
    <n v="84.0625"/>
    <x v="3"/>
    <s v="food trucks"/>
    <x v="1588"/>
    <d v="2015-01-18T20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x v="0"/>
    <n v="1"/>
    <x v="1"/>
    <s v="publishing/children's books"/>
    <n v="7.6923076923076927E-3"/>
    <n v="25"/>
    <x v="7"/>
    <s v="children's books"/>
    <x v="1589"/>
    <d v="2012-03-18T17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x v="0"/>
    <n v="5"/>
    <x v="1"/>
    <s v="theater/plays"/>
    <n v="0.12196620583717357"/>
    <n v="79.400000000000006"/>
    <x v="2"/>
    <s v="plays"/>
    <x v="1590"/>
    <d v="2015-06-27T15:44:14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x v="0"/>
    <n v="41"/>
    <x v="1"/>
    <s v="music/faith"/>
    <n v="0.42725880551301687"/>
    <n v="34.024390243902438"/>
    <x v="4"/>
    <s v="faith"/>
    <x v="1591"/>
    <d v="2016-04-20T2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x v="0"/>
    <n v="0"/>
    <x v="1"/>
    <s v="publishing/children's books"/>
    <n v="0"/>
    <e v="#DIV/0!"/>
    <x v="7"/>
    <s v="children's books"/>
    <x v="1592"/>
    <d v="2014-06-17T15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x v="0"/>
    <n v="3"/>
    <x v="1"/>
    <s v="film &amp; video/animation"/>
    <n v="4.3939393939393936E-3"/>
    <n v="4.833333333333333"/>
    <x v="5"/>
    <s v="animation"/>
    <x v="1593"/>
    <d v="2014-03-13T22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x v="0"/>
    <n v="1"/>
    <x v="1"/>
    <s v="film &amp; video/animation"/>
    <n v="3.0303030303030303E-4"/>
    <n v="1"/>
    <x v="5"/>
    <s v="animation"/>
    <x v="1594"/>
    <d v="2017-02-17T01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.1825757575757576"/>
    <n v="100.06410256410257"/>
    <x v="2"/>
    <s v="plays"/>
    <x v="1595"/>
    <d v="2015-08-03T12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x v="0"/>
    <n v="0"/>
    <x v="1"/>
    <s v="music/jazz"/>
    <n v="0"/>
    <e v="#DIV/0!"/>
    <x v="4"/>
    <s v="jazz"/>
    <x v="1596"/>
    <d v="2010-10-21T2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.1366666666666667"/>
    <n v="50.689189189189186"/>
    <x v="4"/>
    <s v="rock"/>
    <x v="1597"/>
    <d v="2014-02-26T14:1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.5415151515151515"/>
    <n v="28.104972375690608"/>
    <x v="0"/>
    <s v="tabletop games"/>
    <x v="1598"/>
    <d v="2014-11-17T18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.0045454545454546"/>
    <n v="67.65306122448979"/>
    <x v="2"/>
    <s v="plays"/>
    <x v="1599"/>
    <d v="2015-07-16T11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.0151515151515151"/>
    <n v="145.65217391304347"/>
    <x v="2"/>
    <s v="plays"/>
    <x v="1600"/>
    <d v="2016-06-21T21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.02"/>
    <n v="99"/>
    <x v="2"/>
    <s v="plays"/>
    <x v="1601"/>
    <d v="2016-04-27T23:59:0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x v="0"/>
    <n v="2"/>
    <x v="1"/>
    <s v="theater/musical"/>
    <n v="6.545454545454546E-2"/>
    <n v="108"/>
    <x v="2"/>
    <s v="musical"/>
    <x v="1602"/>
    <d v="2015-04-19T09:08:5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.0451515151515152"/>
    <n v="86.224999999999994"/>
    <x v="2"/>
    <s v="plays"/>
    <x v="1603"/>
    <d v="2015-07-02T17:50:0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x v="0"/>
    <n v="2"/>
    <x v="1"/>
    <s v="publishing/art books"/>
    <n v="8.4008400840084006E-3"/>
    <n v="14"/>
    <x v="7"/>
    <s v="art books"/>
    <x v="1604"/>
    <d v="2013-08-28T17:54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.008955223880597"/>
    <n v="41.728395061728392"/>
    <x v="4"/>
    <s v="indie rock"/>
    <x v="1605"/>
    <d v="2012-07-10T17:48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"/>
    <n v="119.64285714285714"/>
    <x v="2"/>
    <s v="plays"/>
    <x v="1606"/>
    <d v="2016-06-12T11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.599402985074627"/>
    <n v="40.285714285714285"/>
    <x v="2"/>
    <s v="plays"/>
    <x v="1607"/>
    <d v="2014-07-03T10:03:0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.3164705882352941"/>
    <n v="106.43243243243244"/>
    <x v="5"/>
    <s v="documentary"/>
    <x v="1608"/>
    <d v="2012-08-31T2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.8281058823529412"/>
    <n v="71.443218390804603"/>
    <x v="7"/>
    <s v="nonfiction"/>
    <x v="1609"/>
    <d v="2013-07-04T18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.2685294117647059"/>
    <n v="52.597560975609753"/>
    <x v="4"/>
    <s v="pop"/>
    <x v="1610"/>
    <d v="2014-03-11T00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x v="0"/>
    <n v="46"/>
    <x v="1"/>
    <s v="theater/spaces"/>
    <n v="0.46176470588235297"/>
    <n v="34.130434782608695"/>
    <x v="2"/>
    <s v="spaces"/>
    <x v="1611"/>
    <d v="2017-04-07T11:35:3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.0317647058823529"/>
    <n v="87.7"/>
    <x v="2"/>
    <s v="spaces"/>
    <x v="1612"/>
    <d v="2014-06-10T22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.1911764705882353"/>
    <n v="176.08695652173913"/>
    <x v="2"/>
    <s v="plays"/>
    <x v="1613"/>
    <d v="2014-12-21T11:11: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.0778267254038179"/>
    <n v="126.55172413793103"/>
    <x v="2"/>
    <s v="plays"/>
    <x v="1614"/>
    <d v="2015-06-23T20:00:0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x v="0"/>
    <n v="4"/>
    <x v="1"/>
    <s v="film &amp; video/drama"/>
    <n v="0.21092608822670172"/>
    <n v="180.5"/>
    <x v="5"/>
    <s v="drama"/>
    <x v="1615"/>
    <d v="2015-06-22T11:48: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x v="0"/>
    <n v="1"/>
    <x v="1"/>
    <s v="theater/plays"/>
    <n v="0.01"/>
    <n v="34.950000000000003"/>
    <x v="2"/>
    <s v="plays"/>
    <x v="1616"/>
    <d v="2017-01-13T17:05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.0004342857142856"/>
    <n v="291.79333333333335"/>
    <x v="5"/>
    <s v="television"/>
    <x v="1617"/>
    <d v="2016-04-15T15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.5997142857142856"/>
    <n v="109.78431372549019"/>
    <x v="5"/>
    <s v="television"/>
    <x v="1618"/>
    <d v="2016-06-23T14:27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.1542857142857144"/>
    <n v="85.957446808510639"/>
    <x v="5"/>
    <s v="shorts"/>
    <x v="1619"/>
    <d v="2013-04-22T23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.0285714285714285"/>
    <n v="60"/>
    <x v="5"/>
    <s v="shorts"/>
    <x v="1620"/>
    <d v="2014-06-22T09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"/>
    <n v="100"/>
    <x v="5"/>
    <s v="shorts"/>
    <x v="1621"/>
    <d v="2013-01-24T12:38:30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x v="0"/>
    <n v="53"/>
    <x v="0"/>
    <s v="film &amp; video/shorts"/>
    <n v="1.5457142857142858"/>
    <n v="102.0754716981132"/>
    <x v="5"/>
    <s v="shorts"/>
    <x v="1622"/>
    <d v="2015-05-31T01:59: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.1365714285714286"/>
    <n v="69.78947368421052"/>
    <x v="5"/>
    <s v="shorts"/>
    <x v="1623"/>
    <d v="2011-04-08T04:55:5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x v="0"/>
    <n v="19"/>
    <x v="1"/>
    <s v="film &amp; video/drama"/>
    <n v="0.41857142857142859"/>
    <n v="77.10526315789474"/>
    <x v="5"/>
    <s v="drama"/>
    <x v="1624"/>
    <d v="2015-10-10T15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.1375714285714287"/>
    <n v="47.398809523809526"/>
    <x v="5"/>
    <s v="documentary"/>
    <x v="1625"/>
    <d v="2010-03-16T01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.2557142857142858"/>
    <n v="57.077922077922075"/>
    <x v="5"/>
    <s v="documentary"/>
    <x v="1626"/>
    <d v="2012-05-16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.0671428571428572"/>
    <n v="67.909090909090907"/>
    <x v="5"/>
    <s v="documentary"/>
    <x v="1627"/>
    <d v="2014-09-30T21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.0394285714285714"/>
    <n v="125.44827586206897"/>
    <x v="5"/>
    <s v="documentary"/>
    <x v="1628"/>
    <d v="2016-04-08T12:52: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.0867285714285715"/>
    <n v="29.258076923076924"/>
    <x v="2"/>
    <s v="plays"/>
    <x v="1629"/>
    <d v="2016-06-01T11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.5551428571428572"/>
    <n v="36.530201342281877"/>
    <x v="7"/>
    <s v="nonfiction"/>
    <x v="1630"/>
    <d v="2013-01-14T15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x v="0"/>
    <n v="0"/>
    <x v="1"/>
    <s v="publishing/fiction"/>
    <n v="0"/>
    <e v="#DIV/0!"/>
    <x v="7"/>
    <s v="fiction"/>
    <x v="1631"/>
    <d v="2016-12-04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.1488571428571428"/>
    <n v="46.218390804597703"/>
    <x v="4"/>
    <s v="rock"/>
    <x v="1632"/>
    <d v="2014-09-30T08:09: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.0497142857142858"/>
    <n v="59.258064516129032"/>
    <x v="4"/>
    <s v="metal"/>
    <x v="1633"/>
    <d v="2016-10-24T15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x v="0"/>
    <n v="11"/>
    <x v="1"/>
    <s v="music/jazz"/>
    <n v="0.18285714285714286"/>
    <n v="58.18181818181818"/>
    <x v="4"/>
    <s v="jazz"/>
    <x v="1634"/>
    <d v="2015-02-28T09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x v="0"/>
    <n v="5"/>
    <x v="1"/>
    <s v="music/jazz"/>
    <n v="1.2857142857142857E-2"/>
    <n v="9"/>
    <x v="4"/>
    <s v="jazz"/>
    <x v="1635"/>
    <d v="2012-11-10T23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x v="0"/>
    <n v="2"/>
    <x v="1"/>
    <s v="music/jazz"/>
    <n v="8.5714285714285719E-3"/>
    <n v="15"/>
    <x v="4"/>
    <s v="jazz"/>
    <x v="1636"/>
    <d v="2012-12-10T21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x v="0"/>
    <n v="2"/>
    <x v="1"/>
    <s v="music/jazz"/>
    <n v="1.4285714285714285E-2"/>
    <n v="25"/>
    <x v="4"/>
    <s v="jazz"/>
    <x v="1637"/>
    <d v="2016-01-29T02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x v="0"/>
    <n v="2"/>
    <x v="1"/>
    <s v="music/jazz"/>
    <n v="1.1428571428571429E-2"/>
    <n v="20"/>
    <x v="4"/>
    <s v="jazz"/>
    <x v="1638"/>
    <d v="2013-11-03T14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x v="0"/>
    <n v="0"/>
    <x v="1"/>
    <s v="journalism/audio"/>
    <n v="0"/>
    <e v="#DIV/0!"/>
    <x v="8"/>
    <s v="audio"/>
    <x v="1639"/>
    <d v="2016-03-07T17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.6059999999999999"/>
    <n v="54.616766467065865"/>
    <x v="6"/>
    <s v="photobooks"/>
    <x v="1640"/>
    <d v="2015-12-30T21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.2214285714285715"/>
    <n v="85.5"/>
    <x v="4"/>
    <s v="rock"/>
    <x v="1641"/>
    <d v="2013-05-06T01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.3765714285714286"/>
    <n v="34.170212765957444"/>
    <x v="4"/>
    <s v="rock"/>
    <x v="1642"/>
    <d v="2013-10-24T17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.1914771428571429"/>
    <n v="63.184393939393942"/>
    <x v="4"/>
    <s v="rock"/>
    <x v="1643"/>
    <d v="2010-11-30T09:43:3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.0857142857142856"/>
    <n v="44.186046511627907"/>
    <x v="2"/>
    <s v="plays"/>
    <x v="1644"/>
    <d v="2015-04-23T00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.24"/>
    <n v="135.625"/>
    <x v="2"/>
    <s v="plays"/>
    <x v="1645"/>
    <d v="2015-07-14T13:32:39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.3026085714285716"/>
    <n v="42.214166666666671"/>
    <x v="2"/>
    <s v="plays"/>
    <x v="1646"/>
    <d v="2016-07-31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.2408571428571429"/>
    <n v="68.936507936507937"/>
    <x v="4"/>
    <s v="rock"/>
    <x v="1647"/>
    <d v="2015-07-05T11:38:42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.1188571428571428"/>
    <n v="47.756097560975611"/>
    <x v="4"/>
    <s v="rock"/>
    <x v="1648"/>
    <d v="2017-01-14T15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.5877142857142861"/>
    <n v="58.379104477611939"/>
    <x v="6"/>
    <s v="photobooks"/>
    <x v="1649"/>
    <d v="2017-02-05T10:25:3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.1044428571428573"/>
    <n v="55.222142857142863"/>
    <x v="6"/>
    <s v="photobooks"/>
    <x v="1650"/>
    <d v="2017-03-14T07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x v="0"/>
    <n v="0"/>
    <x v="1"/>
    <s v="photography/nature"/>
    <n v="0"/>
    <e v="#DIV/0!"/>
    <x v="6"/>
    <s v="nature"/>
    <x v="1651"/>
    <d v="2015-05-27T13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.1945714285714286"/>
    <n v="44.956989247311824"/>
    <x v="4"/>
    <s v="pop"/>
    <x v="1652"/>
    <d v="2011-02-21T21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x v="0"/>
    <n v="10"/>
    <x v="1"/>
    <s v="music/faith"/>
    <n v="0.21714285714285714"/>
    <n v="76"/>
    <x v="4"/>
    <s v="faith"/>
    <x v="1653"/>
    <d v="2017-04-07T12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x v="1"/>
    <n v="18"/>
    <x v="1"/>
    <s v="photography/photobooks"/>
    <n v="0.48485714285714288"/>
    <n v="94.277777777777771"/>
    <x v="6"/>
    <s v="photobooks"/>
    <x v="1654"/>
    <d v="2015-06-27T15:59:0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x v="1"/>
    <n v="9"/>
    <x v="1"/>
    <s v="photography/photobooks"/>
    <n v="0.10857142857142857"/>
    <n v="42.222222222222221"/>
    <x v="6"/>
    <s v="photobooks"/>
    <x v="1655"/>
    <d v="2015-03-01T15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x v="0"/>
    <n v="11"/>
    <x v="1"/>
    <s v="games/mobile games"/>
    <n v="0.10314285714285715"/>
    <n v="32.81818181818182"/>
    <x v="0"/>
    <s v="mobile games"/>
    <x v="1656"/>
    <d v="2016-01-30T22:17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.1457142857142857"/>
    <n v="72.909090909090907"/>
    <x v="4"/>
    <s v="indie rock"/>
    <x v="1657"/>
    <d v="2012-05-15T22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.2054285714285715"/>
    <n v="58.597222222222221"/>
    <x v="4"/>
    <s v="indie rock"/>
    <x v="1658"/>
    <d v="2012-03-04T21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.0114285714285713"/>
    <n v="51.304347826086953"/>
    <x v="4"/>
    <s v="electronic music"/>
    <x v="1659"/>
    <d v="2013-07-26T19:27: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.6877142857142857"/>
    <n v="32.81666666666667"/>
    <x v="0"/>
    <s v="tabletop games"/>
    <x v="1660"/>
    <d v="2013-04-02T09:52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.0675857142857144"/>
    <n v="51.185616438356163"/>
    <x v="4"/>
    <s v="indie rock"/>
    <x v="1661"/>
    <d v="2012-03-09T22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x v="0"/>
    <n v="1"/>
    <x v="1"/>
    <s v="food/food trucks"/>
    <n v="2.8571428571428574E-4"/>
    <n v="1"/>
    <x v="3"/>
    <s v="food trucks"/>
    <x v="1662"/>
    <d v="2016-05-27T16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.1931742857142855"/>
    <n v="46.401222222222216"/>
    <x v="4"/>
    <s v="indie rock"/>
    <x v="1663"/>
    <d v="2011-09-15T16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.3367142857142857"/>
    <n v="62.38"/>
    <x v="4"/>
    <s v="indie rock"/>
    <x v="1664"/>
    <d v="2013-05-09T10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.0702857142857143"/>
    <n v="59.460317460317462"/>
    <x v="4"/>
    <s v="classical music"/>
    <x v="1665"/>
    <d v="2013-09-26T04:46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.1171428571428572"/>
    <n v="60.153846153846153"/>
    <x v="4"/>
    <s v="classical music"/>
    <x v="1666"/>
    <d v="2013-10-04T23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.2314285714285715"/>
    <n v="93.695652173913047"/>
    <x v="1"/>
    <s v="makerspaces"/>
    <x v="1667"/>
    <d v="2015-05-04T15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x v="0"/>
    <n v="1"/>
    <x v="1"/>
    <s v="food/food trucks"/>
    <n v="7.1428571428571426E-3"/>
    <n v="25"/>
    <x v="3"/>
    <s v="food trucks"/>
    <x v="1668"/>
    <d v="2015-03-25T01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.1142857142857143"/>
    <n v="125.80645161290323"/>
    <x v="2"/>
    <s v="plays"/>
    <x v="1669"/>
    <d v="2014-08-24T22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x v="0"/>
    <n v="17"/>
    <x v="1"/>
    <s v="theater/plays"/>
    <n v="0.17771428571428571"/>
    <n v="36.588235294117645"/>
    <x v="2"/>
    <s v="plays"/>
    <x v="1670"/>
    <d v="2016-09-06T19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.0088571428571429"/>
    <n v="90.538461538461533"/>
    <x v="2"/>
    <s v="musical"/>
    <x v="1671"/>
    <d v="2016-08-29T11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.06"/>
    <n v="78.936170212765958"/>
    <x v="2"/>
    <s v="plays"/>
    <x v="1672"/>
    <d v="2016-08-16T21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x v="1"/>
    <n v="35"/>
    <x v="1"/>
    <s v="theater/spaces"/>
    <n v="0.23628571428571429"/>
    <n v="23.62857142857143"/>
    <x v="2"/>
    <s v="spaces"/>
    <x v="1673"/>
    <d v="2017-02-08T03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.01"/>
    <n v="33.990384615384613"/>
    <x v="2"/>
    <s v="plays"/>
    <x v="1674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.004"/>
    <n v="103.35294117647059"/>
    <x v="2"/>
    <s v="plays"/>
    <x v="1675"/>
    <d v="2014-09-10T14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x v="0"/>
    <n v="39"/>
    <x v="1"/>
    <s v="theater/musical"/>
    <n v="0.59142857142857141"/>
    <n v="53.07692307692308"/>
    <x v="2"/>
    <s v="musical"/>
    <x v="1676"/>
    <d v="2015-02-12T08:15:4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.2228571428571429"/>
    <n v="75.087719298245617"/>
    <x v="2"/>
    <s v="plays"/>
    <x v="1677"/>
    <d v="2016-04-13T15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.0457142857142858"/>
    <n v="32.972972972972975"/>
    <x v="2"/>
    <s v="plays"/>
    <x v="1678"/>
    <d v="2015-06-15T10:14:4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x v="0"/>
    <n v="51"/>
    <x v="0"/>
    <s v="theater/plays"/>
    <n v="1.0442857142857143"/>
    <n v="71.666666666666671"/>
    <x v="2"/>
    <s v="plays"/>
    <x v="1679"/>
    <d v="2015-11-29T17:00:00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x v="0"/>
    <n v="52"/>
    <x v="0"/>
    <s v="theater/plays"/>
    <n v="1.0657142857142856"/>
    <n v="71.730769230769226"/>
    <x v="2"/>
    <s v="plays"/>
    <x v="1680"/>
    <d v="2015-10-28T11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.0074285714285713"/>
    <n v="76.652173913043484"/>
    <x v="2"/>
    <s v="plays"/>
    <x v="1681"/>
    <d v="2016-08-01T16:59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.2714285714285714"/>
    <n v="72.950819672131146"/>
    <x v="2"/>
    <s v="plays"/>
    <x v="1682"/>
    <d v="2016-04-19T17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x v="0"/>
    <n v="10"/>
    <x v="1"/>
    <s v="theater/musical"/>
    <n v="0.36457142857142855"/>
    <n v="127.6"/>
    <x v="2"/>
    <s v="musical"/>
    <x v="1683"/>
    <d v="2016-04-20T15:11:1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.0085714285714287"/>
    <n v="88.25"/>
    <x v="2"/>
    <s v="plays"/>
    <x v="1684"/>
    <d v="2014-07-20T2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.1085714285714285"/>
    <n v="58.787878787878789"/>
    <x v="2"/>
    <s v="plays"/>
    <x v="1685"/>
    <d v="2016-10-19T20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.0742857142857143"/>
    <n v="62.666666666666664"/>
    <x v="2"/>
    <s v="plays"/>
    <x v="1686"/>
    <d v="2016-06-05T2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.0257142857142858"/>
    <n v="132.96296296296296"/>
    <x v="2"/>
    <s v="plays"/>
    <x v="1687"/>
    <d v="2015-03-31T06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.0851428571428572"/>
    <n v="75.959999999999994"/>
    <x v="2"/>
    <s v="musical"/>
    <x v="1688"/>
    <d v="2014-12-01T14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.0454285714285714"/>
    <n v="79.543478260869563"/>
    <x v="2"/>
    <s v="plays"/>
    <x v="1689"/>
    <d v="2016-01-03T22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x v="0"/>
    <n v="1"/>
    <x v="1"/>
    <s v="theater/plays"/>
    <n v="2.8571428571428571E-3"/>
    <n v="10"/>
    <x v="2"/>
    <s v="plays"/>
    <x v="1690"/>
    <d v="2014-09-11T06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x v="0"/>
    <n v="4"/>
    <x v="1"/>
    <s v="theater/plays"/>
    <n v="8.2857142857142851E-3"/>
    <n v="7.25"/>
    <x v="2"/>
    <s v="plays"/>
    <x v="1691"/>
    <d v="2016-04-15T10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x v="0"/>
    <n v="6"/>
    <x v="1"/>
    <s v="theater/plays"/>
    <n v="0.22142857142857142"/>
    <n v="129.16666666666666"/>
    <x v="2"/>
    <s v="plays"/>
    <x v="1692"/>
    <d v="2015-11-25T17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x v="0"/>
    <n v="2"/>
    <x v="1"/>
    <s v="theater/plays"/>
    <n v="1.0571428571428572E-2"/>
    <n v="18.5"/>
    <x v="2"/>
    <s v="plays"/>
    <x v="1693"/>
    <d v="2015-05-08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x v="0"/>
    <n v="6"/>
    <x v="1"/>
    <s v="theater/plays"/>
    <n v="0.21685714285714286"/>
    <n v="126.5"/>
    <x v="2"/>
    <s v="plays"/>
    <x v="1694"/>
    <d v="2016-01-14T12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x v="0"/>
    <n v="1"/>
    <x v="1"/>
    <s v="theater/plays"/>
    <n v="2.8571428571428571E-3"/>
    <n v="10"/>
    <x v="2"/>
    <s v="plays"/>
    <x v="1695"/>
    <d v="2015-03-23T21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x v="0"/>
    <n v="5"/>
    <x v="1"/>
    <s v="theater/plays"/>
    <n v="0.11428571428571428"/>
    <n v="80"/>
    <x v="2"/>
    <s v="plays"/>
    <x v="1696"/>
    <d v="2017-02-28T02:51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x v="0"/>
    <n v="4"/>
    <x v="1"/>
    <s v="theater/musical"/>
    <n v="3.267605633802817E-2"/>
    <n v="29"/>
    <x v="2"/>
    <s v="musical"/>
    <x v="1697"/>
    <d v="2015-06-15T13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.151388888888889"/>
    <n v="105.04629629629629"/>
    <x v="7"/>
    <s v="nonfiction"/>
    <x v="1698"/>
    <d v="2013-11-20T22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x v="0"/>
    <n v="2"/>
    <x v="1"/>
    <s v="games/video games"/>
    <n v="7.2222222222222219E-3"/>
    <n v="13"/>
    <x v="0"/>
    <s v="video games"/>
    <x v="1699"/>
    <d v="2011-07-16T11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.0273469387755103"/>
    <n v="67.419642857142861"/>
    <x v="4"/>
    <s v="classical music"/>
    <x v="1700"/>
    <d v="2012-03-21T14:48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.5248648648648651"/>
    <n v="55.607142857142854"/>
    <x v="4"/>
    <s v="rock"/>
    <x v="1701"/>
    <d v="2016-12-03T11:03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x v="0"/>
    <n v="1"/>
    <x v="1"/>
    <s v="music/indie rock"/>
    <n v="8.0000000000000002E-3"/>
    <n v="30"/>
    <x v="4"/>
    <s v="indie rock"/>
    <x v="1702"/>
    <d v="2012-01-14T00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x v="1"/>
    <n v="71"/>
    <x v="0"/>
    <s v="photography/photobooks"/>
    <n v="1.0789146666666667"/>
    <n v="56.98492957746479"/>
    <x v="6"/>
    <s v="photobooks"/>
    <x v="1703"/>
    <d v="2016-10-23T02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.0666666666666667"/>
    <n v="74.074074074074076"/>
    <x v="2"/>
    <s v="spaces"/>
    <x v="1704"/>
    <d v="2015-06-13T18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x v="0"/>
    <n v="4"/>
    <x v="1"/>
    <s v="theater/musical"/>
    <n v="4.0266666666666666E-2"/>
    <n v="37.75"/>
    <x v="2"/>
    <s v="musical"/>
    <x v="1705"/>
    <d v="2016-08-16T12:07:4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.0813333333333333"/>
    <n v="46.609195402298852"/>
    <x v="2"/>
    <s v="plays"/>
    <x v="1706"/>
    <d v="2014-09-20T2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x v="0"/>
    <n v="4"/>
    <x v="1"/>
    <s v="theater/plays"/>
    <n v="2.5333333333333333E-2"/>
    <n v="23.75"/>
    <x v="2"/>
    <s v="plays"/>
    <x v="1707"/>
    <d v="2016-03-31T21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x v="0"/>
    <n v="2"/>
    <x v="1"/>
    <s v="publishing/fiction"/>
    <n v="8.5129023676509714E-3"/>
    <n v="16"/>
    <x v="7"/>
    <s v="fiction"/>
    <x v="1708"/>
    <d v="2015-05-10T17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x v="0"/>
    <n v="8"/>
    <x v="1"/>
    <s v="music/indie rock"/>
    <n v="2.9894179894179893E-2"/>
    <n v="14.125"/>
    <x v="4"/>
    <s v="indie rock"/>
    <x v="1709"/>
    <d v="2012-10-30T01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.0058763157894737"/>
    <n v="47.189259259259259"/>
    <x v="4"/>
    <s v="pop"/>
    <x v="1710"/>
    <d v="2014-05-23T10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.0526894736842105"/>
    <n v="114.29199999999999"/>
    <x v="2"/>
    <s v="plays"/>
    <x v="1711"/>
    <d v="2015-10-25T18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x v="0"/>
    <n v="22"/>
    <x v="1"/>
    <s v="technology/web"/>
    <n v="0.36589147286821705"/>
    <n v="64.36363636363636"/>
    <x v="1"/>
    <s v="web"/>
    <x v="1712"/>
    <d v="2014-10-19T10:26: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.3862051149573753"/>
    <n v="116.65217391304348"/>
    <x v="2"/>
    <s v="plays"/>
    <x v="1713"/>
    <d v="2015-07-30T06:30: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x v="0"/>
    <n v="10"/>
    <x v="1"/>
    <s v="music/jazz"/>
    <n v="5.0256410256410255E-2"/>
    <n v="19.600000000000001"/>
    <x v="4"/>
    <s v="jazz"/>
    <x v="1714"/>
    <d v="2014-12-01T16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x v="0"/>
    <n v="46"/>
    <x v="1"/>
    <s v="theater/musical"/>
    <n v="0.52794871794871789"/>
    <n v="44.760869565217391"/>
    <x v="2"/>
    <s v="musical"/>
    <x v="1715"/>
    <d v="2016-02-02T08:58:4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.007161125319693"/>
    <n v="53.945205479452056"/>
    <x v="2"/>
    <s v="spaces"/>
    <x v="1716"/>
    <d v="2014-06-20T16:01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.8665822784810127"/>
    <n v="41.782287822878232"/>
    <x v="0"/>
    <s v="tabletop games"/>
    <x v="1717"/>
    <d v="2016-05-07T16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.0977744436109027"/>
    <n v="93.40425531914893"/>
    <x v="5"/>
    <s v="television"/>
    <x v="1718"/>
    <d v="2016-07-28T23:35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.0129975"/>
    <n v="76.45264150943396"/>
    <x v="5"/>
    <s v="television"/>
    <x v="1719"/>
    <d v="2014-08-21T01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.0001249999999999"/>
    <n v="40.005000000000003"/>
    <x v="5"/>
    <s v="shorts"/>
    <x v="1720"/>
    <d v="2011-10-09T13:41:01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x v="0"/>
    <n v="0"/>
    <x v="1"/>
    <s v="film &amp; video/science fiction"/>
    <n v="0"/>
    <e v="#DIV/0!"/>
    <x v="5"/>
    <s v="science fiction"/>
    <x v="1721"/>
    <d v="2015-05-15T16:17:2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x v="0"/>
    <n v="7"/>
    <x v="1"/>
    <s v="film &amp; video/drama"/>
    <n v="2.75E-2"/>
    <n v="15.714285714285714"/>
    <x v="5"/>
    <s v="drama"/>
    <x v="1722"/>
    <d v="2015-02-27T13:49:0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.56"/>
    <n v="55.221238938053098"/>
    <x v="5"/>
    <s v="documentary"/>
    <x v="1723"/>
    <d v="2012-04-05T00:59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.476"/>
    <n v="95.225806451612897"/>
    <x v="5"/>
    <s v="documentary"/>
    <x v="1724"/>
    <d v="2012-04-27T18:57:5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.3640000000000001"/>
    <n v="160.47058823529412"/>
    <x v="5"/>
    <s v="documentary"/>
    <x v="1725"/>
    <d v="2015-03-22T02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.415"/>
    <n v="115.51020408163265"/>
    <x v="5"/>
    <s v="documentary"/>
    <x v="1726"/>
    <d v="2016-01-23T11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"/>
    <n v="129.03225806451613"/>
    <x v="2"/>
    <s v="plays"/>
    <x v="1727"/>
    <d v="2016-12-17T00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.3065"/>
    <n v="43.55"/>
    <x v="7"/>
    <s v="nonfiction"/>
    <x v="1728"/>
    <d v="2012-09-18T22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x v="0"/>
    <n v="0"/>
    <x v="1"/>
    <s v="publishing/fiction"/>
    <n v="0"/>
    <e v="#DIV/0!"/>
    <x v="7"/>
    <s v="fiction"/>
    <x v="1729"/>
    <d v="2015-02-16T12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x v="0"/>
    <n v="52"/>
    <x v="1"/>
    <s v="publishing/fiction"/>
    <n v="0.41399999999999998"/>
    <n v="31.846153846153847"/>
    <x v="7"/>
    <s v="fiction"/>
    <x v="1730"/>
    <d v="2013-12-26T17:54:5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.05125"/>
    <n v="73.771929824561397"/>
    <x v="4"/>
    <s v="rock"/>
    <x v="1731"/>
    <d v="2017-02-28T2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.03775"/>
    <n v="79.82692307692308"/>
    <x v="4"/>
    <s v="rock"/>
    <x v="1732"/>
    <d v="2014-01-19T14:00:3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.07"/>
    <n v="99.534883720930239"/>
    <x v="4"/>
    <s v="rock"/>
    <x v="1733"/>
    <d v="2014-11-01T16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.1990000000000001"/>
    <n v="41.704347826086959"/>
    <x v="4"/>
    <s v="metal"/>
    <x v="1734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.55175"/>
    <n v="46.669172932330824"/>
    <x v="4"/>
    <s v="metal"/>
    <x v="1735"/>
    <d v="2016-04-2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.0467500000000001"/>
    <n v="42.724489795918366"/>
    <x v="4"/>
    <s v="metal"/>
    <x v="1736"/>
    <d v="2015-06-03T18:00:00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x v="0"/>
    <n v="8"/>
    <x v="1"/>
    <s v="technology/wearables"/>
    <n v="0.12"/>
    <n v="60"/>
    <x v="1"/>
    <s v="wearables"/>
    <x v="1737"/>
    <d v="2016-03-12T13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x v="0"/>
    <n v="5"/>
    <x v="1"/>
    <s v="technology/wearables"/>
    <n v="1.6250000000000001E-2"/>
    <n v="13"/>
    <x v="1"/>
    <s v="wearables"/>
    <x v="1738"/>
    <d v="2014-07-27T09:27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x v="0"/>
    <n v="8"/>
    <x v="1"/>
    <s v="technology/wearables"/>
    <n v="5.8500000000000003E-2"/>
    <n v="29.25"/>
    <x v="1"/>
    <s v="wearables"/>
    <x v="1739"/>
    <d v="2014-12-12T01:11:0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x v="0"/>
    <n v="0"/>
    <x v="1"/>
    <s v="journalism/audio"/>
    <n v="0"/>
    <e v="#DIV/0!"/>
    <x v="8"/>
    <s v="audio"/>
    <x v="1740"/>
    <d v="2016-05-01T19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x v="0"/>
    <n v="10"/>
    <x v="1"/>
    <s v="games/video games"/>
    <n v="2.5000000000000001E-2"/>
    <n v="10"/>
    <x v="0"/>
    <s v="video games"/>
    <x v="1741"/>
    <d v="2016-02-13T20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x v="0"/>
    <n v="0"/>
    <x v="1"/>
    <s v="games/mobile games"/>
    <n v="0"/>
    <e v="#DIV/0!"/>
    <x v="0"/>
    <s v="mobile games"/>
    <x v="1742"/>
    <d v="2015-02-16T18:08:47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x v="0"/>
    <n v="138"/>
    <x v="0"/>
    <s v="photography/photobooks"/>
    <n v="2.80375"/>
    <n v="81.268115942028984"/>
    <x v="6"/>
    <s v="photobooks"/>
    <x v="1743"/>
    <d v="2016-03-31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x v="1"/>
    <n v="54"/>
    <x v="0"/>
    <s v="music/rock"/>
    <n v="1.0349999999999999"/>
    <n v="76.666666666666671"/>
    <x v="4"/>
    <s v="rock"/>
    <x v="1744"/>
    <d v="2014-08-31T11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.0044999999999999"/>
    <n v="65.868852459016395"/>
    <x v="2"/>
    <s v="plays"/>
    <x v="1745"/>
    <d v="2016-08-09T22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0"/>
    <n v="109"/>
    <x v="0"/>
    <s v="music/rock"/>
    <n v="1.7132499999999999"/>
    <n v="62.871559633027523"/>
    <x v="4"/>
    <s v="rock"/>
    <x v="1746"/>
    <d v="2017-01-14T19:35: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.36625"/>
    <n v="70.064102564102569"/>
    <x v="4"/>
    <s v="rock"/>
    <x v="1747"/>
    <d v="2015-06-02T22:3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.0257499999999999"/>
    <n v="62.166666666666664"/>
    <x v="4"/>
    <s v="rock"/>
    <x v="1748"/>
    <d v="2013-07-25T19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x v="0"/>
    <n v="0"/>
    <x v="1"/>
    <s v="publishing/translations"/>
    <n v="0"/>
    <e v="#DIV/0!"/>
    <x v="7"/>
    <s v="translations"/>
    <x v="1749"/>
    <d v="2014-12-31T22:12: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.085175"/>
    <n v="28.937999999999999"/>
    <x v="7"/>
    <s v="radio &amp; podcasts"/>
    <x v="1750"/>
    <d v="2013-04-10T09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x v="0"/>
    <n v="2"/>
    <x v="1"/>
    <s v="publishing/fiction"/>
    <n v="7.4999999999999997E-3"/>
    <n v="15"/>
    <x v="7"/>
    <s v="fiction"/>
    <x v="1751"/>
    <d v="2011-06-18T15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.3242499999999999"/>
    <n v="48.154545454545456"/>
    <x v="6"/>
    <s v="photobooks"/>
    <x v="1752"/>
    <d v="2016-05-23T16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x v="0"/>
    <n v="0"/>
    <x v="1"/>
    <s v="publishing/art books"/>
    <n v="0"/>
    <e v="#DIV/0!"/>
    <x v="7"/>
    <s v="art books"/>
    <x v="1753"/>
    <d v="2009-12-01T18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x v="0"/>
    <n v="1"/>
    <x v="1"/>
    <s v="publishing/art books"/>
    <n v="2.5000000000000001E-2"/>
    <n v="100"/>
    <x v="7"/>
    <s v="art books"/>
    <x v="1754"/>
    <d v="2011-06-08T11:31: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.00925"/>
    <n v="45.875"/>
    <x v="4"/>
    <s v="rock"/>
    <x v="1755"/>
    <d v="2014-06-17T11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.6524999999999999"/>
    <n v="84.206349206349202"/>
    <x v="4"/>
    <s v="rock"/>
    <x v="1756"/>
    <d v="2012-03-02T00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.0162500000000001"/>
    <n v="86.489361702127653"/>
    <x v="4"/>
    <s v="rock"/>
    <x v="1757"/>
    <d v="2011-09-24T02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0.443"/>
    <n v="253.14285714285714"/>
    <x v="4"/>
    <s v="faith"/>
    <x v="1758"/>
    <d v="2017-04-09T05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x v="0"/>
    <n v="3"/>
    <x v="1"/>
    <s v="music/faith"/>
    <n v="8.7500000000000008E-3"/>
    <n v="11.666666666666666"/>
    <x v="4"/>
    <s v="faith"/>
    <x v="175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x v="0"/>
    <n v="8"/>
    <x v="1"/>
    <s v="music/faith"/>
    <n v="5.6250000000000001E-2"/>
    <n v="28.125"/>
    <x v="4"/>
    <s v="faith"/>
    <x v="1760"/>
    <d v="2014-11-09T13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x v="0"/>
    <n v="0"/>
    <x v="1"/>
    <s v="music/faith"/>
    <n v="0"/>
    <e v="#DIV/0!"/>
    <x v="4"/>
    <s v="faith"/>
    <x v="1761"/>
    <d v="2016-01-15T23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x v="0"/>
    <n v="15"/>
    <x v="1"/>
    <s v="music/faith"/>
    <n v="0.21249999999999999"/>
    <n v="56.666666666666664"/>
    <x v="4"/>
    <s v="faith"/>
    <x v="1762"/>
    <d v="2015-07-20T16:46:32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x v="1"/>
    <n v="6"/>
    <x v="1"/>
    <s v="photography/photobooks"/>
    <n v="1.7457500000000001E-2"/>
    <n v="11.638333333333334"/>
    <x v="6"/>
    <s v="photobooks"/>
    <x v="1763"/>
    <d v="2014-11-11T15:13:2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.4660000000000002"/>
    <n v="29.310782241014799"/>
    <x v="1"/>
    <s v="hardware"/>
    <x v="1764"/>
    <d v="2013-07-13T15:35: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.8535000000000004"/>
    <n v="222.99047619047619"/>
    <x v="1"/>
    <s v="hardware"/>
    <x v="1765"/>
    <d v="2012-08-12T21:00:00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x v="0"/>
    <n v="49"/>
    <x v="0"/>
    <s v="technology/hardware"/>
    <n v="1.4804999999999999"/>
    <n v="120.85714285714286"/>
    <x v="1"/>
    <s v="hardware"/>
    <x v="1766"/>
    <d v="2016-05-15T11:35: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.0069999999999999"/>
    <n v="115.08571428571429"/>
    <x v="4"/>
    <s v="indie rock"/>
    <x v="1767"/>
    <d v="2011-12-13T22:59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.06525"/>
    <n v="106.52500000000001"/>
    <x v="4"/>
    <s v="indie rock"/>
    <x v="1768"/>
    <d v="2015-07-05T11:00:1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.0607500000000001"/>
    <n v="90.276595744680847"/>
    <x v="4"/>
    <s v="rock"/>
    <x v="1769"/>
    <d v="2015-06-21T23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.0297499999999999"/>
    <n v="65.38095238095238"/>
    <x v="4"/>
    <s v="rock"/>
    <x v="1770"/>
    <d v="2016-05-05T07:01:4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.0418124999999998"/>
    <n v="39.066920943134534"/>
    <x v="4"/>
    <s v="electronic music"/>
    <x v="1771"/>
    <d v="2012-11-01T14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.11425"/>
    <n v="61.902777777777779"/>
    <x v="4"/>
    <s v="electronic music"/>
    <x v="1772"/>
    <d v="2012-04-14T11:36:00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x v="0"/>
    <n v="79"/>
    <x v="0"/>
    <s v="games/tabletop games"/>
    <n v="1.3740000000000001"/>
    <n v="69.569620253164558"/>
    <x v="0"/>
    <s v="tabletop games"/>
    <x v="1773"/>
    <d v="2017-03-10T08:55: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.47025"/>
    <n v="53.475252525252522"/>
    <x v="0"/>
    <s v="tabletop games"/>
    <x v="1774"/>
    <d v="2014-02-21T12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.0195000000000001"/>
    <n v="60.865671641791046"/>
    <x v="3"/>
    <s v="small batch"/>
    <x v="1775"/>
    <d v="2014-11-05T11:34:0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x v="0"/>
    <n v="0"/>
    <x v="1"/>
    <s v="technology/web"/>
    <n v="0"/>
    <e v="#DIV/0!"/>
    <x v="1"/>
    <s v="web"/>
    <x v="1776"/>
    <d v="2015-07-02T15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.1291099999999998"/>
    <n v="47.541473684210523"/>
    <x v="4"/>
    <s v="indie rock"/>
    <x v="1777"/>
    <d v="2012-04-30T09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.127715"/>
    <n v="80.551071428571419"/>
    <x v="4"/>
    <s v="indie rock"/>
    <x v="1778"/>
    <d v="2011-08-05T15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.0262500000000001"/>
    <n v="47.676470588235297"/>
    <x v="4"/>
    <s v="indie rock"/>
    <x v="1779"/>
    <d v="2012-12-31T12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.1294999999999999"/>
    <n v="136.90909090909091"/>
    <x v="4"/>
    <s v="classical music"/>
    <x v="1780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.02125"/>
    <n v="57.535211267605632"/>
    <x v="4"/>
    <s v="classical music"/>
    <x v="1781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.0724974999999999"/>
    <n v="52.962839506172834"/>
    <x v="4"/>
    <s v="classical music"/>
    <x v="1782"/>
    <d v="2015-08-20T05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.26125"/>
    <n v="84.083333333333329"/>
    <x v="4"/>
    <s v="classical music"/>
    <x v="1783"/>
    <d v="2012-08-16T14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x v="0"/>
    <n v="4"/>
    <x v="1"/>
    <s v="publishing/children's books"/>
    <n v="1.125E-2"/>
    <n v="11.25"/>
    <x v="7"/>
    <s v="children's books"/>
    <x v="178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x v="0"/>
    <n v="0"/>
    <x v="1"/>
    <s v="publishing/children's books"/>
    <n v="0"/>
    <e v="#DIV/0!"/>
    <x v="7"/>
    <s v="children's books"/>
    <x v="1785"/>
    <d v="2012-10-28T07:53:48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x v="0"/>
    <n v="3"/>
    <x v="1"/>
    <s v="publishing/children's books"/>
    <n v="8.5000000000000006E-3"/>
    <n v="11.333333333333334"/>
    <x v="7"/>
    <s v="children's books"/>
    <x v="1786"/>
    <d v="2015-08-16T17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x v="0"/>
    <n v="13"/>
    <x v="1"/>
    <s v="publishing/children's books"/>
    <n v="0.14249999999999999"/>
    <n v="43.846153846153847"/>
    <x v="7"/>
    <s v="children's books"/>
    <x v="1787"/>
    <d v="2013-03-07T21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x v="0"/>
    <n v="9"/>
    <x v="1"/>
    <s v="theater/plays"/>
    <n v="6.6500000000000004E-2"/>
    <n v="29.555555555555557"/>
    <x v="2"/>
    <s v="plays"/>
    <x v="1788"/>
    <d v="2016-06-19T13:12:5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.0137499999999999"/>
    <n v="126.71875"/>
    <x v="2"/>
    <s v="musical"/>
    <x v="1789"/>
    <d v="2015-01-30T10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1"/>
    <n v="97"/>
    <x v="0"/>
    <s v="theater/spaces"/>
    <n v="1.28925"/>
    <n v="53.164948453608247"/>
    <x v="2"/>
    <s v="spaces"/>
    <x v="1790"/>
    <d v="2015-09-23T07:25:5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.1712499999999999"/>
    <n v="85.181818181818187"/>
    <x v="2"/>
    <s v="spaces"/>
    <x v="1791"/>
    <d v="2015-02-10T10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.3270650000000002"/>
    <n v="82.941562500000003"/>
    <x v="2"/>
    <s v="spaces"/>
    <x v="1792"/>
    <d v="2014-08-21T21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x v="0"/>
    <n v="17"/>
    <x v="1"/>
    <s v="theater/spaces"/>
    <n v="0.22750000000000001"/>
    <n v="53.529411764705884"/>
    <x v="2"/>
    <s v="spaces"/>
    <x v="1793"/>
    <d v="2014-05-31T21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x v="0"/>
    <n v="5"/>
    <x v="1"/>
    <s v="theater/spaces"/>
    <n v="0.29625000000000001"/>
    <n v="237"/>
    <x v="2"/>
    <s v="spaces"/>
    <x v="1794"/>
    <d v="2015-02-02T20:00:00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.01"/>
    <n v="98.536585365853654"/>
    <x v="2"/>
    <s v="plays"/>
    <x v="1795"/>
    <d v="2014-07-18T23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.2715000000000001"/>
    <n v="80.730158730158735"/>
    <x v="2"/>
    <s v="plays"/>
    <x v="1796"/>
    <d v="2014-07-06T20:00:0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x v="0"/>
    <n v="0"/>
    <x v="1"/>
    <s v="theater/musical"/>
    <n v="0"/>
    <e v="#DIV/0!"/>
    <x v="2"/>
    <s v="musical"/>
    <x v="1797"/>
    <d v="2016-12-08T22:37:5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.2625"/>
    <n v="53.723404255319146"/>
    <x v="2"/>
    <s v="plays"/>
    <x v="1798"/>
    <d v="2014-08-08T13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.0342499999999999"/>
    <n v="36.610619469026545"/>
    <x v="2"/>
    <s v="plays"/>
    <x v="1799"/>
    <d v="2015-07-05T10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.0039275000000001"/>
    <n v="34.91921739130435"/>
    <x v="2"/>
    <s v="plays"/>
    <x v="1800"/>
    <d v="2017-02-01T17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.0740000000000001"/>
    <n v="204.57142857142858"/>
    <x v="2"/>
    <s v="plays"/>
    <x v="1801"/>
    <d v="2016-09-14T1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.0202500000000001"/>
    <n v="204.05"/>
    <x v="2"/>
    <s v="plays"/>
    <x v="1802"/>
    <d v="2015-07-31T14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.1000000000000001"/>
    <n v="49.438202247191015"/>
    <x v="2"/>
    <s v="plays"/>
    <x v="1803"/>
    <d v="2016-05-06T01:17:2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.0625"/>
    <n v="184.78260869565219"/>
    <x v="2"/>
    <s v="plays"/>
    <x v="1804"/>
    <d v="2017-02-24T19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.0225"/>
    <n v="85.208333333333329"/>
    <x v="2"/>
    <s v="plays"/>
    <x v="1805"/>
    <d v="2015-03-10T21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.1107499999999999"/>
    <n v="68.353846153846149"/>
    <x v="2"/>
    <s v="plays"/>
    <x v="1806"/>
    <d v="2014-11-21T1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.196"/>
    <n v="159.46666666666667"/>
    <x v="2"/>
    <s v="plays"/>
    <x v="1807"/>
    <d v="2015-04-23T12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.00875"/>
    <n v="72.053571428571431"/>
    <x v="2"/>
    <s v="plays"/>
    <x v="1808"/>
    <d v="2014-05-23T14:01:4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.054"/>
    <n v="136"/>
    <x v="2"/>
    <s v="plays"/>
    <x v="1809"/>
    <d v="2016-03-15T21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"/>
    <n v="307.69230769230768"/>
    <x v="2"/>
    <s v="plays"/>
    <x v="1810"/>
    <d v="2014-07-04T05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.1365000000000001"/>
    <n v="56.825000000000003"/>
    <x v="2"/>
    <s v="plays"/>
    <x v="1811"/>
    <d v="2016-09-25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.2749999999999999"/>
    <n v="82.258064516129039"/>
    <x v="2"/>
    <s v="plays"/>
    <x v="1812"/>
    <d v="2015-05-26T09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.0004999999999999"/>
    <n v="81.673469387755105"/>
    <x v="2"/>
    <s v="plays"/>
    <x v="1813"/>
    <d v="2016-05-17T15:27:5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.0182500000000001"/>
    <n v="84.854166666666671"/>
    <x v="2"/>
    <s v="plays"/>
    <x v="1814"/>
    <d v="2014-08-16T10:00:5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.13625"/>
    <n v="39.868421052631582"/>
    <x v="2"/>
    <s v="plays"/>
    <x v="1815"/>
    <d v="2014-11-05T06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.00125"/>
    <n v="121.36363636363636"/>
    <x v="2"/>
    <s v="plays"/>
    <x v="1816"/>
    <d v="2015-01-11T14:53: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.0075000000000001"/>
    <n v="310"/>
    <x v="2"/>
    <s v="plays"/>
    <x v="1817"/>
    <d v="2015-05-09T14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x v="0"/>
    <n v="8"/>
    <x v="1"/>
    <s v="theater/plays"/>
    <n v="0.20125000000000001"/>
    <n v="100.625"/>
    <x v="2"/>
    <s v="plays"/>
    <x v="1818"/>
    <d v="2016-07-17T04:47:4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.1024425000000002"/>
    <n v="50.111022727272733"/>
    <x v="2"/>
    <s v="musical"/>
    <x v="1819"/>
    <d v="2015-08-25T20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.0765274999999999"/>
    <n v="74.243275862068955"/>
    <x v="2"/>
    <s v="musical"/>
    <x v="1820"/>
    <d v="2014-06-12T11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x v="0"/>
    <n v="1"/>
    <x v="1"/>
    <s v="theater/plays"/>
    <n v="6.2500000000000003E-3"/>
    <n v="25"/>
    <x v="2"/>
    <s v="plays"/>
    <x v="1821"/>
    <d v="2016-04-08T12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x v="0"/>
    <n v="0"/>
    <x v="1"/>
    <s v="theater/plays"/>
    <n v="0"/>
    <e v="#DIV/0!"/>
    <x v="2"/>
    <s v="plays"/>
    <x v="1822"/>
    <d v="2015-12-04T10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x v="0"/>
    <n v="4"/>
    <x v="1"/>
    <s v="theater/plays"/>
    <n v="6.7499999999999999E-3"/>
    <n v="6.75"/>
    <x v="2"/>
    <s v="plays"/>
    <x v="1823"/>
    <d v="2014-08-12T16:50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x v="0"/>
    <n v="6"/>
    <x v="1"/>
    <s v="theater/spaces"/>
    <n v="0.11579206701157921"/>
    <n v="78.333333333333329"/>
    <x v="2"/>
    <s v="spaces"/>
    <x v="1824"/>
    <d v="2015-05-05T12:48:0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x v="0"/>
    <n v="2"/>
    <x v="1"/>
    <s v="theater/spaces"/>
    <n v="2.6829268292682929E-3"/>
    <n v="5.5"/>
    <x v="2"/>
    <s v="spaces"/>
    <x v="1825"/>
    <d v="2015-06-11T21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0.15731707317073171"/>
    <n v="53.75"/>
    <x v="2"/>
    <s v="plays"/>
    <x v="1826"/>
    <d v="2017-04-08T06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x v="0"/>
    <n v="6"/>
    <x v="1"/>
    <s v="games/mobile games"/>
    <n v="6.4439140811455853E-2"/>
    <n v="45"/>
    <x v="0"/>
    <s v="mobile games"/>
    <x v="1827"/>
    <d v="2015-12-19T10:07:0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x v="1"/>
    <n v="25"/>
    <x v="1"/>
    <s v="photography/photobooks"/>
    <n v="0.21309523809523809"/>
    <n v="35.799999999999997"/>
    <x v="6"/>
    <s v="photobooks"/>
    <x v="1828"/>
    <d v="2014-10-23T17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.2692857142857144"/>
    <n v="59.233333333333334"/>
    <x v="4"/>
    <s v="rock"/>
    <x v="1829"/>
    <d v="2013-09-09T21:5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x v="0"/>
    <n v="0"/>
    <x v="1"/>
    <s v="technology/web"/>
    <n v="0"/>
    <e v="#DIV/0!"/>
    <x v="1"/>
    <s v="web"/>
    <x v="1830"/>
    <d v="2015-10-28T20:53:4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0"/>
    <n v="41"/>
    <x v="0"/>
    <s v="theater/spaces"/>
    <n v="1.0071428571428571"/>
    <n v="103.17073170731707"/>
    <x v="2"/>
    <s v="spaces"/>
    <x v="1831"/>
    <d v="2015-07-20T16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.1416238095238094"/>
    <n v="77.335806451612896"/>
    <x v="2"/>
    <s v="plays"/>
    <x v="1832"/>
    <d v="2013-05-06T10:51:1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x v="0"/>
    <n v="1"/>
    <x v="1"/>
    <s v="publishing/fiction"/>
    <n v="1.1655011655011655E-3"/>
    <n v="5"/>
    <x v="7"/>
    <s v="fiction"/>
    <x v="1833"/>
    <d v="2013-08-15T04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x v="0"/>
    <n v="16"/>
    <x v="1"/>
    <s v="photography/nature"/>
    <n v="0.49186046511627907"/>
    <n v="132.1875"/>
    <x v="6"/>
    <s v="nature"/>
    <x v="1834"/>
    <d v="2014-09-30T21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.0720930232558139"/>
    <n v="100.21739130434783"/>
    <x v="2"/>
    <s v="plays"/>
    <x v="1835"/>
    <d v="2014-07-01T17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.0254767441860466"/>
    <n v="49.545505617977533"/>
    <x v="2"/>
    <s v="plays"/>
    <x v="1836"/>
    <d v="2016-05-04T17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x v="0"/>
    <n v="0"/>
    <x v="1"/>
    <s v="journalism/audio"/>
    <n v="0"/>
    <e v="#DIV/0!"/>
    <x v="8"/>
    <s v="audio"/>
    <x v="1837"/>
    <d v="2016-06-06T14:09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x v="0"/>
    <n v="1"/>
    <x v="1"/>
    <s v="film &amp; video/drama"/>
    <n v="2.2727272727272726E-3"/>
    <n v="10"/>
    <x v="5"/>
    <s v="drama"/>
    <x v="1838"/>
    <d v="2016-02-17T17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.0968181818181819"/>
    <n v="74.246153846153845"/>
    <x v="4"/>
    <s v="rock"/>
    <x v="1839"/>
    <d v="2016-07-05T14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x v="0"/>
    <n v="9"/>
    <x v="1"/>
    <s v="publishing/translations"/>
    <n v="0.18181818181818182"/>
    <n v="88.888888888888886"/>
    <x v="7"/>
    <s v="translations"/>
    <x v="1840"/>
    <d v="2015-08-16T10:13: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.0258775877587758"/>
    <n v="77.271186440677965"/>
    <x v="7"/>
    <s v="nonfiction"/>
    <x v="1841"/>
    <d v="2013-02-24T15:04:32"/>
  </r>
  <r>
    <n v="497"/>
    <s v="Galaxy Probe Kids"/>
    <s v="live-action/animated series pilot."/>
    <n v="4480"/>
    <n v="30"/>
    <x v="1"/>
    <x v="0"/>
    <s v="USD"/>
    <n v="1419483600"/>
    <n v="1414889665"/>
    <x v="0"/>
    <n v="3"/>
    <x v="1"/>
    <s v="film &amp; video/animation"/>
    <n v="6.6964285714285711E-3"/>
    <n v="10"/>
    <x v="5"/>
    <s v="animation"/>
    <x v="1842"/>
    <d v="2014-12-24T2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.0329622222222221"/>
    <n v="43.040092592592593"/>
    <x v="5"/>
    <s v="shorts"/>
    <x v="1843"/>
    <d v="2014-03-22T18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.0049377777777779"/>
    <n v="167.48962962962963"/>
    <x v="5"/>
    <s v="shorts"/>
    <x v="1844"/>
    <d v="2010-06-09T13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x v="0"/>
    <n v="9"/>
    <x v="1"/>
    <s v="film &amp; video/science fiction"/>
    <n v="7.5111111111111115E-2"/>
    <n v="37.555555555555557"/>
    <x v="5"/>
    <s v="science fiction"/>
    <x v="1845"/>
    <d v="2015-08-11T07:00:5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.0668444444444445"/>
    <n v="28.576190476190476"/>
    <x v="5"/>
    <s v="documentary"/>
    <x v="1846"/>
    <d v="2011-02-02T01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x v="0"/>
    <n v="1"/>
    <x v="1"/>
    <s v="technology/web"/>
    <n v="5.5555555555555558E-3"/>
    <n v="25"/>
    <x v="1"/>
    <s v="web"/>
    <x v="1847"/>
    <d v="2015-10-28T19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x v="0"/>
    <n v="43"/>
    <x v="0"/>
    <s v="music/rock"/>
    <n v="1"/>
    <n v="104.65116279069767"/>
    <x v="4"/>
    <s v="rock"/>
    <x v="1848"/>
    <d v="2014-12-21T22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x v="0"/>
    <n v="2"/>
    <x v="1"/>
    <s v="music/jazz"/>
    <n v="2.2444444444444444E-2"/>
    <n v="50.5"/>
    <x v="4"/>
    <s v="jazz"/>
    <x v="1849"/>
    <d v="2016-09-16T17:10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.1236044444444444"/>
    <n v="23.963127962085309"/>
    <x v="4"/>
    <s v="electronic music"/>
    <x v="1850"/>
    <d v="2013-01-07T02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x v="0"/>
    <n v="3"/>
    <x v="1"/>
    <s v="games/video games"/>
    <n v="2.4222222222222221E-2"/>
    <n v="36.333333333333336"/>
    <x v="0"/>
    <s v="video games"/>
    <x v="1851"/>
    <d v="2014-04-04T20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x v="0"/>
    <n v="2"/>
    <x v="1"/>
    <s v="publishing/translations"/>
    <n v="1.2222222222222223E-2"/>
    <n v="27.5"/>
    <x v="7"/>
    <s v="translations"/>
    <x v="1852"/>
    <d v="2015-09-15T05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.0355555555555556"/>
    <n v="53.5632183908046"/>
    <x v="4"/>
    <s v="rock"/>
    <x v="1853"/>
    <d v="2011-06-11T22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.0066666666666666"/>
    <n v="64.714285714285708"/>
    <x v="4"/>
    <s v="pop"/>
    <x v="1854"/>
    <d v="2013-11-24T06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x v="0"/>
    <n v="1"/>
    <x v="1"/>
    <s v="music/faith"/>
    <n v="2.2222222222222223E-4"/>
    <n v="1"/>
    <x v="4"/>
    <s v="faith"/>
    <x v="1855"/>
    <d v="2015-05-07T18:52: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.1226666666666667"/>
    <n v="87.103448275862064"/>
    <x v="4"/>
    <s v="rock"/>
    <x v="1856"/>
    <d v="2014-07-24T12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.1997755555555556"/>
    <n v="50.9338679245283"/>
    <x v="4"/>
    <s v="rock"/>
    <x v="1857"/>
    <d v="2014-06-23T10:01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.004"/>
    <n v="74.06557377049181"/>
    <x v="4"/>
    <s v="classical music"/>
    <x v="1858"/>
    <d v="2015-08-14T21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.0024444444444445"/>
    <n v="65.376811594202906"/>
    <x v="2"/>
    <s v="plays"/>
    <x v="1859"/>
    <d v="2015-08-22T14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x v="0"/>
    <n v="0"/>
    <x v="1"/>
    <s v="theater/plays"/>
    <n v="0"/>
    <e v="#DIV/0!"/>
    <x v="2"/>
    <s v="plays"/>
    <x v="1860"/>
    <d v="2016-01-29T17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.1602222222222223"/>
    <n v="50.689320388349515"/>
    <x v="2"/>
    <s v="spaces"/>
    <x v="1861"/>
    <d v="2016-11-21T23:59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.0153333333333334"/>
    <n v="80.15789473684211"/>
    <x v="2"/>
    <s v="plays"/>
    <x v="1862"/>
    <d v="2014-08-12T22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.1602222222222223"/>
    <n v="50.20192307692308"/>
    <x v="2"/>
    <s v="plays"/>
    <x v="1863"/>
    <d v="2016-11-04T07:06:24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x v="1"/>
    <n v="100"/>
    <x v="0"/>
    <s v="theater/plays"/>
    <n v="1.1684444444444444"/>
    <n v="52.58"/>
    <x v="2"/>
    <s v="plays"/>
    <x v="1864"/>
    <d v="2016-03-31T21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0"/>
    <n v="91"/>
    <x v="0"/>
    <s v="theater/plays"/>
    <n v="1.7044444444444444"/>
    <n v="84.285714285714292"/>
    <x v="2"/>
    <s v="plays"/>
    <x v="1865"/>
    <d v="2017-03-04T04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.0144444444444445"/>
    <n v="114.125"/>
    <x v="2"/>
    <s v="plays"/>
    <x v="1866"/>
    <d v="2014-08-29T22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x v="0"/>
    <n v="31"/>
    <x v="0"/>
    <s v="theater/plays"/>
    <n v="1"/>
    <n v="145.16129032258064"/>
    <x v="2"/>
    <s v="plays"/>
    <x v="1867"/>
    <d v="2016-09-03T14:57:09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.0204444444444445"/>
    <n v="72.888888888888886"/>
    <x v="2"/>
    <s v="plays"/>
    <x v="1868"/>
    <d v="2014-11-30T13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.0111111111111111"/>
    <n v="267.64705882352939"/>
    <x v="2"/>
    <s v="musical"/>
    <x v="1869"/>
    <d v="2014-06-11T13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.0966666666666667"/>
    <n v="94.90384615384616"/>
    <x v="2"/>
    <s v="musical"/>
    <x v="1870"/>
    <d v="2014-09-08T15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x v="0"/>
    <n v="1"/>
    <x v="1"/>
    <s v="theater/plays"/>
    <n v="1.1111111111111112E-2"/>
    <n v="50"/>
    <x v="2"/>
    <s v="plays"/>
    <x v="1871"/>
    <d v="2016-09-02T14:24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.1632786885245903"/>
    <n v="50.685714285714283"/>
    <x v="4"/>
    <s v="indie rock"/>
    <x v="1872"/>
    <d v="2012-08-10T16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.0581826105905425"/>
    <n v="64.74666666666667"/>
    <x v="0"/>
    <s v="tabletop games"/>
    <x v="1873"/>
    <d v="2014-01-05T09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.0765217391304347"/>
    <n v="65.15789473684211"/>
    <x v="4"/>
    <s v="electronic music"/>
    <x v="1874"/>
    <d v="2015-02-11T09:23:40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x v="0"/>
    <n v="1"/>
    <x v="1"/>
    <s v="technology/wearables"/>
    <n v="6.0869565217391303E-3"/>
    <n v="28"/>
    <x v="1"/>
    <s v="wearables"/>
    <x v="1875"/>
    <d v="2015-04-18T10:52:0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.2032608695652174"/>
    <n v="48.130434782608695"/>
    <x v="0"/>
    <s v="tabletop games"/>
    <x v="1876"/>
    <d v="2015-08-11T12:31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0"/>
    <n v="50"/>
    <x v="0"/>
    <s v="film &amp; video/documentary"/>
    <n v="1.118936170212766"/>
    <n v="105.18"/>
    <x v="5"/>
    <s v="documentary"/>
    <x v="1877"/>
    <d v="2016-04-17T12:38:0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.2560416666666667"/>
    <n v="58.533980582524272"/>
    <x v="6"/>
    <s v="photobooks"/>
    <x v="1878"/>
    <d v="2015-04-16T05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x v="1"/>
    <n v="10"/>
    <x v="1"/>
    <s v="photography/photobooks"/>
    <n v="0.135625"/>
    <n v="65.099999999999994"/>
    <x v="6"/>
    <s v="photobooks"/>
    <x v="1879"/>
    <d v="2015-02-20T02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x v="0"/>
    <n v="14"/>
    <x v="1"/>
    <s v="publishing/children's books"/>
    <n v="0.11458333333333333"/>
    <n v="39.285714285714285"/>
    <x v="7"/>
    <s v="children's books"/>
    <x v="1880"/>
    <d v="2011-12-18T12:21: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.473265306122449"/>
    <n v="48.449664429530202"/>
    <x v="7"/>
    <s v="nonfiction"/>
    <x v="1881"/>
    <d v="2013-06-26T19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.1918387755102042"/>
    <n v="152.62361216730039"/>
    <x v="1"/>
    <s v="hardware"/>
    <x v="1882"/>
    <d v="2012-07-08T20:07:2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"/>
    <n v="148.4848484848485"/>
    <x v="2"/>
    <s v="plays"/>
    <x v="1883"/>
    <d v="2015-03-20T14:27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x v="0"/>
    <n v="0"/>
    <x v="1"/>
    <s v="publishing/translations"/>
    <n v="0"/>
    <e v="#DIV/0!"/>
    <x v="7"/>
    <s v="translations"/>
    <x v="1884"/>
    <d v="2015-09-12T14:57:42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.1210242048409682"/>
    <n v="69.18518518518519"/>
    <x v="2"/>
    <s v="plays"/>
    <x v="1885"/>
    <d v="2017-02-27T2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.2050000000000001"/>
    <n v="80.333333333333329"/>
    <x v="5"/>
    <s v="television"/>
    <x v="1886"/>
    <d v="2016-08-21T21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.2"/>
    <n v="98.360655737704917"/>
    <x v="5"/>
    <s v="television"/>
    <x v="1887"/>
    <d v="2016-04-27T08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.0761100000000001"/>
    <n v="76.865000000000009"/>
    <x v="5"/>
    <s v="television"/>
    <x v="1888"/>
    <d v="2014-12-19T14:40:0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.4830000000000001"/>
    <n v="322.39130434782606"/>
    <x v="5"/>
    <s v="shorts"/>
    <x v="1889"/>
    <d v="2013-06-06T13:32:37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x v="0"/>
    <n v="43"/>
    <x v="0"/>
    <s v="film &amp; video/shorts"/>
    <n v="1.052"/>
    <n v="122.32558139534883"/>
    <x v="5"/>
    <s v="shorts"/>
    <x v="1890"/>
    <d v="2017-02-01T02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"/>
    <n v="192.30769230769232"/>
    <x v="5"/>
    <s v="shorts"/>
    <x v="1891"/>
    <d v="2012-11-04T13:04:46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.0049999999999999"/>
    <n v="186.11111111111111"/>
    <x v="5"/>
    <s v="shorts"/>
    <x v="1892"/>
    <d v="2012-04-02T12:38: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.04"/>
    <n v="64.197530864197532"/>
    <x v="5"/>
    <s v="shorts"/>
    <x v="1893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.41"/>
    <n v="90.384615384615387"/>
    <x v="5"/>
    <s v="shorts"/>
    <x v="1894"/>
    <d v="2011-08-06T0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.1303159999999999"/>
    <n v="144.91230769230768"/>
    <x v="5"/>
    <s v="shorts"/>
    <x v="1895"/>
    <d v="2011-07-28T19:17:16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x v="0"/>
    <n v="0"/>
    <x v="1"/>
    <s v="film &amp; video/science fiction"/>
    <n v="0"/>
    <e v="#DIV/0!"/>
    <x v="5"/>
    <s v="science fiction"/>
    <x v="1896"/>
    <d v="2015-09-04T11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x v="0"/>
    <n v="0"/>
    <x v="1"/>
    <s v="film &amp; video/science fiction"/>
    <n v="0"/>
    <e v="#DIV/0!"/>
    <x v="5"/>
    <s v="science fiction"/>
    <x v="1897"/>
    <d v="2014-10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x v="0"/>
    <n v="0"/>
    <x v="1"/>
    <s v="film &amp; video/drama"/>
    <n v="0"/>
    <e v="#DIV/0!"/>
    <x v="5"/>
    <s v="drama"/>
    <x v="1898"/>
    <d v="2015-08-15T15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x v="0"/>
    <n v="1"/>
    <x v="1"/>
    <s v="film &amp; video/drama"/>
    <n v="0.6"/>
    <n v="3000"/>
    <x v="5"/>
    <s v="drama"/>
    <x v="1899"/>
    <d v="2017-01-15T19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x v="0"/>
    <n v="0"/>
    <x v="1"/>
    <s v="film &amp; video/drama"/>
    <n v="0"/>
    <e v="#DIV/0!"/>
    <x v="5"/>
    <s v="drama"/>
    <x v="1900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x v="0"/>
    <n v="5"/>
    <x v="1"/>
    <s v="film &amp; video/drama"/>
    <n v="0.16"/>
    <n v="160"/>
    <x v="5"/>
    <s v="drama"/>
    <x v="1901"/>
    <d v="2015-07-21T00:59:00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x v="0"/>
    <n v="3"/>
    <x v="1"/>
    <s v="film &amp; video/drama"/>
    <n v="0.05"/>
    <n v="83.333333333333329"/>
    <x v="5"/>
    <s v="drama"/>
    <x v="1902"/>
    <d v="2015-10-02T04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x v="0"/>
    <n v="12"/>
    <x v="1"/>
    <s v="film &amp; video/drama"/>
    <n v="0.44600000000000001"/>
    <n v="185.83333333333334"/>
    <x v="5"/>
    <s v="drama"/>
    <x v="1903"/>
    <d v="2015-09-18T21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x v="0"/>
    <n v="1"/>
    <x v="1"/>
    <s v="film &amp; video/drama"/>
    <n v="0.02"/>
    <n v="100"/>
    <x v="5"/>
    <s v="drama"/>
    <x v="1904"/>
    <d v="2015-05-15T09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.0371999999999999"/>
    <n v="54.020833333333336"/>
    <x v="5"/>
    <s v="documentary"/>
    <x v="190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.0546000000000002"/>
    <n v="68.488789237668158"/>
    <x v="5"/>
    <s v="documentary"/>
    <x v="190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.341"/>
    <n v="108.14516129032258"/>
    <x v="5"/>
    <s v="documentary"/>
    <x v="1907"/>
    <d v="2010-10-15T21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.8455999999999999"/>
    <n v="85.444444444444443"/>
    <x v="5"/>
    <s v="documentary"/>
    <x v="1908"/>
    <d v="2010-05-31T21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.1819999999999999"/>
    <n v="64.945054945054949"/>
    <x v="5"/>
    <s v="documentary"/>
    <x v="1909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.111"/>
    <n v="95.775862068965523"/>
    <x v="5"/>
    <s v="documentary"/>
    <x v="1910"/>
    <d v="2010-05-10T14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.1140000000000001"/>
    <n v="50.18018018018018"/>
    <x v="5"/>
    <s v="documentary"/>
    <x v="1911"/>
    <d v="2011-11-06T22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.077758"/>
    <n v="45.667711864406776"/>
    <x v="5"/>
    <s v="documentary"/>
    <x v="1912"/>
    <d v="2011-07-03T05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.2001999999999999"/>
    <n v="46.8828125"/>
    <x v="5"/>
    <s v="documentary"/>
    <x v="1913"/>
    <d v="2013-04-30T18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"/>
    <n v="100"/>
    <x v="5"/>
    <s v="documentary"/>
    <x v="1914"/>
    <d v="2010-07-19T1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.8332000000000002"/>
    <n v="49.880281690140848"/>
    <x v="5"/>
    <s v="documentary"/>
    <x v="1915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.1268"/>
    <n v="110.47058823529412"/>
    <x v="5"/>
    <s v="documentary"/>
    <x v="1916"/>
    <d v="2010-02-02T01:59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.2616000000000001"/>
    <n v="88.845070422535215"/>
    <x v="5"/>
    <s v="documentary"/>
    <x v="1917"/>
    <d v="2016-07-27T19:49: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.0526"/>
    <n v="75.185714285714283"/>
    <x v="5"/>
    <s v="documentary"/>
    <x v="1918"/>
    <d v="2011-08-10T01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x v="0"/>
    <n v="0"/>
    <x v="1"/>
    <s v="film &amp; video/animation"/>
    <n v="0"/>
    <e v="#DIV/0!"/>
    <x v="5"/>
    <s v="animation"/>
    <x v="1919"/>
    <d v="2009-11-26T22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x v="0"/>
    <n v="1"/>
    <x v="1"/>
    <s v="film &amp; video/animation"/>
    <n v="1E-3"/>
    <n v="5"/>
    <x v="5"/>
    <s v="animation"/>
    <x v="1920"/>
    <d v="2016-03-24T16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x v="0"/>
    <n v="2"/>
    <x v="1"/>
    <s v="film &amp; video/animation"/>
    <n v="1.0200000000000001E-2"/>
    <n v="25.5"/>
    <x v="5"/>
    <s v="animation"/>
    <x v="1921"/>
    <d v="2014-01-15T22:00:0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x v="0"/>
    <n v="1"/>
    <x v="1"/>
    <s v="film &amp; video/animation"/>
    <n v="2E-3"/>
    <n v="10"/>
    <x v="5"/>
    <s v="animation"/>
    <x v="1922"/>
    <d v="2015-06-28T09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x v="0"/>
    <n v="5"/>
    <x v="1"/>
    <s v="film &amp; video/animation"/>
    <n v="0.03"/>
    <n v="30"/>
    <x v="5"/>
    <s v="animation"/>
    <x v="1923"/>
    <d v="2013-04-06T00:16:22"/>
  </r>
  <r>
    <n v="516"/>
    <s v="Shipmates"/>
    <s v="A big brother style comedy animation series starring famous seafarers"/>
    <n v="5000"/>
    <n v="0"/>
    <x v="1"/>
    <x v="1"/>
    <s v="GBP"/>
    <n v="1432752080"/>
    <n v="1427568080"/>
    <x v="0"/>
    <n v="0"/>
    <x v="1"/>
    <s v="film &amp; video/animation"/>
    <n v="0"/>
    <e v="#DIV/0!"/>
    <x v="5"/>
    <s v="animation"/>
    <x v="1924"/>
    <d v="2015-05-27T12:41:2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.0209999999999999"/>
    <n v="150.14705882352942"/>
    <x v="2"/>
    <s v="plays"/>
    <x v="1925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.0464"/>
    <n v="93.428571428571431"/>
    <x v="2"/>
    <s v="plays"/>
    <x v="1926"/>
    <d v="2016-10-31T22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.206"/>
    <n v="71.785714285714292"/>
    <x v="2"/>
    <s v="plays"/>
    <x v="1927"/>
    <d v="2015-09-20T21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.0242"/>
    <n v="252.01666666666668"/>
    <x v="2"/>
    <s v="plays"/>
    <x v="1928"/>
    <d v="2016-05-13T13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x v="0"/>
    <n v="4"/>
    <x v="1"/>
    <s v="technology/web"/>
    <n v="7.0000000000000001E-3"/>
    <n v="8.75"/>
    <x v="1"/>
    <s v="web"/>
    <x v="1929"/>
    <d v="2017-01-30T23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x v="0"/>
    <n v="1"/>
    <x v="1"/>
    <s v="technology/web"/>
    <n v="2.0000000000000001E-4"/>
    <n v="1"/>
    <x v="1"/>
    <s v="web"/>
    <x v="1930"/>
    <d v="2016-07-14T10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x v="0"/>
    <n v="1"/>
    <x v="1"/>
    <s v="technology/web"/>
    <n v="2E-3"/>
    <n v="10"/>
    <x v="1"/>
    <s v="web"/>
    <x v="1931"/>
    <d v="2016-05-20T08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x v="0"/>
    <n v="9"/>
    <x v="1"/>
    <s v="technology/web"/>
    <n v="4.4600000000000001E-2"/>
    <n v="24.777777777777779"/>
    <x v="1"/>
    <s v="web"/>
    <x v="1932"/>
    <d v="2016-02-08T07:01:0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x v="0"/>
    <n v="1"/>
    <x v="1"/>
    <s v="technology/web"/>
    <n v="0.02"/>
    <n v="100"/>
    <x v="1"/>
    <s v="web"/>
    <x v="1933"/>
    <d v="2015-05-09T13:09:22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x v="0"/>
    <n v="8"/>
    <x v="1"/>
    <s v="technology/web"/>
    <n v="2.6200000000000001E-2"/>
    <n v="16.375"/>
    <x v="1"/>
    <s v="web"/>
    <x v="1934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x v="0"/>
    <n v="1"/>
    <x v="1"/>
    <s v="technology/web"/>
    <n v="2E-3"/>
    <n v="10"/>
    <x v="1"/>
    <s v="web"/>
    <x v="1935"/>
    <d v="2015-05-24T0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x v="0"/>
    <n v="0"/>
    <x v="1"/>
    <s v="technology/web"/>
    <n v="0"/>
    <e v="#DIV/0!"/>
    <x v="1"/>
    <s v="web"/>
    <x v="1936"/>
    <d v="2017-02-25T03:01:4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x v="0"/>
    <n v="0"/>
    <x v="1"/>
    <s v="technology/web"/>
    <n v="0"/>
    <e v="#DIV/0!"/>
    <x v="1"/>
    <s v="web"/>
    <x v="1937"/>
    <d v="2015-05-14T17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x v="0"/>
    <n v="0"/>
    <x v="1"/>
    <s v="technology/web"/>
    <n v="0"/>
    <e v="#DIV/0!"/>
    <x v="1"/>
    <s v="web"/>
    <x v="1938"/>
    <d v="2014-07-13T10:37: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x v="0"/>
    <n v="1"/>
    <x v="1"/>
    <s v="technology/web"/>
    <n v="2.0000000000000001E-4"/>
    <n v="1"/>
    <x v="1"/>
    <s v="web"/>
    <x v="1939"/>
    <d v="2015-02-26T16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.1356000000000002"/>
    <n v="122.73563218390805"/>
    <x v="1"/>
    <s v="wearables"/>
    <x v="1940"/>
    <d v="2016-04-17T12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x v="0"/>
    <n v="114"/>
    <x v="1"/>
    <s v="technology/wearables"/>
    <n v="0.46379999999999999"/>
    <n v="20.342105263157894"/>
    <x v="1"/>
    <s v="wearables"/>
    <x v="1941"/>
    <d v="2016-02-03T06:33:0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.0938000000000001"/>
    <n v="54.69"/>
    <x v="7"/>
    <s v="nonfiction"/>
    <x v="1942"/>
    <d v="2015-07-29T21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.26"/>
    <n v="88.732394366197184"/>
    <x v="7"/>
    <s v="nonfiction"/>
    <x v="1943"/>
    <d v="2012-01-22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.224"/>
    <n v="56.666666666666664"/>
    <x v="7"/>
    <s v="nonfiction"/>
    <x v="1944"/>
    <d v="2014-02-14T14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.0232000000000001"/>
    <n v="82.516129032258064"/>
    <x v="7"/>
    <s v="nonfiction"/>
    <x v="1945"/>
    <d v="2012-12-13T16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x v="0"/>
    <n v="105"/>
    <x v="0"/>
    <s v="publishing/nonfiction"/>
    <n v="1.117"/>
    <n v="53.19047619047619"/>
    <x v="7"/>
    <s v="nonfiction"/>
    <x v="1946"/>
    <d v="2016-10-16T05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.0192000000000001"/>
    <n v="51.474747474747474"/>
    <x v="7"/>
    <s v="nonfiction"/>
    <x v="1947"/>
    <d v="2014-07-09T01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x v="0"/>
    <n v="6"/>
    <x v="1"/>
    <s v="publishing/fiction"/>
    <n v="4.7E-2"/>
    <n v="39.166666666666664"/>
    <x v="7"/>
    <s v="fiction"/>
    <x v="1948"/>
    <d v="2014-02-02T12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x v="0"/>
    <n v="0"/>
    <x v="1"/>
    <s v="publishing/fiction"/>
    <n v="0"/>
    <e v="#DIV/0!"/>
    <x v="7"/>
    <s v="fiction"/>
    <x v="1949"/>
    <d v="2015-09-09T22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x v="0"/>
    <n v="3"/>
    <x v="1"/>
    <s v="publishing/fiction"/>
    <n v="3.5400000000000001E-2"/>
    <n v="59"/>
    <x v="7"/>
    <s v="fiction"/>
    <x v="1950"/>
    <d v="2015-05-20T21:26:5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.4279999999999999"/>
    <n v="162.27272727272728"/>
    <x v="4"/>
    <s v="rock"/>
    <x v="1951"/>
    <d v="2012-05-11T09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.0002"/>
    <n v="178.60714285714286"/>
    <x v="4"/>
    <s v="rock"/>
    <x v="1952"/>
    <d v="2012-04-27T10:00:4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.009304"/>
    <n v="109.70695652173914"/>
    <x v="4"/>
    <s v="rock"/>
    <x v="1953"/>
    <d v="2013-10-06T19:21:5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.166166"/>
    <n v="60.737812499999997"/>
    <x v="4"/>
    <s v="rock"/>
    <x v="1954"/>
    <d v="2012-09-22T12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.0132000000000001"/>
    <n v="53.893617021276597"/>
    <x v="4"/>
    <s v="metal"/>
    <x v="1955"/>
    <d v="2014-11-10T15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.203802"/>
    <n v="34.005706214689269"/>
    <x v="4"/>
    <s v="metal"/>
    <x v="1956"/>
    <d v="2016-09-04T21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x v="0"/>
    <n v="11"/>
    <x v="1"/>
    <s v="music/jazz"/>
    <n v="0.2402"/>
    <n v="109.18181818181819"/>
    <x v="4"/>
    <s v="jazz"/>
    <x v="1957"/>
    <d v="2009-11-30T22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x v="0"/>
    <n v="0"/>
    <x v="1"/>
    <s v="music/jazz"/>
    <n v="0"/>
    <e v="#DIV/0!"/>
    <x v="4"/>
    <s v="jazz"/>
    <x v="1958"/>
    <d v="2015-09-21T11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x v="0"/>
    <n v="2"/>
    <x v="1"/>
    <s v="music/jazz"/>
    <n v="1.2999999999999999E-2"/>
    <n v="32.5"/>
    <x v="4"/>
    <s v="jazz"/>
    <x v="1959"/>
    <d v="2010-12-22T23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x v="0"/>
    <n v="24"/>
    <x v="1"/>
    <s v="music/indie rock"/>
    <n v="0.4002"/>
    <n v="83.375"/>
    <x v="4"/>
    <s v="indie rock"/>
    <x v="1960"/>
    <d v="2016-03-02T16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x v="0"/>
    <n v="2"/>
    <x v="1"/>
    <s v="music/jazz"/>
    <n v="4.1999999999999997E-3"/>
    <n v="10.5"/>
    <x v="4"/>
    <s v="jazz"/>
    <x v="1961"/>
    <d v="2016-03-30T13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x v="0"/>
    <n v="4"/>
    <x v="1"/>
    <s v="music/jazz"/>
    <n v="3.2000000000000001E-2"/>
    <n v="40"/>
    <x v="4"/>
    <s v="jazz"/>
    <x v="1962"/>
    <d v="2012-09-22T20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x v="0"/>
    <n v="1"/>
    <x v="1"/>
    <s v="music/jazz"/>
    <n v="6.0000000000000001E-3"/>
    <n v="30"/>
    <x v="4"/>
    <s v="jazz"/>
    <x v="1963"/>
    <d v="2014-07-13T20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x v="0"/>
    <n v="30"/>
    <x v="1"/>
    <s v="music/jazz"/>
    <n v="0.30399999999999999"/>
    <n v="50.666666666666664"/>
    <x v="4"/>
    <s v="jazz"/>
    <x v="1964"/>
    <d v="2014-05-04T00:00:00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x v="0"/>
    <n v="24"/>
    <x v="1"/>
    <s v="technology/wearables"/>
    <n v="0.28039999999999998"/>
    <n v="58.416666666666664"/>
    <x v="1"/>
    <s v="wearables"/>
    <x v="1965"/>
    <d v="2016-01-17T12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x v="0"/>
    <n v="14"/>
    <x v="1"/>
    <s v="technology/wearables"/>
    <n v="0.4592"/>
    <n v="164"/>
    <x v="1"/>
    <s v="wearables"/>
    <x v="1966"/>
    <d v="2017-01-22T22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x v="0"/>
    <n v="0"/>
    <x v="1"/>
    <s v="technology/wearables"/>
    <n v="0"/>
    <e v="#DIV/0!"/>
    <x v="1"/>
    <s v="wearables"/>
    <x v="1967"/>
    <d v="2016-10-01T02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x v="0"/>
    <n v="7"/>
    <x v="1"/>
    <s v="technology/wearables"/>
    <n v="4.24E-2"/>
    <n v="30.285714285714285"/>
    <x v="1"/>
    <s v="wearables"/>
    <x v="1968"/>
    <d v="2016-07-12T12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x v="0"/>
    <n v="8"/>
    <x v="1"/>
    <s v="technology/wearables"/>
    <n v="1.2999999999999999E-2"/>
    <n v="8.125"/>
    <x v="1"/>
    <s v="wearables"/>
    <x v="1969"/>
    <d v="2014-11-27T21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x v="0"/>
    <n v="4"/>
    <x v="1"/>
    <s v="technology/wearables"/>
    <n v="1.04"/>
    <n v="1300"/>
    <x v="1"/>
    <s v="wearables"/>
    <x v="1970"/>
    <d v="2017-01-30T11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x v="0"/>
    <n v="775"/>
    <x v="1"/>
    <s v="technology/wearables"/>
    <n v="215.35021"/>
    <n v="1389.3561935483872"/>
    <x v="1"/>
    <s v="wearables"/>
    <x v="1971"/>
    <d v="2017-01-24T04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.3000180000000001"/>
    <n v="39.157168674698795"/>
    <x v="4"/>
    <s v="electronic music"/>
    <x v="1972"/>
    <d v="2016-08-04T21:59:0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x v="0"/>
    <n v="1"/>
    <x v="1"/>
    <s v="journalism/audio"/>
    <n v="0.01"/>
    <n v="50"/>
    <x v="8"/>
    <s v="audio"/>
    <x v="1973"/>
    <d v="2015-04-15T15:54:5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x v="0"/>
    <n v="1"/>
    <x v="1"/>
    <s v="games/video games"/>
    <n v="5.0000000000000001E-3"/>
    <n v="25"/>
    <x v="0"/>
    <s v="video games"/>
    <x v="1974"/>
    <d v="2015-05-13T14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x v="0"/>
    <n v="3"/>
    <x v="1"/>
    <s v="games/video games"/>
    <n v="2.2000000000000001E-3"/>
    <n v="3.6666666666666665"/>
    <x v="0"/>
    <s v="video games"/>
    <x v="1975"/>
    <d v="2014-04-19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x v="0"/>
    <n v="3"/>
    <x v="1"/>
    <s v="games/mobile games"/>
    <n v="2.2000000000000001E-3"/>
    <n v="3.6666666666666665"/>
    <x v="0"/>
    <s v="mobile games"/>
    <x v="1976"/>
    <d v="2014-11-25T18:55:0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x v="0"/>
    <n v="0"/>
    <x v="1"/>
    <s v="games/mobile games"/>
    <n v="0"/>
    <e v="#DIV/0!"/>
    <x v="0"/>
    <s v="mobile games"/>
    <x v="1977"/>
    <d v="2015-08-06T05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x v="0"/>
    <n v="3"/>
    <x v="1"/>
    <s v="food/food trucks"/>
    <n v="6.5000000000000002E-2"/>
    <n v="108.33333333333333"/>
    <x v="3"/>
    <s v="food trucks"/>
    <x v="1978"/>
    <d v="2015-09-05T20:36:4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.8608020000000005"/>
    <n v="71.592003642987251"/>
    <x v="6"/>
    <s v="photobooks"/>
    <x v="1979"/>
    <d v="2014-05-30T16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x v="0"/>
    <n v="24"/>
    <x v="1"/>
    <s v="music/world music"/>
    <n v="0.29299999999999998"/>
    <n v="61.041666666666664"/>
    <x v="4"/>
    <s v="world music"/>
    <x v="1980"/>
    <d v="2011-09-28T11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x v="0"/>
    <n v="0"/>
    <x v="1"/>
    <s v="music/world music"/>
    <n v="0"/>
    <e v="#DIV/0!"/>
    <x v="4"/>
    <s v="world music"/>
    <x v="198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x v="0"/>
    <n v="1"/>
    <x v="1"/>
    <s v="music/world music"/>
    <n v="8.0000000000000002E-3"/>
    <n v="40"/>
    <x v="4"/>
    <s v="world music"/>
    <x v="1982"/>
    <d v="2013-10-06T14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x v="0"/>
    <n v="34"/>
    <x v="1"/>
    <s v="music/world music"/>
    <n v="0.50739999999999996"/>
    <n v="74.617647058823536"/>
    <x v="4"/>
    <s v="world music"/>
    <x v="1983"/>
    <d v="2014-11-0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.0444"/>
    <n v="64.46913580246914"/>
    <x v="4"/>
    <s v="rock"/>
    <x v="1984"/>
    <d v="2012-07-07T11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.06"/>
    <n v="189.28571428571428"/>
    <x v="4"/>
    <s v="rock"/>
    <x v="1985"/>
    <d v="2010-06-14T22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x v="0"/>
    <n v="172"/>
    <x v="0"/>
    <s v="publishing/nonfiction"/>
    <n v="2.0419999999999998"/>
    <n v="59.360465116279073"/>
    <x v="7"/>
    <s v="nonfiction"/>
    <x v="1986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.0405"/>
    <n v="66.698717948717942"/>
    <x v="7"/>
    <s v="nonfiction"/>
    <x v="1987"/>
    <d v="2015-12-25T18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.1426000000000001"/>
    <n v="63.477777777777774"/>
    <x v="4"/>
    <s v="rock"/>
    <x v="1988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.107"/>
    <n v="63.620689655172413"/>
    <x v="4"/>
    <s v="rock"/>
    <x v="1989"/>
    <d v="2015-06-14T22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.071"/>
    <n v="73.356164383561648"/>
    <x v="4"/>
    <s v="rock"/>
    <x v="1990"/>
    <d v="2016-12-28T23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.348074"/>
    <n v="60.181874999999998"/>
    <x v="4"/>
    <s v="rock"/>
    <x v="1991"/>
    <d v="2016-10-17T10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x v="0"/>
    <n v="4"/>
    <x v="1"/>
    <s v="publishing/translations"/>
    <n v="8.3799999999999999E-2"/>
    <n v="104.75"/>
    <x v="7"/>
    <s v="translations"/>
    <x v="1992"/>
    <d v="2016-09-18T14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x v="0"/>
    <n v="5"/>
    <x v="1"/>
    <s v="publishing/translations"/>
    <n v="8.0600000000000005E-2"/>
    <n v="80.599999999999994"/>
    <x v="7"/>
    <s v="translations"/>
    <x v="1993"/>
    <d v="2014-12-19T13:31:28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x v="0"/>
    <n v="3"/>
    <x v="1"/>
    <s v="publishing/translations"/>
    <n v="2.9000000000000001E-2"/>
    <n v="48.333333333333336"/>
    <x v="7"/>
    <s v="translations"/>
    <x v="1994"/>
    <d v="2017-01-03T10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x v="0"/>
    <n v="0"/>
    <x v="1"/>
    <s v="publishing/translations"/>
    <n v="0"/>
    <e v="#DIV/0!"/>
    <x v="7"/>
    <s v="translations"/>
    <x v="1995"/>
    <d v="2014-08-10T22:00:00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.6319999999999999"/>
    <n v="34.871794871794869"/>
    <x v="7"/>
    <s v="radio &amp; podcasts"/>
    <x v="1996"/>
    <d v="2013-02-16T09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x v="0"/>
    <n v="6"/>
    <x v="1"/>
    <s v="publishing/fiction"/>
    <n v="2.1000000000000001E-2"/>
    <n v="17.5"/>
    <x v="7"/>
    <s v="fiction"/>
    <x v="1997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x v="0"/>
    <n v="1"/>
    <x v="1"/>
    <s v="publishing/fiction"/>
    <n v="1E-3"/>
    <n v="5"/>
    <x v="7"/>
    <s v="fiction"/>
    <x v="1998"/>
    <d v="2012-09-07T01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x v="0"/>
    <n v="0"/>
    <x v="1"/>
    <s v="publishing/fiction"/>
    <n v="0"/>
    <e v="#DIV/0!"/>
    <x v="7"/>
    <s v="fiction"/>
    <x v="1999"/>
    <d v="2012-11-15T09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x v="0"/>
    <n v="11"/>
    <x v="1"/>
    <s v="publishing/fiction"/>
    <n v="8.8999999999999996E-2"/>
    <n v="40.454545454545453"/>
    <x v="7"/>
    <s v="fiction"/>
    <x v="2000"/>
    <d v="2015-04-03T09:38:00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x v="1"/>
    <n v="294"/>
    <x v="0"/>
    <s v="photography/photobooks"/>
    <n v="4.8402000000000003"/>
    <n v="82.316326530612244"/>
    <x v="6"/>
    <s v="photobooks"/>
    <x v="2001"/>
    <d v="2016-02-15T09:00:0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x v="0"/>
    <n v="10"/>
    <x v="1"/>
    <s v="publishing/art books"/>
    <n v="0.13"/>
    <n v="65"/>
    <x v="7"/>
    <s v="art books"/>
    <x v="2002"/>
    <d v="2015-06-30T15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x v="0"/>
    <n v="9"/>
    <x v="1"/>
    <s v="photography/places"/>
    <n v="7.3400000000000007E-2"/>
    <n v="40.777777777777779"/>
    <x v="6"/>
    <s v="places"/>
    <x v="2003"/>
    <d v="2014-07-14T23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.0269999999999999"/>
    <n v="66.688311688311686"/>
    <x v="4"/>
    <s v="rock"/>
    <x v="2004"/>
    <d v="2014-08-03T11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.212"/>
    <n v="163.78378378378378"/>
    <x v="4"/>
    <s v="rock"/>
    <x v="2005"/>
    <d v="2012-05-27T21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.2470000000000001"/>
    <n v="168.51351351351352"/>
    <x v="4"/>
    <s v="pop"/>
    <x v="2006"/>
    <d v="2012-09-24T13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.1080000000000001"/>
    <n v="554"/>
    <x v="4"/>
    <s v="pop"/>
    <x v="2007"/>
    <d v="2013-09-18T08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.0471999999999999"/>
    <n v="113.82608695652173"/>
    <x v="4"/>
    <s v="pop"/>
    <x v="2008"/>
    <d v="2012-06-09T03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.7423040000000001"/>
    <n v="51.854285714285716"/>
    <x v="4"/>
    <s v="pop"/>
    <x v="2009"/>
    <d v="2011-04-24T14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.0169999999999999"/>
    <n v="89.247787610619469"/>
    <x v="4"/>
    <s v="pop"/>
    <x v="2010"/>
    <d v="2016-08-18T00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x v="0"/>
    <n v="1"/>
    <x v="1"/>
    <s v="music/faith"/>
    <n v="3.5999999999999999E-3"/>
    <n v="18"/>
    <x v="4"/>
    <s v="faith"/>
    <x v="2011"/>
    <d v="2017-04-27T13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0.47799999999999998"/>
    <n v="159.33333333333334"/>
    <x v="4"/>
    <s v="faith"/>
    <x v="2012"/>
    <d v="2017-03-26T17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x v="0"/>
    <n v="2"/>
    <x v="1"/>
    <s v="music/faith"/>
    <n v="1.0200000000000001E-2"/>
    <n v="25.5"/>
    <x v="4"/>
    <s v="faith"/>
    <x v="2013"/>
    <d v="2015-08-31T00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x v="0"/>
    <n v="9"/>
    <x v="1"/>
    <s v="music/faith"/>
    <n v="9.74E-2"/>
    <n v="54.111111111111114"/>
    <x v="4"/>
    <s v="faith"/>
    <x v="2014"/>
    <d v="2016-03-28T10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x v="0"/>
    <n v="1"/>
    <x v="1"/>
    <s v="music/faith"/>
    <n v="6.7999999999999996E-3"/>
    <n v="34"/>
    <x v="4"/>
    <s v="faith"/>
    <x v="2015"/>
    <d v="2016-01-18T07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x v="0"/>
    <n v="0"/>
    <x v="1"/>
    <s v="music/faith"/>
    <n v="0"/>
    <e v="#DIV/0!"/>
    <x v="4"/>
    <s v="faith"/>
    <x v="2016"/>
    <d v="2015-06-30T15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x v="0"/>
    <n v="2"/>
    <x v="1"/>
    <s v="music/faith"/>
    <n v="2.2000000000000001E-3"/>
    <n v="5.5"/>
    <x v="4"/>
    <s v="faith"/>
    <x v="2017"/>
    <d v="2015-03-30T21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x v="0"/>
    <n v="0"/>
    <x v="1"/>
    <s v="music/faith"/>
    <n v="0"/>
    <e v="#DIV/0!"/>
    <x v="4"/>
    <s v="faith"/>
    <x v="2018"/>
    <d v="2015-12-11T05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x v="0"/>
    <n v="1"/>
    <x v="1"/>
    <s v="music/faith"/>
    <n v="4.0000000000000001E-3"/>
    <n v="20"/>
    <x v="4"/>
    <s v="faith"/>
    <x v="2019"/>
    <d v="2014-10-02T14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.0162"/>
    <n v="80.647999999999996"/>
    <x v="6"/>
    <s v="photobooks"/>
    <x v="2020"/>
    <d v="2016-04-19T14:05:0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.1599999999999999"/>
    <n v="414.28571428571428"/>
    <x v="6"/>
    <s v="photobooks"/>
    <x v="2021"/>
    <d v="2017-01-28T13:29:0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.0660000000000001"/>
    <n v="108.77551020408163"/>
    <x v="6"/>
    <s v="photobooks"/>
    <x v="2022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.6544000000000001"/>
    <n v="81.098039215686271"/>
    <x v="6"/>
    <s v="photobooks"/>
    <x v="2023"/>
    <d v="2016-02-25T10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x v="1"/>
    <n v="39"/>
    <x v="1"/>
    <s v="photography/photobooks"/>
    <n v="0.4572"/>
    <n v="58.615384615384613"/>
    <x v="6"/>
    <s v="photobooks"/>
    <x v="2024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x v="1"/>
    <n v="15"/>
    <x v="1"/>
    <s v="photography/photobooks"/>
    <n v="3.7400000000000003E-2"/>
    <n v="12.466666666666667"/>
    <x v="6"/>
    <s v="photobooks"/>
    <x v="2025"/>
    <d v="2014-09-27T07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x v="1"/>
    <n v="4"/>
    <x v="1"/>
    <s v="photography/photobooks"/>
    <n v="6.7000000000000004E-2"/>
    <n v="83.75"/>
    <x v="6"/>
    <s v="photobooks"/>
    <x v="2026"/>
    <d v="2014-10-29T16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x v="1"/>
    <n v="33"/>
    <x v="1"/>
    <s v="photography/photobooks"/>
    <n v="0.39760000000000001"/>
    <n v="60.242424242424242"/>
    <x v="6"/>
    <s v="photobooks"/>
    <x v="2027"/>
    <d v="2015-01-30T21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x v="1"/>
    <n v="8"/>
    <x v="1"/>
    <s v="photography/photobooks"/>
    <n v="0.1106"/>
    <n v="69.125"/>
    <x v="6"/>
    <s v="photobooks"/>
    <x v="2028"/>
    <d v="2014-09-27T19:38:33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.0034000000000001"/>
    <n v="182.12727272727273"/>
    <x v="4"/>
    <s v="rock"/>
    <x v="2029"/>
    <d v="2013-02-17T13:25:29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x v="0"/>
    <n v="2"/>
    <x v="1"/>
    <s v="games/mobile games"/>
    <n v="1.1999999999999999E-3"/>
    <n v="3"/>
    <x v="0"/>
    <s v="mobile games"/>
    <x v="2030"/>
    <d v="2016-03-14T08:35:2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x v="0"/>
    <n v="24"/>
    <x v="1"/>
    <s v="games/mobile games"/>
    <n v="0.20080000000000001"/>
    <n v="41.833333333333336"/>
    <x v="0"/>
    <s v="mobile games"/>
    <x v="2031"/>
    <d v="2016-03-30T06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x v="0"/>
    <n v="42"/>
    <x v="1"/>
    <s v="technology/gadgets"/>
    <n v="0.59299999999999997"/>
    <n v="70.595238095238102"/>
    <x v="1"/>
    <s v="gadgets"/>
    <x v="2032"/>
    <d v="2015-06-03T23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.2362"/>
    <n v="80.272727272727266"/>
    <x v="4"/>
    <s v="indie rock"/>
    <x v="2033"/>
    <d v="2011-12-24T2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.6227999999999998"/>
    <n v="127.32038834951456"/>
    <x v="1"/>
    <s v="hardware"/>
    <x v="2034"/>
    <d v="2012-01-11T19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.318"/>
    <n v="80.727532097004286"/>
    <x v="1"/>
    <s v="hardware"/>
    <x v="2035"/>
    <d v="2013-04-19T21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x v="0"/>
    <n v="1"/>
    <x v="1"/>
    <s v="photography/people"/>
    <n v="0.01"/>
    <n v="50"/>
    <x v="6"/>
    <s v="people"/>
    <x v="2036"/>
    <d v="2016-12-11T10:20:0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x v="0"/>
    <n v="25"/>
    <x v="1"/>
    <s v="photography/people"/>
    <n v="0.125"/>
    <n v="25"/>
    <x v="6"/>
    <s v="people"/>
    <x v="2037"/>
    <d v="2016-01-06T16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.3490000000000002"/>
    <n v="64.180327868852459"/>
    <x v="1"/>
    <s v="hardware"/>
    <x v="2038"/>
    <d v="2015-02-05T13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.8109999999999999"/>
    <n v="147.94736842105263"/>
    <x v="1"/>
    <s v="hardware"/>
    <x v="2039"/>
    <d v="2014-09-23T19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.0102"/>
    <n v="41.743801652892564"/>
    <x v="1"/>
    <s v="hardware"/>
    <x v="2040"/>
    <d v="2015-11-25T09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.0791999999999999"/>
    <n v="154.17142857142858"/>
    <x v="1"/>
    <s v="hardware"/>
    <x v="2041"/>
    <d v="2016-12-31T12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.0469999999999999"/>
    <n v="35.612244897959187"/>
    <x v="4"/>
    <s v="indie rock"/>
    <x v="2042"/>
    <d v="2010-12-08T22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x v="0"/>
    <n v="22"/>
    <x v="1"/>
    <s v="games/video games"/>
    <n v="9.5600000000000004E-2"/>
    <n v="21.727272727272727"/>
    <x v="0"/>
    <s v="video games"/>
    <x v="2043"/>
    <d v="2012-10-04T17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x v="0"/>
    <n v="1"/>
    <x v="1"/>
    <s v="games/video games"/>
    <n v="2.0000000000000001E-4"/>
    <n v="1"/>
    <x v="0"/>
    <s v="video games"/>
    <x v="2044"/>
    <d v="2016-02-11T10:18:3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x v="0"/>
    <n v="5"/>
    <x v="1"/>
    <s v="games/video games"/>
    <n v="2.3E-2"/>
    <n v="23"/>
    <x v="0"/>
    <s v="video games"/>
    <x v="2045"/>
    <d v="2016-03-31T10:56:2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.2602"/>
    <n v="88.74647887323944"/>
    <x v="4"/>
    <s v="rock"/>
    <x v="2046"/>
    <d v="2015-05-02T09:11:4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.071842"/>
    <n v="68.707820512820518"/>
    <x v="4"/>
    <s v="rock"/>
    <x v="2047"/>
    <d v="2015-11-13T11:04:2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.569700000000001"/>
    <n v="149.03451043338683"/>
    <x v="0"/>
    <s v="tabletop games"/>
    <x v="2048"/>
    <d v="2013-03-26T02:23:5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.9580000000000002"/>
    <n v="25.091093117408906"/>
    <x v="0"/>
    <s v="tabletop games"/>
    <x v="2049"/>
    <d v="2014-07-18T21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.7067999999999999"/>
    <n v="140.97916666666666"/>
    <x v="0"/>
    <s v="tabletop games"/>
    <x v="2050"/>
    <d v="2016-04-22T13:49:0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.7702"/>
    <n v="65.00344827586207"/>
    <x v="0"/>
    <s v="tabletop games"/>
    <x v="2051"/>
    <d v="2016-10-16T14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.4608079999999999"/>
    <n v="65.214642857142863"/>
    <x v="4"/>
    <s v="rock"/>
    <x v="2052"/>
    <d v="2013-01-20T11:21:2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.336044"/>
    <n v="31.659810426540286"/>
    <x v="4"/>
    <s v="indie rock"/>
    <x v="2053"/>
    <d v="2013-06-20T21:31: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.7584040000000001"/>
    <n v="56.000127388535034"/>
    <x v="4"/>
    <s v="indie rock"/>
    <x v="2054"/>
    <d v="2012-05-03T17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.2105999999999999"/>
    <n v="37.134969325153371"/>
    <x v="4"/>
    <s v="indie rock"/>
    <x v="2055"/>
    <d v="2009-09-25T21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.0866"/>
    <n v="61.044943820224717"/>
    <x v="4"/>
    <s v="indie rock"/>
    <x v="2056"/>
    <d v="2014-04-02T12:36: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x v="0"/>
    <n v="0"/>
    <x v="1"/>
    <s v="technology/web"/>
    <n v="0"/>
    <e v="#DIV/0!"/>
    <x v="1"/>
    <s v="web"/>
    <x v="2057"/>
    <d v="2015-07-12T13:31:44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x v="0"/>
    <n v="1"/>
    <x v="1"/>
    <s v="technology/web"/>
    <n v="4.0000000000000002E-4"/>
    <n v="2"/>
    <x v="1"/>
    <s v="web"/>
    <x v="2058"/>
    <d v="2016-02-07T10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x v="0"/>
    <n v="2"/>
    <x v="1"/>
    <s v="technology/web"/>
    <n v="5.9999999999999995E-4"/>
    <n v="1.5"/>
    <x v="1"/>
    <s v="web"/>
    <x v="2059"/>
    <d v="2015-02-26T02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x v="0"/>
    <n v="1"/>
    <x v="1"/>
    <s v="technology/web"/>
    <n v="2E-3"/>
    <n v="10"/>
    <x v="1"/>
    <s v="web"/>
    <x v="2060"/>
    <d v="2015-10-15T14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x v="0"/>
    <n v="20"/>
    <x v="1"/>
    <s v="food/food trucks"/>
    <n v="0.22520000000000001"/>
    <n v="56.3"/>
    <x v="3"/>
    <s v="food trucks"/>
    <x v="2061"/>
    <d v="2016-09-03T08:02:5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x v="0"/>
    <n v="2"/>
    <x v="1"/>
    <s v="food/food trucks"/>
    <n v="2E-3"/>
    <n v="5"/>
    <x v="3"/>
    <s v="food trucks"/>
    <x v="2062"/>
    <d v="2016-02-13T15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.728"/>
    <n v="75.130434782608702"/>
    <x v="3"/>
    <s v="small batch"/>
    <x v="2063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.6798"/>
    <n v="75.666666666666671"/>
    <x v="3"/>
    <s v="small batch"/>
    <x v="2064"/>
    <d v="2016-11-26T09:27:5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.1017999999999999"/>
    <n v="68.862499999999997"/>
    <x v="3"/>
    <s v="small batch"/>
    <x v="2065"/>
    <d v="2016-06-09T1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.0000360000000001"/>
    <n v="131.58368421052631"/>
    <x v="4"/>
    <s v="indie rock"/>
    <x v="2066"/>
    <d v="2010-10-10T18:16:1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x v="0"/>
    <n v="2"/>
    <x v="1"/>
    <s v="food/restaurants"/>
    <n v="6.0000000000000001E-3"/>
    <n v="15"/>
    <x v="3"/>
    <s v="restaurants"/>
    <x v="2067"/>
    <d v="2015-10-03T15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x v="0"/>
    <n v="12"/>
    <x v="1"/>
    <s v="food/restaurants"/>
    <n v="0.186"/>
    <n v="77.5"/>
    <x v="3"/>
    <s v="restaurants"/>
    <x v="2068"/>
    <d v="2015-02-22T14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x v="0"/>
    <n v="0"/>
    <x v="1"/>
    <s v="food/restaurants"/>
    <n v="0"/>
    <e v="#DIV/0!"/>
    <x v="3"/>
    <s v="restaurants"/>
    <x v="2069"/>
    <d v="2014-11-13T11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"/>
    <n v="185.18518518518519"/>
    <x v="4"/>
    <s v="classical music"/>
    <x v="2070"/>
    <d v="2016-04-22T08:52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.0082"/>
    <n v="88.438596491228068"/>
    <x v="4"/>
    <s v="classical music"/>
    <x v="2071"/>
    <d v="2012-07-08T06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x v="0"/>
    <n v="11"/>
    <x v="1"/>
    <s v="food/food trucks"/>
    <n v="0.106"/>
    <n v="48.18181818181818"/>
    <x v="3"/>
    <s v="food trucks"/>
    <x v="2072"/>
    <d v="2015-11-16T10:04:5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.2774000000000001"/>
    <n v="63.87"/>
    <x v="1"/>
    <s v="space exploration"/>
    <x v="2073"/>
    <d v="2015-05-14T06:55:2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.5461999999999998"/>
    <n v="89.100502512562812"/>
    <x v="1"/>
    <s v="space exploration"/>
    <x v="2074"/>
    <d v="2014-02-27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.0289999999999999"/>
    <n v="85.75"/>
    <x v="1"/>
    <s v="makerspaces"/>
    <x v="2075"/>
    <d v="2013-10-25T17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x v="0"/>
    <n v="3"/>
    <x v="1"/>
    <s v="food/food trucks"/>
    <n v="8.0000000000000002E-3"/>
    <n v="13.333333333333334"/>
    <x v="3"/>
    <s v="food trucks"/>
    <x v="2076"/>
    <d v="2014-08-12T21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.5253999999999999"/>
    <n v="68.254054054054052"/>
    <x v="1"/>
    <s v="hardware"/>
    <x v="2077"/>
    <d v="2017-01-29T14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.4794"/>
    <n v="493.13333333333333"/>
    <x v="1"/>
    <s v="hardware"/>
    <x v="2078"/>
    <d v="2016-11-05T21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x v="0"/>
    <n v="4"/>
    <x v="1"/>
    <s v="publishing/children's books"/>
    <n v="1.06E-2"/>
    <n v="13.25"/>
    <x v="7"/>
    <s v="children's books"/>
    <x v="2079"/>
    <d v="2016-09-02T11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x v="0"/>
    <n v="0"/>
    <x v="1"/>
    <s v="publishing/children's books"/>
    <n v="0"/>
    <e v="#DIV/0!"/>
    <x v="7"/>
    <s v="children's books"/>
    <x v="2080"/>
    <d v="2013-06-20T05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x v="0"/>
    <n v="4"/>
    <x v="1"/>
    <s v="publishing/children's books"/>
    <n v="7.1999999999999998E-3"/>
    <n v="9"/>
    <x v="7"/>
    <s v="children's books"/>
    <x v="2081"/>
    <d v="2013-01-02T19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x v="0"/>
    <n v="4"/>
    <x v="1"/>
    <s v="publishing/children's books"/>
    <n v="0.02"/>
    <n v="25"/>
    <x v="7"/>
    <s v="children's books"/>
    <x v="2082"/>
    <d v="2011-08-11T10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x v="0"/>
    <n v="2"/>
    <x v="1"/>
    <s v="publishing/children's books"/>
    <n v="0.03"/>
    <n v="75"/>
    <x v="7"/>
    <s v="children's books"/>
    <x v="2083"/>
    <d v="2011-12-15T18:19: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.0468"/>
    <n v="36.859154929577464"/>
    <x v="2"/>
    <s v="plays"/>
    <x v="2084"/>
    <d v="2016-08-05T15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.014"/>
    <n v="36.474820143884891"/>
    <x v="2"/>
    <s v="plays"/>
    <x v="2085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.1663479999999999"/>
    <n v="44.859538461538463"/>
    <x v="2"/>
    <s v="plays"/>
    <x v="2086"/>
    <d v="2016-06-17T10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.26"/>
    <n v="67.741935483870961"/>
    <x v="2"/>
    <s v="plays"/>
    <x v="2087"/>
    <d v="2015-06-29T14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x v="0"/>
    <n v="83"/>
    <x v="0"/>
    <s v="theater/plays"/>
    <n v="1.133"/>
    <n v="68.253012048192772"/>
    <x v="2"/>
    <s v="plays"/>
    <x v="2088"/>
    <d v="2015-04-05T22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.048"/>
    <n v="50.384615384615387"/>
    <x v="2"/>
    <s v="plays"/>
    <x v="2089"/>
    <d v="2015-06-14T06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x v="0"/>
    <n v="6"/>
    <x v="1"/>
    <s v="theater/plays"/>
    <n v="1.9E-2"/>
    <n v="15.833333333333334"/>
    <x v="2"/>
    <s v="plays"/>
    <x v="2090"/>
    <d v="2014-06-20T19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x v="0"/>
    <n v="2"/>
    <x v="1"/>
    <s v="theater/plays"/>
    <n v="8.9999999999999993E-3"/>
    <n v="22.5"/>
    <x v="2"/>
    <s v="plays"/>
    <x v="2091"/>
    <d v="2016-10-14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x v="0"/>
    <n v="9"/>
    <x v="1"/>
    <s v="theater/plays"/>
    <n v="0.15"/>
    <n v="83.333333333333329"/>
    <x v="2"/>
    <s v="plays"/>
    <x v="2092"/>
    <d v="2014-05-16T22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x v="0"/>
    <n v="3"/>
    <x v="1"/>
    <s v="theater/plays"/>
    <n v="5.4199999999999998E-2"/>
    <n v="90.333333333333329"/>
    <x v="2"/>
    <s v="plays"/>
    <x v="2093"/>
    <d v="2017-01-17T14:16:26"/>
  </r>
  <r>
    <n v="2893"/>
    <s v="REDISCOVERING KIA THE PLAY"/>
    <s v="Fundraising for REDISCOVERING KIA THE PLAY"/>
    <n v="5000"/>
    <n v="25"/>
    <x v="1"/>
    <x v="0"/>
    <s v="USD"/>
    <n v="1420768800"/>
    <n v="1415644395"/>
    <x v="0"/>
    <n v="2"/>
    <x v="1"/>
    <s v="theater/plays"/>
    <n v="5.0000000000000001E-3"/>
    <n v="12.5"/>
    <x v="2"/>
    <s v="plays"/>
    <x v="2094"/>
    <d v="2015-01-08T2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x v="0"/>
    <n v="4"/>
    <x v="1"/>
    <s v="theater/plays"/>
    <n v="7.7999999999999996E-3"/>
    <n v="9.75"/>
    <x v="2"/>
    <s v="plays"/>
    <x v="2095"/>
    <d v="2015-09-08T22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x v="0"/>
    <n v="20"/>
    <x v="1"/>
    <s v="theater/plays"/>
    <n v="0.27239999999999998"/>
    <n v="68.099999999999994"/>
    <x v="2"/>
    <s v="plays"/>
    <x v="2096"/>
    <d v="2015-10-29T09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.0962000000000001"/>
    <n v="50.75"/>
    <x v="2"/>
    <s v="plays"/>
    <x v="2097"/>
    <d v="2015-03-25T22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.0071379999999999"/>
    <n v="25.692295918367346"/>
    <x v="2"/>
    <s v="plays"/>
    <x v="2098"/>
    <d v="2014-08-06T15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.1392"/>
    <n v="80.225352112676063"/>
    <x v="2"/>
    <s v="plays"/>
    <x v="2099"/>
    <d v="2015-03-08T21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.748"/>
    <n v="264.84848484848487"/>
    <x v="2"/>
    <s v="plays"/>
    <x v="2100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.02"/>
    <n v="58.620689655172413"/>
    <x v="2"/>
    <s v="plays"/>
    <x v="2101"/>
    <d v="2014-09-25T19:35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.014"/>
    <n v="110.21739130434783"/>
    <x v="2"/>
    <s v="plays"/>
    <x v="2102"/>
    <d v="2015-01-06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.0206"/>
    <n v="86.491525423728817"/>
    <x v="2"/>
    <s v="spaces"/>
    <x v="2103"/>
    <d v="2016-02-11T10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.4641999999999999"/>
    <n v="67.697802197802204"/>
    <x v="2"/>
    <s v="spaces"/>
    <x v="2104"/>
    <d v="2012-10-06T17:51: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.6801999999999999"/>
    <n v="84.858585858585855"/>
    <x v="2"/>
    <s v="spaces"/>
    <x v="2105"/>
    <d v="2016-08-15T00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.6639999999999999"/>
    <n v="177.02127659574469"/>
    <x v="2"/>
    <s v="spaces"/>
    <x v="2106"/>
    <d v="2014-12-31T15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x v="0"/>
    <n v="9"/>
    <x v="1"/>
    <s v="theater/spaces"/>
    <n v="0.15920000000000001"/>
    <n v="88.444444444444443"/>
    <x v="2"/>
    <s v="spaces"/>
    <x v="2107"/>
    <d v="2016-08-14T16:45:4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.885046"/>
    <n v="31.209370860927152"/>
    <x v="2"/>
    <s v="plays"/>
    <x v="2108"/>
    <d v="2012-12-20T05:58:45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.1399999999999999"/>
    <n v="82.608695652173907"/>
    <x v="2"/>
    <s v="plays"/>
    <x v="2109"/>
    <d v="2013-07-22T14:09: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.0955999999999999"/>
    <n v="91.3"/>
    <x v="2"/>
    <s v="plays"/>
    <x v="2110"/>
    <d v="2011-02-17T15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x v="0"/>
    <n v="24"/>
    <x v="1"/>
    <s v="theater/musical"/>
    <n v="0.1174"/>
    <n v="24.458333333333332"/>
    <x v="2"/>
    <s v="musical"/>
    <x v="2111"/>
    <d v="2015-02-20T17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x v="0"/>
    <n v="53"/>
    <x v="1"/>
    <s v="theater/musical"/>
    <n v="0.52159999999999995"/>
    <n v="49.20754716981132"/>
    <x v="2"/>
    <s v="musical"/>
    <x v="2112"/>
    <d v="2014-09-06T15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x v="0"/>
    <n v="25"/>
    <x v="1"/>
    <s v="theater/musical"/>
    <n v="0.54520000000000002"/>
    <n v="109.04"/>
    <x v="2"/>
    <s v="musical"/>
    <x v="2113"/>
    <d v="2015-12-13T23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x v="0"/>
    <n v="0"/>
    <x v="1"/>
    <s v="theater/musical"/>
    <n v="0"/>
    <e v="#DIV/0!"/>
    <x v="2"/>
    <s v="musical"/>
    <x v="2114"/>
    <d v="2015-09-19T00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.0349999999999999"/>
    <n v="63.109756097560975"/>
    <x v="2"/>
    <s v="plays"/>
    <x v="2115"/>
    <d v="2014-07-28T08:31: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.1879999999999999"/>
    <n v="97.377049180327873"/>
    <x v="2"/>
    <s v="plays"/>
    <x v="2116"/>
    <d v="2017-03-02T13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.0924"/>
    <n v="74.821917808219183"/>
    <x v="2"/>
    <s v="plays"/>
    <x v="2117"/>
    <d v="2015-11-30T11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.0860000000000001"/>
    <n v="54.3"/>
    <x v="2"/>
    <s v="plays"/>
    <x v="2118"/>
    <d v="2014-11-18T11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.216"/>
    <n v="129.36170212765958"/>
    <x v="2"/>
    <s v="plays"/>
    <x v="2119"/>
    <d v="2015-09-01T18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.0451999999999999"/>
    <n v="80.400000000000006"/>
    <x v="2"/>
    <s v="plays"/>
    <x v="2120"/>
    <d v="2015-10-06T10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.0032000000000001"/>
    <n v="79.61904761904762"/>
    <x v="2"/>
    <s v="plays"/>
    <x v="2121"/>
    <d v="2014-08-03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.0109999999999999"/>
    <n v="93.611111111111114"/>
    <x v="2"/>
    <s v="plays"/>
    <x v="2122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.0751999999999999"/>
    <n v="76.8"/>
    <x v="2"/>
    <s v="plays"/>
    <x v="2123"/>
    <d v="2016-07-0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.1346000000000001"/>
    <n v="83.42647058823529"/>
    <x v="2"/>
    <s v="plays"/>
    <x v="2124"/>
    <d v="2014-09-01T09:59:0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0"/>
    <n v="54"/>
    <x v="0"/>
    <s v="theater/plays"/>
    <n v="1.0389999999999999"/>
    <n v="96.203703703703709"/>
    <x v="2"/>
    <s v="plays"/>
    <x v="2125"/>
    <d v="2017-01-14T18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.0589999999999999"/>
    <n v="143.1081081081081"/>
    <x v="2"/>
    <s v="plays"/>
    <x v="2126"/>
    <d v="2014-08-21T10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.052184"/>
    <n v="64.157560975609755"/>
    <x v="2"/>
    <s v="plays"/>
    <x v="2127"/>
    <d v="2014-07-11T10:15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.023236"/>
    <n v="55.012688172043013"/>
    <x v="2"/>
    <s v="plays"/>
    <x v="2128"/>
    <d v="2016-08-22T21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.127"/>
    <n v="78.263888888888886"/>
    <x v="2"/>
    <s v="plays"/>
    <x v="2129"/>
    <d v="2014-05-24T15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x v="0"/>
    <n v="72"/>
    <x v="0"/>
    <s v="theater/plays"/>
    <n v="1.0686"/>
    <n v="74.208333333333329"/>
    <x v="2"/>
    <s v="plays"/>
    <x v="2130"/>
    <d v="2014-11-01T11:18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.5620000000000001"/>
    <n v="38.284313725490193"/>
    <x v="2"/>
    <s v="plays"/>
    <x v="2131"/>
    <d v="2015-10-01T09:00: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.1342219999999998"/>
    <n v="107.00207547169811"/>
    <x v="2"/>
    <s v="plays"/>
    <x v="2132"/>
    <d v="2015-02-11T1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.0047999999999999"/>
    <n v="122.53658536585365"/>
    <x v="2"/>
    <s v="plays"/>
    <x v="2133"/>
    <d v="2015-01-08T10:31:3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.0005999999999999"/>
    <n v="68.534246575342465"/>
    <x v="2"/>
    <s v="plays"/>
    <x v="2134"/>
    <d v="2014-10-20T02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x v="0"/>
    <n v="57"/>
    <x v="0"/>
    <s v="theater/plays"/>
    <n v="1.444"/>
    <n v="126.66666666666667"/>
    <x v="2"/>
    <s v="plays"/>
    <x v="2135"/>
    <d v="2014-06-09T11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x v="0"/>
    <n v="31"/>
    <x v="1"/>
    <s v="theater/musical"/>
    <n v="0.35239999999999999"/>
    <n v="56.838709677419352"/>
    <x v="2"/>
    <s v="musical"/>
    <x v="2136"/>
    <d v="2016-11-18T19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x v="0"/>
    <n v="12"/>
    <x v="1"/>
    <s v="theater/musical"/>
    <n v="0.16420000000000001"/>
    <n v="68.416666666666671"/>
    <x v="2"/>
    <s v="musical"/>
    <x v="2137"/>
    <d v="2016-03-07T22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.1626000000000001"/>
    <n v="73.582278481012665"/>
    <x v="2"/>
    <s v="plays"/>
    <x v="2138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x v="0"/>
    <n v="46"/>
    <x v="0"/>
    <s v="theater/plays"/>
    <n v="1.0582"/>
    <n v="115.02173913043478"/>
    <x v="2"/>
    <s v="plays"/>
    <x v="2139"/>
    <d v="2017-02-01T16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.0569999999999999"/>
    <n v="41.944444444444443"/>
    <x v="2"/>
    <s v="plays"/>
    <x v="2140"/>
    <d v="2014-05-19T15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.0024500000000001"/>
    <n v="200.49"/>
    <x v="2"/>
    <s v="plays"/>
    <x v="2141"/>
    <d v="2014-06-26T23:14: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.1052"/>
    <n v="40.632352941176471"/>
    <x v="2"/>
    <s v="plays"/>
    <x v="2142"/>
    <d v="2016-03-02T13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.008"/>
    <n v="114.54545454545455"/>
    <x v="2"/>
    <s v="plays"/>
    <x v="2143"/>
    <d v="2014-11-05T17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x v="0"/>
    <n v="5"/>
    <x v="1"/>
    <s v="theater/plays"/>
    <n v="7.2400000000000006E-2"/>
    <n v="72.400000000000006"/>
    <x v="2"/>
    <s v="plays"/>
    <x v="2144"/>
    <d v="2015-03-22T21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x v="0"/>
    <n v="4"/>
    <x v="1"/>
    <s v="theater/plays"/>
    <n v="0.02"/>
    <n v="25"/>
    <x v="2"/>
    <s v="plays"/>
    <x v="2145"/>
    <d v="2014-09-05T23:09: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.0351999999999999"/>
    <n v="99.538461538461533"/>
    <x v="2"/>
    <s v="musical"/>
    <x v="2146"/>
    <d v="2016-02-15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.0334000000000001"/>
    <n v="172.23333333333332"/>
    <x v="2"/>
    <s v="musical"/>
    <x v="2147"/>
    <d v="2015-06-02T18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.010154"/>
    <n v="55.502967032967035"/>
    <x v="2"/>
    <s v="musical"/>
    <x v="2148"/>
    <d v="2014-05-05T06:36: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"/>
    <n v="64.935064935064929"/>
    <x v="2"/>
    <s v="musical"/>
    <x v="2149"/>
    <d v="2015-04-01T11:00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.1020000000000001"/>
    <n v="166.96969696969697"/>
    <x v="2"/>
    <s v="musical"/>
    <x v="2150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.0820000000000001"/>
    <n v="94.912280701754383"/>
    <x v="2"/>
    <s v="musical"/>
    <x v="2151"/>
    <d v="2016-11-14T20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x v="0"/>
    <n v="1"/>
    <x v="1"/>
    <s v="theater/musical"/>
    <n v="0.01"/>
    <n v="50"/>
    <x v="2"/>
    <s v="musical"/>
    <x v="2152"/>
    <d v="2015-06-07T07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x v="0"/>
    <n v="9"/>
    <x v="1"/>
    <s v="theater/musical"/>
    <n v="8.5199999999999998E-2"/>
    <n v="47.333333333333336"/>
    <x v="2"/>
    <s v="musical"/>
    <x v="2153"/>
    <d v="2015-01-02T10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x v="0"/>
    <n v="76"/>
    <x v="0"/>
    <s v="theater/plays"/>
    <n v="1.1002000000000001"/>
    <n v="72.381578947368425"/>
    <x v="2"/>
    <s v="plays"/>
    <x v="2154"/>
    <d v="2016-01-19T16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.0542"/>
    <n v="107.57142857142857"/>
    <x v="2"/>
    <s v="plays"/>
    <x v="2155"/>
    <d v="2015-06-16T19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"/>
    <n v="178.57142857142858"/>
    <x v="2"/>
    <s v="plays"/>
    <x v="2156"/>
    <d v="2014-12-31T07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x v="1"/>
    <n v="23"/>
    <x v="1"/>
    <s v="theater/plays"/>
    <n v="0.21940000000000001"/>
    <n v="47.695652173913047"/>
    <x v="2"/>
    <s v="plays"/>
    <x v="2157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x v="1"/>
    <n v="19"/>
    <x v="1"/>
    <s v="theater/plays"/>
    <n v="0.21299999999999999"/>
    <n v="56.05263157894737"/>
    <x v="2"/>
    <s v="plays"/>
    <x v="2158"/>
    <d v="2014-05-31T19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x v="0"/>
    <n v="1"/>
    <x v="1"/>
    <s v="theater/plays"/>
    <n v="2.0000000000000001E-4"/>
    <n v="1"/>
    <x v="2"/>
    <s v="plays"/>
    <x v="2159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x v="0"/>
    <n v="4"/>
    <x v="1"/>
    <s v="theater/plays"/>
    <n v="5.1999999999999998E-2"/>
    <n v="65"/>
    <x v="2"/>
    <s v="plays"/>
    <x v="2160"/>
    <d v="2014-08-01T11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x v="0"/>
    <n v="3"/>
    <x v="1"/>
    <s v="theater/plays"/>
    <n v="1.2E-2"/>
    <n v="20"/>
    <x v="2"/>
    <s v="plays"/>
    <x v="2161"/>
    <d v="2015-11-17T16:24:14"/>
  </r>
  <r>
    <n v="3868"/>
    <s v="1000 words (Canceled)"/>
    <s v="New collection of music by Scott Evan Davis!"/>
    <n v="5000"/>
    <n v="10"/>
    <x v="2"/>
    <x v="1"/>
    <s v="GBP"/>
    <n v="1410191405"/>
    <n v="1408031405"/>
    <x v="0"/>
    <n v="1"/>
    <x v="1"/>
    <s v="theater/musical"/>
    <n v="2E-3"/>
    <n v="10"/>
    <x v="2"/>
    <s v="musical"/>
    <x v="2162"/>
    <d v="2014-09-08T09:50:05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x v="0"/>
    <n v="3"/>
    <x v="1"/>
    <s v="theater/plays"/>
    <n v="1.7999999999999999E-2"/>
    <n v="30"/>
    <x v="2"/>
    <s v="plays"/>
    <x v="2163"/>
    <d v="2016-01-17T18:00:00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x v="0"/>
    <n v="1"/>
    <x v="1"/>
    <s v="theater/plays"/>
    <n v="3.0000000000000001E-3"/>
    <n v="15"/>
    <x v="2"/>
    <s v="plays"/>
    <x v="2164"/>
    <d v="2014-12-26T20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x v="0"/>
    <n v="7"/>
    <x v="1"/>
    <s v="theater/plays"/>
    <n v="0.13020000000000001"/>
    <n v="93"/>
    <x v="2"/>
    <s v="plays"/>
    <x v="2165"/>
    <d v="2015-10-15T22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x v="0"/>
    <n v="12"/>
    <x v="1"/>
    <s v="theater/plays"/>
    <n v="0.11"/>
    <n v="45.833333333333336"/>
    <x v="2"/>
    <s v="plays"/>
    <x v="2166"/>
    <d v="2015-10-01T07:00:00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x v="0"/>
    <n v="1"/>
    <x v="1"/>
    <s v="theater/plays"/>
    <n v="1E-3"/>
    <n v="5"/>
    <x v="2"/>
    <s v="plays"/>
    <x v="2167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x v="0"/>
    <n v="2"/>
    <x v="1"/>
    <s v="theater/plays"/>
    <n v="2.2000000000000001E-3"/>
    <n v="5.5"/>
    <x v="2"/>
    <s v="plays"/>
    <x v="2168"/>
    <d v="2015-01-02T05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x v="0"/>
    <n v="13"/>
    <x v="1"/>
    <s v="theater/plays"/>
    <n v="0.35639999999999999"/>
    <n v="137.07692307692307"/>
    <x v="2"/>
    <s v="plays"/>
    <x v="2169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x v="0"/>
    <n v="0"/>
    <x v="1"/>
    <s v="theater/plays"/>
    <n v="0"/>
    <e v="#DIV/0!"/>
    <x v="2"/>
    <s v="plays"/>
    <x v="2170"/>
    <d v="2015-08-27T09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x v="0"/>
    <n v="2"/>
    <x v="1"/>
    <s v="theater/plays"/>
    <n v="4.1999999999999997E-3"/>
    <n v="10.5"/>
    <x v="2"/>
    <s v="plays"/>
    <x v="2171"/>
    <d v="2014-05-08T15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x v="0"/>
    <n v="11"/>
    <x v="1"/>
    <s v="theater/plays"/>
    <n v="0.10539999999999999"/>
    <n v="47.909090909090907"/>
    <x v="2"/>
    <s v="plays"/>
    <x v="2172"/>
    <d v="2016-05-22T13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x v="0"/>
    <n v="37"/>
    <x v="1"/>
    <s v="theater/plays"/>
    <n v="0.78100000000000003"/>
    <n v="105.54054054054055"/>
    <x v="2"/>
    <s v="plays"/>
    <x v="2173"/>
    <d v="2016-05-08T22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x v="0"/>
    <n v="13"/>
    <x v="1"/>
    <s v="theater/plays"/>
    <n v="9.7600000000000006E-2"/>
    <n v="37.53846153846154"/>
    <x v="2"/>
    <s v="plays"/>
    <x v="2174"/>
    <d v="2016-05-06T07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x v="0"/>
    <n v="4"/>
    <x v="1"/>
    <s v="theater/plays"/>
    <n v="0.05"/>
    <n v="62.5"/>
    <x v="2"/>
    <s v="plays"/>
    <x v="2175"/>
    <d v="2015-07-25T23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x v="0"/>
    <n v="0"/>
    <x v="1"/>
    <s v="theater/plays"/>
    <n v="0"/>
    <e v="#DIV/0!"/>
    <x v="2"/>
    <s v="plays"/>
    <x v="2176"/>
    <d v="2014-12-18T09:02:44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x v="0"/>
    <n v="2"/>
    <x v="1"/>
    <s v="theater/plays"/>
    <n v="4.1999999999999997E-3"/>
    <n v="10.5"/>
    <x v="2"/>
    <s v="plays"/>
    <x v="2177"/>
    <d v="2016-09-06T05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x v="0"/>
    <n v="1"/>
    <x v="1"/>
    <s v="theater/plays"/>
    <n v="2.0000000000000001E-4"/>
    <n v="1"/>
    <x v="2"/>
    <s v="plays"/>
    <x v="2178"/>
    <d v="2014-08-20T22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x v="0"/>
    <n v="4"/>
    <x v="1"/>
    <s v="theater/plays"/>
    <n v="2.1999999999999999E-2"/>
    <n v="27.5"/>
    <x v="2"/>
    <s v="plays"/>
    <x v="2179"/>
    <d v="2015-01-1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x v="0"/>
    <n v="21"/>
    <x v="1"/>
    <s v="theater/plays"/>
    <n v="0.1762"/>
    <n v="41.952380952380949"/>
    <x v="2"/>
    <s v="plays"/>
    <x v="2180"/>
    <d v="2014-06-19T09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x v="0"/>
    <n v="17"/>
    <x v="1"/>
    <s v="theater/plays"/>
    <n v="0.60899999999999999"/>
    <n v="179.11764705882354"/>
    <x v="2"/>
    <s v="plays"/>
    <x v="2181"/>
    <d v="2015-09-27T20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x v="0"/>
    <n v="8"/>
    <x v="1"/>
    <s v="theater/plays"/>
    <n v="4.8000000000000001E-2"/>
    <n v="30"/>
    <x v="2"/>
    <s v="plays"/>
    <x v="2182"/>
    <d v="2015-05-31T11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x v="0"/>
    <n v="33"/>
    <x v="1"/>
    <s v="theater/plays"/>
    <n v="0.70599999999999996"/>
    <n v="106.96969696969697"/>
    <x v="2"/>
    <s v="plays"/>
    <x v="2183"/>
    <d v="2015-04-0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x v="0"/>
    <n v="2"/>
    <x v="1"/>
    <s v="music/faith"/>
    <n v="1.9801980198019802E-3"/>
    <n v="5"/>
    <x v="4"/>
    <s v="faith"/>
    <x v="2184"/>
    <d v="2015-01-15T09:56:4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.2311459353574929E-2"/>
    <n v="54"/>
    <x v="4"/>
    <s v="faith"/>
    <x v="2185"/>
    <d v="2017-04-11T14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x v="0"/>
    <n v="0"/>
    <x v="1"/>
    <s v="food/food trucks"/>
    <n v="0"/>
    <e v="#DIV/0!"/>
    <x v="3"/>
    <s v="food trucks"/>
    <x v="2186"/>
    <d v="2014-08-09T11:22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.0209523809523811"/>
    <n v="83.75"/>
    <x v="5"/>
    <s v="television"/>
    <x v="2187"/>
    <d v="2015-11-08T10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.0699047619047619"/>
    <n v="70.212500000000006"/>
    <x v="4"/>
    <s v="indie rock"/>
    <x v="2188"/>
    <d v="2012-01-24T13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.2307407407407407"/>
    <n v="114.58620689655173"/>
    <x v="5"/>
    <s v="documentary"/>
    <x v="2189"/>
    <d v="2016-12-21T01:59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.0849703703703704"/>
    <n v="61.029583333333335"/>
    <x v="4"/>
    <s v="electronic music"/>
    <x v="2190"/>
    <d v="2016-06-23T10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x v="0"/>
    <n v="514"/>
    <x v="0"/>
    <s v="games/tabletop games"/>
    <n v="4.1217692027666546"/>
    <n v="44.056420233463037"/>
    <x v="0"/>
    <s v="tabletop games"/>
    <x v="2191"/>
    <d v="2016-10-25T1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x v="0"/>
    <n v="0"/>
    <x v="1"/>
    <s v="film &amp; video/science fiction"/>
    <n v="0"/>
    <e v="#DIV/0!"/>
    <x v="5"/>
    <s v="science fiction"/>
    <x v="2192"/>
    <d v="2016-09-02T23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.2058763636363636"/>
    <n v="83.953417721518989"/>
    <x v="5"/>
    <s v="documentary"/>
    <x v="2193"/>
    <d v="2009-08-10T13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"/>
    <n v="305.55555555555554"/>
    <x v="4"/>
    <s v="rock"/>
    <x v="2194"/>
    <d v="2011-07-22T21:59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.0145454545454546"/>
    <n v="113.87755102040816"/>
    <x v="4"/>
    <s v="rock"/>
    <x v="2195"/>
    <d v="2012-03-25T17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.3101818181818181"/>
    <n v="96.08"/>
    <x v="4"/>
    <s v="rock"/>
    <x v="2196"/>
    <d v="2013-06-30T21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x v="0"/>
    <n v="0"/>
    <x v="1"/>
    <s v="music/jazz"/>
    <n v="0"/>
    <e v="#DIV/0!"/>
    <x v="4"/>
    <s v="jazz"/>
    <x v="2197"/>
    <d v="2013-11-14T11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.9472727272727273"/>
    <n v="92.102272727272734"/>
    <x v="4"/>
    <s v="rock"/>
    <x v="2198"/>
    <d v="2011-04-02T19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x v="0"/>
    <n v="0"/>
    <x v="1"/>
    <s v="music/faith"/>
    <n v="0"/>
    <e v="#DIV/0!"/>
    <x v="4"/>
    <s v="faith"/>
    <x v="2199"/>
    <d v="2015-08-23T01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x v="0"/>
    <n v="9"/>
    <x v="1"/>
    <s v="music/faith"/>
    <n v="0.10181818181818182"/>
    <n v="62.222222222222221"/>
    <x v="4"/>
    <s v="faith"/>
    <x v="2200"/>
    <d v="2014-08-24T17:14: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.1845454545454546"/>
    <n v="93.071428571428569"/>
    <x v="6"/>
    <s v="photobooks"/>
    <x v="2201"/>
    <d v="2015-03-08T07:31: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.0282909090909091"/>
    <n v="47.13"/>
    <x v="6"/>
    <s v="photobooks"/>
    <x v="2202"/>
    <d v="2016-08-28T22:01:0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x v="1"/>
    <n v="19"/>
    <x v="1"/>
    <s v="photography/photobooks"/>
    <n v="0.156"/>
    <n v="45.157894736842103"/>
    <x v="6"/>
    <s v="photobooks"/>
    <x v="2203"/>
    <d v="2014-07-06T11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x v="1"/>
    <n v="24"/>
    <x v="1"/>
    <s v="photography/photobooks"/>
    <n v="0.25763636363636366"/>
    <n v="59.041666666666664"/>
    <x v="6"/>
    <s v="photobooks"/>
    <x v="2204"/>
    <d v="2016-09-15T08:49:0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x v="1"/>
    <n v="4"/>
    <x v="1"/>
    <s v="photography/photobooks"/>
    <n v="1.3818181818181818E-2"/>
    <n v="19"/>
    <x v="6"/>
    <s v="photobooks"/>
    <x v="2205"/>
    <d v="2014-10-31T16:45:42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x v="0"/>
    <n v="28"/>
    <x v="1"/>
    <s v="photography/people"/>
    <n v="0.42472727272727273"/>
    <n v="83.428571428571431"/>
    <x v="6"/>
    <s v="people"/>
    <x v="2206"/>
    <d v="2015-03-01T09:21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.0263636363636364"/>
    <n v="68.01204819277109"/>
    <x v="4"/>
    <s v="rock"/>
    <x v="2207"/>
    <d v="2016-06-24T21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x v="0"/>
    <n v="0"/>
    <x v="1"/>
    <s v="technology/web"/>
    <n v="0"/>
    <e v="#DIV/0!"/>
    <x v="1"/>
    <s v="web"/>
    <x v="2208"/>
    <d v="2014-10-05T23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x v="0"/>
    <n v="6"/>
    <x v="1"/>
    <s v="technology/web"/>
    <n v="3.272727272727273E-2"/>
    <n v="30"/>
    <x v="1"/>
    <s v="web"/>
    <x v="2209"/>
    <d v="2015-04-23T19:39: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.1985454545454546"/>
    <n v="49.194029850746269"/>
    <x v="4"/>
    <s v="classical music"/>
    <x v="2210"/>
    <d v="2012-04-04T11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.3138181818181818"/>
    <n v="50.531468531468533"/>
    <x v="2"/>
    <s v="spaces"/>
    <x v="2211"/>
    <d v="2013-07-13T1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x v="0"/>
    <n v="15"/>
    <x v="1"/>
    <s v="publishing/children's books"/>
    <n v="0.25545454545454543"/>
    <n v="93.666666666666671"/>
    <x v="7"/>
    <s v="children's books"/>
    <x v="2212"/>
    <d v="2014-08-25T17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x v="0"/>
    <n v="0"/>
    <x v="1"/>
    <s v="theater/plays"/>
    <n v="0"/>
    <e v="#DIV/0!"/>
    <x v="2"/>
    <s v="plays"/>
    <x v="2213"/>
    <d v="2014-12-03T09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x v="0"/>
    <n v="17"/>
    <x v="1"/>
    <s v="theater/plays"/>
    <n v="9.0909090909090912E-2"/>
    <n v="29.411764705882351"/>
    <x v="2"/>
    <s v="plays"/>
    <x v="2214"/>
    <d v="2014-08-25T15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x v="0"/>
    <n v="7"/>
    <x v="1"/>
    <s v="theater/plays"/>
    <n v="0.61909090909090914"/>
    <n v="486.42857142857144"/>
    <x v="2"/>
    <s v="plays"/>
    <x v="2215"/>
    <d v="2014-08-08T23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.0181818181818181"/>
    <n v="62.921348314606739"/>
    <x v="2"/>
    <s v="plays"/>
    <x v="2216"/>
    <d v="2012-06-01T16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x v="0"/>
    <n v="36"/>
    <x v="1"/>
    <s v="theater/musical"/>
    <n v="0.46363636363636362"/>
    <n v="70.833333333333329"/>
    <x v="2"/>
    <s v="musical"/>
    <x v="2217"/>
    <d v="2015-04-22T23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.0492727272727274"/>
    <n v="65.579545454545453"/>
    <x v="2"/>
    <s v="plays"/>
    <x v="2218"/>
    <d v="2015-06-20T11:55:1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.0007272727272727"/>
    <n v="125.09090909090909"/>
    <x v="2"/>
    <s v="plays"/>
    <x v="2219"/>
    <d v="2015-07-27T16:59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.002909090909091"/>
    <n v="69.822784810126578"/>
    <x v="2"/>
    <s v="plays"/>
    <x v="2220"/>
    <d v="2016-04-29T21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.0223636363636364"/>
    <n v="66.152941176470591"/>
    <x v="2"/>
    <s v="plays"/>
    <x v="2221"/>
    <d v="2014-09-07T08:23:4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.0627272727272727"/>
    <n v="56.20192307692308"/>
    <x v="2"/>
    <s v="plays"/>
    <x v="2222"/>
    <d v="2015-08-11T18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x v="0"/>
    <n v="12"/>
    <x v="1"/>
    <s v="theater/plays"/>
    <n v="0.11272727272727273"/>
    <n v="51.666666666666664"/>
    <x v="2"/>
    <s v="plays"/>
    <x v="2223"/>
    <d v="2015-01-09T21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x v="0"/>
    <n v="0"/>
    <x v="1"/>
    <s v="theater/musical"/>
    <n v="0"/>
    <e v="#DIV/0!"/>
    <x v="2"/>
    <s v="musical"/>
    <x v="2224"/>
    <d v="2015-10-08T10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x v="0"/>
    <n v="2"/>
    <x v="1"/>
    <s v="theater/plays"/>
    <n v="9.0909090909090905E-3"/>
    <n v="25"/>
    <x v="2"/>
    <s v="plays"/>
    <x v="2225"/>
    <d v="2014-11-24T19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x v="0"/>
    <n v="0"/>
    <x v="1"/>
    <s v="theater/plays"/>
    <n v="0"/>
    <e v="#DIV/0!"/>
    <x v="2"/>
    <s v="plays"/>
    <x v="2226"/>
    <d v="2016-04-24T18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.0874800874800874"/>
    <n v="40.547315436241611"/>
    <x v="4"/>
    <s v="rock"/>
    <x v="2227"/>
    <d v="2011-12-15T23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x v="0"/>
    <n v="12"/>
    <x v="1"/>
    <s v="theater/plays"/>
    <n v="8.2142857142857142E-2"/>
    <n v="38.333333333333336"/>
    <x v="2"/>
    <s v="plays"/>
    <x v="2228"/>
    <d v="2014-10-22T09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x v="0"/>
    <n v="9"/>
    <x v="1"/>
    <s v="technology/wearables"/>
    <n v="0.15103448275862069"/>
    <n v="97.333333333333329"/>
    <x v="1"/>
    <s v="wearables"/>
    <x v="2229"/>
    <d v="2014-07-11T1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.1427586206896552"/>
    <n v="105.2063492063492"/>
    <x v="2"/>
    <s v="plays"/>
    <x v="2230"/>
    <d v="2016-03-31T19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.0612068965517241"/>
    <n v="136.77777777777777"/>
    <x v="2"/>
    <s v="plays"/>
    <x v="2231"/>
    <d v="2014-11-13T17:37:2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x v="0"/>
    <n v="31"/>
    <x v="1"/>
    <s v="theater/spaces"/>
    <n v="0.4236099230111206"/>
    <n v="79.870967741935488"/>
    <x v="2"/>
    <s v="spaces"/>
    <x v="2232"/>
    <d v="2014-10-18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.0591914022517912"/>
    <n v="59.701730769230764"/>
    <x v="2"/>
    <s v="plays"/>
    <x v="2233"/>
    <d v="2015-10-25T17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.018723404255319"/>
    <n v="230.19230769230768"/>
    <x v="7"/>
    <s v="nonfiction"/>
    <x v="2234"/>
    <d v="2014-12-18T06:08:5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x v="0"/>
    <n v="0"/>
    <x v="1"/>
    <s v="publishing/children's books"/>
    <n v="0"/>
    <e v="#DIV/0!"/>
    <x v="7"/>
    <s v="children's books"/>
    <x v="2235"/>
    <d v="2016-10-19T01:53:27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x v="0"/>
    <n v="41"/>
    <x v="0"/>
    <s v="film &amp; video/television"/>
    <n v="1.0093333333333334"/>
    <n v="147.70731707317074"/>
    <x v="5"/>
    <s v="television"/>
    <x v="2236"/>
    <d v="2014-07-13T07:59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.4215"/>
    <n v="193.84090909090909"/>
    <x v="5"/>
    <s v="television"/>
    <x v="2237"/>
    <d v="2015-04-04T00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0"/>
    <n v="17"/>
    <x v="0"/>
    <s v="film &amp; video/shorts"/>
    <n v="1.0646666666666667"/>
    <n v="375.76470588235293"/>
    <x v="5"/>
    <s v="shorts"/>
    <x v="2238"/>
    <d v="2015-12-27T08:20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.1506666666666667"/>
    <n v="123.28571428571429"/>
    <x v="5"/>
    <s v="shorts"/>
    <x v="2239"/>
    <d v="2013-06-02T12:03: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.2775000000000001"/>
    <n v="117.92307692307692"/>
    <x v="5"/>
    <s v="shorts"/>
    <x v="2240"/>
    <d v="2010-12-22T21:08:5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x v="0"/>
    <n v="0"/>
    <x v="1"/>
    <s v="film &amp; video/drama"/>
    <n v="0"/>
    <e v="#DIV/0!"/>
    <x v="5"/>
    <s v="drama"/>
    <x v="2241"/>
    <d v="2015-05-08T12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x v="0"/>
    <n v="18"/>
    <x v="1"/>
    <s v="film &amp; video/drama"/>
    <n v="0.26192500000000002"/>
    <n v="87.308333333333337"/>
    <x v="5"/>
    <s v="drama"/>
    <x v="2242"/>
    <d v="2014-09-14T20:00:03"/>
  </r>
  <r>
    <n v="202"/>
    <s v="Modern Gangsters"/>
    <s v="new web series created by jonney terry"/>
    <n v="6000"/>
    <n v="0"/>
    <x v="1"/>
    <x v="0"/>
    <s v="USD"/>
    <n v="1444337940"/>
    <n v="1441750564"/>
    <x v="0"/>
    <n v="0"/>
    <x v="1"/>
    <s v="film &amp; video/drama"/>
    <n v="0"/>
    <e v="#DIV/0!"/>
    <x v="5"/>
    <s v="drama"/>
    <x v="2243"/>
    <d v="2015-10-08T14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.0808333333333333"/>
    <n v="72.865168539325836"/>
    <x v="5"/>
    <s v="documentary"/>
    <x v="2244"/>
    <d v="2015-04-29T12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.3065"/>
    <n v="45.051724137931032"/>
    <x v="5"/>
    <s v="documentary"/>
    <x v="2245"/>
    <d v="2011-09-16T15:20:3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.0143766666666667"/>
    <n v="160.16473684210527"/>
    <x v="5"/>
    <s v="documentary"/>
    <x v="2246"/>
    <d v="2013-11-05T12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x v="0"/>
    <n v="8"/>
    <x v="1"/>
    <s v="film &amp; video/animation"/>
    <n v="9.5000000000000001E-2"/>
    <n v="71.25"/>
    <x v="5"/>
    <s v="animation"/>
    <x v="2247"/>
    <d v="2015-10-21T11:26:2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x v="0"/>
    <n v="0"/>
    <x v="1"/>
    <s v="film &amp; video/animation"/>
    <n v="0"/>
    <e v="#DIV/0!"/>
    <x v="5"/>
    <s v="animation"/>
    <x v="2248"/>
    <d v="2014-09-05T17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x v="0"/>
    <n v="9"/>
    <x v="1"/>
    <s v="technology/web"/>
    <n v="5.6833333333333333E-2"/>
    <n v="37.888888888888886"/>
    <x v="1"/>
    <s v="web"/>
    <x v="2249"/>
    <d v="2016-07-01T12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x v="0"/>
    <n v="26"/>
    <x v="1"/>
    <s v="technology/wearables"/>
    <n v="0.14849999999999999"/>
    <n v="34.269230769230766"/>
    <x v="1"/>
    <s v="wearables"/>
    <x v="2250"/>
    <d v="2015-01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.5833333333333333"/>
    <n v="68.345323741007192"/>
    <x v="7"/>
    <s v="nonfiction"/>
    <x v="2251"/>
    <d v="2014-08-11T06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.0133333333333334"/>
    <n v="81.066666666666663"/>
    <x v="4"/>
    <s v="rock"/>
    <x v="2252"/>
    <d v="2012-09-16T22:05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.0166666666666666"/>
    <n v="148.78048780487805"/>
    <x v="4"/>
    <s v="rock"/>
    <x v="2253"/>
    <d v="2014-04-19T15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x v="0"/>
    <n v="12"/>
    <x v="1"/>
    <s v="music/jazz"/>
    <n v="5.4166666666666669E-2"/>
    <n v="27.083333333333332"/>
    <x v="4"/>
    <s v="jazz"/>
    <x v="2254"/>
    <d v="2013-11-29T08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x v="0"/>
    <n v="17"/>
    <x v="1"/>
    <s v="music/indie rock"/>
    <n v="0.40749999999999997"/>
    <n v="143.8235294117647"/>
    <x v="4"/>
    <s v="indie rock"/>
    <x v="2255"/>
    <d v="2010-07-31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x v="0"/>
    <n v="5"/>
    <x v="1"/>
    <s v="music/jazz"/>
    <n v="2.6666666666666668E-2"/>
    <n v="32"/>
    <x v="4"/>
    <s v="jazz"/>
    <x v="2256"/>
    <d v="2013-11-27T16:08:3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x v="0"/>
    <n v="3"/>
    <x v="1"/>
    <s v="games/video games"/>
    <n v="1.6666666666666668E-3"/>
    <n v="3.3333333333333335"/>
    <x v="0"/>
    <s v="video games"/>
    <x v="2257"/>
    <d v="2013-10-09T02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x v="0"/>
    <n v="12"/>
    <x v="1"/>
    <s v="food/food trucks"/>
    <n v="8.8333333333333333E-2"/>
    <n v="44.166666666666664"/>
    <x v="3"/>
    <s v="food trucks"/>
    <x v="2258"/>
    <d v="2014-05-02T16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x v="0"/>
    <n v="0"/>
    <x v="1"/>
    <s v="food/food trucks"/>
    <n v="0"/>
    <e v="#DIV/0!"/>
    <x v="3"/>
    <s v="food trucks"/>
    <x v="2259"/>
    <d v="2014-10-15T09:51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.0243783333333334"/>
    <n v="55.371801801801809"/>
    <x v="6"/>
    <s v="photobooks"/>
    <x v="2260"/>
    <d v="2016-07-15T08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.06"/>
    <n v="138.2608695652174"/>
    <x v="6"/>
    <s v="photobooks"/>
    <x v="2261"/>
    <d v="2017-02-25T14:18: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.018"/>
    <n v="82.540540540540547"/>
    <x v="4"/>
    <s v="rock"/>
    <x v="2262"/>
    <d v="2011-09-25T13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.2598333333333334"/>
    <n v="28.632575757575758"/>
    <x v="7"/>
    <s v="nonfiction"/>
    <x v="2263"/>
    <d v="2014-06-21T11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.073"/>
    <n v="88.191780821917803"/>
    <x v="4"/>
    <s v="rock"/>
    <x v="2264"/>
    <d v="2015-02-13T17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x v="0"/>
    <n v="1"/>
    <x v="1"/>
    <s v="publishing/translations"/>
    <n v="1.6666666666666666E-4"/>
    <n v="1"/>
    <x v="7"/>
    <s v="translations"/>
    <x v="2265"/>
    <d v="2016-06-03T01:38:4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x v="0"/>
    <n v="0"/>
    <x v="1"/>
    <s v="publishing/translations"/>
    <n v="0"/>
    <e v="#DIV/0!"/>
    <x v="7"/>
    <s v="translations"/>
    <x v="2266"/>
    <d v="2015-11-11T16:30:4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.6155466666666669"/>
    <n v="43.333275109170302"/>
    <x v="7"/>
    <s v="radio &amp; podcasts"/>
    <x v="2267"/>
    <d v="2011-09-09T19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x v="0"/>
    <n v="0"/>
    <x v="1"/>
    <s v="photography/nature"/>
    <n v="0"/>
    <e v="#DIV/0!"/>
    <x v="6"/>
    <s v="nature"/>
    <x v="2268"/>
    <d v="2015-09-02T00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x v="0"/>
    <n v="2"/>
    <x v="1"/>
    <s v="publishing/art books"/>
    <n v="1.4166666666666666E-2"/>
    <n v="42.5"/>
    <x v="7"/>
    <s v="art books"/>
    <x v="2269"/>
    <d v="2014-03-14T10:49:11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x v="0"/>
    <n v="52"/>
    <x v="1"/>
    <s v="publishing/art books"/>
    <n v="0.41399999999999998"/>
    <n v="47.769230769230766"/>
    <x v="7"/>
    <s v="art books"/>
    <x v="2270"/>
    <d v="2016-04-08T12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.0069333333333335"/>
    <n v="137.30909090909091"/>
    <x v="4"/>
    <s v="rock"/>
    <x v="2271"/>
    <d v="2011-08-01T01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.0366666666666666"/>
    <n v="75.853658536585371"/>
    <x v="4"/>
    <s v="rock"/>
    <x v="2272"/>
    <d v="2014-02-20T14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.3223333333333334"/>
    <n v="74.149532710280369"/>
    <x v="4"/>
    <s v="pop"/>
    <x v="2273"/>
    <d v="2012-12-18T08:2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0"/>
    <n v="42"/>
    <x v="0"/>
    <s v="music/pop"/>
    <n v="1.1166666666666667"/>
    <n v="159.52380952380952"/>
    <x v="4"/>
    <s v="pop"/>
    <x v="2274"/>
    <d v="2016-04-15T23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e v="#DIV/0!"/>
    <x v="4"/>
    <s v="faith"/>
    <x v="2275"/>
    <d v="2017-04-13T22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x v="0"/>
    <n v="4"/>
    <x v="1"/>
    <s v="music/faith"/>
    <n v="5.8333333333333336E-3"/>
    <n v="8.75"/>
    <x v="4"/>
    <s v="faith"/>
    <x v="2276"/>
    <d v="2014-10-30T16:22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.0041666666666667"/>
    <n v="89.925373134328353"/>
    <x v="6"/>
    <s v="photobooks"/>
    <x v="2277"/>
    <d v="2016-08-26T21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.7243333333333333"/>
    <n v="94.054545454545448"/>
    <x v="4"/>
    <s v="indie rock"/>
    <x v="2278"/>
    <d v="2014-09-26T21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.3844033333333334"/>
    <n v="87.436000000000007"/>
    <x v="1"/>
    <s v="hardware"/>
    <x v="2279"/>
    <d v="2011-07-04T13:52:20"/>
  </r>
  <r>
    <n v="1988"/>
    <s v="Phillip Michael Photography"/>
    <s v="Expressing art in an image!"/>
    <n v="6000"/>
    <n v="25"/>
    <x v="1"/>
    <x v="0"/>
    <s v="USD"/>
    <n v="1440094742"/>
    <n v="1437502742"/>
    <x v="0"/>
    <n v="1"/>
    <x v="1"/>
    <s v="photography/people"/>
    <n v="4.1666666666666666E-3"/>
    <n v="25"/>
    <x v="6"/>
    <s v="people"/>
    <x v="2280"/>
    <d v="2015-08-20T12:19: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.6741666666666666"/>
    <n v="99.455445544554451"/>
    <x v="1"/>
    <s v="hardware"/>
    <x v="2281"/>
    <d v="2014-12-02T22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.2353333333333334"/>
    <n v="89.301204819277103"/>
    <x v="4"/>
    <s v="indie rock"/>
    <x v="2282"/>
    <d v="2012-07-15T14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.0128333333333333"/>
    <n v="110.49090909090908"/>
    <x v="4"/>
    <s v="indie rock"/>
    <x v="2283"/>
    <d v="2011-10-07T10:58:5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.0033333333333334"/>
    <n v="188.125"/>
    <x v="4"/>
    <s v="indie rock"/>
    <x v="2284"/>
    <d v="2012-03-07T20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x v="0"/>
    <n v="3"/>
    <x v="1"/>
    <s v="games/video games"/>
    <n v="1.7333333333333333E-2"/>
    <n v="34.666666666666664"/>
    <x v="0"/>
    <s v="video games"/>
    <x v="2285"/>
    <d v="2013-04-27T15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.1438333333333333"/>
    <n v="55.796747967479675"/>
    <x v="4"/>
    <s v="electronic music"/>
    <x v="2286"/>
    <d v="2013-11-03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.8003333333333333"/>
    <n v="24.274157303370785"/>
    <x v="0"/>
    <s v="tabletop games"/>
    <x v="2287"/>
    <d v="2016-05-22T21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.0622116666666668"/>
    <n v="108.02152542372882"/>
    <x v="4"/>
    <s v="rock"/>
    <x v="2288"/>
    <d v="2011-03-11T2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.0070033333333335"/>
    <n v="53.469203539823013"/>
    <x v="4"/>
    <s v="indie rock"/>
    <x v="2289"/>
    <d v="2010-12-31T22:59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.0667450000000001"/>
    <n v="59.817476635514019"/>
    <x v="4"/>
    <s v="indie rock"/>
    <x v="2290"/>
    <d v="2013-03-09T17:42:17"/>
  </r>
  <r>
    <n v="2421"/>
    <s v="hot dog cart"/>
    <s v="help me start Merrill's first hot dog cart in this empty lot"/>
    <n v="6000"/>
    <n v="1"/>
    <x v="1"/>
    <x v="0"/>
    <s v="USD"/>
    <n v="1424536196"/>
    <n v="1421944196"/>
    <x v="0"/>
    <n v="1"/>
    <x v="1"/>
    <s v="food/food trucks"/>
    <n v="1.6666666666666666E-4"/>
    <n v="1"/>
    <x v="3"/>
    <s v="food trucks"/>
    <x v="2291"/>
    <d v="2015-02-21T10:29:5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"/>
    <n v="600"/>
    <x v="4"/>
    <s v="indie rock"/>
    <x v="2292"/>
    <d v="2013-03-29T16:54:52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.0428333333333333"/>
    <n v="82.328947368421055"/>
    <x v="4"/>
    <s v="classical music"/>
    <x v="2293"/>
    <d v="2012-03-24T18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0"/>
    <n v="37"/>
    <x v="0"/>
    <s v="music/classical music"/>
    <n v="1.0185"/>
    <n v="165.16216216216216"/>
    <x v="4"/>
    <s v="classical music"/>
    <x v="2294"/>
    <d v="2016-09-29T22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x v="0"/>
    <n v="0"/>
    <x v="1"/>
    <s v="food/food trucks"/>
    <n v="0"/>
    <e v="#DIV/0!"/>
    <x v="3"/>
    <s v="food trucks"/>
    <x v="2295"/>
    <d v="2015-10-09T1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x v="0"/>
    <n v="8"/>
    <x v="1"/>
    <s v="food/food trucks"/>
    <n v="3.8833333333333331E-2"/>
    <n v="29.125"/>
    <x v="3"/>
    <s v="food trucks"/>
    <x v="2296"/>
    <d v="2015-03-31T07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x v="0"/>
    <n v="20"/>
    <x v="1"/>
    <s v="food/food trucks"/>
    <n v="0.28299999999999997"/>
    <n v="84.9"/>
    <x v="3"/>
    <s v="food trucks"/>
    <x v="2297"/>
    <d v="2014-11-21T2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.0883333333333334"/>
    <n v="94.637681159420296"/>
    <x v="2"/>
    <s v="spaces"/>
    <x v="2298"/>
    <d v="2016-04-17T17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.19"/>
    <n v="66.111111111111114"/>
    <x v="2"/>
    <s v="plays"/>
    <x v="2299"/>
    <d v="2014-10-29T12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"/>
    <n v="63.829787234042556"/>
    <x v="2"/>
    <s v="plays"/>
    <x v="2300"/>
    <d v="2015-03-27T09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x v="0"/>
    <n v="6"/>
    <x v="1"/>
    <s v="theater/plays"/>
    <n v="0.10833333333333334"/>
    <n v="108.33333333333333"/>
    <x v="2"/>
    <s v="plays"/>
    <x v="2301"/>
    <d v="2016-11-30T1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x v="0"/>
    <n v="7"/>
    <x v="1"/>
    <s v="theater/plays"/>
    <n v="9.4166666666666662E-2"/>
    <n v="80.714285714285708"/>
    <x v="2"/>
    <s v="plays"/>
    <x v="2302"/>
    <d v="2015-07-31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.06"/>
    <n v="69.890109890109883"/>
    <x v="2"/>
    <s v="plays"/>
    <x v="2303"/>
    <d v="2014-07-18T10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.0011666666666668"/>
    <n v="127.80851063829788"/>
    <x v="2"/>
    <s v="plays"/>
    <x v="2304"/>
    <d v="2015-07-26T12:19:1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.3128333333333333"/>
    <n v="48.325153374233132"/>
    <x v="2"/>
    <s v="plays"/>
    <x v="2305"/>
    <d v="2015-06-12T15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"/>
    <n v="72.289156626506028"/>
    <x v="2"/>
    <s v="plays"/>
    <x v="2306"/>
    <d v="2014-07-19T14:38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.0166666666666666"/>
    <n v="78.205128205128204"/>
    <x v="2"/>
    <s v="plays"/>
    <x v="2307"/>
    <d v="2015-03-31T22:59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.0001100000000001"/>
    <n v="93.760312499999998"/>
    <x v="2"/>
    <s v="plays"/>
    <x v="2308"/>
    <d v="2015-11-20T21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.0358333333333334"/>
    <n v="81.776315789473685"/>
    <x v="2"/>
    <s v="plays"/>
    <x v="2309"/>
    <d v="2015-02-05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.1691666666666667"/>
    <n v="81.569767441860463"/>
    <x v="2"/>
    <s v="plays"/>
    <x v="2310"/>
    <d v="2015-07-10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.0044999999999999"/>
    <n v="215.25"/>
    <x v="2"/>
    <s v="musical"/>
    <x v="2311"/>
    <d v="2015-02-10T01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.1096666666666666"/>
    <n v="93.774647887323937"/>
    <x v="2"/>
    <s v="musical"/>
    <x v="2312"/>
    <d v="2016-05-26T18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x v="0"/>
    <n v="37"/>
    <x v="1"/>
    <s v="theater/musical"/>
    <n v="0.89666666666666661"/>
    <n v="145.40540540540542"/>
    <x v="2"/>
    <s v="musical"/>
    <x v="2313"/>
    <d v="2015-04-20T15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x v="0"/>
    <n v="13"/>
    <x v="1"/>
    <s v="theater/plays"/>
    <n v="0.17666666666666667"/>
    <n v="81.538461538461533"/>
    <x v="2"/>
    <s v="plays"/>
    <x v="2314"/>
    <d v="2014-08-12T09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x v="0"/>
    <n v="0"/>
    <x v="1"/>
    <s v="theater/plays"/>
    <n v="0"/>
    <e v="#DIV/0!"/>
    <x v="2"/>
    <s v="plays"/>
    <x v="2315"/>
    <d v="2015-11-05T10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x v="0"/>
    <n v="3"/>
    <x v="1"/>
    <s v="theater/plays"/>
    <n v="3.0833333333333334E-2"/>
    <n v="61.666666666666664"/>
    <x v="2"/>
    <s v="plays"/>
    <x v="2316"/>
    <d v="2015-09-07T12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x v="0"/>
    <n v="5"/>
    <x v="1"/>
    <s v="theater/plays"/>
    <n v="3.2500000000000001E-2"/>
    <n v="39"/>
    <x v="2"/>
    <s v="plays"/>
    <x v="2317"/>
    <d v="2015-02-28T0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x v="0"/>
    <n v="6"/>
    <x v="1"/>
    <s v="theater/plays"/>
    <n v="1.8333333333333333E-2"/>
    <n v="18.333333333333332"/>
    <x v="2"/>
    <s v="plays"/>
    <x v="2318"/>
    <d v="2015-03-29T14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x v="0"/>
    <n v="17"/>
    <x v="1"/>
    <s v="theater/plays"/>
    <n v="0.47049999999999997"/>
    <n v="166.05882352941177"/>
    <x v="2"/>
    <s v="plays"/>
    <x v="2319"/>
    <d v="2014-07-01T16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x v="0"/>
    <n v="7"/>
    <x v="1"/>
    <s v="theater/plays"/>
    <n v="6.8287037037037035E-2"/>
    <n v="59"/>
    <x v="2"/>
    <s v="plays"/>
    <x v="2320"/>
    <d v="2015-12-15T14:25:1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x v="0"/>
    <n v="1"/>
    <x v="1"/>
    <s v="film &amp; video/drama"/>
    <n v="1.5873015873015873E-4"/>
    <n v="1"/>
    <x v="5"/>
    <s v="drama"/>
    <x v="2321"/>
    <d v="2016-04-16T14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x v="0"/>
    <n v="10"/>
    <x v="1"/>
    <s v="publishing/translations"/>
    <n v="7.0634920634920634E-2"/>
    <n v="44.5"/>
    <x v="7"/>
    <s v="translations"/>
    <x v="2322"/>
    <d v="2016-10-09T04:56: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.0245669291338582"/>
    <n v="35.551912568306008"/>
    <x v="4"/>
    <s v="indie rock"/>
    <x v="2323"/>
    <d v="2014-03-04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.0935829457364341"/>
    <n v="68.481650485436887"/>
    <x v="4"/>
    <s v="indie rock"/>
    <x v="2324"/>
    <d v="2011-12-12T21:39:5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.1015569230769231"/>
    <n v="42.874970059880241"/>
    <x v="5"/>
    <s v="documentary"/>
    <x v="2325"/>
    <d v="2012-01-15T07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x v="0"/>
    <n v="0"/>
    <x v="1"/>
    <s v="film &amp; video/animation"/>
    <n v="0"/>
    <e v="#DIV/0!"/>
    <x v="5"/>
    <s v="animation"/>
    <x v="2326"/>
    <d v="2015-10-2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x v="0"/>
    <n v="4"/>
    <x v="1"/>
    <s v="film &amp; video/animation"/>
    <n v="3.307692307692308E-2"/>
    <n v="53.75"/>
    <x v="5"/>
    <s v="animation"/>
    <x v="2327"/>
    <d v="2010-05-08T16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x v="0"/>
    <n v="9"/>
    <x v="1"/>
    <s v="film &amp; video/animation"/>
    <n v="1.7538461538461537E-2"/>
    <n v="12.666666666666666"/>
    <x v="5"/>
    <s v="animation"/>
    <x v="2328"/>
    <d v="2015-01-17T06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x v="0"/>
    <n v="79"/>
    <x v="1"/>
    <s v="music/jazz"/>
    <n v="0.41538461538461541"/>
    <n v="34.177215189873415"/>
    <x v="4"/>
    <s v="jazz"/>
    <x v="2329"/>
    <d v="2013-10-16T03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x v="0"/>
    <n v="0"/>
    <x v="1"/>
    <s v="music/jazz"/>
    <n v="0"/>
    <e v="#DIV/0!"/>
    <x v="4"/>
    <s v="jazz"/>
    <x v="2330"/>
    <d v="2010-06-08T13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x v="0"/>
    <n v="6"/>
    <x v="1"/>
    <s v="music/jazz"/>
    <n v="3.0153846153846153E-2"/>
    <n v="32.666666666666664"/>
    <x v="4"/>
    <s v="jazz"/>
    <x v="2331"/>
    <d v="2011-01-23T23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x v="0"/>
    <n v="9"/>
    <x v="1"/>
    <s v="music/jazz"/>
    <n v="5.7692307692307696E-2"/>
    <n v="41.666666666666664"/>
    <x v="4"/>
    <s v="jazz"/>
    <x v="2332"/>
    <d v="2012-02-29T22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x v="0"/>
    <n v="0"/>
    <x v="1"/>
    <s v="food/food trucks"/>
    <n v="0"/>
    <e v="#DIV/0!"/>
    <x v="3"/>
    <s v="food trucks"/>
    <x v="2333"/>
    <d v="2015-02-23T19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.0223076923076924"/>
    <n v="61.527777777777779"/>
    <x v="6"/>
    <s v="photobooks"/>
    <x v="2334"/>
    <d v="2017-01-31T12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x v="1"/>
    <n v="105"/>
    <x v="0"/>
    <s v="music/rock"/>
    <n v="1.2541538461538462"/>
    <n v="77.638095238095232"/>
    <x v="4"/>
    <s v="rock"/>
    <x v="2335"/>
    <d v="2014-02-16T12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.5493846153846154"/>
    <n v="53.005263157894738"/>
    <x v="4"/>
    <s v="rock"/>
    <x v="2336"/>
    <d v="2014-06-24T20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.7793846153846156"/>
    <n v="67.159851301115239"/>
    <x v="6"/>
    <s v="photobooks"/>
    <x v="2337"/>
    <d v="2014-06-10T02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x v="0"/>
    <n v="16"/>
    <x v="1"/>
    <s v="music/faith"/>
    <n v="0.33784615384615385"/>
    <n v="137.25"/>
    <x v="4"/>
    <s v="faith"/>
    <x v="2338"/>
    <d v="2014-06-27T16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x v="0"/>
    <n v="23"/>
    <x v="1"/>
    <s v="photography/photobooks"/>
    <n v="0.13307692307692306"/>
    <n v="37.608695652173914"/>
    <x v="6"/>
    <s v="photobooks"/>
    <x v="2339"/>
    <d v="2016-07-03T01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x v="0"/>
    <n v="48"/>
    <x v="1"/>
    <s v="games/mobile games"/>
    <n v="0.42892307692307691"/>
    <n v="58.083333333333336"/>
    <x v="0"/>
    <s v="mobile games"/>
    <x v="2340"/>
    <d v="2014-05-04T11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x v="0"/>
    <n v="95"/>
    <x v="1"/>
    <s v="games/mobile games"/>
    <n v="0.7178461538461538"/>
    <n v="49.11578947368421"/>
    <x v="0"/>
    <s v="mobile games"/>
    <x v="2341"/>
    <d v="2014-11-20T13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x v="0"/>
    <n v="0"/>
    <x v="1"/>
    <s v="photography/people"/>
    <n v="0"/>
    <e v="#DIV/0!"/>
    <x v="6"/>
    <s v="people"/>
    <x v="2342"/>
    <d v="2014-08-26T16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"/>
    <n v="135.41666666666666"/>
    <x v="4"/>
    <s v="classical music"/>
    <x v="2343"/>
    <d v="2015-04-19T22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.0084615384615385"/>
    <n v="43.7"/>
    <x v="4"/>
    <s v="classical music"/>
    <x v="2344"/>
    <d v="2015-10-07T21:59:0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x v="0"/>
    <n v="2"/>
    <x v="1"/>
    <s v="food/food trucks"/>
    <n v="2.2307692307692306E-2"/>
    <n v="72.5"/>
    <x v="3"/>
    <s v="food trucks"/>
    <x v="2345"/>
    <d v="2015-09-16T20:31:5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.0007692307692309"/>
    <n v="209.83870967741936"/>
    <x v="2"/>
    <s v="plays"/>
    <x v="2346"/>
    <d v="2015-10-06T16:17:0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.9885074626865671"/>
    <n v="94.489361702127653"/>
    <x v="4"/>
    <s v="rock"/>
    <x v="2347"/>
    <d v="2010-12-31T22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x v="0"/>
    <n v="3"/>
    <x v="1"/>
    <s v="publishing/fiction"/>
    <n v="2.2388059701492536E-2"/>
    <n v="50"/>
    <x v="7"/>
    <s v="fiction"/>
    <x v="2348"/>
    <d v="2015-06-20T13:06:1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x v="0"/>
    <n v="0"/>
    <x v="1"/>
    <s v="food/food trucks"/>
    <n v="0"/>
    <e v="#DIV/0!"/>
    <x v="3"/>
    <s v="food trucks"/>
    <x v="2349"/>
    <d v="2015-06-30T09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.0172463768115942"/>
    <n v="107.98461538461538"/>
    <x v="4"/>
    <s v="rock"/>
    <x v="2350"/>
    <d v="2014-12-17T01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.0708672667523933"/>
    <n v="107.07142857142857"/>
    <x v="4"/>
    <s v="rock"/>
    <x v="2351"/>
    <d v="2015-05-07T12:12:22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x v="0"/>
    <n v="57"/>
    <x v="0"/>
    <s v="film &amp; video/shorts"/>
    <n v="1.0752857142857142"/>
    <n v="132.05263157894737"/>
    <x v="5"/>
    <s v="shorts"/>
    <x v="2352"/>
    <d v="2014-08-10T23:59:00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x v="0"/>
    <n v="0"/>
    <x v="1"/>
    <s v="film &amp; video/science fiction"/>
    <n v="0"/>
    <e v="#DIV/0!"/>
    <x v="5"/>
    <s v="science fiction"/>
    <x v="2353"/>
    <d v="2015-01-08T12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.1016142857142857"/>
    <n v="68.24159292035398"/>
    <x v="5"/>
    <s v="documentary"/>
    <x v="2354"/>
    <d v="2014-06-20T21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x v="0"/>
    <n v="0"/>
    <x v="1"/>
    <s v="film &amp; video/animation"/>
    <n v="0"/>
    <e v="#DIV/0!"/>
    <x v="5"/>
    <s v="animation"/>
    <x v="2355"/>
    <d v="2016-10-08T01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x v="0"/>
    <n v="0"/>
    <x v="1"/>
    <s v="film &amp; video/animation"/>
    <n v="0"/>
    <e v="#DIV/0!"/>
    <x v="5"/>
    <s v="animation"/>
    <x v="2356"/>
    <d v="2015-07-16T13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x v="0"/>
    <n v="16"/>
    <x v="1"/>
    <s v="technology/wearables"/>
    <n v="0.10214285714285715"/>
    <n v="44.6875"/>
    <x v="1"/>
    <s v="wearables"/>
    <x v="2357"/>
    <d v="2014-11-30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.0547157142857144"/>
    <n v="51.62944055944056"/>
    <x v="7"/>
    <s v="nonfiction"/>
    <x v="2358"/>
    <d v="2011-06-30T09:19:23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x v="0"/>
    <n v="55"/>
    <x v="0"/>
    <s v="publishing/nonfiction"/>
    <n v="1.0004285714285714"/>
    <n v="127.32727272727273"/>
    <x v="7"/>
    <s v="nonfiction"/>
    <x v="2359"/>
    <d v="2015-01-15T04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x v="0"/>
    <n v="44"/>
    <x v="1"/>
    <s v="publishing/fiction"/>
    <n v="0.36014285714285715"/>
    <n v="57.295454545454547"/>
    <x v="7"/>
    <s v="fiction"/>
    <x v="2360"/>
    <d v="2014-10-19T07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x v="0"/>
    <n v="57"/>
    <x v="1"/>
    <s v="publishing/fiction"/>
    <n v="0.51400000000000001"/>
    <n v="63.122807017543863"/>
    <x v="7"/>
    <s v="fiction"/>
    <x v="2361"/>
    <d v="2015-10-10T23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.1512214285714286"/>
    <n v="39.31"/>
    <x v="4"/>
    <s v="rock"/>
    <x v="2362"/>
    <d v="2013-04-09T00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x v="0"/>
    <n v="0"/>
    <x v="1"/>
    <s v="music/jazz"/>
    <n v="0"/>
    <e v="#DIV/0!"/>
    <x v="4"/>
    <s v="jazz"/>
    <x v="2363"/>
    <d v="2010-07-08T16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x v="0"/>
    <n v="1"/>
    <x v="1"/>
    <s v="music/jazz"/>
    <n v="3.5714285714285713E-3"/>
    <n v="25"/>
    <x v="4"/>
    <s v="jazz"/>
    <x v="2364"/>
    <d v="2012-09-02T05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.0000828571428571"/>
    <n v="57.381803278688523"/>
    <x v="4"/>
    <s v="electronic music"/>
    <x v="2365"/>
    <d v="2016-03-31T02:46:5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x v="0"/>
    <n v="2"/>
    <x v="1"/>
    <s v="journalism/audio"/>
    <n v="8.571428571428571E-4"/>
    <n v="3"/>
    <x v="8"/>
    <s v="audio"/>
    <x v="2366"/>
    <d v="2015-03-05T14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.1071428571428572"/>
    <n v="104.72972972972973"/>
    <x v="4"/>
    <s v="rock"/>
    <x v="2367"/>
    <d v="2013-07-28T11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x v="0"/>
    <n v="13"/>
    <x v="1"/>
    <s v="publishing/translations"/>
    <n v="4.5714285714285714E-2"/>
    <n v="24.615384615384617"/>
    <x v="7"/>
    <s v="translations"/>
    <x v="2368"/>
    <d v="2014-12-03T19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x v="0"/>
    <n v="2"/>
    <x v="1"/>
    <s v="publishing/fiction"/>
    <n v="7.1428571428571426E-3"/>
    <n v="25"/>
    <x v="7"/>
    <s v="fiction"/>
    <x v="2369"/>
    <d v="2016-07-21T22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.0262857142857142"/>
    <n v="156.17391304347825"/>
    <x v="6"/>
    <s v="photobooks"/>
    <x v="2370"/>
    <d v="2015-01-22T12:46: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.4585714285714286"/>
    <n v="64.620253164556956"/>
    <x v="4"/>
    <s v="rock"/>
    <x v="2371"/>
    <d v="2013-11-01T13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x v="0"/>
    <n v="0"/>
    <x v="1"/>
    <s v="music/faith"/>
    <n v="0"/>
    <e v="#DIV/0!"/>
    <x v="4"/>
    <s v="faith"/>
    <x v="2372"/>
    <d v="2016-05-01T14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.1401428571428571"/>
    <n v="89.674157303370791"/>
    <x v="6"/>
    <s v="photobooks"/>
    <x v="2373"/>
    <d v="2016-12-21T2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.355717142857143"/>
    <n v="74.107684365781708"/>
    <x v="1"/>
    <s v="hardware"/>
    <x v="2374"/>
    <d v="2013-03-23T16:42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.0485714285714285"/>
    <n v="68.598130841121488"/>
    <x v="4"/>
    <s v="indie rock"/>
    <x v="2375"/>
    <d v="2014-09-23T14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.0721428571428571"/>
    <n v="58.6328125"/>
    <x v="0"/>
    <s v="tabletop games"/>
    <x v="2376"/>
    <d v="2016-12-14T15:01:1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.4907142857142857"/>
    <n v="71.965517241379317"/>
    <x v="4"/>
    <s v="rock"/>
    <x v="2377"/>
    <d v="2012-02-23T11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x v="0"/>
    <n v="0"/>
    <x v="1"/>
    <s v="food/restaurants"/>
    <n v="0"/>
    <e v="#DIV/0!"/>
    <x v="3"/>
    <s v="restaurants"/>
    <x v="2378"/>
    <d v="2015-03-13T18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x v="0"/>
    <n v="2"/>
    <x v="1"/>
    <s v="food/food trucks"/>
    <n v="8.4285714285714294E-3"/>
    <n v="29.5"/>
    <x v="3"/>
    <s v="food trucks"/>
    <x v="2379"/>
    <d v="2017-02-08T15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x v="0"/>
    <n v="34"/>
    <x v="1"/>
    <s v="publishing/children's books"/>
    <n v="0.14314285714285716"/>
    <n v="29.470588235294116"/>
    <x v="7"/>
    <s v="children's books"/>
    <x v="2380"/>
    <d v="2012-03-29T07:45: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.0850614285714286"/>
    <n v="73.032980769230775"/>
    <x v="2"/>
    <s v="spaces"/>
    <x v="2381"/>
    <d v="2012-12-26T14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.0057142857142858"/>
    <n v="234.66666666666666"/>
    <x v="2"/>
    <s v="spaces"/>
    <x v="2382"/>
    <d v="2015-08-14T14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.1292857142857142"/>
    <n v="64.268292682926827"/>
    <x v="2"/>
    <s v="plays"/>
    <x v="2383"/>
    <d v="2012-04-01T14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.0881428571428571"/>
    <n v="65.102564102564102"/>
    <x v="2"/>
    <s v="plays"/>
    <x v="2384"/>
    <d v="2016-05-06T08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.0088571428571429"/>
    <n v="46.768211920529801"/>
    <x v="2"/>
    <s v="plays"/>
    <x v="2385"/>
    <d v="2012-01-31T1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.0234285714285714"/>
    <n v="193.62162162162161"/>
    <x v="2"/>
    <s v="plays"/>
    <x v="2386"/>
    <d v="2015-12-16T22:59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.052142857142857"/>
    <n v="98.2"/>
    <x v="2"/>
    <s v="plays"/>
    <x v="2387"/>
    <d v="2015-01-08T15:17: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.1345714285714286"/>
    <n v="74.224299065420567"/>
    <x v="2"/>
    <s v="musical"/>
    <x v="2388"/>
    <d v="2014-07-30T12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x v="0"/>
    <n v="24"/>
    <x v="1"/>
    <s v="theater/musical"/>
    <n v="0.59657142857142853"/>
    <n v="174"/>
    <x v="2"/>
    <s v="musical"/>
    <x v="2389"/>
    <d v="2014-12-16T16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x v="1"/>
    <n v="8"/>
    <x v="1"/>
    <s v="theater/plays"/>
    <n v="2.7E-2"/>
    <n v="23.625"/>
    <x v="2"/>
    <s v="plays"/>
    <x v="2390"/>
    <d v="2014-10-04T00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x v="0"/>
    <n v="12"/>
    <x v="1"/>
    <s v="theater/plays"/>
    <n v="0.15742857142857142"/>
    <n v="91.833333333333329"/>
    <x v="2"/>
    <s v="plays"/>
    <x v="2391"/>
    <d v="2016-07-16T18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x v="0"/>
    <n v="14"/>
    <x v="1"/>
    <s v="theater/plays"/>
    <n v="0.16514285714285715"/>
    <n v="82.571428571428569"/>
    <x v="2"/>
    <s v="plays"/>
    <x v="2392"/>
    <d v="2014-08-31T13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x v="0"/>
    <n v="1"/>
    <x v="1"/>
    <s v="theater/plays"/>
    <n v="1.4285714285714287E-4"/>
    <n v="1"/>
    <x v="2"/>
    <s v="plays"/>
    <x v="2393"/>
    <d v="2015-07-19T12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x v="0"/>
    <n v="0"/>
    <x v="1"/>
    <s v="theater/plays"/>
    <n v="0"/>
    <e v="#DIV/0!"/>
    <x v="2"/>
    <s v="plays"/>
    <x v="2394"/>
    <d v="2016-03-24T16:59:2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x v="0"/>
    <n v="0"/>
    <x v="1"/>
    <s v="film &amp; video/animation"/>
    <n v="0"/>
    <e v="#DIV/0!"/>
    <x v="5"/>
    <s v="animation"/>
    <x v="2395"/>
    <d v="2015-09-06T08:46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.1300013888888889"/>
    <n v="50.222283950617282"/>
    <x v="1"/>
    <s v="hardware"/>
    <x v="2396"/>
    <d v="2011-09-09T15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x v="0"/>
    <n v="38"/>
    <x v="1"/>
    <s v="theater/plays"/>
    <n v="0.24194444444444443"/>
    <n v="45.842105263157897"/>
    <x v="2"/>
    <s v="plays"/>
    <x v="2397"/>
    <d v="2014-10-26T12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.1869988910451896"/>
    <n v="131.37719999999999"/>
    <x v="2"/>
    <s v="spaces"/>
    <x v="2398"/>
    <d v="2016-07-13T15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.0246666666666666"/>
    <n v="111.37681159420291"/>
    <x v="5"/>
    <s v="shorts"/>
    <x v="2399"/>
    <d v="2011-04-24T17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x v="0"/>
    <n v="37"/>
    <x v="1"/>
    <s v="film &amp; video/science fiction"/>
    <n v="0.27600000000000002"/>
    <n v="55.945945945945944"/>
    <x v="5"/>
    <s v="science fiction"/>
    <x v="2400"/>
    <d v="2015-04-13T11:17:5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.3033333333333332"/>
    <n v="51.719576719576722"/>
    <x v="5"/>
    <s v="documentary"/>
    <x v="2401"/>
    <d v="2012-03-10T09:07:2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.0269239999999999"/>
    <n v="79.401340206185566"/>
    <x v="5"/>
    <s v="documentary"/>
    <x v="2402"/>
    <d v="2016-03-16T12:16:3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.0666666666666667"/>
    <n v="89.887640449438209"/>
    <x v="5"/>
    <s v="documentary"/>
    <x v="2403"/>
    <d v="2012-07-18T15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.2516"/>
    <n v="140.1044776119403"/>
    <x v="5"/>
    <s v="documentary"/>
    <x v="2404"/>
    <d v="2015-04-29T13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x v="0"/>
    <n v="0"/>
    <x v="1"/>
    <s v="film &amp; video/animation"/>
    <n v="0"/>
    <e v="#DIV/0!"/>
    <x v="5"/>
    <s v="animation"/>
    <x v="2405"/>
    <d v="2012-07-10T21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x v="0"/>
    <n v="0"/>
    <x v="1"/>
    <s v="technology/web"/>
    <n v="0"/>
    <e v="#DIV/0!"/>
    <x v="1"/>
    <s v="web"/>
    <x v="2406"/>
    <d v="2016-02-10T10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x v="0"/>
    <n v="0"/>
    <x v="1"/>
    <s v="technology/web"/>
    <n v="0"/>
    <e v="#DIV/0!"/>
    <x v="1"/>
    <s v="web"/>
    <x v="2407"/>
    <d v="2016-06-12T02:29:03"/>
  </r>
  <r>
    <n v="589"/>
    <s v="Get Neighborly"/>
    <s v="Services closer than you think..."/>
    <n v="7500"/>
    <n v="1"/>
    <x v="1"/>
    <x v="0"/>
    <s v="USD"/>
    <n v="1436366699"/>
    <n v="1435070699"/>
    <x v="0"/>
    <n v="1"/>
    <x v="1"/>
    <s v="technology/web"/>
    <n v="1.3333333333333334E-4"/>
    <n v="1"/>
    <x v="1"/>
    <s v="web"/>
    <x v="2408"/>
    <d v="2015-07-08T08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x v="0"/>
    <n v="1"/>
    <x v="1"/>
    <s v="technology/web"/>
    <n v="3.3333333333333333E-2"/>
    <n v="250"/>
    <x v="1"/>
    <s v="web"/>
    <x v="2409"/>
    <d v="2014-12-02T23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x v="0"/>
    <n v="2"/>
    <x v="1"/>
    <s v="technology/web"/>
    <n v="2.6666666666666666E-3"/>
    <n v="10"/>
    <x v="1"/>
    <s v="web"/>
    <x v="2410"/>
    <d v="2016-07-31T1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.05566"/>
    <n v="60.903461538461535"/>
    <x v="7"/>
    <s v="nonfiction"/>
    <x v="2411"/>
    <d v="2011-08-21T14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.0386666666666666"/>
    <n v="60.859375"/>
    <x v="4"/>
    <s v="rock"/>
    <x v="2412"/>
    <d v="2013-11-12T23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x v="0"/>
    <n v="16"/>
    <x v="1"/>
    <s v="technology/wearables"/>
    <n v="8.9066666666666669E-2"/>
    <n v="41.75"/>
    <x v="1"/>
    <s v="wearables"/>
    <x v="2413"/>
    <d v="2016-02-18T14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x v="0"/>
    <n v="3"/>
    <x v="1"/>
    <s v="food/food trucks"/>
    <n v="4.6666666666666671E-3"/>
    <n v="11.666666666666666"/>
    <x v="3"/>
    <s v="food trucks"/>
    <x v="2414"/>
    <d v="2014-12-08T20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.0673333333333332"/>
    <n v="65.081300813008127"/>
    <x v="6"/>
    <s v="photobooks"/>
    <x v="2415"/>
    <d v="2015-06-01T16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.018"/>
    <n v="246.29032258064515"/>
    <x v="4"/>
    <s v="rock"/>
    <x v="2416"/>
    <d v="2013-11-13T11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.0026666666666666"/>
    <n v="81.739130434782609"/>
    <x v="4"/>
    <s v="rock"/>
    <x v="2417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.2648920000000001"/>
    <n v="64.535306122448986"/>
    <x v="4"/>
    <s v="rock"/>
    <x v="2418"/>
    <d v="2014-11-26T18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x v="0"/>
    <n v="14"/>
    <x v="1"/>
    <s v="publishing/translations"/>
    <n v="0.2036"/>
    <n v="109.07142857142857"/>
    <x v="7"/>
    <s v="translations"/>
    <x v="2419"/>
    <d v="2016-11-15T12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.1773333333333333"/>
    <n v="84.905149051490511"/>
    <x v="6"/>
    <s v="photobooks"/>
    <x v="2420"/>
    <d v="2015-09-04T10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x v="0"/>
    <n v="1"/>
    <x v="1"/>
    <s v="photography/places"/>
    <n v="1.3333333333333334E-4"/>
    <n v="1"/>
    <x v="6"/>
    <s v="places"/>
    <x v="2421"/>
    <d v="2014-12-13T16:49:2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.5533333333333332"/>
    <n v="112.01923076923077"/>
    <x v="4"/>
    <s v="rock"/>
    <x v="2422"/>
    <d v="2012-09-11T10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.0033493333333334"/>
    <n v="156.77333333333334"/>
    <x v="4"/>
    <s v="pop"/>
    <x v="2423"/>
    <d v="2012-12-13T16:17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.1652013333333333"/>
    <n v="60.26903448275862"/>
    <x v="4"/>
    <s v="indie rock"/>
    <x v="2424"/>
    <d v="2011-12-05T23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.4974666666666667"/>
    <n v="160.44285714285715"/>
    <x v="1"/>
    <s v="hardware"/>
    <x v="2425"/>
    <d v="2014-04-19T20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x v="0"/>
    <n v="12"/>
    <x v="1"/>
    <s v="photography/people"/>
    <n v="5.0799999999999998E-2"/>
    <n v="31.75"/>
    <x v="6"/>
    <s v="people"/>
    <x v="2426"/>
    <d v="2014-07-09T11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.0811999999999999"/>
    <n v="37.197247706422019"/>
    <x v="0"/>
    <s v="tabletop games"/>
    <x v="2427"/>
    <d v="2016-04-22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x v="0"/>
    <n v="60"/>
    <x v="0"/>
    <s v="games/tabletop games"/>
    <n v="1.1554666666666666"/>
    <n v="144.43333333333334"/>
    <x v="0"/>
    <s v="tabletop games"/>
    <x v="2428"/>
    <d v="2015-01-31T13:58: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0.20733333333333334"/>
    <n v="25.491803278688526"/>
    <x v="3"/>
    <s v="small batch"/>
    <x v="2429"/>
    <d v="2017-03-26T14:14:4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x v="0"/>
    <n v="3"/>
    <x v="1"/>
    <s v="technology/web"/>
    <n v="0.14680000000000001"/>
    <n v="367"/>
    <x v="1"/>
    <s v="web"/>
    <x v="2430"/>
    <d v="2015-08-03T09:35:2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.0788"/>
    <n v="74.22935779816514"/>
    <x v="3"/>
    <s v="small batch"/>
    <x v="2431"/>
    <d v="2015-07-22T22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.038"/>
    <n v="90.523255813953483"/>
    <x v="4"/>
    <s v="indie rock"/>
    <x v="2432"/>
    <d v="2011-09-30T21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.3576026666666667"/>
    <n v="97.904038461538462"/>
    <x v="4"/>
    <s v="indie rock"/>
    <x v="2433"/>
    <d v="2010-09-03T19:03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.016"/>
    <n v="177.2093023255814"/>
    <x v="4"/>
    <s v="classical music"/>
    <x v="2434"/>
    <d v="2014-12-20T22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.1066666666666667"/>
    <n v="61.029411764705884"/>
    <x v="4"/>
    <s v="classical music"/>
    <x v="2435"/>
    <d v="2013-03-01T12:01:0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.0101333333333333"/>
    <n v="270.57142857142856"/>
    <x v="1"/>
    <s v="space exploration"/>
    <x v="2436"/>
    <d v="2012-09-21T13:38:1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.0444"/>
    <n v="340.56521739130437"/>
    <x v="1"/>
    <s v="hardware"/>
    <x v="2437"/>
    <d v="2015-04-30T23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x v="0"/>
    <n v="39"/>
    <x v="1"/>
    <s v="theater/plays"/>
    <n v="0.31546666666666667"/>
    <n v="60.666666666666664"/>
    <x v="2"/>
    <s v="plays"/>
    <x v="2438"/>
    <d v="2015-06-07T18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x v="0"/>
    <n v="12"/>
    <x v="1"/>
    <s v="theater/plays"/>
    <n v="4.2133333333333335E-2"/>
    <n v="26.333333333333332"/>
    <x v="2"/>
    <s v="plays"/>
    <x v="2439"/>
    <d v="2015-10-31T09:57:33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.0942666666666667"/>
    <n v="151.9814814814815"/>
    <x v="2"/>
    <s v="plays"/>
    <x v="2440"/>
    <d v="2016-09-23T10:44:3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.5373333333333334"/>
    <n v="110.86538461538461"/>
    <x v="2"/>
    <s v="plays"/>
    <x v="2441"/>
    <d v="2015-05-31T00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x v="0"/>
    <n v="1"/>
    <x v="1"/>
    <s v="theater/musical"/>
    <n v="6.6666666666666664E-4"/>
    <n v="5"/>
    <x v="2"/>
    <s v="musical"/>
    <x v="2442"/>
    <d v="2014-06-29T00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x v="0"/>
    <n v="1"/>
    <x v="1"/>
    <s v="theater/plays"/>
    <n v="1.3333333333333334E-4"/>
    <n v="1"/>
    <x v="2"/>
    <s v="plays"/>
    <x v="2443"/>
    <d v="2016-09-12T10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x v="0"/>
    <n v="17"/>
    <x v="1"/>
    <s v="theater/musical"/>
    <n v="0.13066666666666665"/>
    <n v="57.647058823529413"/>
    <x v="2"/>
    <s v="musical"/>
    <x v="2444"/>
    <d v="2014-07-30T17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x v="0"/>
    <n v="2"/>
    <x v="1"/>
    <s v="theater/plays"/>
    <n v="6.0000000000000001E-3"/>
    <n v="22.5"/>
    <x v="2"/>
    <s v="plays"/>
    <x v="2445"/>
    <d v="2014-07-23T20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.0309292094387414"/>
    <n v="69.666666666666671"/>
    <x v="4"/>
    <s v="electronic music"/>
    <x v="2446"/>
    <d v="2014-10-22T18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x v="0"/>
    <n v="6"/>
    <x v="1"/>
    <s v="music/world music"/>
    <n v="2.787363950092912E-2"/>
    <n v="35"/>
    <x v="4"/>
    <s v="world music"/>
    <x v="2447"/>
    <d v="2013-12-14T21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.0141935483870967"/>
    <n v="302.30769230769232"/>
    <x v="2"/>
    <s v="plays"/>
    <x v="2448"/>
    <d v="2014-08-19T1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x v="0"/>
    <n v="17"/>
    <x v="1"/>
    <s v="technology/wearables"/>
    <n v="0.11328275684711328"/>
    <n v="51.823529411764703"/>
    <x v="1"/>
    <s v="wearables"/>
    <x v="2449"/>
    <d v="2015-04-09T22:5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.4612318374694613"/>
    <n v="98.817391304347822"/>
    <x v="4"/>
    <s v="indie rock"/>
    <x v="2450"/>
    <d v="2012-11-09T13:07:07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x v="0"/>
    <n v="101"/>
    <x v="0"/>
    <s v="music/pop"/>
    <n v="1.0250632911392406"/>
    <n v="80.178217821782184"/>
    <x v="4"/>
    <s v="pop"/>
    <x v="2451"/>
    <d v="2016-01-17T15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x v="0"/>
    <n v="20"/>
    <x v="1"/>
    <s v="theater/spaces"/>
    <n v="0.16734177215189874"/>
    <n v="66.099999999999994"/>
    <x v="2"/>
    <s v="spaces"/>
    <x v="2452"/>
    <d v="2016-05-04T17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.9084810126582279"/>
    <n v="259.94827586206895"/>
    <x v="2"/>
    <s v="spaces"/>
    <x v="2453"/>
    <d v="2014-09-09T22:52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.064875"/>
    <n v="146.87931034482759"/>
    <x v="5"/>
    <s v="television"/>
    <x v="2454"/>
    <d v="2014-06-13T19:44:1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.0726249999999999"/>
    <n v="49.316091954022987"/>
    <x v="5"/>
    <s v="television"/>
    <x v="2455"/>
    <d v="2015-06-08T10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x v="0"/>
    <n v="4"/>
    <x v="1"/>
    <s v="film &amp; video/science fiction"/>
    <n v="2.375E-2"/>
    <n v="47.5"/>
    <x v="5"/>
    <s v="science fiction"/>
    <x v="2456"/>
    <d v="2015-04-03T07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x v="0"/>
    <n v="3"/>
    <x v="1"/>
    <s v="film &amp; video/drama"/>
    <n v="4.0625000000000001E-2"/>
    <n v="108.33333333333333"/>
    <x v="5"/>
    <s v="drama"/>
    <x v="2457"/>
    <d v="2015-03-19T13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x v="0"/>
    <n v="17"/>
    <x v="1"/>
    <s v="film &amp; video/drama"/>
    <n v="0.16250000000000001"/>
    <n v="76.470588235294116"/>
    <x v="5"/>
    <s v="drama"/>
    <x v="2458"/>
    <d v="2015-10-06T09:10:2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x v="0"/>
    <n v="0"/>
    <x v="1"/>
    <s v="film &amp; video/drama"/>
    <n v="0"/>
    <e v="#DIV/0!"/>
    <x v="5"/>
    <s v="drama"/>
    <x v="2459"/>
    <d v="2015-06-01T10:28: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.0673325"/>
    <n v="45.418404255319146"/>
    <x v="5"/>
    <s v="documentary"/>
    <x v="2460"/>
    <d v="2011-03-16T05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.1187499999999999"/>
    <n v="61.301369863013697"/>
    <x v="5"/>
    <s v="documentary"/>
    <x v="2461"/>
    <d v="2013-04-14T15:03:5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.004375"/>
    <n v="110.06849315068493"/>
    <x v="5"/>
    <s v="documentary"/>
    <x v="2462"/>
    <d v="2013-06-29T14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x v="0"/>
    <n v="2"/>
    <x v="1"/>
    <s v="film &amp; video/animation"/>
    <n v="1.3749999999999999E-3"/>
    <n v="5.5"/>
    <x v="5"/>
    <s v="animation"/>
    <x v="2463"/>
    <d v="2016-11-20T12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x v="0"/>
    <n v="1"/>
    <x v="1"/>
    <s v="technology/web"/>
    <n v="2.5000000000000001E-2"/>
    <n v="200"/>
    <x v="1"/>
    <s v="web"/>
    <x v="2464"/>
    <d v="2016-01-06T14:38:3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.4688749999999999"/>
    <n v="42.886861313868614"/>
    <x v="1"/>
    <s v="wearables"/>
    <x v="2465"/>
    <d v="2015-03-12T15:58:3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.0531250000000001"/>
    <n v="158.96226415094338"/>
    <x v="4"/>
    <s v="rock"/>
    <x v="2466"/>
    <d v="2011-09-05T11:06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.0443750000000001"/>
    <n v="117.67605633802818"/>
    <x v="4"/>
    <s v="rock"/>
    <x v="2467"/>
    <d v="2011-09-07T10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x v="0"/>
    <n v="2"/>
    <x v="1"/>
    <s v="music/jazz"/>
    <n v="8.1250000000000003E-3"/>
    <n v="32.5"/>
    <x v="4"/>
    <s v="jazz"/>
    <x v="2468"/>
    <d v="2011-03-10T13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x v="0"/>
    <n v="9"/>
    <x v="1"/>
    <s v="music/indie rock"/>
    <n v="3.2500000000000001E-2"/>
    <n v="28.888888888888889"/>
    <x v="4"/>
    <s v="indie rock"/>
    <x v="2469"/>
    <d v="2014-08-20T18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x v="0"/>
    <n v="7"/>
    <x v="1"/>
    <s v="music/indie rock"/>
    <n v="2.4375000000000001E-2"/>
    <n v="27.857142857142858"/>
    <x v="4"/>
    <s v="indie rock"/>
    <x v="2470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x v="0"/>
    <n v="72"/>
    <x v="1"/>
    <s v="music/indie rock"/>
    <n v="0.4"/>
    <n v="44.444444444444443"/>
    <x v="4"/>
    <s v="indie rock"/>
    <x v="2471"/>
    <d v="2015-08-27T2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x v="0"/>
    <n v="4"/>
    <x v="1"/>
    <s v="technology/wearables"/>
    <n v="1.325E-2"/>
    <n v="26.5"/>
    <x v="1"/>
    <s v="wearables"/>
    <x v="2472"/>
    <d v="2014-08-15T14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x v="0"/>
    <n v="24"/>
    <x v="1"/>
    <s v="games/video games"/>
    <n v="5.3124999999999999E-2"/>
    <n v="17.708333333333332"/>
    <x v="0"/>
    <s v="video games"/>
    <x v="2473"/>
    <d v="2013-12-08T23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x v="0"/>
    <n v="1"/>
    <x v="1"/>
    <s v="games/mobile games"/>
    <n v="6.2500000000000001E-4"/>
    <n v="5"/>
    <x v="0"/>
    <s v="mobile games"/>
    <x v="2474"/>
    <d v="2015-01-01T02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x v="0"/>
    <n v="1"/>
    <x v="1"/>
    <s v="food/food trucks"/>
    <n v="6.2500000000000003E-3"/>
    <n v="50"/>
    <x v="3"/>
    <s v="food trucks"/>
    <x v="2475"/>
    <d v="2015-06-18T11:08:25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x v="0"/>
    <n v="8"/>
    <x v="1"/>
    <s v="music/world music"/>
    <n v="3.0124999999999999E-2"/>
    <n v="30.125"/>
    <x v="4"/>
    <s v="world music"/>
    <x v="2476"/>
    <d v="2013-07-12T15:51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.043625"/>
    <n v="56.412162162162161"/>
    <x v="4"/>
    <s v="rock"/>
    <x v="2477"/>
    <d v="2013-05-06T13:12:1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x v="0"/>
    <n v="134"/>
    <x v="0"/>
    <s v="music/rock"/>
    <n v="1.10406125"/>
    <n v="65.914104477611943"/>
    <x v="4"/>
    <s v="rock"/>
    <x v="2478"/>
    <d v="2016-04-29T06:11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.5001875"/>
    <n v="55.82093023255814"/>
    <x v="6"/>
    <s v="photobooks"/>
    <x v="2479"/>
    <d v="2014-07-16T09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.01004125"/>
    <n v="87.829673913043479"/>
    <x v="4"/>
    <s v="rock"/>
    <x v="2480"/>
    <d v="2011-03-23T19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.1412500000000001"/>
    <n v="67.132352941176464"/>
    <x v="4"/>
    <s v="rock"/>
    <x v="2481"/>
    <d v="2011-12-12T20:13:1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.0118750000000001"/>
    <n v="74.953703703703709"/>
    <x v="4"/>
    <s v="rock"/>
    <x v="2482"/>
    <d v="2013-12-01T15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.026375"/>
    <n v="132.43548387096774"/>
    <x v="4"/>
    <s v="pop"/>
    <x v="2483"/>
    <d v="2011-12-30T23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.026375"/>
    <n v="70.784482758620683"/>
    <x v="4"/>
    <s v="pop"/>
    <x v="2484"/>
    <d v="2011-11-27T22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.0912500000000001"/>
    <n v="86.43564356435644"/>
    <x v="4"/>
    <s v="faith"/>
    <x v="2485"/>
    <d v="2017-03-17T12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x v="1"/>
    <n v="4"/>
    <x v="1"/>
    <s v="photography/photobooks"/>
    <n v="5.0000000000000001E-3"/>
    <n v="10"/>
    <x v="6"/>
    <s v="photobooks"/>
    <x v="2486"/>
    <d v="2015-01-12T00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.0066250000000001"/>
    <n v="83.885416666666671"/>
    <x v="4"/>
    <s v="rock"/>
    <x v="2487"/>
    <d v="2011-03-03T01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x v="0"/>
    <n v="2"/>
    <x v="1"/>
    <s v="games/mobile games"/>
    <n v="4.4999999999999997E-3"/>
    <n v="18"/>
    <x v="0"/>
    <s v="mobile games"/>
    <x v="2488"/>
    <d v="2015-07-08T10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x v="0"/>
    <n v="0"/>
    <x v="1"/>
    <s v="games/mobile games"/>
    <n v="0"/>
    <e v="#DIV/0!"/>
    <x v="0"/>
    <s v="mobile games"/>
    <x v="2489"/>
    <d v="2014-06-12T18:12:3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.2051249999999998"/>
    <n v="164.90686274509804"/>
    <x v="1"/>
    <s v="hardware"/>
    <x v="2490"/>
    <d v="2013-07-01T1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.303625"/>
    <n v="43.095041322314053"/>
    <x v="1"/>
    <s v="hardware"/>
    <x v="2491"/>
    <d v="2013-12-25T18:32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.1504037499999999"/>
    <n v="57.520187499999999"/>
    <x v="4"/>
    <s v="indie rock"/>
    <x v="2492"/>
    <d v="2013-02-24T03:09: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.00880375"/>
    <n v="116.96275362318841"/>
    <x v="4"/>
    <s v="indie rock"/>
    <x v="2493"/>
    <d v="2014-01-01T17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.1268750000000001"/>
    <n v="107.32142857142857"/>
    <x v="0"/>
    <s v="tabletop games"/>
    <x v="2494"/>
    <d v="2015-11-18T10:09:0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.4431375"/>
    <n v="40.795406360424032"/>
    <x v="3"/>
    <s v="small batch"/>
    <x v="2495"/>
    <d v="2014-08-17T18:08:10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x v="0"/>
    <n v="2"/>
    <x v="1"/>
    <s v="technology/web"/>
    <n v="6.875E-3"/>
    <n v="27.5"/>
    <x v="1"/>
    <s v="web"/>
    <x v="2496"/>
    <d v="2015-05-02T16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x v="0"/>
    <n v="0"/>
    <x v="1"/>
    <s v="food/food trucks"/>
    <n v="0"/>
    <e v="#DIV/0!"/>
    <x v="3"/>
    <s v="food trucks"/>
    <x v="2497"/>
    <d v="2016-11-26T12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x v="0"/>
    <n v="0"/>
    <x v="1"/>
    <s v="food/food trucks"/>
    <n v="0"/>
    <e v="#DIV/0!"/>
    <x v="3"/>
    <s v="food trucks"/>
    <x v="2498"/>
    <d v="2015-03-17T1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.2749999999999999"/>
    <n v="129.1139240506329"/>
    <x v="4"/>
    <s v="indie rock"/>
    <x v="2499"/>
    <d v="2013-01-13T16:48: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.00325"/>
    <n v="100.325"/>
    <x v="4"/>
    <s v="classical music"/>
    <x v="2500"/>
    <d v="2012-06-28T14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x v="0"/>
    <n v="0"/>
    <x v="1"/>
    <s v="food/food trucks"/>
    <n v="0"/>
    <e v="#DIV/0!"/>
    <x v="3"/>
    <s v="food trucks"/>
    <x v="2501"/>
    <d v="2014-08-23T08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.077"/>
    <n v="81.949748743718587"/>
    <x v="1"/>
    <s v="space exploration"/>
    <x v="2502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.2392500000000002"/>
    <n v="58.92763157894737"/>
    <x v="1"/>
    <s v="space exploration"/>
    <x v="2503"/>
    <d v="2017-03-14T18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.794206249999998"/>
    <n v="31.820544982698959"/>
    <x v="1"/>
    <s v="space exploration"/>
    <x v="2504"/>
    <d v="2012-09-13T04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x v="0"/>
    <n v="2"/>
    <x v="1"/>
    <s v="food/food trucks"/>
    <n v="6.875E-3"/>
    <n v="27.5"/>
    <x v="3"/>
    <s v="food trucks"/>
    <x v="2505"/>
    <d v="2014-07-10T15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x v="0"/>
    <n v="2"/>
    <x v="1"/>
    <s v="food/food trucks"/>
    <n v="3.2512500000000002E-3"/>
    <n v="13.005000000000001"/>
    <x v="3"/>
    <s v="food trucks"/>
    <x v="2506"/>
    <d v="2014-06-27T15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.50844625"/>
    <n v="71.237487309644663"/>
    <x v="2"/>
    <s v="spaces"/>
    <x v="2507"/>
    <d v="2013-05-27T00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x v="0"/>
    <n v="58"/>
    <x v="0"/>
    <s v="technology/hardware"/>
    <n v="1.2290000000000001"/>
    <n v="169.51724137931035"/>
    <x v="1"/>
    <s v="hardware"/>
    <x v="2508"/>
    <d v="2014-04-23T09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x v="0"/>
    <n v="4"/>
    <x v="1"/>
    <s v="publishing/children's books"/>
    <n v="4.3750000000000004E-3"/>
    <n v="8.75"/>
    <x v="7"/>
    <s v="children's books"/>
    <x v="2509"/>
    <d v="2014-10-19T20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x v="0"/>
    <n v="49"/>
    <x v="1"/>
    <s v="publishing/children's books"/>
    <n v="0.21887499999999999"/>
    <n v="35.734693877551024"/>
    <x v="7"/>
    <s v="children's books"/>
    <x v="2510"/>
    <d v="2012-07-14T17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x v="0"/>
    <n v="0"/>
    <x v="1"/>
    <s v="publishing/children's books"/>
    <n v="0"/>
    <e v="#DIV/0!"/>
    <x v="7"/>
    <s v="children's books"/>
    <x v="2511"/>
    <d v="2013-10-05T14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.02645125"/>
    <n v="87.357553191489373"/>
    <x v="2"/>
    <s v="plays"/>
    <x v="2512"/>
    <d v="2014-07-08T16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x v="0"/>
    <n v="0"/>
    <x v="1"/>
    <s v="theater/plays"/>
    <n v="0"/>
    <e v="#DIV/0!"/>
    <x v="2"/>
    <s v="plays"/>
    <x v="2513"/>
    <d v="2015-05-29T10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x v="0"/>
    <n v="13"/>
    <x v="1"/>
    <s v="theater/plays"/>
    <n v="3.8875E-2"/>
    <n v="23.923076923076923"/>
    <x v="2"/>
    <s v="plays"/>
    <x v="2514"/>
    <d v="2014-09-05T18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.02069375"/>
    <n v="255.17343750000001"/>
    <x v="2"/>
    <s v="musical"/>
    <x v="2515"/>
    <d v="2014-05-25T07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.0287500000000001"/>
    <n v="329.2"/>
    <x v="2"/>
    <s v="musical"/>
    <x v="2516"/>
    <d v="2014-08-27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.00125"/>
    <n v="70.884955752212392"/>
    <x v="2"/>
    <s v="plays"/>
    <x v="2517"/>
    <d v="2014-11-26T21:00:00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x v="0"/>
    <n v="97"/>
    <x v="0"/>
    <s v="theater/spaces"/>
    <n v="1.0774999999999999"/>
    <n v="88.865979381443296"/>
    <x v="2"/>
    <s v="spaces"/>
    <x v="2518"/>
    <d v="2014-12-14T12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x v="0"/>
    <n v="1"/>
    <x v="1"/>
    <s v="theater/spaces"/>
    <n v="2.5000000000000001E-2"/>
    <n v="200"/>
    <x v="2"/>
    <s v="spaces"/>
    <x v="2519"/>
    <d v="2015-09-09T16:31:1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.030125"/>
    <n v="100.5"/>
    <x v="2"/>
    <s v="plays"/>
    <x v="2520"/>
    <d v="2013-12-12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x v="0"/>
    <n v="12"/>
    <x v="1"/>
    <s v="theater/musical"/>
    <n v="3.4125000000000003E-2"/>
    <n v="22.75"/>
    <x v="2"/>
    <s v="musical"/>
    <x v="2521"/>
    <d v="2015-05-01T02:59:3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.028375"/>
    <n v="115.87323943661971"/>
    <x v="2"/>
    <s v="plays"/>
    <x v="2522"/>
    <d v="2015-10-08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.0149999999999999"/>
    <n v="116"/>
    <x v="2"/>
    <s v="plays"/>
    <x v="2523"/>
    <d v="2015-06-16T05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.0137499999999999"/>
    <n v="142.28070175438597"/>
    <x v="2"/>
    <s v="plays"/>
    <x v="2524"/>
    <d v="2015-03-08T10:08:2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.0435000000000001"/>
    <n v="177.61702127659575"/>
    <x v="2"/>
    <s v="plays"/>
    <x v="2525"/>
    <d v="2016-07-28T09:58:3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.0001249999999999"/>
    <n v="421.10526315789474"/>
    <x v="2"/>
    <s v="plays"/>
    <x v="252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.0105"/>
    <n v="104.98701298701299"/>
    <x v="2"/>
    <s v="plays"/>
    <x v="2527"/>
    <d v="2015-03-20T10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x v="0"/>
    <n v="40"/>
    <x v="0"/>
    <s v="theater/plays"/>
    <n v="1.0142500000000001"/>
    <n v="202.85"/>
    <x v="2"/>
    <s v="plays"/>
    <x v="2528"/>
    <d v="2015-03-30T22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.0671250000000001"/>
    <n v="90.819148936170208"/>
    <x v="2"/>
    <s v="musical"/>
    <x v="2529"/>
    <d v="2014-07-31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x v="0"/>
    <n v="0"/>
    <x v="1"/>
    <s v="theater/musical"/>
    <n v="0"/>
    <e v="#DIV/0!"/>
    <x v="2"/>
    <s v="musical"/>
    <x v="2530"/>
    <d v="2016-07-31T01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x v="0"/>
    <n v="9"/>
    <x v="1"/>
    <s v="theater/plays"/>
    <n v="1.4749999999999999E-2"/>
    <n v="13.111111111111111"/>
    <x v="2"/>
    <s v="plays"/>
    <x v="2531"/>
    <d v="2015-01-04T17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x v="0"/>
    <n v="36"/>
    <x v="1"/>
    <s v="theater/plays"/>
    <n v="0.37412499999999999"/>
    <n v="83.138888888888886"/>
    <x v="2"/>
    <s v="plays"/>
    <x v="2532"/>
    <d v="2014-11-26T14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x v="0"/>
    <n v="0"/>
    <x v="1"/>
    <s v="theater/plays"/>
    <n v="0"/>
    <e v="#DIV/0!"/>
    <x v="2"/>
    <s v="plays"/>
    <x v="2533"/>
    <d v="2015-09-05T21:38:27"/>
  </r>
  <r>
    <n v="4000"/>
    <s v="The Escorts"/>
    <s v="An Enticing Trip into the World of Assisted Dying"/>
    <n v="8000"/>
    <n v="10"/>
    <x v="1"/>
    <x v="0"/>
    <s v="USD"/>
    <n v="1462631358"/>
    <n v="1457450958"/>
    <x v="0"/>
    <n v="1"/>
    <x v="1"/>
    <s v="theater/plays"/>
    <n v="1.25E-3"/>
    <n v="10"/>
    <x v="2"/>
    <s v="plays"/>
    <x v="2534"/>
    <d v="2016-05-07T08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x v="0"/>
    <n v="2"/>
    <x v="1"/>
    <s v="theater/plays"/>
    <n v="0.3125"/>
    <n v="1250"/>
    <x v="2"/>
    <s v="plays"/>
    <x v="2535"/>
    <d v="2015-07-17T21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.7104755366949576"/>
    <n v="25.42547309833024"/>
    <x v="0"/>
    <s v="tabletop games"/>
    <x v="2536"/>
    <d v="2013-09-02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.2210975609756098"/>
    <n v="84.142857142857139"/>
    <x v="7"/>
    <s v="nonfiction"/>
    <x v="2537"/>
    <d v="2014-08-01T07:43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.1048192771084338"/>
    <n v="96.526315789473685"/>
    <x v="2"/>
    <s v="spaces"/>
    <x v="2538"/>
    <d v="2016-01-20T14:50:48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x v="0"/>
    <n v="45"/>
    <x v="0"/>
    <s v="film &amp; video/television"/>
    <n v="1.0416666666666667"/>
    <n v="194.44444444444446"/>
    <x v="5"/>
    <s v="television"/>
    <x v="2539"/>
    <d v="2015-12-15T17:09:34"/>
  </r>
  <r>
    <n v="3302"/>
    <s v="El muro de BorÃ­s KiÃ©n"/>
    <s v="FilosofÃ­a de los anÃ³nimos"/>
    <n v="8400"/>
    <n v="8685"/>
    <x v="0"/>
    <x v="8"/>
    <s v="EUR"/>
    <n v="1481099176"/>
    <n v="1478507176"/>
    <x v="0"/>
    <n v="50"/>
    <x v="0"/>
    <s v="theater/plays"/>
    <n v="1.0339285714285715"/>
    <n v="173.7"/>
    <x v="2"/>
    <s v="plays"/>
    <x v="2540"/>
    <d v="2016-12-07T02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.3685882352941177"/>
    <n v="63.917582417582416"/>
    <x v="5"/>
    <s v="television"/>
    <x v="2541"/>
    <d v="2015-07-22T21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.016"/>
    <n v="105.3170731707317"/>
    <x v="5"/>
    <s v="documentary"/>
    <x v="2542"/>
    <d v="2015-08-01T09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.0276470588235294"/>
    <n v="109.1875"/>
    <x v="5"/>
    <s v="documentary"/>
    <x v="2543"/>
    <d v="2015-05-08T16:00:00"/>
  </r>
  <r>
    <n v="460"/>
    <s v="Darwin's Kiss"/>
    <s v="An animated web series about biological evolution gone haywire."/>
    <n v="8500"/>
    <n v="25"/>
    <x v="1"/>
    <x v="0"/>
    <s v="USD"/>
    <n v="1401595200"/>
    <n v="1398862875"/>
    <x v="0"/>
    <n v="2"/>
    <x v="1"/>
    <s v="film &amp; video/animation"/>
    <n v="2.9411764705882353E-3"/>
    <n v="12.5"/>
    <x v="5"/>
    <s v="animation"/>
    <x v="2544"/>
    <d v="2014-05-31T22:00:00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x v="0"/>
    <n v="57"/>
    <x v="0"/>
    <s v="publishing/nonfiction"/>
    <n v="1.2552941176470589"/>
    <n v="187.19298245614036"/>
    <x v="7"/>
    <s v="nonfiction"/>
    <x v="2545"/>
    <d v="2015-05-08T2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x v="0"/>
    <n v="13"/>
    <x v="1"/>
    <s v="publishing/art books"/>
    <n v="4.1176470588235294E-2"/>
    <n v="26.923076923076923"/>
    <x v="7"/>
    <s v="art books"/>
    <x v="2546"/>
    <d v="2014-02-16T18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x v="0"/>
    <n v="90"/>
    <x v="0"/>
    <s v="photography/photobooks"/>
    <n v="1.1052941176470588"/>
    <n v="104.38888888888889"/>
    <x v="6"/>
    <s v="photobooks"/>
    <x v="2547"/>
    <d v="2015-04-03T14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.2595294117647058"/>
    <n v="21.497991967871485"/>
    <x v="0"/>
    <s v="tabletop games"/>
    <x v="2548"/>
    <d v="2014-04-25T15:08:4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.3444929411764706"/>
    <n v="23.808729166666669"/>
    <x v="0"/>
    <s v="tabletop games"/>
    <x v="2549"/>
    <d v="2014-08-16T02:17: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.4108235294117648"/>
    <n v="57.932367149758456"/>
    <x v="0"/>
    <s v="tabletop games"/>
    <x v="2550"/>
    <d v="2012-02-27T10:17:0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.0078823529411765"/>
    <n v="125.98529411764706"/>
    <x v="3"/>
    <s v="small batch"/>
    <x v="2551"/>
    <d v="2017-01-02T22:17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x v="0"/>
    <n v="2"/>
    <x v="1"/>
    <s v="food/food trucks"/>
    <n v="6.0000000000000001E-3"/>
    <n v="25.5"/>
    <x v="3"/>
    <s v="food trucks"/>
    <x v="2552"/>
    <d v="2015-05-15T2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.0329411764705883"/>
    <n v="94.408602150537632"/>
    <x v="2"/>
    <s v="spaces"/>
    <x v="2553"/>
    <d v="2017-01-27T14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.0261176470588236"/>
    <n v="242.27777777777777"/>
    <x v="2"/>
    <s v="spaces"/>
    <x v="2554"/>
    <d v="2014-07-18T07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.1530588235294117"/>
    <n v="58.688622754491021"/>
    <x v="2"/>
    <s v="plays"/>
    <x v="2555"/>
    <d v="2014-10-14T00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x v="0"/>
    <n v="1"/>
    <x v="1"/>
    <s v="theater/plays"/>
    <n v="2.3764705882352941E-2"/>
    <n v="202"/>
    <x v="2"/>
    <s v="plays"/>
    <x v="2556"/>
    <d v="2016-10-08T03:20:3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.2895348837209302"/>
    <n v="128.95348837209303"/>
    <x v="5"/>
    <s v="television"/>
    <x v="2557"/>
    <d v="2016-05-27T17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.0412571428571429"/>
    <n v="130.15714285714284"/>
    <x v="6"/>
    <s v="photobooks"/>
    <x v="2558"/>
    <d v="2015-05-17T12:00:0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x v="0"/>
    <n v="0"/>
    <x v="1"/>
    <s v="photography/photobooks"/>
    <n v="0"/>
    <e v="#DIV/0!"/>
    <x v="6"/>
    <s v="photobooks"/>
    <x v="2559"/>
    <d v="2014-08-08T15:20:12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x v="0"/>
    <n v="191"/>
    <x v="0"/>
    <s v="music/rock"/>
    <n v="1.5405897142857143"/>
    <n v="70.576753926701571"/>
    <x v="4"/>
    <s v="rock"/>
    <x v="2560"/>
    <d v="2014-01-06T06:55:4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x v="0"/>
    <n v="3"/>
    <x v="1"/>
    <s v="music/jazz"/>
    <n v="0.11818181818181818"/>
    <n v="346.66666666666669"/>
    <x v="4"/>
    <s v="jazz"/>
    <x v="2561"/>
    <d v="2013-04-08T13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x v="0"/>
    <n v="0"/>
    <x v="1"/>
    <s v="theater/plays"/>
    <n v="0"/>
    <e v="#DIV/0!"/>
    <x v="2"/>
    <s v="plays"/>
    <x v="2562"/>
    <d v="2016-09-30T22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x v="0"/>
    <n v="3"/>
    <x v="1"/>
    <s v="film &amp; video/animation"/>
    <n v="6.8631863186318634E-3"/>
    <n v="20.333333333333332"/>
    <x v="5"/>
    <s v="animation"/>
    <x v="2563"/>
    <d v="2013-10-21T21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x v="0"/>
    <n v="0"/>
    <x v="1"/>
    <s v="publishing/translations"/>
    <n v="0"/>
    <e v="#DIV/0!"/>
    <x v="7"/>
    <s v="translations"/>
    <x v="2564"/>
    <d v="2015-05-10T13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.0133333333333334"/>
    <n v="347.84615384615387"/>
    <x v="5"/>
    <s v="documentary"/>
    <x v="2565"/>
    <d v="2010-05-02T13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.0122222222222221"/>
    <n v="159.82456140350877"/>
    <x v="5"/>
    <s v="television"/>
    <x v="2566"/>
    <d v="2016-07-04T19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x v="0"/>
    <n v="1"/>
    <x v="1"/>
    <s v="technology/web"/>
    <n v="1.1111111111111112E-4"/>
    <n v="1"/>
    <x v="1"/>
    <s v="web"/>
    <x v="2567"/>
    <d v="2015-03-19T15:31:27"/>
  </r>
  <r>
    <n v="585"/>
    <s v="Link Card"/>
    <s v="SAVE UP TO 40% WHEN YOU SPEND!_x000a__x000a_PRE-ORDER YOUR LINK CARD TODAY"/>
    <n v="9000"/>
    <n v="0"/>
    <x v="1"/>
    <x v="1"/>
    <s v="GBP"/>
    <n v="1448928000"/>
    <n v="1444123377"/>
    <x v="0"/>
    <n v="0"/>
    <x v="1"/>
    <s v="technology/web"/>
    <n v="0"/>
    <e v="#DIV/0!"/>
    <x v="1"/>
    <s v="web"/>
    <x v="2568"/>
    <d v="2015-11-30T18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x v="0"/>
    <n v="2"/>
    <x v="1"/>
    <s v="technology/web"/>
    <n v="3.3444444444444443E-2"/>
    <n v="150.5"/>
    <x v="1"/>
    <s v="web"/>
    <x v="2569"/>
    <d v="2016-11-17T13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x v="0"/>
    <n v="14"/>
    <x v="1"/>
    <s v="technology/wearables"/>
    <n v="0.17155555555555554"/>
    <n v="110.28571428571429"/>
    <x v="1"/>
    <s v="wearables"/>
    <x v="2570"/>
    <d v="2015-08-10T18:12:0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x v="0"/>
    <n v="6"/>
    <x v="1"/>
    <s v="technology/wearables"/>
    <n v="2.6666666666666668E-2"/>
    <n v="40"/>
    <x v="1"/>
    <s v="wearables"/>
    <x v="2571"/>
    <d v="2015-11-25T16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x v="0"/>
    <n v="0"/>
    <x v="1"/>
    <s v="food/food trucks"/>
    <n v="0"/>
    <e v="#DIV/0!"/>
    <x v="3"/>
    <s v="food trucks"/>
    <x v="2572"/>
    <d v="2014-08-20T10:22:3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.0777777777777777"/>
    <n v="112.79069767441861"/>
    <x v="6"/>
    <s v="photobooks"/>
    <x v="2573"/>
    <d v="2016-06-29T17:29: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.7227777777777777"/>
    <n v="174.2134831460674"/>
    <x v="6"/>
    <s v="photobooks"/>
    <x v="2574"/>
    <d v="2015-10-31T21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.2614444444444444"/>
    <n v="61.701086956521742"/>
    <x v="4"/>
    <s v="rock"/>
    <x v="2575"/>
    <d v="2014-10-06T18:06:1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.033638888888889"/>
    <n v="64.156896551724131"/>
    <x v="6"/>
    <s v="photobooks"/>
    <x v="2576"/>
    <d v="2014-06-20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x v="0"/>
    <n v="3"/>
    <x v="1"/>
    <s v="publishing/art books"/>
    <n v="2.4777777777777777E-2"/>
    <n v="74.333333333333329"/>
    <x v="7"/>
    <s v="art books"/>
    <x v="2577"/>
    <d v="2017-03-31T2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.0495555555555556"/>
    <n v="59.408805031446541"/>
    <x v="6"/>
    <s v="photobooks"/>
    <x v="2578"/>
    <d v="2015-11-13T09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x v="1"/>
    <n v="18"/>
    <x v="1"/>
    <s v="photography/photobooks"/>
    <n v="0.11077777777777778"/>
    <n v="55.388888888888886"/>
    <x v="6"/>
    <s v="photobooks"/>
    <x v="2579"/>
    <d v="2015-02-11T07:13:4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.0152222222222222"/>
    <n v="51.044692737430168"/>
    <x v="4"/>
    <s v="rock"/>
    <x v="2580"/>
    <d v="2014-07-10T17:01:40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1"/>
    <n v="251"/>
    <x v="0"/>
    <s v="games/tabletop games"/>
    <n v="1.4697777777777778"/>
    <n v="52.701195219123505"/>
    <x v="0"/>
    <s v="tabletop games"/>
    <x v="2581"/>
    <d v="2015-10-15T03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0"/>
    <n v="249"/>
    <x v="0"/>
    <s v="games/tabletop games"/>
    <n v="2.722777777777778"/>
    <n v="98.413654618473899"/>
    <x v="0"/>
    <s v="tabletop games"/>
    <x v="2582"/>
    <d v="2016-08-06T01:52:1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.0411111111111111"/>
    <n v="90.09615384615384"/>
    <x v="4"/>
    <s v="indie rock"/>
    <x v="2583"/>
    <d v="2014-05-06T18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x v="0"/>
    <n v="0"/>
    <x v="1"/>
    <s v="theater/spaces"/>
    <n v="0"/>
    <e v="#DIV/0!"/>
    <x v="2"/>
    <s v="spaces"/>
    <x v="2584"/>
    <d v="2015-11-15T17:09:06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0"/>
    <n v="72"/>
    <x v="0"/>
    <s v="theater/plays"/>
    <n v="1.0137777777777779"/>
    <n v="126.72222222222223"/>
    <x v="2"/>
    <s v="plays"/>
    <x v="2585"/>
    <d v="2016-12-14T09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x v="0"/>
    <n v="0"/>
    <x v="1"/>
    <s v="theater/plays"/>
    <n v="0"/>
    <e v="#DIV/0!"/>
    <x v="2"/>
    <s v="plays"/>
    <x v="2586"/>
    <d v="2016-03-04T23:54:2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x v="0"/>
    <n v="5"/>
    <x v="1"/>
    <s v="food/food trucks"/>
    <n v="9.9546510341776348E-3"/>
    <n v="18"/>
    <x v="3"/>
    <s v="food trucks"/>
    <x v="2587"/>
    <d v="2014-08-03T12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.0171957671957672"/>
    <n v="196.34042553191489"/>
    <x v="4"/>
    <s v="indie rock"/>
    <x v="2588"/>
    <d v="2015-10-20T11:55:2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x v="0"/>
    <n v="0"/>
    <x v="1"/>
    <s v="food/food trucks"/>
    <n v="0"/>
    <e v="#DIV/0!"/>
    <x v="3"/>
    <s v="food trucks"/>
    <x v="2589"/>
    <d v="2015-04-28T22:22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x v="0"/>
    <n v="30"/>
    <x v="1"/>
    <s v="music/jazz"/>
    <n v="0.14536842105263159"/>
    <n v="46.033333333333331"/>
    <x v="4"/>
    <s v="jazz"/>
    <x v="2590"/>
    <d v="2013-03-22T16:15:4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.0047368421052632"/>
    <n v="190.9"/>
    <x v="4"/>
    <s v="rock"/>
    <x v="2591"/>
    <d v="2014-01-11T15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.0236842105263158"/>
    <n v="33.191126279863482"/>
    <x v="7"/>
    <s v="radio &amp; podcasts"/>
    <x v="2592"/>
    <d v="2011-06-11T18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.8186315789473684"/>
    <n v="143.97499999999999"/>
    <x v="1"/>
    <s v="hardware"/>
    <x v="2593"/>
    <d v="2016-11-10T07:37:0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.0037894736842106"/>
    <n v="98.30927835051547"/>
    <x v="2"/>
    <s v="plays"/>
    <x v="2594"/>
    <d v="2015-10-02T17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x v="0"/>
    <n v="0"/>
    <x v="1"/>
    <s v="theater/plays"/>
    <n v="0"/>
    <e v="#DIV/0!"/>
    <x v="2"/>
    <s v="plays"/>
    <x v="2595"/>
    <d v="2014-09-13T22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.1932315789473684"/>
    <n v="50.157964601769912"/>
    <x v="2"/>
    <s v="plays"/>
    <x v="2596"/>
    <d v="2014-06-20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.0026315789473683"/>
    <n v="134.1549295774648"/>
    <x v="2"/>
    <s v="plays"/>
    <x v="2597"/>
    <d v="2014-06-16T21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x v="0"/>
    <n v="9"/>
    <x v="1"/>
    <s v="theater/plays"/>
    <n v="1.4210526315789474E-2"/>
    <n v="15"/>
    <x v="2"/>
    <s v="plays"/>
    <x v="2598"/>
    <d v="2014-06-27T10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x v="0"/>
    <n v="5"/>
    <x v="1"/>
    <s v="theater/plays"/>
    <n v="2.75E-2"/>
    <n v="52.8"/>
    <x v="2"/>
    <s v="plays"/>
    <x v="2599"/>
    <d v="2016-06-08T11:33:39"/>
  </r>
  <r>
    <n v="4087"/>
    <s v="Stage Production &quot;The Nail Shop&quot;"/>
    <s v="Comedy Stage Play"/>
    <n v="9600"/>
    <n v="0"/>
    <x v="1"/>
    <x v="0"/>
    <s v="USD"/>
    <n v="1468777786"/>
    <n v="1466185786"/>
    <x v="0"/>
    <n v="0"/>
    <x v="1"/>
    <s v="theater/plays"/>
    <n v="0"/>
    <e v="#DIV/0!"/>
    <x v="2"/>
    <s v="plays"/>
    <x v="2600"/>
    <d v="2016-07-17T11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.2415933781686497"/>
    <n v="139.53488372093022"/>
    <x v="5"/>
    <s v="documentary"/>
    <x v="2601"/>
    <d v="2014-08-07T18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.0357653061224488"/>
    <n v="82.396874999999994"/>
    <x v="0"/>
    <s v="tabletop games"/>
    <x v="2602"/>
    <d v="2015-09-17T08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x v="1"/>
    <n v="50"/>
    <x v="1"/>
    <s v="theater/plays"/>
    <n v="0.41489795918367345"/>
    <n v="81.319999999999993"/>
    <x v="2"/>
    <s v="plays"/>
    <x v="2603"/>
    <d v="2014-06-03T00:59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.3162883248730965"/>
    <n v="78.578424242424248"/>
    <x v="5"/>
    <s v="documentary"/>
    <x v="2604"/>
    <d v="2014-06-25T04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x v="0"/>
    <n v="22"/>
    <x v="1"/>
    <s v="technology/wearables"/>
    <n v="0.29602960296029601"/>
    <n v="134.54545454545453"/>
    <x v="1"/>
    <s v="wearables"/>
    <x v="2605"/>
    <d v="2015-12-16T23:59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.783738373837384"/>
    <n v="20.465926829268295"/>
    <x v="1"/>
    <s v="hardware"/>
    <x v="2606"/>
    <d v="2013-07-25T10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x v="0"/>
    <n v="4"/>
    <x v="1"/>
    <s v="food/food trucks"/>
    <n v="7.0007000700070005E-3"/>
    <n v="17.5"/>
    <x v="3"/>
    <s v="food trucks"/>
    <x v="2607"/>
    <d v="2014-09-18T14:59:3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.0389999999999999"/>
    <n v="69.266666666666666"/>
    <x v="5"/>
    <s v="television"/>
    <x v="2608"/>
    <d v="2014-08-07T06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.0865999999999998"/>
    <n v="117.36121673003802"/>
    <x v="5"/>
    <s v="television"/>
    <x v="2609"/>
    <d v="2014-07-12T18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.1620999999999999"/>
    <n v="223.48076923076923"/>
    <x v="5"/>
    <s v="television"/>
    <x v="2610"/>
    <d v="2014-07-17T10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.01"/>
    <n v="194.23076923076923"/>
    <x v="5"/>
    <s v="television"/>
    <x v="2611"/>
    <d v="2015-12-25T11:07:0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.0290999999999999"/>
    <n v="137.21333333333334"/>
    <x v="5"/>
    <s v="television"/>
    <x v="2612"/>
    <d v="2014-11-19T12:52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.109423"/>
    <n v="62.327134831460668"/>
    <x v="5"/>
    <s v="shorts"/>
    <x v="2613"/>
    <d v="2011-10-02T00:59:0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x v="0"/>
    <n v="6"/>
    <x v="1"/>
    <s v="film &amp; video/science fiction"/>
    <n v="9.1999999999999998E-3"/>
    <n v="15.333333333333334"/>
    <x v="5"/>
    <s v="science fiction"/>
    <x v="2614"/>
    <d v="2014-12-25T02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x v="0"/>
    <n v="10"/>
    <x v="1"/>
    <s v="film &amp; video/drama"/>
    <n v="3.2500000000000001E-2"/>
    <n v="32.5"/>
    <x v="5"/>
    <s v="drama"/>
    <x v="2615"/>
    <d v="2015-08-29T23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x v="0"/>
    <n v="0"/>
    <x v="1"/>
    <s v="film &amp; video/drama"/>
    <n v="0"/>
    <e v="#DIV/0!"/>
    <x v="5"/>
    <s v="drama"/>
    <x v="2616"/>
    <d v="2016-08-31T20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x v="0"/>
    <n v="0"/>
    <x v="1"/>
    <s v="film &amp; video/drama"/>
    <n v="0"/>
    <e v="#DIV/0!"/>
    <x v="5"/>
    <s v="drama"/>
    <x v="2617"/>
    <d v="2015-07-09T15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.1292"/>
    <n v="48.051063829787232"/>
    <x v="5"/>
    <s v="documentary"/>
    <x v="2618"/>
    <d v="2010-08-22T11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.0640000000000001"/>
    <n v="120.90909090909091"/>
    <x v="5"/>
    <s v="documentary"/>
    <x v="2619"/>
    <d v="2010-07-17T03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.789525"/>
    <n v="73.341188524590166"/>
    <x v="5"/>
    <s v="documentary"/>
    <x v="2620"/>
    <d v="2010-11-17T00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.0045999999999999"/>
    <n v="93.018518518518519"/>
    <x v="5"/>
    <s v="documentary"/>
    <x v="2621"/>
    <d v="2012-02-24T14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.0549999999999999"/>
    <n v="63.17365269461078"/>
    <x v="5"/>
    <s v="documentary"/>
    <x v="2622"/>
    <d v="2015-11-06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.0119"/>
    <n v="146.65217391304347"/>
    <x v="5"/>
    <s v="documentary"/>
    <x v="2623"/>
    <d v="2015-05-15T1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.7028880000000002"/>
    <n v="90.579148936170213"/>
    <x v="5"/>
    <s v="documentary"/>
    <x v="2624"/>
    <d v="2015-10-14T06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.03"/>
    <n v="86.554621848739501"/>
    <x v="5"/>
    <s v="documentary"/>
    <x v="2625"/>
    <d v="2015-08-21T08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.1656"/>
    <n v="40.755244755244753"/>
    <x v="5"/>
    <s v="documentary"/>
    <x v="2626"/>
    <d v="2014-10-07T22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.033501"/>
    <n v="86.84882352941176"/>
    <x v="5"/>
    <s v="documentary"/>
    <x v="2627"/>
    <d v="2013-04-30T22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.0804450000000001"/>
    <n v="58.719836956521746"/>
    <x v="5"/>
    <s v="documentary"/>
    <x v="2628"/>
    <d v="2012-04-27T15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.1230249999999999"/>
    <n v="181.13306451612902"/>
    <x v="5"/>
    <s v="documentary"/>
    <x v="2629"/>
    <d v="2014-05-16T21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x v="0"/>
    <n v="8"/>
    <x v="1"/>
    <s v="film &amp; video/animation"/>
    <n v="1.3299999999999999E-2"/>
    <n v="16.625"/>
    <x v="5"/>
    <s v="animation"/>
    <x v="2630"/>
    <d v="2016-03-01T11:05:14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x v="0"/>
    <n v="2"/>
    <x v="1"/>
    <s v="film &amp; video/animation"/>
    <n v="1E-3"/>
    <n v="5"/>
    <x v="5"/>
    <s v="animation"/>
    <x v="2631"/>
    <d v="2014-02-09T18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x v="0"/>
    <n v="5"/>
    <x v="1"/>
    <s v="film &amp; video/animation"/>
    <n v="8.2000000000000007E-3"/>
    <n v="16.399999999999999"/>
    <x v="5"/>
    <s v="animation"/>
    <x v="2632"/>
    <d v="2014-11-26T07:14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x v="0"/>
    <n v="49"/>
    <x v="1"/>
    <s v="film &amp; video/animation"/>
    <n v="8.2100000000000006E-2"/>
    <n v="16.755102040816325"/>
    <x v="5"/>
    <s v="animation"/>
    <x v="2633"/>
    <d v="2013-05-14T10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x v="0"/>
    <n v="5"/>
    <x v="1"/>
    <s v="film &amp; video/animation"/>
    <n v="7.6E-3"/>
    <n v="15.2"/>
    <x v="5"/>
    <s v="animation"/>
    <x v="2634"/>
    <d v="2012-09-07T16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x v="0"/>
    <n v="0"/>
    <x v="1"/>
    <s v="film &amp; video/animation"/>
    <n v="0"/>
    <e v="#DIV/0!"/>
    <x v="5"/>
    <s v="animation"/>
    <x v="2635"/>
    <d v="2015-04-01T14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x v="0"/>
    <n v="1"/>
    <x v="1"/>
    <s v="film &amp; video/animation"/>
    <n v="1E-3"/>
    <n v="10"/>
    <x v="5"/>
    <s v="animation"/>
    <x v="2636"/>
    <d v="2016-04-14T08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x v="0"/>
    <n v="0"/>
    <x v="1"/>
    <s v="film &amp; video/animation"/>
    <n v="0"/>
    <e v="#DIV/0!"/>
    <x v="5"/>
    <s v="animation"/>
    <x v="2637"/>
    <d v="2016-01-27T17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x v="0"/>
    <n v="0"/>
    <x v="1"/>
    <s v="film &amp; video/animation"/>
    <n v="0"/>
    <e v="#DIV/0!"/>
    <x v="5"/>
    <s v="animation"/>
    <x v="2638"/>
    <d v="2011-07-08T23:37: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.0085"/>
    <n v="63.829113924050631"/>
    <x v="2"/>
    <s v="plays"/>
    <x v="2639"/>
    <d v="2017-02-17T10:05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.2324999999999999"/>
    <n v="71.242774566473983"/>
    <x v="2"/>
    <s v="plays"/>
    <x v="2640"/>
    <d v="2016-05-12T18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x v="0"/>
    <n v="1"/>
    <x v="1"/>
    <s v="technology/web"/>
    <n v="8.9999999999999998E-4"/>
    <n v="9"/>
    <x v="1"/>
    <s v="web"/>
    <x v="2641"/>
    <d v="2015-10-29T15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x v="0"/>
    <n v="0"/>
    <x v="1"/>
    <s v="technology/web"/>
    <n v="0"/>
    <e v="#DIV/0!"/>
    <x v="1"/>
    <s v="web"/>
    <x v="2642"/>
    <d v="2015-01-01T14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x v="0"/>
    <n v="4"/>
    <x v="1"/>
    <s v="technology/web"/>
    <n v="5.5999999999999999E-3"/>
    <n v="14"/>
    <x v="1"/>
    <s v="web"/>
    <x v="2643"/>
    <d v="2015-02-15T14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x v="0"/>
    <n v="6"/>
    <x v="1"/>
    <s v="technology/web"/>
    <n v="1.4E-2"/>
    <n v="23.333333333333332"/>
    <x v="1"/>
    <s v="web"/>
    <x v="2644"/>
    <d v="2014-12-26T14:35:39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x v="0"/>
    <n v="0"/>
    <x v="1"/>
    <s v="technology/web"/>
    <n v="0"/>
    <e v="#DIV/0!"/>
    <x v="1"/>
    <s v="web"/>
    <x v="2645"/>
    <d v="2016-09-01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x v="0"/>
    <n v="0"/>
    <x v="1"/>
    <s v="technology/web"/>
    <n v="0"/>
    <e v="#DIV/0!"/>
    <x v="1"/>
    <s v="web"/>
    <x v="2646"/>
    <d v="2016-06-23T19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x v="0"/>
    <n v="25"/>
    <x v="1"/>
    <s v="technology/web"/>
    <n v="0.1245"/>
    <n v="49.8"/>
    <x v="1"/>
    <s v="web"/>
    <x v="2647"/>
    <d v="2016-06-17T17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x v="0"/>
    <n v="9"/>
    <x v="1"/>
    <s v="technology/wearables"/>
    <n v="9.4999999999999998E-3"/>
    <n v="10.555555555555555"/>
    <x v="1"/>
    <s v="wearables"/>
    <x v="2648"/>
    <d v="2016-10-23T09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x v="0"/>
    <n v="12"/>
    <x v="1"/>
    <s v="technology/wearables"/>
    <n v="0.18640000000000001"/>
    <n v="155.33333333333334"/>
    <x v="1"/>
    <s v="wearables"/>
    <x v="2649"/>
    <d v="2017-01-13T11:04:2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.0556000000000001"/>
    <n v="95.963636363636368"/>
    <x v="7"/>
    <s v="nonfiction"/>
    <x v="2650"/>
    <d v="2017-01-28T16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.28"/>
    <n v="492.30769230769232"/>
    <x v="7"/>
    <s v="nonfiction"/>
    <x v="2651"/>
    <d v="2015-02-14T08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x v="0"/>
    <n v="5"/>
    <x v="1"/>
    <s v="publishing/fiction"/>
    <n v="1.7000000000000001E-2"/>
    <n v="34"/>
    <x v="7"/>
    <s v="fiction"/>
    <x v="2652"/>
    <d v="2011-12-15T19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.443746"/>
    <n v="92.547820512820508"/>
    <x v="4"/>
    <s v="rock"/>
    <x v="2653"/>
    <d v="2013-01-31T19:08:5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.0135000000000001"/>
    <n v="112.61111111111111"/>
    <x v="4"/>
    <s v="rock"/>
    <x v="2654"/>
    <d v="2013-09-15T15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.2041660000000001"/>
    <n v="63.37715789473684"/>
    <x v="4"/>
    <s v="metal"/>
    <x v="2655"/>
    <d v="2016-09-23T23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x v="0"/>
    <n v="31"/>
    <x v="1"/>
    <s v="technology/wearables"/>
    <n v="0.14860000000000001"/>
    <n v="47.935483870967744"/>
    <x v="1"/>
    <s v="wearables"/>
    <x v="2656"/>
    <d v="2014-11-30T16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x v="0"/>
    <n v="3"/>
    <x v="1"/>
    <s v="technology/wearables"/>
    <n v="1.06E-2"/>
    <n v="35.333333333333336"/>
    <x v="1"/>
    <s v="wearables"/>
    <x v="2657"/>
    <d v="2015-03-27T19:46:48"/>
  </r>
  <r>
    <n v="989"/>
    <s v="Power Rope"/>
    <s v="The most useful phone charger you will ever buy"/>
    <n v="10000"/>
    <n v="1677"/>
    <x v="1"/>
    <x v="0"/>
    <s v="USD"/>
    <n v="1475101495"/>
    <n v="1472509495"/>
    <x v="0"/>
    <n v="32"/>
    <x v="1"/>
    <s v="technology/wearables"/>
    <n v="0.16769999999999999"/>
    <n v="52.40625"/>
    <x v="1"/>
    <s v="wearables"/>
    <x v="2658"/>
    <d v="2016-09-28T16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x v="0"/>
    <n v="9"/>
    <x v="1"/>
    <s v="technology/wearables"/>
    <n v="7.2599999999999998E-2"/>
    <n v="80.666666666666671"/>
    <x v="1"/>
    <s v="wearables"/>
    <x v="2659"/>
    <d v="2014-11-29T10:00:0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x v="0"/>
    <n v="16"/>
    <x v="1"/>
    <s v="technology/wearables"/>
    <n v="0.30599999999999999"/>
    <n v="191.25"/>
    <x v="1"/>
    <s v="wearables"/>
    <x v="2660"/>
    <d v="2014-12-31T18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.1727000000000001"/>
    <n v="45.988235294117644"/>
    <x v="4"/>
    <s v="electronic music"/>
    <x v="2661"/>
    <d v="2017-03-06T14:00:00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x v="0"/>
    <n v="141"/>
    <x v="0"/>
    <s v="music/electronic music"/>
    <n v="1.1175999999999999"/>
    <n v="79.262411347517727"/>
    <x v="4"/>
    <s v="electronic music"/>
    <x v="2662"/>
    <d v="2015-04-04T15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.0740000000000001"/>
    <n v="108.48484848484848"/>
    <x v="4"/>
    <s v="electronic music"/>
    <x v="2663"/>
    <d v="2015-12-16T12:20:10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x v="0"/>
    <n v="8"/>
    <x v="1"/>
    <s v="journalism/audio"/>
    <n v="2.6599999999999999E-2"/>
    <n v="33.25"/>
    <x v="8"/>
    <s v="audio"/>
    <x v="2664"/>
    <d v="2014-08-23T14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x v="0"/>
    <n v="0"/>
    <x v="1"/>
    <s v="journalism/audio"/>
    <n v="0"/>
    <e v="#DIV/0!"/>
    <x v="8"/>
    <s v="audio"/>
    <x v="2665"/>
    <d v="2015-04-24T10:16:1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x v="0"/>
    <n v="0"/>
    <x v="1"/>
    <s v="journalism/audio"/>
    <n v="0"/>
    <e v="#DIV/0!"/>
    <x v="8"/>
    <s v="audio"/>
    <x v="2666"/>
    <d v="2016-12-04T15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x v="0"/>
    <n v="2"/>
    <x v="1"/>
    <s v="games/video games"/>
    <n v="7.0000000000000001E-3"/>
    <n v="35"/>
    <x v="0"/>
    <s v="video games"/>
    <x v="2667"/>
    <d v="2012-09-30T18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x v="0"/>
    <n v="3"/>
    <x v="1"/>
    <s v="games/video games"/>
    <n v="5.5999999999999999E-3"/>
    <n v="18.666666666666668"/>
    <x v="0"/>
    <s v="video games"/>
    <x v="2668"/>
    <d v="2012-08-10T15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x v="0"/>
    <n v="0"/>
    <x v="1"/>
    <s v="games/video games"/>
    <n v="0"/>
    <e v="#DIV/0!"/>
    <x v="0"/>
    <s v="video games"/>
    <x v="2669"/>
    <d v="2014-07-23T14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x v="0"/>
    <n v="3"/>
    <x v="1"/>
    <s v="games/video games"/>
    <n v="4.4999999999999997E-3"/>
    <n v="15"/>
    <x v="0"/>
    <s v="video games"/>
    <x v="2670"/>
    <d v="2016-11-18T13:03:10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x v="0"/>
    <n v="13"/>
    <x v="1"/>
    <s v="games/mobile games"/>
    <n v="0.14380000000000001"/>
    <n v="110.61538461538461"/>
    <x v="0"/>
    <s v="mobile games"/>
    <x v="2671"/>
    <d v="2016-12-31T20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x v="0"/>
    <n v="3"/>
    <x v="1"/>
    <s v="food/food trucks"/>
    <n v="1.5100000000000001E-2"/>
    <n v="50.333333333333336"/>
    <x v="3"/>
    <s v="food trucks"/>
    <x v="2672"/>
    <d v="2014-12-05T10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x v="0"/>
    <n v="0"/>
    <x v="1"/>
    <s v="food/food trucks"/>
    <n v="0"/>
    <e v="#DIV/0!"/>
    <x v="3"/>
    <s v="food trucks"/>
    <x v="2673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x v="0"/>
    <n v="25"/>
    <x v="1"/>
    <s v="food/food trucks"/>
    <n v="0.20705000000000001"/>
    <n v="82.82"/>
    <x v="3"/>
    <s v="food trucks"/>
    <x v="2674"/>
    <d v="2014-07-05T23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x v="0"/>
    <n v="3"/>
    <x v="1"/>
    <s v="food/food trucks"/>
    <n v="1.6999999999999999E-3"/>
    <n v="5.666666666666667"/>
    <x v="3"/>
    <s v="food trucks"/>
    <x v="2675"/>
    <d v="2015-02-22T02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0"/>
    <n v="170"/>
    <x v="0"/>
    <s v="photography/photobooks"/>
    <n v="1.35"/>
    <n v="79.411764705882348"/>
    <x v="6"/>
    <s v="photobooks"/>
    <x v="2676"/>
    <d v="2015-12-20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.5529999999999999"/>
    <n v="207.06666666666666"/>
    <x v="6"/>
    <s v="photobooks"/>
    <x v="2677"/>
    <d v="2016-03-24T10:01:0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.1472"/>
    <n v="67.881656804733723"/>
    <x v="4"/>
    <s v="rock"/>
    <x v="2678"/>
    <d v="2012-03-25T13:34:02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x v="0"/>
    <n v="38"/>
    <x v="1"/>
    <s v="technology/wearables"/>
    <n v="0.11360000000000001"/>
    <n v="29.894736842105264"/>
    <x v="1"/>
    <s v="wearables"/>
    <x v="2679"/>
    <d v="2016-10-08T08:43:3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.3613999999999999"/>
    <n v="59.973568281938327"/>
    <x v="7"/>
    <s v="nonfiction"/>
    <x v="2680"/>
    <d v="2015-09-04T21:59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.0501"/>
    <n v="201.94230769230768"/>
    <x v="4"/>
    <s v="rock"/>
    <x v="2681"/>
    <d v="2016-12-30T16:50:3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.1160000000000001"/>
    <n v="73.907284768211923"/>
    <x v="4"/>
    <s v="rock"/>
    <x v="2682"/>
    <d v="2015-06-05T05:47:5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.0235000000000001"/>
    <n v="196.82692307692307"/>
    <x v="4"/>
    <s v="rock"/>
    <x v="2683"/>
    <d v="2016-08-01T10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.1385000000000001"/>
    <n v="72.056962025316452"/>
    <x v="4"/>
    <s v="rock"/>
    <x v="2684"/>
    <d v="2016-10-27T15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x v="0"/>
    <n v="0"/>
    <x v="1"/>
    <s v="publishing/translations"/>
    <n v="0"/>
    <e v="#DIV/0!"/>
    <x v="7"/>
    <s v="translations"/>
    <x v="2685"/>
    <d v="2015-04-09T19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x v="0"/>
    <n v="2"/>
    <x v="1"/>
    <s v="publishing/translations"/>
    <n v="7.7000000000000002E-3"/>
    <n v="38.5"/>
    <x v="7"/>
    <s v="translations"/>
    <x v="2686"/>
    <d v="2016-02-21T02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x v="0"/>
    <n v="0"/>
    <x v="1"/>
    <s v="publishing/fiction"/>
    <n v="0"/>
    <e v="#DIV/0!"/>
    <x v="7"/>
    <s v="fiction"/>
    <x v="2687"/>
    <d v="2016-08-02T16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x v="0"/>
    <n v="1"/>
    <x v="1"/>
    <s v="publishing/art books"/>
    <n v="6.7000000000000002E-3"/>
    <n v="67"/>
    <x v="7"/>
    <s v="art books"/>
    <x v="2688"/>
    <d v="2013-11-06T20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x v="0"/>
    <n v="1"/>
    <x v="1"/>
    <s v="publishing/art books"/>
    <n v="1E-3"/>
    <n v="10"/>
    <x v="7"/>
    <s v="art books"/>
    <x v="2689"/>
    <d v="2015-05-28T14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x v="0"/>
    <n v="6"/>
    <x v="1"/>
    <s v="publishing/art books"/>
    <n v="5.0599999999999999E-2"/>
    <n v="84.333333333333329"/>
    <x v="7"/>
    <s v="art books"/>
    <x v="2690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x v="0"/>
    <n v="35"/>
    <x v="1"/>
    <s v="publishing/art books"/>
    <n v="0.2291"/>
    <n v="65.457142857142856"/>
    <x v="7"/>
    <s v="art books"/>
    <x v="2691"/>
    <d v="2014-07-09T06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x v="0"/>
    <n v="2"/>
    <x v="1"/>
    <s v="publishing/art books"/>
    <n v="5.4999999999999997E-3"/>
    <n v="27.5"/>
    <x v="7"/>
    <s v="art books"/>
    <x v="2692"/>
    <d v="2012-07-24T14:20:4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.4511000000000001"/>
    <n v="70.785365853658533"/>
    <x v="4"/>
    <s v="rock"/>
    <x v="2693"/>
    <d v="2012-06-14T13:24: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.042"/>
    <n v="66.369426751592357"/>
    <x v="4"/>
    <s v="rock"/>
    <x v="2694"/>
    <d v="2012-11-22T16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.5590999999999999"/>
    <n v="117.22556390977444"/>
    <x v="4"/>
    <s v="rock"/>
    <x v="2695"/>
    <d v="2012-10-12T14:37:4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"/>
    <n v="172.41379310344828"/>
    <x v="4"/>
    <s v="rock"/>
    <x v="2696"/>
    <d v="2012-01-15T23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.095"/>
    <n v="85.546875"/>
    <x v="4"/>
    <s v="pop"/>
    <x v="2697"/>
    <d v="2012-11-21T20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0.3125"/>
    <n v="80.128205128205124"/>
    <x v="4"/>
    <s v="faith"/>
    <x v="2698"/>
    <d v="2017-04-10T14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5.0000000000000001E-4"/>
    <n v="5"/>
    <x v="4"/>
    <s v="faith"/>
    <x v="2699"/>
    <d v="2017-03-26T22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x v="0"/>
    <n v="2"/>
    <x v="1"/>
    <s v="music/faith"/>
    <n v="0.105"/>
    <n v="525"/>
    <x v="4"/>
    <s v="faith"/>
    <x v="2700"/>
    <d v="2014-09-01T09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x v="0"/>
    <n v="3"/>
    <x v="1"/>
    <s v="music/faith"/>
    <n v="6.5000000000000002E-2"/>
    <n v="216.66666666666666"/>
    <x v="4"/>
    <s v="faith"/>
    <x v="2701"/>
    <d v="2015-07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x v="0"/>
    <n v="0"/>
    <x v="1"/>
    <s v="music/faith"/>
    <n v="0"/>
    <e v="#DIV/0!"/>
    <x v="4"/>
    <s v="faith"/>
    <x v="2702"/>
    <d v="2016-06-09T19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x v="0"/>
    <n v="0"/>
    <x v="1"/>
    <s v="music/faith"/>
    <n v="0"/>
    <e v="#DIV/0!"/>
    <x v="4"/>
    <s v="faith"/>
    <x v="2703"/>
    <d v="2016-09-13T15:3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.0289999999999999"/>
    <n v="168.68852459016392"/>
    <x v="6"/>
    <s v="photobooks"/>
    <x v="2704"/>
    <d v="2015-03-19T11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x v="1"/>
    <n v="24"/>
    <x v="1"/>
    <s v="photography/photobooks"/>
    <n v="0.15329999999999999"/>
    <n v="63.875"/>
    <x v="6"/>
    <s v="photobooks"/>
    <x v="2705"/>
    <d v="2015-04-04T08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x v="1"/>
    <n v="140"/>
    <x v="1"/>
    <s v="photography/photobooks"/>
    <n v="0.67549999999999999"/>
    <n v="48.25"/>
    <x v="6"/>
    <s v="photobooks"/>
    <x v="2706"/>
    <d v="2016-12-15T07:39:4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.1805000000000001"/>
    <n v="131.16666666666666"/>
    <x v="4"/>
    <s v="rock"/>
    <x v="2707"/>
    <d v="2015-01-24T17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.2400610000000001"/>
    <n v="92.541865671641801"/>
    <x v="4"/>
    <s v="rock"/>
    <x v="2708"/>
    <d v="2011-02-20T17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x v="0"/>
    <n v="0"/>
    <x v="1"/>
    <s v="games/mobile games"/>
    <n v="0"/>
    <e v="#DIV/0!"/>
    <x v="0"/>
    <s v="mobile games"/>
    <x v="2709"/>
    <d v="2017-01-03T18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x v="0"/>
    <n v="3"/>
    <x v="1"/>
    <s v="games/mobile games"/>
    <n v="5.1000000000000004E-3"/>
    <n v="17"/>
    <x v="0"/>
    <s v="mobile games"/>
    <x v="2710"/>
    <d v="2016-08-06T15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.0555000000000001"/>
    <n v="87.958333333333329"/>
    <x v="4"/>
    <s v="indie rock"/>
    <x v="2711"/>
    <d v="2010-07-22T00:00:0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x v="0"/>
    <n v="105"/>
    <x v="1"/>
    <s v="technology/gadgets"/>
    <n v="0.43030000000000002"/>
    <n v="40.980952380952381"/>
    <x v="1"/>
    <s v="gadgets"/>
    <x v="2712"/>
    <d v="2015-10-21T17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.107"/>
    <n v="115.3125"/>
    <x v="4"/>
    <s v="indie rock"/>
    <x v="2713"/>
    <d v="2013-03-10T16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.052499999999998"/>
    <n v="68.815577078288939"/>
    <x v="1"/>
    <s v="hardware"/>
    <x v="2714"/>
    <d v="2016-08-11T00:28: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.5673440000000001"/>
    <n v="36.965660377358489"/>
    <x v="1"/>
    <s v="hardware"/>
    <x v="2715"/>
    <d v="2014-09-30T18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.053811999999999"/>
    <n v="67.690214329454989"/>
    <x v="1"/>
    <s v="hardware"/>
    <x v="2716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.9292499999999999"/>
    <n v="63.04738562091503"/>
    <x v="1"/>
    <s v="hardware"/>
    <x v="2717"/>
    <d v="2014-05-13T12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.157092"/>
    <n v="84.459270072992695"/>
    <x v="1"/>
    <s v="hardware"/>
    <x v="2718"/>
    <d v="2010-08-23T2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.2154220000000002"/>
    <n v="192.38876826722338"/>
    <x v="1"/>
    <s v="hardware"/>
    <x v="2719"/>
    <d v="2013-03-09T15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.0047639999999998"/>
    <n v="70.041118881118877"/>
    <x v="1"/>
    <s v="hardware"/>
    <x v="2720"/>
    <d v="2013-12-30T00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.2353000000000001"/>
    <n v="88.23571428571428"/>
    <x v="1"/>
    <s v="hardware"/>
    <x v="2721"/>
    <d v="2016-01-22T10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.2110000000000001"/>
    <n v="55.806451612903224"/>
    <x v="1"/>
    <s v="hardware"/>
    <x v="2722"/>
    <d v="2013-05-22T22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.7327000000000004"/>
    <n v="278.39411764705881"/>
    <x v="1"/>
    <s v="hardware"/>
    <x v="2723"/>
    <d v="2015-05-30T19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.8816999999999999"/>
    <n v="47.474464579901152"/>
    <x v="1"/>
    <s v="hardware"/>
    <x v="2724"/>
    <d v="2015-06-25T13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x v="0"/>
    <n v="16"/>
    <x v="1"/>
    <s v="games/video games"/>
    <n v="8.5000000000000006E-3"/>
    <n v="5.3125"/>
    <x v="0"/>
    <s v="video games"/>
    <x v="2725"/>
    <d v="2012-05-19T11:05:0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.8473999999999999"/>
    <n v="107.04511278195488"/>
    <x v="0"/>
    <s v="tabletop games"/>
    <x v="2726"/>
    <d v="2016-01-25T1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.3737000000000004"/>
    <n v="61.203872437357631"/>
    <x v="0"/>
    <s v="tabletop games"/>
    <x v="2727"/>
    <d v="2016-03-26T11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.4315000000000002"/>
    <n v="82.145270270270274"/>
    <x v="0"/>
    <s v="tabletop games"/>
    <x v="2728"/>
    <d v="2016-10-29T1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.600976000000001"/>
    <n v="53.865251485148519"/>
    <x v="0"/>
    <s v="tabletop games"/>
    <x v="2729"/>
    <d v="2013-11-26T21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.5445000000000002"/>
    <n v="47.383612662942269"/>
    <x v="3"/>
    <s v="small batch"/>
    <x v="2730"/>
    <d v="2015-06-14T12:45: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x v="0"/>
    <n v="1"/>
    <x v="1"/>
    <s v="technology/web"/>
    <n v="0.03"/>
    <n v="300"/>
    <x v="1"/>
    <s v="web"/>
    <x v="2731"/>
    <d v="2016-01-08T13:47:00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x v="0"/>
    <n v="0"/>
    <x v="1"/>
    <s v="technology/web"/>
    <n v="0"/>
    <e v="#DIV/0!"/>
    <x v="1"/>
    <s v="web"/>
    <x v="2732"/>
    <d v="2015-06-05T12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x v="0"/>
    <n v="0"/>
    <x v="1"/>
    <s v="technology/web"/>
    <n v="0"/>
    <e v="#DIV/0!"/>
    <x v="1"/>
    <s v="web"/>
    <x v="2733"/>
    <d v="2016-09-09T14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x v="0"/>
    <n v="3"/>
    <x v="1"/>
    <s v="technology/web"/>
    <n v="4.3499999999999997E-2"/>
    <n v="145"/>
    <x v="1"/>
    <s v="web"/>
    <x v="2734"/>
    <d v="2015-02-21T19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x v="0"/>
    <n v="0"/>
    <x v="1"/>
    <s v="food/food trucks"/>
    <n v="0"/>
    <e v="#DIV/0!"/>
    <x v="3"/>
    <s v="food trucks"/>
    <x v="2735"/>
    <d v="2016-02-27T15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x v="0"/>
    <n v="0"/>
    <x v="1"/>
    <s v="food/food trucks"/>
    <n v="0"/>
    <e v="#DIV/0!"/>
    <x v="3"/>
    <s v="food trucks"/>
    <x v="2736"/>
    <d v="2015-10-18T13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.08"/>
    <n v="90"/>
    <x v="3"/>
    <s v="small batch"/>
    <x v="2737"/>
    <d v="2014-11-29T22:25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.1545000000000001"/>
    <n v="62.06989247311828"/>
    <x v="3"/>
    <s v="small batch"/>
    <x v="2738"/>
    <d v="2017-03-05T15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x v="0"/>
    <n v="0"/>
    <x v="1"/>
    <s v="food/restaurants"/>
    <n v="0"/>
    <e v="#DIV/0!"/>
    <x v="3"/>
    <s v="restaurants"/>
    <x v="2739"/>
    <d v="2016-06-07T15:06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.0024999999999999"/>
    <n v="169.91525423728814"/>
    <x v="4"/>
    <s v="classical music"/>
    <x v="2740"/>
    <d v="2015-02-02T15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x v="0"/>
    <n v="3"/>
    <x v="1"/>
    <s v="food/food trucks"/>
    <n v="7.4999999999999997E-3"/>
    <n v="25"/>
    <x v="3"/>
    <s v="food trucks"/>
    <x v="2741"/>
    <d v="2016-10-11T06:35:3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x v="0"/>
    <n v="1"/>
    <x v="1"/>
    <s v="food/food trucks"/>
    <n v="0.01"/>
    <n v="100"/>
    <x v="3"/>
    <s v="food trucks"/>
    <x v="2742"/>
    <d v="2016-05-09T14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x v="0"/>
    <n v="1"/>
    <x v="1"/>
    <s v="food/food trucks"/>
    <n v="5.0000000000000001E-3"/>
    <n v="50"/>
    <x v="3"/>
    <s v="food trucks"/>
    <x v="2743"/>
    <d v="2016-09-01T09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x v="0"/>
    <n v="0"/>
    <x v="1"/>
    <s v="food/food trucks"/>
    <n v="0"/>
    <e v="#DIV/0!"/>
    <x v="3"/>
    <s v="food trucks"/>
    <x v="2744"/>
    <d v="2016-05-18T13:49:05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x v="0"/>
    <n v="0"/>
    <x v="1"/>
    <s v="food/food trucks"/>
    <n v="0"/>
    <e v="#DIV/0!"/>
    <x v="3"/>
    <s v="food trucks"/>
    <x v="2745"/>
    <d v="2015-04-10T17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x v="0"/>
    <n v="0"/>
    <x v="1"/>
    <s v="food/food trucks"/>
    <n v="0"/>
    <e v="#DIV/0!"/>
    <x v="3"/>
    <s v="food trucks"/>
    <x v="2746"/>
    <d v="2015-06-14T22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x v="0"/>
    <n v="0"/>
    <x v="1"/>
    <s v="food/food trucks"/>
    <n v="0"/>
    <e v="#DIV/0!"/>
    <x v="3"/>
    <s v="food trucks"/>
    <x v="2747"/>
    <d v="2015-04-25T14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.7176130000000001"/>
    <n v="58.422210884353746"/>
    <x v="1"/>
    <s v="space exploration"/>
    <x v="2748"/>
    <d v="2015-01-08T21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.592951"/>
    <n v="77.327718446601949"/>
    <x v="1"/>
    <s v="makerspaces"/>
    <x v="2749"/>
    <d v="2015-09-25T15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x v="1"/>
    <n v="47"/>
    <x v="1"/>
    <s v="technology/makerspaces"/>
    <n v="0.33189999999999997"/>
    <n v="70.61702127659575"/>
    <x v="1"/>
    <s v="makerspaces"/>
    <x v="2750"/>
    <d v="2015-12-2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0.34410000000000002"/>
    <n v="132.34615384615384"/>
    <x v="2"/>
    <s v="spaces"/>
    <x v="2751"/>
    <d v="2017-04-05T12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x v="1"/>
    <n v="187"/>
    <x v="0"/>
    <s v="theater/spaces"/>
    <n v="1.1998010000000001"/>
    <n v="64.160481283422456"/>
    <x v="2"/>
    <s v="spaces"/>
    <x v="2752"/>
    <d v="2015-10-08T01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.9321000000000002"/>
    <n v="69.760961810466767"/>
    <x v="1"/>
    <s v="hardware"/>
    <x v="2753"/>
    <d v="2015-08-07T10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x v="0"/>
    <n v="2"/>
    <x v="1"/>
    <s v="publishing/children's books"/>
    <n v="1.0999999999999999E-2"/>
    <n v="55"/>
    <x v="7"/>
    <s v="children's books"/>
    <x v="2754"/>
    <d v="2015-04-04T12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x v="0"/>
    <n v="0"/>
    <x v="1"/>
    <s v="publishing/children's books"/>
    <n v="0"/>
    <e v="#DIV/0!"/>
    <x v="7"/>
    <s v="children's books"/>
    <x v="2755"/>
    <d v="2014-09-11T09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x v="0"/>
    <n v="33"/>
    <x v="1"/>
    <s v="publishing/children's books"/>
    <n v="0.1048"/>
    <n v="31.757575757575758"/>
    <x v="7"/>
    <s v="children's books"/>
    <x v="2756"/>
    <d v="2014-01-11T15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x v="0"/>
    <n v="73"/>
    <x v="0"/>
    <s v="theater/plays"/>
    <n v="1.105675"/>
    <n v="151.4623287671233"/>
    <x v="2"/>
    <s v="plays"/>
    <x v="2757"/>
    <d v="2015-07-21T04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.2795000000000001"/>
    <n v="90.744680851063833"/>
    <x v="2"/>
    <s v="plays"/>
    <x v="2758"/>
    <d v="2015-07-15T18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.0026999999999999"/>
    <n v="92.842592592592595"/>
    <x v="2"/>
    <s v="plays"/>
    <x v="2759"/>
    <d v="2015-02-23T05:55:0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.0603"/>
    <n v="103.95098039215686"/>
    <x v="2"/>
    <s v="plays"/>
    <x v="2760"/>
    <d v="2015-09-23T08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x v="0"/>
    <n v="13"/>
    <x v="1"/>
    <s v="theater/plays"/>
    <n v="4.6699999999999998E-2"/>
    <n v="35.92307692307692"/>
    <x v="2"/>
    <s v="plays"/>
    <x v="2761"/>
    <d v="2014-12-21T11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x v="0"/>
    <n v="5"/>
    <x v="1"/>
    <s v="theater/plays"/>
    <n v="0.1908"/>
    <n v="381.6"/>
    <x v="2"/>
    <s v="plays"/>
    <x v="2762"/>
    <d v="2016-02-05T22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x v="0"/>
    <n v="10"/>
    <x v="1"/>
    <s v="theater/plays"/>
    <n v="2.7300000000000001E-2"/>
    <n v="27.3"/>
    <x v="2"/>
    <s v="plays"/>
    <x v="2763"/>
    <d v="2016-04-15T14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x v="0"/>
    <n v="0"/>
    <x v="1"/>
    <s v="theater/plays"/>
    <n v="0"/>
    <e v="#DIV/0!"/>
    <x v="2"/>
    <s v="plays"/>
    <x v="2764"/>
    <d v="2016-07-23T19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x v="0"/>
    <n v="2"/>
    <x v="1"/>
    <s v="theater/plays"/>
    <n v="2.0000000000000001E-4"/>
    <n v="1"/>
    <x v="2"/>
    <s v="plays"/>
    <x v="2765"/>
    <d v="2014-09-06T16:08:5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.0092000000000001"/>
    <n v="162.7741935483871"/>
    <x v="2"/>
    <s v="musical"/>
    <x v="2766"/>
    <d v="2015-05-07T08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x v="0"/>
    <n v="1"/>
    <x v="1"/>
    <s v="theater/spaces"/>
    <n v="0.01"/>
    <n v="100"/>
    <x v="2"/>
    <s v="spaces"/>
    <x v="2767"/>
    <d v="2015-06-07T15:56: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x v="0"/>
    <n v="0"/>
    <x v="1"/>
    <s v="theater/spaces"/>
    <n v="0"/>
    <e v="#DIV/0!"/>
    <x v="2"/>
    <s v="spaces"/>
    <x v="2768"/>
    <d v="2016-06-06T18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.0685"/>
    <n v="109.03061224489795"/>
    <x v="2"/>
    <s v="plays"/>
    <x v="2769"/>
    <d v="2015-07-02T05:17:0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.1363000000000001"/>
    <n v="88.7734375"/>
    <x v="2"/>
    <s v="plays"/>
    <x v="2770"/>
    <d v="2015-09-16T11:43:3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0"/>
    <n v="111"/>
    <x v="0"/>
    <s v="theater/spaces"/>
    <n v="1.2164999999999999"/>
    <n v="109.5945945945946"/>
    <x v="2"/>
    <s v="spaces"/>
    <x v="2771"/>
    <d v="2016-10-30T22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"/>
    <n v="370.37037037037038"/>
    <x v="2"/>
    <s v="spaces"/>
    <x v="2772"/>
    <d v="2016-01-07T07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.0373000000000001"/>
    <n v="90.2"/>
    <x v="2"/>
    <s v="spaces"/>
    <x v="2773"/>
    <d v="2017-02-26T22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.5696000000000001"/>
    <n v="146.69158878504672"/>
    <x v="2"/>
    <s v="spaces"/>
    <x v="2774"/>
    <d v="2015-06-21T14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.0087999999999999"/>
    <n v="162.70967741935485"/>
    <x v="2"/>
    <s v="spaces"/>
    <x v="2775"/>
    <d v="2016-08-27T16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x v="0"/>
    <n v="3"/>
    <x v="1"/>
    <s v="theater/spaces"/>
    <n v="4.0000000000000001E-3"/>
    <n v="13.333333333333334"/>
    <x v="2"/>
    <s v="spaces"/>
    <x v="2776"/>
    <d v="2014-10-01T21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x v="0"/>
    <n v="67"/>
    <x v="1"/>
    <s v="theater/spaces"/>
    <n v="0.66839999999999999"/>
    <n v="99.761194029850742"/>
    <x v="2"/>
    <s v="spaces"/>
    <x v="2777"/>
    <d v="2015-09-30T1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x v="0"/>
    <n v="16"/>
    <x v="1"/>
    <s v="theater/spaces"/>
    <n v="3.3399999999999999E-2"/>
    <n v="20.875"/>
    <x v="2"/>
    <s v="spaces"/>
    <x v="2778"/>
    <d v="2016-12-07T11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x v="0"/>
    <n v="50"/>
    <x v="1"/>
    <s v="theater/spaces"/>
    <n v="0.15060000000000001"/>
    <n v="30.12"/>
    <x v="2"/>
    <s v="spaces"/>
    <x v="2779"/>
    <d v="2015-10-09T09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x v="0"/>
    <n v="42"/>
    <x v="1"/>
    <s v="theater/spaces"/>
    <n v="0.17150000000000001"/>
    <n v="40.833333333333336"/>
    <x v="2"/>
    <s v="spaces"/>
    <x v="2780"/>
    <d v="2016-10-07T08:00:0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x v="0"/>
    <n v="1"/>
    <x v="1"/>
    <s v="theater/spaces"/>
    <n v="0.03"/>
    <n v="300"/>
    <x v="2"/>
    <s v="spaces"/>
    <x v="2781"/>
    <d v="2016-06-05T04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x v="0"/>
    <n v="1"/>
    <x v="1"/>
    <s v="theater/spaces"/>
    <n v="5.0000000000000001E-4"/>
    <n v="5"/>
    <x v="2"/>
    <s v="spaces"/>
    <x v="2782"/>
    <d v="2015-03-26T18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3.7499999999999999E-2"/>
    <n v="93.75"/>
    <x v="2"/>
    <s v="plays"/>
    <x v="2783"/>
    <d v="2017-04-13T22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x v="0"/>
    <n v="4"/>
    <x v="1"/>
    <s v="theater/plays"/>
    <n v="9.5999999999999992E-3"/>
    <n v="24"/>
    <x v="2"/>
    <s v="plays"/>
    <x v="2784"/>
    <d v="2017-04-07T10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0.754"/>
    <n v="251.33333333333334"/>
    <x v="2"/>
    <s v="plays"/>
    <x v="2785"/>
    <d v="2017-03-19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.03"/>
    <n v="139.18918918918919"/>
    <x v="2"/>
    <s v="plays"/>
    <x v="2786"/>
    <d v="2014-09-26T15:04:5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x v="0"/>
    <n v="8"/>
    <x v="1"/>
    <s v="theater/musical"/>
    <n v="1.0200000000000001E-2"/>
    <n v="12.75"/>
    <x v="2"/>
    <s v="musical"/>
    <x v="2787"/>
    <d v="2015-02-28T16:00:00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x v="0"/>
    <n v="4"/>
    <x v="1"/>
    <s v="theater/musical"/>
    <n v="0.1145"/>
    <n v="286.25"/>
    <x v="2"/>
    <s v="musical"/>
    <x v="2788"/>
    <d v="2015-02-04T05:50:1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.273042"/>
    <n v="69.56513661202186"/>
    <x v="2"/>
    <s v="plays"/>
    <x v="2789"/>
    <d v="2014-09-19T12:08: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.1122000000000001"/>
    <n v="57.626943005181346"/>
    <x v="2"/>
    <s v="plays"/>
    <x v="2790"/>
    <d v="2015-09-11T21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.2806"/>
    <n v="72.76136363636364"/>
    <x v="2"/>
    <s v="plays"/>
    <x v="2791"/>
    <d v="2015-06-10T21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.5443"/>
    <n v="106.50344827586207"/>
    <x v="2"/>
    <s v="plays"/>
    <x v="2792"/>
    <d v="2015-11-06T07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.0026489999999999"/>
    <n v="48.437149758454105"/>
    <x v="2"/>
    <s v="plays"/>
    <x v="2793"/>
    <d v="2016-06-20T17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.0173000000000001"/>
    <n v="141.29166666666666"/>
    <x v="2"/>
    <s v="plays"/>
    <x v="2794"/>
    <d v="2015-09-12T18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.0299"/>
    <n v="63.574074074074076"/>
    <x v="2"/>
    <s v="plays"/>
    <x v="2795"/>
    <d v="2014-11-19T02:27:5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.145"/>
    <n v="184.67741935483872"/>
    <x v="2"/>
    <s v="plays"/>
    <x v="2796"/>
    <d v="2016-06-03T07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.0041"/>
    <n v="118.12941176470588"/>
    <x v="2"/>
    <s v="plays"/>
    <x v="2797"/>
    <d v="2014-08-28T16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.0031000000000001"/>
    <n v="110.23076923076923"/>
    <x v="2"/>
    <s v="plays"/>
    <x v="2798"/>
    <d v="2014-07-16T05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.0115000000000001"/>
    <n v="103.21428571428571"/>
    <x v="2"/>
    <s v="plays"/>
    <x v="2799"/>
    <d v="2015-03-04T12:59:2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.0555000000000001"/>
    <n v="62.827380952380949"/>
    <x v="2"/>
    <s v="plays"/>
    <x v="2800"/>
    <d v="2014-07-10T03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.0065"/>
    <n v="145.86956521739131"/>
    <x v="2"/>
    <s v="plays"/>
    <x v="2801"/>
    <d v="2016-10-13T12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x v="0"/>
    <n v="114"/>
    <x v="0"/>
    <s v="theater/plays"/>
    <n v="1.0338000000000001"/>
    <n v="90.684210526315795"/>
    <x v="2"/>
    <s v="plays"/>
    <x v="2802"/>
    <d v="2016-10-10T2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.2178"/>
    <n v="716.35294117647061"/>
    <x v="2"/>
    <s v="plays"/>
    <x v="2803"/>
    <d v="2016-09-2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x v="0"/>
    <n v="95"/>
    <x v="0"/>
    <s v="theater/plays"/>
    <n v="1.1879999999999999"/>
    <n v="125.05263157894737"/>
    <x v="2"/>
    <s v="plays"/>
    <x v="2804"/>
    <d v="2015-01-01T23:56:2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.044"/>
    <n v="145"/>
    <x v="2"/>
    <s v="plays"/>
    <x v="2805"/>
    <d v="2016-05-31T16:08: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.0156000000000001"/>
    <n v="137.24324324324326"/>
    <x v="2"/>
    <s v="plays"/>
    <x v="2806"/>
    <d v="2014-09-12T22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.0133000000000001"/>
    <n v="99.343137254901961"/>
    <x v="2"/>
    <s v="plays"/>
    <x v="2807"/>
    <d v="2016-08-10T21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x v="0"/>
    <n v="8"/>
    <x v="1"/>
    <s v="theater/musical"/>
    <n v="4.8099999999999997E-2"/>
    <n v="60.125"/>
    <x v="2"/>
    <s v="musical"/>
    <x v="2808"/>
    <d v="2015-06-16T17:3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.0235000000000001"/>
    <n v="105.51546391752578"/>
    <x v="2"/>
    <s v="plays"/>
    <x v="2809"/>
    <d v="2015-05-25T21:59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.0265010000000001"/>
    <n v="106.9271875"/>
    <x v="2"/>
    <s v="musical"/>
    <x v="2810"/>
    <d v="2014-07-02T22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x v="0"/>
    <n v="4"/>
    <x v="1"/>
    <s v="theater/musical"/>
    <n v="4.02E-2"/>
    <n v="100.5"/>
    <x v="2"/>
    <s v="musical"/>
    <x v="2811"/>
    <d v="2016-03-11T16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x v="1"/>
    <n v="34"/>
    <x v="1"/>
    <s v="theater/plays"/>
    <n v="8.72E-2"/>
    <n v="25.647058823529413"/>
    <x v="2"/>
    <s v="plays"/>
    <x v="2812"/>
    <d v="2014-07-20T12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x v="0"/>
    <n v="2"/>
    <x v="1"/>
    <s v="theater/plays"/>
    <n v="2E-3"/>
    <n v="10"/>
    <x v="2"/>
    <s v="plays"/>
    <x v="2813"/>
    <d v="2015-03-26T21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x v="0"/>
    <n v="10"/>
    <x v="1"/>
    <s v="theater/musical"/>
    <n v="0.15"/>
    <n v="150"/>
    <x v="2"/>
    <s v="musical"/>
    <x v="2814"/>
    <d v="2014-07-02T22:07:5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x v="0"/>
    <n v="0"/>
    <x v="1"/>
    <s v="theater/musical"/>
    <n v="0"/>
    <e v="#DIV/0!"/>
    <x v="2"/>
    <s v="musical"/>
    <x v="2815"/>
    <d v="2015-03-27T11:59:52"/>
  </r>
  <r>
    <n v="3886"/>
    <s v="a (Canceled)"/>
    <n v="1"/>
    <n v="10000"/>
    <n v="0"/>
    <x v="2"/>
    <x v="7"/>
    <s v="AUD"/>
    <n v="1418275702"/>
    <n v="1415683702"/>
    <x v="0"/>
    <n v="0"/>
    <x v="1"/>
    <s v="theater/musical"/>
    <n v="0"/>
    <e v="#DIV/0!"/>
    <x v="2"/>
    <s v="musical"/>
    <x v="2816"/>
    <d v="2014-12-10T23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x v="0"/>
    <n v="2"/>
    <x v="1"/>
    <s v="theater/plays"/>
    <n v="1.2500000000000001E-2"/>
    <n v="62.5"/>
    <x v="2"/>
    <s v="plays"/>
    <x v="2817"/>
    <d v="2014-08-12T12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x v="0"/>
    <n v="2"/>
    <x v="1"/>
    <s v="theater/plays"/>
    <n v="2.9999999999999997E-4"/>
    <n v="1.5"/>
    <x v="2"/>
    <s v="plays"/>
    <x v="2818"/>
    <d v="2015-04-14T23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x v="0"/>
    <n v="7"/>
    <x v="1"/>
    <s v="theater/plays"/>
    <n v="0.1"/>
    <n v="142.85714285714286"/>
    <x v="2"/>
    <s v="plays"/>
    <x v="2819"/>
    <d v="2015-11-30T00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x v="0"/>
    <n v="0"/>
    <x v="1"/>
    <s v="theater/plays"/>
    <n v="0"/>
    <e v="#DIV/0!"/>
    <x v="2"/>
    <s v="plays"/>
    <x v="2820"/>
    <d v="2016-04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x v="0"/>
    <n v="32"/>
    <x v="1"/>
    <s v="theater/plays"/>
    <n v="0.15770000000000001"/>
    <n v="49.28125"/>
    <x v="2"/>
    <s v="plays"/>
    <x v="2821"/>
    <d v="2015-02-10T20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x v="0"/>
    <n v="0"/>
    <x v="1"/>
    <s v="theater/plays"/>
    <n v="0"/>
    <e v="#DIV/0!"/>
    <x v="2"/>
    <s v="plays"/>
    <x v="2822"/>
    <d v="2015-11-17T22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x v="0"/>
    <n v="9"/>
    <x v="1"/>
    <s v="theater/plays"/>
    <n v="5.4100000000000002E-2"/>
    <n v="60.111111111111114"/>
    <x v="2"/>
    <s v="plays"/>
    <x v="2823"/>
    <d v="2015-12-11T17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x v="0"/>
    <n v="2"/>
    <x v="1"/>
    <s v="theater/plays"/>
    <n v="1.0500000000000001E-2"/>
    <n v="52.5"/>
    <x v="2"/>
    <s v="plays"/>
    <x v="2824"/>
    <d v="2014-09-04T10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x v="0"/>
    <n v="25"/>
    <x v="1"/>
    <s v="theater/plays"/>
    <n v="0.36849999999999999"/>
    <n v="147.4"/>
    <x v="2"/>
    <s v="plays"/>
    <x v="2825"/>
    <d v="2014-10-21T15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x v="0"/>
    <n v="3"/>
    <x v="1"/>
    <s v="theater/plays"/>
    <n v="2.0999999999999999E-3"/>
    <n v="7"/>
    <x v="2"/>
    <s v="plays"/>
    <x v="2826"/>
    <d v="2015-01-20T13:16:00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x v="0"/>
    <n v="7"/>
    <x v="1"/>
    <s v="theater/plays"/>
    <n v="2.5000000000000001E-2"/>
    <n v="35.714285714285715"/>
    <x v="2"/>
    <s v="plays"/>
    <x v="2827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x v="0"/>
    <n v="5"/>
    <x v="1"/>
    <s v="theater/plays"/>
    <n v="2.8500000000000001E-2"/>
    <n v="57"/>
    <x v="2"/>
    <s v="plays"/>
    <x v="2828"/>
    <d v="2014-06-23T1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x v="0"/>
    <n v="0"/>
    <x v="1"/>
    <s v="theater/plays"/>
    <n v="0"/>
    <e v="#DIV/0!"/>
    <x v="2"/>
    <s v="plays"/>
    <x v="2829"/>
    <d v="2016-01-31T17:55:00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x v="0"/>
    <n v="131"/>
    <x v="0"/>
    <s v="photography/photobooks"/>
    <n v="1.2348756218905472"/>
    <n v="94.736641221374043"/>
    <x v="6"/>
    <s v="photobooks"/>
    <x v="2830"/>
    <d v="2017-03-01T13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x v="0"/>
    <n v="0"/>
    <x v="1"/>
    <s v="technology/wearables"/>
    <n v="0"/>
    <e v="#DIV/0!"/>
    <x v="1"/>
    <s v="wearables"/>
    <x v="2831"/>
    <d v="2017-01-26T19:26:48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.4260827250608272"/>
    <n v="185.48101265822785"/>
    <x v="5"/>
    <s v="television"/>
    <x v="2832"/>
    <d v="2017-03-02T08:24:4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.0024761904761905"/>
    <n v="202.42307692307693"/>
    <x v="5"/>
    <s v="documentary"/>
    <x v="2833"/>
    <d v="2013-04-07T22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x v="0"/>
    <n v="16"/>
    <x v="1"/>
    <s v="film &amp; video/animation"/>
    <n v="7.2952380952380949E-2"/>
    <n v="47.875"/>
    <x v="5"/>
    <s v="animation"/>
    <x v="2834"/>
    <d v="2015-03-03T20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x v="0"/>
    <n v="12"/>
    <x v="1"/>
    <s v="games/video games"/>
    <n v="5.7238095238095241E-2"/>
    <n v="50.083333333333336"/>
    <x v="0"/>
    <s v="video games"/>
    <x v="2835"/>
    <d v="2015-12-30T10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.02"/>
    <n v="107.1"/>
    <x v="1"/>
    <s v="space exploration"/>
    <x v="2836"/>
    <d v="2014-04-29T2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.0519047619047619"/>
    <n v="56.065989847715734"/>
    <x v="2"/>
    <s v="plays"/>
    <x v="2837"/>
    <d v="2015-03-04T22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x v="1"/>
    <n v="9"/>
    <x v="1"/>
    <s v="theater/plays"/>
    <n v="0.16161904761904761"/>
    <n v="188.55555555555554"/>
    <x v="2"/>
    <s v="plays"/>
    <x v="2838"/>
    <d v="2015-07-18T23:23:11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x v="0"/>
    <n v="64"/>
    <x v="1"/>
    <s v="food/small batch"/>
    <n v="0.39120962394619685"/>
    <n v="64.53125"/>
    <x v="3"/>
    <s v="small batch"/>
    <x v="2839"/>
    <d v="2017-04-03T23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.2049622641509434"/>
    <n v="108.24237288135593"/>
    <x v="2"/>
    <s v="spaces"/>
    <x v="2840"/>
    <d v="2014-10-06T10:11:4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.2801818181818181"/>
    <n v="118.33613445378151"/>
    <x v="5"/>
    <s v="television"/>
    <x v="2841"/>
    <d v="2015-08-10T16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x v="1"/>
    <n v="39"/>
    <x v="1"/>
    <s v="photography/photobooks"/>
    <n v="0.19600000000000001"/>
    <n v="55.282051282051285"/>
    <x v="6"/>
    <s v="photobooks"/>
    <x v="2842"/>
    <d v="2014-08-03T05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x v="1"/>
    <n v="38"/>
    <x v="1"/>
    <s v="photography/photobooks"/>
    <n v="0.36236363636363639"/>
    <n v="104.89473684210526"/>
    <x v="6"/>
    <s v="photobooks"/>
    <x v="2843"/>
    <d v="2016-09-02T10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x v="0"/>
    <n v="7"/>
    <x v="1"/>
    <s v="food/restaurants"/>
    <n v="2.5545454545454545E-2"/>
    <n v="40.142857142857146"/>
    <x v="3"/>
    <s v="restaurants"/>
    <x v="2844"/>
    <d v="2015-09-27T12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.1005454545454545"/>
    <n v="31.444155844155844"/>
    <x v="1"/>
    <s v="space exploration"/>
    <x v="2845"/>
    <d v="2014-04-29T11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x v="1"/>
    <n v="3663"/>
    <x v="0"/>
    <s v="technology/space exploration"/>
    <n v="27.906363636363636"/>
    <n v="83.802893802893806"/>
    <x v="1"/>
    <s v="space exploration"/>
    <x v="2846"/>
    <d v="2017-01-02T16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x v="0"/>
    <n v="9"/>
    <x v="1"/>
    <s v="theater/spaces"/>
    <n v="4.7363636363636365E-2"/>
    <n v="57.888888888888886"/>
    <x v="2"/>
    <s v="spaces"/>
    <x v="2847"/>
    <d v="2016-10-31T20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x v="0"/>
    <n v="0"/>
    <x v="1"/>
    <s v="theater/musical"/>
    <n v="0"/>
    <e v="#DIV/0!"/>
    <x v="2"/>
    <s v="musical"/>
    <x v="2848"/>
    <d v="2015-07-26T19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x v="0"/>
    <n v="20"/>
    <x v="1"/>
    <s v="theater/plays"/>
    <n v="0.16254545454545455"/>
    <n v="89.4"/>
    <x v="2"/>
    <s v="plays"/>
    <x v="2849"/>
    <d v="2015-05-09T15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x v="0"/>
    <n v="46"/>
    <x v="1"/>
    <s v="theater/plays"/>
    <n v="0.34802513464991025"/>
    <n v="84.282608695652172"/>
    <x v="2"/>
    <s v="plays"/>
    <x v="2850"/>
    <d v="2014-05-20T00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x v="0"/>
    <n v="4"/>
    <x v="1"/>
    <s v="technology/web"/>
    <n v="7.1556350626118068E-3"/>
    <n v="20"/>
    <x v="1"/>
    <s v="web"/>
    <x v="2851"/>
    <d v="2016-10-19T04:38:2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x v="0"/>
    <n v="1"/>
    <x v="1"/>
    <s v="theater/plays"/>
    <n v="2.5892857142857141E-3"/>
    <n v="29"/>
    <x v="2"/>
    <s v="plays"/>
    <x v="2852"/>
    <d v="2016-01-20T11:24:2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.0663570159857905"/>
    <n v="71.899281437125751"/>
    <x v="5"/>
    <s v="documentary"/>
    <x v="2853"/>
    <d v="2017-02-24T05:58:2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x v="0"/>
    <n v="35"/>
    <x v="1"/>
    <s v="technology/wearables"/>
    <n v="1.1199130434782609"/>
    <n v="367.97142857142859"/>
    <x v="1"/>
    <s v="wearables"/>
    <x v="2854"/>
    <d v="2015-10-15T15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x v="0"/>
    <n v="84"/>
    <x v="0"/>
    <s v="technology/space exploration"/>
    <n v="1"/>
    <n v="136.9047619047619"/>
    <x v="1"/>
    <s v="space exploration"/>
    <x v="2855"/>
    <d v="2015-03-09T15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x v="0"/>
    <n v="17"/>
    <x v="1"/>
    <s v="theater/plays"/>
    <n v="0.12034782608695652"/>
    <n v="81.411764705882348"/>
    <x v="2"/>
    <s v="plays"/>
    <x v="2856"/>
    <d v="2015-04-09T17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.0008673425918038"/>
    <n v="93.977440000000001"/>
    <x v="2"/>
    <s v="plays"/>
    <x v="2857"/>
    <d v="2014-08-08T07:54:0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x v="0"/>
    <n v="1"/>
    <x v="1"/>
    <s v="technology/web"/>
    <n v="8.3340278356529708E-4"/>
    <n v="10"/>
    <x v="1"/>
    <s v="web"/>
    <x v="2858"/>
    <d v="2015-09-05T23:1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.0024166666666667"/>
    <n v="171.84285714285716"/>
    <x v="5"/>
    <s v="television"/>
    <x v="2859"/>
    <d v="2014-06-15T23:3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.0035000000000001"/>
    <n v="169.6056338028169"/>
    <x v="5"/>
    <s v="television"/>
    <x v="2860"/>
    <d v="2015-12-16T17:08: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"/>
    <n v="137.93103448275863"/>
    <x v="5"/>
    <s v="television"/>
    <x v="2861"/>
    <d v="2015-10-23T22:14:0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.0725"/>
    <n v="273.82978723404256"/>
    <x v="5"/>
    <s v="shorts"/>
    <x v="2862"/>
    <d v="2013-12-09T20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x v="0"/>
    <n v="28"/>
    <x v="1"/>
    <s v="film &amp; video/science fiction"/>
    <n v="0.10775"/>
    <n v="46.178571428571431"/>
    <x v="5"/>
    <s v="science fiction"/>
    <x v="2863"/>
    <d v="2015-05-30T21:40:23"/>
  </r>
  <r>
    <n v="190"/>
    <s v="REGIONRAT, the movie"/>
    <s v="Because hope can be a 4 letter word"/>
    <n v="12000"/>
    <n v="50"/>
    <x v="1"/>
    <x v="0"/>
    <s v="USD"/>
    <n v="1466091446"/>
    <n v="1465227446"/>
    <x v="0"/>
    <n v="1"/>
    <x v="1"/>
    <s v="film &amp; video/drama"/>
    <n v="4.1666666666666666E-3"/>
    <n v="50"/>
    <x v="5"/>
    <s v="drama"/>
    <x v="2864"/>
    <d v="2016-06-16T09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x v="0"/>
    <n v="33"/>
    <x v="1"/>
    <s v="film &amp; video/drama"/>
    <n v="0.2525"/>
    <n v="91.818181818181813"/>
    <x v="5"/>
    <s v="drama"/>
    <x v="2865"/>
    <d v="2015-09-30T23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.0556666666666668"/>
    <n v="62.712871287128714"/>
    <x v="5"/>
    <s v="documentary"/>
    <x v="2866"/>
    <d v="2011-03-10T10:40:1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.0137499999999999"/>
    <n v="139.82758620689654"/>
    <x v="5"/>
    <s v="documentary"/>
    <x v="2867"/>
    <d v="2015-07-22T21:1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.1439999999999999"/>
    <n v="103.21804511278195"/>
    <x v="5"/>
    <s v="documentary"/>
    <x v="2868"/>
    <d v="2015-11-14T01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x v="0"/>
    <n v="13"/>
    <x v="1"/>
    <s v="film &amp; video/animation"/>
    <n v="5.6333333333333332E-2"/>
    <n v="52"/>
    <x v="5"/>
    <s v="animation"/>
    <x v="2869"/>
    <d v="2014-06-16T16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x v="0"/>
    <n v="0"/>
    <x v="1"/>
    <s v="film &amp; video/animation"/>
    <n v="0"/>
    <e v="#DIV/0!"/>
    <x v="5"/>
    <s v="animation"/>
    <x v="2870"/>
    <d v="2017-01-08T19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x v="0"/>
    <n v="14"/>
    <x v="1"/>
    <s v="film &amp; video/animation"/>
    <n v="4.3333333333333331E-3"/>
    <n v="3.7142857142857144"/>
    <x v="5"/>
    <s v="animation"/>
    <x v="2871"/>
    <d v="2015-12-24T20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"/>
    <n v="1000"/>
    <x v="2"/>
    <s v="plays"/>
    <x v="2872"/>
    <d v="2014-09-13T03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x v="0"/>
    <n v="5"/>
    <x v="1"/>
    <s v="technology/web"/>
    <n v="1.4583333333333334E-2"/>
    <n v="35"/>
    <x v="1"/>
    <s v="web"/>
    <x v="2873"/>
    <d v="2014-12-25T14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.6729166666666666"/>
    <n v="31.663376110562684"/>
    <x v="1"/>
    <s v="wearables"/>
    <x v="2874"/>
    <d v="2015-07-08T16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x v="0"/>
    <n v="29"/>
    <x v="1"/>
    <s v="technology/wearables"/>
    <n v="7.5333333333333335E-2"/>
    <n v="31.172413793103448"/>
    <x v="1"/>
    <s v="wearables"/>
    <x v="2875"/>
    <d v="2015-04-13T09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x v="0"/>
    <n v="4"/>
    <x v="1"/>
    <s v="technology/wearables"/>
    <n v="7.4999999999999997E-3"/>
    <n v="22.5"/>
    <x v="1"/>
    <s v="wearables"/>
    <x v="2876"/>
    <d v="2017-02-17T23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x v="0"/>
    <n v="7"/>
    <x v="1"/>
    <s v="technology/wearables"/>
    <n v="1.9416666666666665E-2"/>
    <n v="33.285714285714285"/>
    <x v="1"/>
    <s v="wearables"/>
    <x v="2877"/>
    <d v="2016-11-17T08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x v="0"/>
    <n v="30"/>
    <x v="1"/>
    <s v="technology/wearables"/>
    <n v="0.14799999999999999"/>
    <n v="59.2"/>
    <x v="1"/>
    <s v="wearables"/>
    <x v="2878"/>
    <d v="2016-10-06T09:15:32"/>
  </r>
  <r>
    <n v="1049"/>
    <s v="J1 (Canceled)"/>
    <s v="------"/>
    <n v="12000"/>
    <n v="0"/>
    <x v="2"/>
    <x v="0"/>
    <s v="USD"/>
    <n v="1455272445"/>
    <n v="1452680445"/>
    <x v="0"/>
    <n v="0"/>
    <x v="1"/>
    <s v="journalism/audio"/>
    <n v="0"/>
    <e v="#DIV/0!"/>
    <x v="8"/>
    <s v="audio"/>
    <x v="2879"/>
    <d v="2016-02-12T04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x v="0"/>
    <n v="29"/>
    <x v="1"/>
    <s v="games/video games"/>
    <n v="0.17933333333333334"/>
    <n v="74.206896551724142"/>
    <x v="0"/>
    <s v="video games"/>
    <x v="2880"/>
    <d v="2014-10-03T21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x v="0"/>
    <n v="38"/>
    <x v="1"/>
    <s v="music/world music"/>
    <n v="0.14091666666666666"/>
    <n v="44.5"/>
    <x v="4"/>
    <s v="world music"/>
    <x v="2881"/>
    <d v="2011-07-08T15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.1314633333333335"/>
    <n v="38.175462686567165"/>
    <x v="4"/>
    <s v="rock"/>
    <x v="2882"/>
    <d v="2013-08-31T08:40: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.1666666666666667"/>
    <n v="76.92307692307692"/>
    <x v="4"/>
    <s v="rock"/>
    <x v="2883"/>
    <d v="2013-09-20T14:17:27"/>
  </r>
  <r>
    <n v="1406"/>
    <s v="Man Down! Translation project"/>
    <s v="The White coat and the battle dress uniform"/>
    <n v="12000"/>
    <n v="15"/>
    <x v="1"/>
    <x v="4"/>
    <s v="EUR"/>
    <n v="1449914400"/>
    <n v="1445336607"/>
    <x v="0"/>
    <n v="3"/>
    <x v="1"/>
    <s v="publishing/translations"/>
    <n v="1.25E-3"/>
    <n v="5"/>
    <x v="7"/>
    <s v="translations"/>
    <x v="2884"/>
    <d v="2015-12-12T04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x v="0"/>
    <n v="10"/>
    <x v="1"/>
    <s v="publishing/translations"/>
    <n v="6.7083333333333328E-2"/>
    <n v="80.5"/>
    <x v="7"/>
    <s v="translations"/>
    <x v="2885"/>
    <d v="2016-12-10T0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.5030841666666666"/>
    <n v="66.015406593406595"/>
    <x v="6"/>
    <s v="photobooks"/>
    <x v="288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x v="1"/>
    <n v="224"/>
    <x v="0"/>
    <s v="photography/photobooks"/>
    <n v="1.7989999999999999"/>
    <n v="96.375"/>
    <x v="6"/>
    <s v="photobooks"/>
    <x v="2887"/>
    <d v="2016-08-06T12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0.11708333333333333"/>
    <n v="61.086956521739133"/>
    <x v="4"/>
    <s v="faith"/>
    <x v="2888"/>
    <d v="2017-04-09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.0190833333333333"/>
    <n v="103.63559322033899"/>
    <x v="6"/>
    <s v="photobooks"/>
    <x v="2889"/>
    <d v="2016-10-23T14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x v="0"/>
    <n v="140"/>
    <x v="1"/>
    <s v="photography/photobooks"/>
    <n v="0.49183333333333334"/>
    <n v="42.157142857142858"/>
    <x v="6"/>
    <s v="photobooks"/>
    <x v="2890"/>
    <d v="2015-02-28T01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.4458441666666668"/>
    <n v="70.5289837398374"/>
    <x v="4"/>
    <s v="indie rock"/>
    <x v="2891"/>
    <d v="2012-12-15T12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.812401666666668"/>
    <n v="40.070667078443485"/>
    <x v="0"/>
    <s v="tabletop games"/>
    <x v="2892"/>
    <d v="2016-12-15T17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.1065833333333333"/>
    <n v="74.184357541899445"/>
    <x v="3"/>
    <s v="small batch"/>
    <x v="2893"/>
    <d v="2014-06-26T09:22:23"/>
  </r>
  <r>
    <n v="2402"/>
    <s v="Cupcake Truck Unite"/>
    <s v="Small town, delicious treats, and a mobile truck"/>
    <n v="12000"/>
    <n v="52"/>
    <x v="1"/>
    <x v="0"/>
    <s v="USD"/>
    <n v="1431533931"/>
    <n v="1428941931"/>
    <x v="0"/>
    <n v="1"/>
    <x v="1"/>
    <s v="food/food trucks"/>
    <n v="4.3333333333333331E-3"/>
    <n v="52"/>
    <x v="3"/>
    <s v="food trucks"/>
    <x v="2894"/>
    <d v="2015-05-13T10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x v="0"/>
    <n v="4"/>
    <x v="1"/>
    <s v="food/restaurants"/>
    <n v="1.7500000000000002E-2"/>
    <n v="52.5"/>
    <x v="3"/>
    <s v="restaurants"/>
    <x v="2895"/>
    <d v="2014-08-20T03:21: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.2609166666666667"/>
    <n v="80.022494887525568"/>
    <x v="1"/>
    <s v="space exploration"/>
    <x v="2896"/>
    <d v="2014-11-12T15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x v="0"/>
    <n v="6"/>
    <x v="1"/>
    <s v="technology/space exploration"/>
    <n v="8.8333333333333337E-3"/>
    <n v="17.666666666666668"/>
    <x v="1"/>
    <s v="space exploration"/>
    <x v="2897"/>
    <d v="2016-03-09T11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.6462241666666664"/>
    <n v="57.631016333938291"/>
    <x v="2"/>
    <s v="spaces"/>
    <x v="2898"/>
    <d v="2016-02-21T03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.4005000000000001"/>
    <n v="95.48863636363636"/>
    <x v="1"/>
    <s v="hardware"/>
    <x v="2899"/>
    <d v="2014-12-31T15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.1825000000000001"/>
    <n v="97.191780821917803"/>
    <x v="1"/>
    <s v="hardware"/>
    <x v="2900"/>
    <d v="2013-05-27T18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x v="0"/>
    <n v="29"/>
    <x v="1"/>
    <s v="theater/plays"/>
    <n v="0.23333333333333334"/>
    <n v="96.551724137931032"/>
    <x v="2"/>
    <s v="plays"/>
    <x v="2901"/>
    <d v="2015-08-20T11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x v="0"/>
    <n v="3"/>
    <x v="1"/>
    <s v="theater/plays"/>
    <n v="4.583333333333333E-2"/>
    <n v="183.33333333333334"/>
    <x v="2"/>
    <s v="plays"/>
    <x v="2902"/>
    <d v="2015-10-11T09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.0934166666666667"/>
    <n v="84.108974358974365"/>
    <x v="2"/>
    <s v="spaces"/>
    <x v="2903"/>
    <d v="2016-02-02T11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x v="0"/>
    <n v="117"/>
    <x v="1"/>
    <s v="theater/spaces"/>
    <n v="0.59775"/>
    <n v="61.307692307692307"/>
    <x v="2"/>
    <s v="spaces"/>
    <x v="2904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x v="0"/>
    <n v="2"/>
    <x v="1"/>
    <s v="theater/spaces"/>
    <n v="1.6666666666666666E-4"/>
    <n v="1"/>
    <x v="2"/>
    <s v="spaces"/>
    <x v="2905"/>
    <d v="2016-10-29T19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x v="0"/>
    <n v="13"/>
    <x v="1"/>
    <s v="theater/spaces"/>
    <n v="0.15225"/>
    <n v="140.53846153846155"/>
    <x v="2"/>
    <s v="spaces"/>
    <x v="2906"/>
    <d v="2014-10-20T08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.0213333333333334"/>
    <n v="106.57391304347826"/>
    <x v="2"/>
    <s v="plays"/>
    <x v="2907"/>
    <d v="2016-01-05T17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.0209999999999999"/>
    <n v="66.586956521739125"/>
    <x v="2"/>
    <s v="plays"/>
    <x v="2908"/>
    <d v="2014-12-30T18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.0079166666666666"/>
    <n v="60.475000000000001"/>
    <x v="2"/>
    <s v="plays"/>
    <x v="2909"/>
    <d v="2015-04-04T14:19:1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.0290416666666666"/>
    <n v="62.052763819095475"/>
    <x v="2"/>
    <s v="plays"/>
    <x v="2910"/>
    <d v="2014-07-02T21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x v="0"/>
    <n v="40"/>
    <x v="1"/>
    <s v="theater/musical"/>
    <n v="0.19650000000000001"/>
    <n v="58.95"/>
    <x v="2"/>
    <s v="musical"/>
    <x v="2911"/>
    <d v="2016-03-04T17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x v="0"/>
    <n v="1"/>
    <x v="1"/>
    <s v="theater/plays"/>
    <n v="8.3333333333333331E-5"/>
    <n v="1"/>
    <x v="2"/>
    <s v="plays"/>
    <x v="2912"/>
    <d v="2016-03-15T21:02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x v="0"/>
    <n v="70"/>
    <x v="1"/>
    <s v="film &amp; video/animation"/>
    <n v="0.22881426547787684"/>
    <n v="39.228571428571428"/>
    <x v="5"/>
    <s v="animation"/>
    <x v="2913"/>
    <d v="2012-12-05T03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x v="0"/>
    <n v="4"/>
    <x v="1"/>
    <s v="publishing/art books"/>
    <n v="6.6115702479338841E-3"/>
    <n v="20"/>
    <x v="7"/>
    <s v="art books"/>
    <x v="2914"/>
    <d v="2015-06-19T12:28:0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.0304098360655738"/>
    <n v="93.81343283582089"/>
    <x v="2"/>
    <s v="plays"/>
    <x v="2915"/>
    <d v="2014-12-21T22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.0390027322404372"/>
    <n v="56.460043668122275"/>
    <x v="5"/>
    <s v="documentary"/>
    <x v="2916"/>
    <d v="2010-08-31T21:44:00"/>
  </r>
  <r>
    <n v="183"/>
    <s v="Three Little Words"/>
    <s v="Don't kill me until I meet my Dad"/>
    <n v="12500"/>
    <n v="4482"/>
    <x v="1"/>
    <x v="1"/>
    <s v="GBP"/>
    <n v="1417033610"/>
    <n v="1414438010"/>
    <x v="0"/>
    <n v="12"/>
    <x v="1"/>
    <s v="film &amp; video/drama"/>
    <n v="0.35855999999999999"/>
    <n v="373.5"/>
    <x v="5"/>
    <s v="drama"/>
    <x v="2917"/>
    <d v="2014-11-26T14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x v="0"/>
    <n v="1"/>
    <x v="1"/>
    <s v="film &amp; video/drama"/>
    <n v="8.0000000000000007E-5"/>
    <n v="1"/>
    <x v="5"/>
    <s v="drama"/>
    <x v="2918"/>
    <d v="2015-03-06T09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.04112"/>
    <n v="81.84905660377359"/>
    <x v="5"/>
    <s v="documentary"/>
    <x v="2919"/>
    <d v="2015-03-15T07:32:0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.0043200000000001"/>
    <n v="126.8080808080808"/>
    <x v="4"/>
    <s v="rock"/>
    <x v="2920"/>
    <d v="2012-10-29T01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.0544"/>
    <n v="118.73873873873873"/>
    <x v="6"/>
    <s v="photobooks"/>
    <x v="2921"/>
    <d v="2015-06-07T2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0"/>
    <n v="714"/>
    <x v="0"/>
    <s v="photography/photobooks"/>
    <n v="3.2223999999999999"/>
    <n v="56.414565826330531"/>
    <x v="6"/>
    <s v="photobooks"/>
    <x v="2922"/>
    <d v="2015-04-08T05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0.20208000000000001"/>
    <n v="114.81818181818181"/>
    <x v="4"/>
    <s v="faith"/>
    <x v="2923"/>
    <d v="2017-04-09T17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x v="1"/>
    <n v="103"/>
    <x v="1"/>
    <s v="photography/photobooks"/>
    <n v="0.59467839999999994"/>
    <n v="72.16970873786407"/>
    <x v="6"/>
    <s v="photobooks"/>
    <x v="2924"/>
    <d v="2014-08-13T17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.0948792000000001"/>
    <n v="103.68174242424243"/>
    <x v="4"/>
    <s v="classical music"/>
    <x v="2925"/>
    <d v="2015-10-13T17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x v="0"/>
    <n v="2"/>
    <x v="1"/>
    <s v="theater/musical"/>
    <n v="2.8E-3"/>
    <n v="17.5"/>
    <x v="2"/>
    <s v="musical"/>
    <x v="2926"/>
    <d v="2015-07-15T04:43: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.1077157238734421"/>
    <n v="73.355396825396824"/>
    <x v="4"/>
    <s v="rock"/>
    <x v="2927"/>
    <d v="2014-03-23T19:22:5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x v="0"/>
    <n v="0"/>
    <x v="1"/>
    <s v="film &amp; video/drama"/>
    <n v="0"/>
    <e v="#DIV/0!"/>
    <x v="5"/>
    <s v="drama"/>
    <x v="2928"/>
    <d v="2016-08-05T18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x v="0"/>
    <n v="3"/>
    <x v="1"/>
    <s v="theater/plays"/>
    <n v="4.3307086614173228E-3"/>
    <n v="18.333333333333332"/>
    <x v="2"/>
    <s v="plays"/>
    <x v="2929"/>
    <d v="2014-06-24T12:57:0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.0508593749999999"/>
    <n v="78.660818713450297"/>
    <x v="5"/>
    <s v="documentary"/>
    <x v="2930"/>
    <d v="2012-07-19T15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x v="0"/>
    <n v="1"/>
    <x v="1"/>
    <s v="games/video games"/>
    <n v="3.8464497269020693E-4"/>
    <n v="5"/>
    <x v="0"/>
    <s v="video games"/>
    <x v="2931"/>
    <d v="2015-05-28T22:27:3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.1346153846153846"/>
    <n v="73.019801980198025"/>
    <x v="5"/>
    <s v="documentary"/>
    <x v="2932"/>
    <d v="2011-12-20T05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.391"/>
    <n v="65.756363636363631"/>
    <x v="5"/>
    <s v="documentary"/>
    <x v="2933"/>
    <d v="2013-03-16T12:27:4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.1873499999999999"/>
    <n v="61.496215139442228"/>
    <x v="5"/>
    <s v="documentary"/>
    <x v="2934"/>
    <d v="2013-03-19T10:42: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.0226"/>
    <n v="141.42340425531913"/>
    <x v="7"/>
    <s v="nonfiction"/>
    <x v="2935"/>
    <d v="2013-06-11T09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.0294615384615384"/>
    <n v="234.78947368421052"/>
    <x v="6"/>
    <s v="photobooks"/>
    <x v="2936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x v="0"/>
    <n v="62"/>
    <x v="0"/>
    <s v="photography/photobooks"/>
    <n v="1.0086153846153847"/>
    <n v="211.48387096774192"/>
    <x v="6"/>
    <s v="photobooks"/>
    <x v="2937"/>
    <d v="2015-06-13T06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x v="0"/>
    <n v="0"/>
    <x v="1"/>
    <s v="publishing/translations"/>
    <n v="0"/>
    <e v="#DIV/0!"/>
    <x v="7"/>
    <s v="translations"/>
    <x v="2938"/>
    <d v="2015-04-28T21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x v="0"/>
    <n v="1"/>
    <x v="1"/>
    <s v="publishing/translations"/>
    <n v="7.6923076923076926E-5"/>
    <n v="1"/>
    <x v="7"/>
    <s v="translations"/>
    <x v="2939"/>
    <d v="2016-05-26T11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x v="0"/>
    <n v="0"/>
    <x v="1"/>
    <s v="publishing/translations"/>
    <n v="0"/>
    <e v="#DIV/0!"/>
    <x v="7"/>
    <s v="translations"/>
    <x v="2940"/>
    <d v="2017-01-02T16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.5737692307692308"/>
    <n v="67.970099667774093"/>
    <x v="0"/>
    <s v="tabletop games"/>
    <x v="2941"/>
    <d v="2013-11-13T14:22:3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x v="0"/>
    <n v="147"/>
    <x v="0"/>
    <s v="games/tabletop games"/>
    <n v="1.5331538461538461"/>
    <n v="135.58503401360545"/>
    <x v="0"/>
    <s v="tabletop games"/>
    <x v="2942"/>
    <d v="2015-03-28T17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x v="0"/>
    <n v="0"/>
    <x v="1"/>
    <s v="technology/web"/>
    <n v="0"/>
    <e v="#DIV/0!"/>
    <x v="1"/>
    <s v="web"/>
    <x v="2943"/>
    <d v="2014-12-18T14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.1115384615384616"/>
    <n v="200.69444444444446"/>
    <x v="2"/>
    <s v="plays"/>
    <x v="2944"/>
    <d v="2014-06-15T12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.012576923076923"/>
    <n v="70.771505376344081"/>
    <x v="2"/>
    <s v="plays"/>
    <x v="2945"/>
    <d v="2015-03-25T19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x v="1"/>
    <n v="43"/>
    <x v="1"/>
    <s v="theater/plays"/>
    <n v="0.16376923076923078"/>
    <n v="49.511627906976742"/>
    <x v="2"/>
    <s v="plays"/>
    <x v="2946"/>
    <d v="2015-10-18T13:36:2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x v="0"/>
    <n v="15"/>
    <x v="1"/>
    <s v="theater/musical"/>
    <n v="3.44748684310884E-2"/>
    <n v="30.133333333333333"/>
    <x v="2"/>
    <s v="musical"/>
    <x v="2947"/>
    <d v="2015-03-13T21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x v="0"/>
    <n v="2"/>
    <x v="1"/>
    <s v="theater/plays"/>
    <n v="1.4814814814814815E-2"/>
    <n v="100"/>
    <x v="2"/>
    <s v="plays"/>
    <x v="2948"/>
    <d v="2015-04-03T15:44:10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x v="0"/>
    <n v="0"/>
    <x v="1"/>
    <s v="technology/web"/>
    <n v="0"/>
    <e v="#DIV/0!"/>
    <x v="1"/>
    <s v="web"/>
    <x v="2949"/>
    <d v="2015-04-22T13:56: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.4185714285714286"/>
    <n v="117.51479289940828"/>
    <x v="5"/>
    <s v="television"/>
    <x v="2950"/>
    <d v="2014-12-28T09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x v="0"/>
    <n v="13"/>
    <x v="1"/>
    <s v="film &amp; video/drama"/>
    <n v="0.15214285714285714"/>
    <n v="163.84615384615384"/>
    <x v="5"/>
    <s v="drama"/>
    <x v="2951"/>
    <d v="2015-01-03T22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.2882507142857142"/>
    <n v="56.901438721136763"/>
    <x v="5"/>
    <s v="documentary"/>
    <x v="2952"/>
    <d v="2013-09-19T12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x v="0"/>
    <n v="0"/>
    <x v="1"/>
    <s v="film &amp; video/animation"/>
    <n v="0"/>
    <e v="#DIV/0!"/>
    <x v="5"/>
    <s v="animation"/>
    <x v="2953"/>
    <d v="2016-02-29T22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.1178571428571429"/>
    <n v="85.054347826086953"/>
    <x v="4"/>
    <s v="rock"/>
    <x v="2954"/>
    <d v="2012-04-06T22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x v="0"/>
    <n v="48"/>
    <x v="1"/>
    <s v="music/jazz"/>
    <n v="0.18142857142857144"/>
    <n v="52.916666666666664"/>
    <x v="4"/>
    <s v="jazz"/>
    <x v="2955"/>
    <d v="2013-11-22T06:35: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.4570000000000001"/>
    <n v="91.882882882882882"/>
    <x v="6"/>
    <s v="photobooks"/>
    <x v="2956"/>
    <d v="2015-10-02T17:03:0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x v="0"/>
    <n v="0"/>
    <x v="1"/>
    <s v="publishing/translations"/>
    <n v="0"/>
    <e v="#DIV/0!"/>
    <x v="7"/>
    <s v="translations"/>
    <x v="2957"/>
    <d v="2014-07-28T10:52:4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.1179285714285714"/>
    <n v="75.975728155339809"/>
    <x v="6"/>
    <s v="photobooks"/>
    <x v="2958"/>
    <d v="2015-11-18T09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x v="0"/>
    <n v="92"/>
    <x v="1"/>
    <s v="photography/places"/>
    <n v="0.29228571428571426"/>
    <n v="44.478260869565219"/>
    <x v="6"/>
    <s v="places"/>
    <x v="2959"/>
    <d v="2016-04-03T10:25:4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.1383571428571428"/>
    <n v="68.106837606837601"/>
    <x v="0"/>
    <s v="tabletop games"/>
    <x v="2960"/>
    <d v="2016-12-02T01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x v="0"/>
    <n v="2"/>
    <x v="1"/>
    <s v="food/food trucks"/>
    <n v="1.4285714285714287E-4"/>
    <n v="1"/>
    <x v="3"/>
    <s v="food trucks"/>
    <x v="2961"/>
    <d v="2015-03-07T23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x v="0"/>
    <n v="6"/>
    <x v="1"/>
    <s v="theater/plays"/>
    <n v="9.7142857142857135E-3"/>
    <n v="22.666666666666668"/>
    <x v="2"/>
    <s v="plays"/>
    <x v="2962"/>
    <d v="2014-07-21T06:52:0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x v="0"/>
    <n v="26"/>
    <x v="1"/>
    <s v="theater/plays"/>
    <n v="0.14058171745152354"/>
    <n v="78.07692307692308"/>
    <x v="2"/>
    <s v="plays"/>
    <x v="2963"/>
    <d v="2016-01-14T21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.2327586206896552"/>
    <n v="99.860335195530723"/>
    <x v="5"/>
    <s v="documentary"/>
    <x v="2964"/>
    <d v="2015-05-20T16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x v="0"/>
    <n v="28"/>
    <x v="1"/>
    <s v="music/jazz"/>
    <n v="0.10862068965517241"/>
    <n v="56.25"/>
    <x v="4"/>
    <s v="jazz"/>
    <x v="2965"/>
    <d v="2012-11-17T18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.6991034482758622"/>
    <n v="76.439453125"/>
    <x v="6"/>
    <s v="photobooks"/>
    <x v="2966"/>
    <d v="2015-12-18T13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x v="1"/>
    <n v="5"/>
    <x v="1"/>
    <s v="publishing/translations"/>
    <n v="1.6620689655172414E-2"/>
    <n v="48.2"/>
    <x v="7"/>
    <s v="translations"/>
    <x v="2967"/>
    <d v="2015-02-22T06:14:4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x v="0"/>
    <n v="1"/>
    <x v="1"/>
    <s v="theater/spaces"/>
    <n v="3.351206434316354E-3"/>
    <n v="50"/>
    <x v="2"/>
    <s v="spaces"/>
    <x v="2968"/>
    <d v="2016-07-31T18:3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.0189999999999999"/>
    <n v="221.52173913043478"/>
    <x v="5"/>
    <s v="television"/>
    <x v="2969"/>
    <d v="2015-04-25T13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x v="0"/>
    <n v="2"/>
    <x v="1"/>
    <s v="film &amp; video/drama"/>
    <n v="4.0000000000000001E-3"/>
    <n v="30"/>
    <x v="5"/>
    <s v="drama"/>
    <x v="2970"/>
    <d v="2015-06-04T12:39:11"/>
  </r>
  <r>
    <n v="237"/>
    <s v="Making The Choice"/>
    <s v="Making The Choice is a christian short film series."/>
    <n v="15000"/>
    <n v="50"/>
    <x v="1"/>
    <x v="0"/>
    <s v="USD"/>
    <n v="1457445069"/>
    <n v="1452261069"/>
    <x v="0"/>
    <n v="1"/>
    <x v="1"/>
    <s v="film &amp; video/drama"/>
    <n v="3.3333333333333335E-3"/>
    <n v="50"/>
    <x v="5"/>
    <s v="drama"/>
    <x v="2971"/>
    <d v="2016-03-08T07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.0763413333333334"/>
    <n v="117.84759124087591"/>
    <x v="5"/>
    <s v="documentary"/>
    <x v="2972"/>
    <d v="2013-05-05T11:00: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.0915333333333332"/>
    <n v="121.28148148148148"/>
    <x v="5"/>
    <s v="documentary"/>
    <x v="2973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.7629999999999999"/>
    <n v="91.189655172413794"/>
    <x v="5"/>
    <s v="documentary"/>
    <x v="2974"/>
    <d v="2012-11-01T22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.0482"/>
    <n v="67.771551724137936"/>
    <x v="5"/>
    <s v="documentary"/>
    <x v="2975"/>
    <d v="2013-11-02T04:57:14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x v="1"/>
    <n v="158"/>
    <x v="0"/>
    <s v="film &amp; video/documentary"/>
    <n v="1.1377333333333333"/>
    <n v="108.01265822784811"/>
    <x v="5"/>
    <s v="documentary"/>
    <x v="2976"/>
    <d v="2014-12-10T22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.1013360000000001"/>
    <n v="70.000169491525426"/>
    <x v="5"/>
    <s v="documentary"/>
    <x v="2977"/>
    <d v="2016-09-02T19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.74"/>
    <n v="86.138613861386133"/>
    <x v="5"/>
    <s v="documentary"/>
    <x v="2978"/>
    <d v="2015-04-23T23:19:5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.0397333333333334"/>
    <n v="239.93846153846152"/>
    <x v="5"/>
    <s v="documentary"/>
    <x v="2979"/>
    <d v="2014-02-28T08:33: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.1608000000000001"/>
    <n v="116.85906040268456"/>
    <x v="5"/>
    <s v="documentary"/>
    <x v="2980"/>
    <d v="2012-05-03T10:31: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.0666666666666667"/>
    <n v="81.632653061224488"/>
    <x v="5"/>
    <s v="documentary"/>
    <x v="2981"/>
    <d v="2012-07-07T07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x v="0"/>
    <n v="6"/>
    <x v="1"/>
    <s v="film &amp; video/animation"/>
    <n v="2.0066666666666667E-2"/>
    <n v="50.166666666666664"/>
    <x v="5"/>
    <s v="animation"/>
    <x v="2982"/>
    <d v="2015-08-21T05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x v="0"/>
    <n v="55"/>
    <x v="1"/>
    <s v="film &amp; video/animation"/>
    <n v="0.3256"/>
    <n v="88.8"/>
    <x v="5"/>
    <s v="animation"/>
    <x v="2983"/>
    <d v="2014-11-21T04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x v="0"/>
    <n v="147"/>
    <x v="1"/>
    <s v="film &amp; video/animation"/>
    <n v="0.502"/>
    <n v="51.224489795918366"/>
    <x v="5"/>
    <s v="animation"/>
    <x v="2984"/>
    <d v="2013-01-28T22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x v="0"/>
    <n v="3"/>
    <x v="1"/>
    <s v="film &amp; video/animation"/>
    <n v="1.3666666666666667E-2"/>
    <n v="68.333333333333329"/>
    <x v="5"/>
    <s v="animation"/>
    <x v="2985"/>
    <d v="2017-02-02T08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x v="0"/>
    <n v="48"/>
    <x v="0"/>
    <s v="theater/plays"/>
    <n v="1.0466666666666666"/>
    <n v="327.08333333333331"/>
    <x v="2"/>
    <s v="plays"/>
    <x v="2986"/>
    <d v="2015-11-01T17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x v="0"/>
    <n v="1"/>
    <x v="1"/>
    <s v="technology/web"/>
    <n v="6.666666666666667E-5"/>
    <n v="1"/>
    <x v="1"/>
    <s v="web"/>
    <x v="2987"/>
    <d v="2015-02-04T13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x v="0"/>
    <n v="2"/>
    <x v="1"/>
    <s v="technology/web"/>
    <n v="3.6666666666666666E-3"/>
    <n v="27.5"/>
    <x v="1"/>
    <s v="web"/>
    <x v="2988"/>
    <d v="2015-10-26T09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x v="0"/>
    <n v="13"/>
    <x v="1"/>
    <s v="technology/web"/>
    <n v="3.9334666666666664E-2"/>
    <n v="45.386153846153846"/>
    <x v="1"/>
    <s v="web"/>
    <x v="2989"/>
    <d v="2014-08-14T09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.2569999999999999"/>
    <n v="190.45454545454547"/>
    <x v="1"/>
    <s v="wearables"/>
    <x v="2990"/>
    <d v="2015-12-23T14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x v="0"/>
    <n v="25"/>
    <x v="1"/>
    <s v="technology/wearables"/>
    <n v="4.5600000000000002E-2"/>
    <n v="27.36"/>
    <x v="1"/>
    <s v="wearables"/>
    <x v="2991"/>
    <d v="2015-05-11T13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x v="0"/>
    <n v="31"/>
    <x v="1"/>
    <s v="technology/wearables"/>
    <n v="2.6866666666666667E-2"/>
    <n v="13"/>
    <x v="1"/>
    <s v="wearables"/>
    <x v="2992"/>
    <d v="2017-01-10T10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x v="0"/>
    <n v="37"/>
    <x v="1"/>
    <s v="technology/wearables"/>
    <n v="0.30813400000000002"/>
    <n v="124.9191891891892"/>
    <x v="1"/>
    <s v="wearables"/>
    <x v="2993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x v="0"/>
    <n v="7"/>
    <x v="1"/>
    <s v="technology/wearables"/>
    <n v="5.5800000000000002E-2"/>
    <n v="119.57142857142857"/>
    <x v="1"/>
    <s v="wearables"/>
    <x v="2994"/>
    <d v="2017-01-31T17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x v="0"/>
    <n v="2"/>
    <x v="1"/>
    <s v="technology/wearables"/>
    <n v="4.0666666666666663E-3"/>
    <n v="30.5"/>
    <x v="1"/>
    <s v="wearables"/>
    <x v="2995"/>
    <d v="2014-12-04T18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x v="0"/>
    <n v="28"/>
    <x v="1"/>
    <s v="technology/wearables"/>
    <n v="0.14993333333333334"/>
    <n v="80.321428571428569"/>
    <x v="1"/>
    <s v="wearables"/>
    <x v="2996"/>
    <d v="2017-02-28T12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x v="0"/>
    <n v="10"/>
    <x v="1"/>
    <s v="technology/wearables"/>
    <n v="1.2933333333333333E-2"/>
    <n v="19.399999999999999"/>
    <x v="1"/>
    <s v="wearables"/>
    <x v="2997"/>
    <d v="2016-02-22T18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x v="0"/>
    <n v="6"/>
    <x v="1"/>
    <s v="publishing/fiction"/>
    <n v="2.6666666666666668E-2"/>
    <n v="66.666666666666671"/>
    <x v="7"/>
    <s v="fiction"/>
    <x v="2998"/>
    <d v="2010-10-14T22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.0060706666666666"/>
    <n v="97.993896103896105"/>
    <x v="4"/>
    <s v="rock"/>
    <x v="2999"/>
    <d v="2012-01-21T02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x v="0"/>
    <n v="0"/>
    <x v="1"/>
    <s v="music/jazz"/>
    <n v="0"/>
    <e v="#DIV/0!"/>
    <x v="4"/>
    <s v="jazz"/>
    <x v="3000"/>
    <d v="2014-03-12T21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x v="0"/>
    <n v="20"/>
    <x v="1"/>
    <s v="music/jazz"/>
    <n v="0.309"/>
    <n v="231.75"/>
    <x v="4"/>
    <s v="jazz"/>
    <x v="3001"/>
    <d v="2011-12-11T23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x v="0"/>
    <n v="6"/>
    <x v="1"/>
    <s v="music/jazz"/>
    <n v="2.1999999999999999E-2"/>
    <n v="55"/>
    <x v="4"/>
    <s v="jazz"/>
    <x v="3002"/>
    <d v="2014-11-21T18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x v="0"/>
    <n v="5"/>
    <x v="1"/>
    <s v="technology/wearables"/>
    <n v="1.9066666666666666E-2"/>
    <n v="57.2"/>
    <x v="1"/>
    <s v="wearables"/>
    <x v="3003"/>
    <d v="2016-09-09T12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x v="0"/>
    <n v="5"/>
    <x v="1"/>
    <s v="technology/wearables"/>
    <n v="8.3999999999999995E-3"/>
    <n v="25.2"/>
    <x v="1"/>
    <s v="wearables"/>
    <x v="3004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x v="0"/>
    <n v="73"/>
    <x v="1"/>
    <s v="technology/wearables"/>
    <n v="0.43406666666666666"/>
    <n v="89.191780821917803"/>
    <x v="1"/>
    <s v="wearables"/>
    <x v="3005"/>
    <d v="2015-08-20T14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x v="0"/>
    <n v="4"/>
    <x v="1"/>
    <s v="journalism/audio"/>
    <n v="1.4133333333333333E-2"/>
    <n v="53"/>
    <x v="8"/>
    <s v="audio"/>
    <x v="3006"/>
    <d v="2016-09-24T19:16:29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x v="0"/>
    <n v="49"/>
    <x v="1"/>
    <s v="games/video games"/>
    <n v="7.8266666666666665E-2"/>
    <n v="23.959183673469386"/>
    <x v="0"/>
    <s v="video games"/>
    <x v="3007"/>
    <d v="2015-06-25T22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x v="0"/>
    <n v="15"/>
    <x v="1"/>
    <s v="games/video games"/>
    <n v="1.6199999999999999E-2"/>
    <n v="16.2"/>
    <x v="0"/>
    <s v="video games"/>
    <x v="3008"/>
    <d v="2016-06-17T23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x v="0"/>
    <n v="3"/>
    <x v="1"/>
    <s v="food/food trucks"/>
    <n v="4.8666666666666667E-3"/>
    <n v="24.333333333333332"/>
    <x v="3"/>
    <s v="food trucks"/>
    <x v="3009"/>
    <d v="2016-11-30T23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x v="0"/>
    <n v="8"/>
    <x v="1"/>
    <s v="food/food trucks"/>
    <n v="0.19139999999999999"/>
    <n v="358.875"/>
    <x v="3"/>
    <s v="food trucks"/>
    <x v="3010"/>
    <d v="2015-06-25T22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x v="0"/>
    <n v="19"/>
    <x v="1"/>
    <s v="food/food trucks"/>
    <n v="5.906666666666667E-2"/>
    <n v="46.631578947368418"/>
    <x v="3"/>
    <s v="food trucks"/>
    <x v="3011"/>
    <d v="2016-05-08T14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.5329333333333333"/>
    <n v="121"/>
    <x v="6"/>
    <s v="photobooks"/>
    <x v="3012"/>
    <d v="2016-06-12T23:59:00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x v="0"/>
    <n v="140"/>
    <x v="0"/>
    <s v="photography/photobooks"/>
    <n v="1.0376666666666667"/>
    <n v="111.17857142857143"/>
    <x v="6"/>
    <s v="photobooks"/>
    <x v="3013"/>
    <d v="2015-08-25T09:05:12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x v="0"/>
    <n v="18"/>
    <x v="1"/>
    <s v="music/world music"/>
    <n v="7.0666666666666669E-2"/>
    <n v="58.888888888888886"/>
    <x v="4"/>
    <s v="world music"/>
    <x v="3014"/>
    <d v="2014-06-06T07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.6214066666666667"/>
    <n v="62.522107969151669"/>
    <x v="4"/>
    <s v="rock"/>
    <x v="3015"/>
    <d v="2013-08-07T14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.0612433333333333"/>
    <n v="38.543946731234868"/>
    <x v="4"/>
    <s v="rock"/>
    <x v="3016"/>
    <d v="2012-09-04T07:29:0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.1091186666666666"/>
    <n v="127.97523076923076"/>
    <x v="4"/>
    <s v="rock"/>
    <x v="3017"/>
    <d v="2011-03-01T12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.2361333333333333"/>
    <n v="67.671532846715323"/>
    <x v="4"/>
    <s v="rock"/>
    <x v="3018"/>
    <d v="2013-12-08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.0223333333333333"/>
    <n v="127.79166666666667"/>
    <x v="2"/>
    <s v="plays"/>
    <x v="3019"/>
    <d v="2015-11-14T11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x v="0"/>
    <n v="44"/>
    <x v="1"/>
    <s v="technology/wearables"/>
    <n v="8.8800000000000004E-2"/>
    <n v="30.272727272727273"/>
    <x v="1"/>
    <s v="wearables"/>
    <x v="3020"/>
    <d v="2016-04-26T00:55:0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x v="0"/>
    <n v="2"/>
    <x v="1"/>
    <s v="publishing/translations"/>
    <n v="1E-3"/>
    <n v="7.5"/>
    <x v="7"/>
    <s v="translations"/>
    <x v="3021"/>
    <d v="2015-10-11T12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x v="0"/>
    <n v="7"/>
    <x v="1"/>
    <s v="publishing/translations"/>
    <n v="0.105"/>
    <n v="225"/>
    <x v="7"/>
    <s v="translations"/>
    <x v="3022"/>
    <d v="2014-09-05T07:39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.012446"/>
    <n v="44.66673529411765"/>
    <x v="7"/>
    <s v="radio &amp; podcasts"/>
    <x v="3023"/>
    <d v="2014-10-20T18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.8866966666666667"/>
    <n v="64.173356009070289"/>
    <x v="7"/>
    <s v="radio &amp; podcasts"/>
    <x v="3024"/>
    <d v="2014-12-19T22:59:00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x v="0"/>
    <n v="6"/>
    <x v="1"/>
    <s v="publishing/fiction"/>
    <n v="2.4E-2"/>
    <n v="60"/>
    <x v="7"/>
    <s v="fiction"/>
    <x v="3025"/>
    <d v="2014-01-05T07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x v="0"/>
    <n v="1"/>
    <x v="1"/>
    <s v="publishing/fiction"/>
    <n v="6.666666666666667E-5"/>
    <n v="1"/>
    <x v="7"/>
    <s v="fiction"/>
    <x v="3026"/>
    <d v="2013-07-31T13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.6197999999999999"/>
    <n v="39.507317073170732"/>
    <x v="6"/>
    <s v="photobooks"/>
    <x v="302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.0536666666666665"/>
    <n v="130.52966101694915"/>
    <x v="6"/>
    <s v="photobooks"/>
    <x v="3028"/>
    <d v="2014-05-31T13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.1786666666666668"/>
    <n v="180.40816326530611"/>
    <x v="6"/>
    <s v="photobooks"/>
    <x v="3029"/>
    <d v="2014-11-25T19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x v="0"/>
    <n v="1"/>
    <x v="1"/>
    <s v="photography/nature"/>
    <n v="3.3333333333333335E-3"/>
    <n v="50"/>
    <x v="6"/>
    <s v="nature"/>
    <x v="3030"/>
    <d v="2015-04-28T19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x v="0"/>
    <n v="0"/>
    <x v="1"/>
    <s v="photography/places"/>
    <n v="0"/>
    <e v="#DIV/0!"/>
    <x v="6"/>
    <s v="places"/>
    <x v="3031"/>
    <d v="2016-09-20T02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.4810000000000001"/>
    <n v="207.61682242990653"/>
    <x v="6"/>
    <s v="photobooks"/>
    <x v="3032"/>
    <d v="2016-11-23T2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x v="0"/>
    <n v="35"/>
    <x v="0"/>
    <s v="photography/photobooks"/>
    <n v="1.08"/>
    <n v="462.85714285714283"/>
    <x v="6"/>
    <s v="photobooks"/>
    <x v="3033"/>
    <d v="2016-03-21T10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x v="0"/>
    <n v="0"/>
    <x v="1"/>
    <s v="photography/photobooks"/>
    <n v="0"/>
    <e v="#DIV/0!"/>
    <x v="6"/>
    <s v="photobooks"/>
    <x v="3034"/>
    <d v="2015-04-02T22:37: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.0153333333333334"/>
    <n v="67.389380530973455"/>
    <x v="4"/>
    <s v="rock"/>
    <x v="3035"/>
    <d v="2014-02-24T10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.3792666666666666"/>
    <n v="98.990430622009569"/>
    <x v="4"/>
    <s v="rock"/>
    <x v="3036"/>
    <d v="2012-12-15T09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.1696666666666666"/>
    <n v="133.93129770992365"/>
    <x v="4"/>
    <s v="rock"/>
    <x v="3037"/>
    <d v="2015-04-24T18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.0212366666666666"/>
    <n v="88.037643678160919"/>
    <x v="4"/>
    <s v="rock"/>
    <x v="3038"/>
    <d v="2013-05-23T18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.1593333333333333"/>
    <n v="152.54385964912279"/>
    <x v="4"/>
    <s v="indie rock"/>
    <x v="3039"/>
    <d v="2013-07-01T23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.2594666666666665"/>
    <n v="230.55782312925169"/>
    <x v="1"/>
    <s v="hardware"/>
    <x v="3040"/>
    <d v="2012-03-01T2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x v="0"/>
    <n v="7"/>
    <x v="1"/>
    <s v="photography/people"/>
    <n v="0.21146666666666666"/>
    <n v="453.14285714285717"/>
    <x v="6"/>
    <s v="people"/>
    <x v="3041"/>
    <d v="2014-11-30T13:58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.0821333333333334"/>
    <n v="90.177777777777777"/>
    <x v="1"/>
    <s v="hardware"/>
    <x v="3042"/>
    <d v="2015-06-13T10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.022322"/>
    <n v="45.547792792792798"/>
    <x v="1"/>
    <s v="hardware"/>
    <x v="3043"/>
    <d v="2016-02-26T05:52:12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x v="0"/>
    <n v="1"/>
    <x v="1"/>
    <s v="games/video games"/>
    <n v="1.6666666666666668E-3"/>
    <n v="25"/>
    <x v="0"/>
    <s v="video games"/>
    <x v="3044"/>
    <d v="2014-09-21T12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x v="0"/>
    <n v="0"/>
    <x v="1"/>
    <s v="games/video games"/>
    <n v="0"/>
    <e v="#DIV/0!"/>
    <x v="0"/>
    <s v="video games"/>
    <x v="3045"/>
    <d v="2014-11-14T00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x v="0"/>
    <n v="89"/>
    <x v="1"/>
    <s v="games/video games"/>
    <n v="0.30433333333333334"/>
    <n v="51.292134831460672"/>
    <x v="0"/>
    <s v="video games"/>
    <x v="3046"/>
    <d v="2013-11-27T00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.5237333333333334"/>
    <n v="75.647714604236342"/>
    <x v="0"/>
    <s v="tabletop games"/>
    <x v="3047"/>
    <d v="2016-11-20T22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.0404266666666666"/>
    <n v="78.031999999999996"/>
    <x v="4"/>
    <s v="indie rock"/>
    <x v="3048"/>
    <d v="2009-12-09T12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7.1999999999999998E-3"/>
    <n v="108"/>
    <x v="3"/>
    <s v="small batch"/>
    <x v="3049"/>
    <d v="2017-04-30T1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.0114333333333334"/>
    <n v="123.34552845528455"/>
    <x v="3"/>
    <s v="small batch"/>
    <x v="3050"/>
    <d v="2014-06-29T15:31:24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x v="0"/>
    <n v="3"/>
    <x v="1"/>
    <s v="technology/web"/>
    <n v="3.6666666666666666E-3"/>
    <n v="18.333333333333332"/>
    <x v="1"/>
    <s v="web"/>
    <x v="3051"/>
    <d v="2015-10-01T13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x v="0"/>
    <n v="0"/>
    <x v="1"/>
    <s v="food/food trucks"/>
    <n v="0"/>
    <e v="#DIV/0!"/>
    <x v="3"/>
    <s v="food trucks"/>
    <x v="3052"/>
    <d v="2016-01-02T18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x v="0"/>
    <n v="2"/>
    <x v="1"/>
    <s v="food/food trucks"/>
    <n v="2E-3"/>
    <n v="15"/>
    <x v="3"/>
    <s v="food trucks"/>
    <x v="3053"/>
    <d v="2014-11-05T22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x v="0"/>
    <n v="0"/>
    <x v="1"/>
    <s v="food/food trucks"/>
    <n v="0"/>
    <e v="#DIV/0!"/>
    <x v="3"/>
    <s v="food trucks"/>
    <x v="3054"/>
    <d v="2015-09-07T03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x v="0"/>
    <n v="13"/>
    <x v="1"/>
    <s v="food/food trucks"/>
    <n v="3.0666666666666665E-2"/>
    <n v="35.384615384615387"/>
    <x v="3"/>
    <s v="food trucks"/>
    <x v="3055"/>
    <d v="2015-08-21T21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x v="0"/>
    <n v="1"/>
    <x v="1"/>
    <s v="food/food trucks"/>
    <n v="3.3333333333333335E-3"/>
    <n v="50"/>
    <x v="3"/>
    <s v="food trucks"/>
    <x v="3056"/>
    <d v="2015-12-07T16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.0153353333333335"/>
    <n v="149.31401960784314"/>
    <x v="3"/>
    <s v="small batch"/>
    <x v="3057"/>
    <d v="2014-10-27T21:11:0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x v="0"/>
    <n v="0"/>
    <x v="1"/>
    <s v="food/food trucks"/>
    <n v="0"/>
    <e v="#DIV/0!"/>
    <x v="3"/>
    <s v="food trucks"/>
    <x v="3058"/>
    <d v="2014-08-04T13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x v="0"/>
    <n v="19"/>
    <x v="1"/>
    <s v="food/food trucks"/>
    <n v="0.12166666666666667"/>
    <n v="96.05263157894737"/>
    <x v="3"/>
    <s v="food trucks"/>
    <x v="3059"/>
    <d v="2017-02-23T23:51: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.0538666666666667"/>
    <n v="205.2987012987013"/>
    <x v="1"/>
    <s v="space exploration"/>
    <x v="3060"/>
    <d v="2015-12-01T14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.4588000000000001"/>
    <n v="47.058064516129029"/>
    <x v="1"/>
    <s v="space exploration"/>
    <x v="3061"/>
    <d v="2015-05-21T11:56:28"/>
  </r>
  <r>
    <n v="2655"/>
    <s v="Balloons (Canceled)"/>
    <s v="Thank you for your support!"/>
    <n v="15000"/>
    <n v="3155"/>
    <x v="2"/>
    <x v="0"/>
    <s v="USD"/>
    <n v="1455048000"/>
    <n v="1452631647"/>
    <x v="0"/>
    <n v="43"/>
    <x v="1"/>
    <s v="technology/space exploration"/>
    <n v="0.21033333333333334"/>
    <n v="73.372093023255815"/>
    <x v="1"/>
    <s v="space exploration"/>
    <x v="3062"/>
    <d v="2016-02-09T14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x v="0"/>
    <n v="3"/>
    <x v="1"/>
    <s v="food/food trucks"/>
    <n v="2.3999999999999998E-3"/>
    <n v="12"/>
    <x v="3"/>
    <s v="food trucks"/>
    <x v="3063"/>
    <d v="2015-03-01T12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x v="0"/>
    <n v="0"/>
    <x v="1"/>
    <s v="food/food trucks"/>
    <n v="0"/>
    <e v="#DIV/0!"/>
    <x v="3"/>
    <s v="food trucks"/>
    <x v="3064"/>
    <d v="2015-06-29T09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x v="0"/>
    <n v="3"/>
    <x v="1"/>
    <s v="food/food trucks"/>
    <n v="4.7333333333333333E-3"/>
    <n v="23.666666666666668"/>
    <x v="3"/>
    <s v="food trucks"/>
    <x v="3065"/>
    <d v="2015-04-13T21:21:5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.0182666666666669"/>
    <n v="77.229591836734699"/>
    <x v="1"/>
    <s v="hardware"/>
    <x v="3066"/>
    <d v="2015-12-30T08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x v="0"/>
    <n v="60"/>
    <x v="1"/>
    <s v="theater/plays"/>
    <n v="0.42011733333333334"/>
    <n v="105.02933333333334"/>
    <x v="2"/>
    <s v="plays"/>
    <x v="3067"/>
    <d v="2016-10-05T13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x v="0"/>
    <n v="0"/>
    <x v="1"/>
    <s v="theater/spaces"/>
    <n v="0"/>
    <e v="#DIV/0!"/>
    <x v="2"/>
    <s v="spaces"/>
    <x v="3068"/>
    <d v="2017-03-16T07:00:03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x v="0"/>
    <n v="3"/>
    <x v="1"/>
    <s v="theater/spaces"/>
    <n v="1.8666666666666668E-2"/>
    <n v="93.333333333333329"/>
    <x v="2"/>
    <s v="spaces"/>
    <x v="3069"/>
    <d v="2015-03-27T17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.0496000000000001"/>
    <n v="63.2289156626506"/>
    <x v="2"/>
    <s v="spaces"/>
    <x v="3070"/>
    <d v="2017-01-19T09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.2123333333333333"/>
    <n v="80.464601769911511"/>
    <x v="2"/>
    <s v="spaces"/>
    <x v="3071"/>
    <d v="2014-05-26T2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x v="0"/>
    <n v="128"/>
    <x v="0"/>
    <s v="theater/spaces"/>
    <n v="1.1000666666666667"/>
    <n v="128.9140625"/>
    <x v="2"/>
    <s v="spaces"/>
    <x v="3072"/>
    <d v="2015-04-15T20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x v="0"/>
    <n v="11"/>
    <x v="1"/>
    <s v="theater/spaces"/>
    <n v="3.0066666666666665E-2"/>
    <n v="41"/>
    <x v="2"/>
    <s v="spaces"/>
    <x v="3073"/>
    <d v="2014-08-08T16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x v="0"/>
    <n v="20"/>
    <x v="1"/>
    <s v="theater/spaces"/>
    <n v="8.6400000000000005E-2"/>
    <n v="64.8"/>
    <x v="2"/>
    <s v="spaces"/>
    <x v="3074"/>
    <d v="2016-08-18T20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.0860666666666667"/>
    <n v="139.23931623931625"/>
    <x v="2"/>
    <s v="plays"/>
    <x v="3075"/>
    <d v="2017-03-16T12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.1629333333333334"/>
    <n v="71.491803278688522"/>
    <x v="2"/>
    <s v="plays"/>
    <x v="3076"/>
    <d v="2014-08-04T09:59:33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.0084"/>
    <n v="256.37288135593218"/>
    <x v="2"/>
    <s v="plays"/>
    <x v="3077"/>
    <d v="2017-03-12T15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.0320666666666667"/>
    <n v="85.530386740331494"/>
    <x v="2"/>
    <s v="plays"/>
    <x v="3078"/>
    <d v="2016-07-01T02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.0209999999999999"/>
    <n v="53.177083333333336"/>
    <x v="2"/>
    <s v="plays"/>
    <x v="3079"/>
    <d v="2015-07-17T12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.0176666666666667"/>
    <n v="125.12295081967213"/>
    <x v="2"/>
    <s v="plays"/>
    <x v="3080"/>
    <d v="2016-08-15T14:09:4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.0451666666666666"/>
    <n v="89.585714285714289"/>
    <x v="2"/>
    <s v="plays"/>
    <x v="3081"/>
    <d v="2016-12-22T08:59:1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.0218"/>
    <n v="136.84821428571428"/>
    <x v="2"/>
    <s v="plays"/>
    <x v="3082"/>
    <d v="2017-02-24T07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.0976666666666666"/>
    <n v="99.787878787878782"/>
    <x v="2"/>
    <s v="plays"/>
    <x v="3083"/>
    <d v="2015-11-11T20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.0356666666666667"/>
    <n v="199.16666666666666"/>
    <x v="2"/>
    <s v="plays"/>
    <x v="3084"/>
    <d v="2015-10-07T18:32:5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.0398000000000001"/>
    <n v="135.62608695652173"/>
    <x v="2"/>
    <s v="musical"/>
    <x v="3085"/>
    <d v="2016-03-26T10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x v="0"/>
    <n v="0"/>
    <x v="1"/>
    <s v="theater/musical"/>
    <n v="0"/>
    <e v="#DIV/0!"/>
    <x v="2"/>
    <s v="musical"/>
    <x v="3086"/>
    <d v="2016-11-22T11:00:2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x v="0"/>
    <n v="0"/>
    <x v="1"/>
    <s v="theater/musical"/>
    <n v="0"/>
    <e v="#DIV/0!"/>
    <x v="2"/>
    <s v="musical"/>
    <x v="3087"/>
    <d v="2015-08-13T21:29:56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x v="0"/>
    <n v="0"/>
    <x v="1"/>
    <s v="theater/musical"/>
    <n v="0"/>
    <e v="#DIV/0!"/>
    <x v="2"/>
    <s v="musical"/>
    <x v="3088"/>
    <d v="2015-01-25T14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x v="0"/>
    <n v="0"/>
    <x v="1"/>
    <s v="theater/musical"/>
    <n v="0"/>
    <e v="#DIV/0!"/>
    <x v="2"/>
    <s v="musical"/>
    <x v="3089"/>
    <d v="2014-09-02T08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x v="0"/>
    <n v="8"/>
    <x v="1"/>
    <s v="theater/plays"/>
    <n v="0.16826666666666668"/>
    <n v="315.5"/>
    <x v="2"/>
    <s v="plays"/>
    <x v="3090"/>
    <d v="2015-08-15T12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x v="0"/>
    <n v="11"/>
    <x v="1"/>
    <s v="theater/plays"/>
    <n v="3.4666666666666665E-2"/>
    <n v="47.272727272727273"/>
    <x v="2"/>
    <s v="plays"/>
    <x v="3091"/>
    <d v="2016-12-05T22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x v="0"/>
    <n v="1"/>
    <x v="1"/>
    <s v="theater/plays"/>
    <n v="6.666666666666667E-5"/>
    <n v="1"/>
    <x v="2"/>
    <s v="plays"/>
    <x v="3092"/>
    <d v="2015-04-24T22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x v="0"/>
    <n v="40"/>
    <x v="1"/>
    <s v="theater/plays"/>
    <n v="0.15266666666666667"/>
    <n v="57.25"/>
    <x v="2"/>
    <s v="plays"/>
    <x v="3093"/>
    <d v="2014-06-26T17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x v="0"/>
    <n v="2"/>
    <x v="1"/>
    <s v="theater/plays"/>
    <n v="7.3333333333333334E-4"/>
    <n v="5.5"/>
    <x v="2"/>
    <s v="plays"/>
    <x v="3094"/>
    <d v="2016-04-17T14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x v="0"/>
    <n v="2"/>
    <x v="1"/>
    <s v="theater/plays"/>
    <n v="8.3333333333333332E-3"/>
    <n v="62.5"/>
    <x v="2"/>
    <s v="plays"/>
    <x v="3095"/>
    <d v="2014-10-26T15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x v="0"/>
    <n v="1"/>
    <x v="1"/>
    <s v="theater/plays"/>
    <n v="1.6666666666666668E-3"/>
    <n v="25"/>
    <x v="2"/>
    <s v="plays"/>
    <x v="3096"/>
    <d v="2016-05-18T18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x v="0"/>
    <n v="6"/>
    <x v="1"/>
    <s v="theater/plays"/>
    <n v="8.8999999999999996E-2"/>
    <n v="222.5"/>
    <x v="2"/>
    <s v="plays"/>
    <x v="3097"/>
    <d v="2016-12-21T11:03: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x v="1"/>
    <n v="52"/>
    <x v="1"/>
    <s v="photography/photobooks"/>
    <n v="0.35174193548387095"/>
    <n v="104.84615384615384"/>
    <x v="6"/>
    <s v="photobooks"/>
    <x v="3098"/>
    <d v="2015-11-14T11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.0132258064516129"/>
    <n v="54.912587412587413"/>
    <x v="2"/>
    <s v="plays"/>
    <x v="3099"/>
    <d v="2016-03-15T15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x v="0"/>
    <n v="8"/>
    <x v="1"/>
    <s v="music/jazz"/>
    <n v="3.2500000000000001E-2"/>
    <n v="65"/>
    <x v="4"/>
    <s v="jazz"/>
    <x v="3100"/>
    <d v="2012-07-22T22:00:00"/>
  </r>
  <r>
    <n v="1152"/>
    <s v="Peruvian King Food Truck"/>
    <s v="Peruvian food truck with an LA twist."/>
    <n v="16000"/>
    <n v="911"/>
    <x v="1"/>
    <x v="0"/>
    <s v="USD"/>
    <n v="1431709312"/>
    <n v="1429117312"/>
    <x v="0"/>
    <n v="15"/>
    <x v="1"/>
    <s v="food/food trucks"/>
    <n v="5.6937500000000002E-2"/>
    <n v="60.733333333333334"/>
    <x v="3"/>
    <s v="food trucks"/>
    <x v="3101"/>
    <d v="2015-05-15T11:01: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.0787731249999999"/>
    <n v="69.598266129032254"/>
    <x v="7"/>
    <s v="radio &amp; podcasts"/>
    <x v="3102"/>
    <d v="2016-01-11T2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x v="1"/>
    <n v="345"/>
    <x v="0"/>
    <s v="photography/photobooks"/>
    <n v="1.0358125"/>
    <n v="48.037681159420288"/>
    <x v="6"/>
    <s v="photobooks"/>
    <x v="3103"/>
    <d v="2016-03-22T14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.0103500000000001"/>
    <n v="39.91506172839506"/>
    <x v="6"/>
    <s v="photobooks"/>
    <x v="3104"/>
    <d v="2014-07-19T03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x v="1"/>
    <n v="37"/>
    <x v="1"/>
    <s v="photography/photobooks"/>
    <n v="0.136375"/>
    <n v="58.972972972972975"/>
    <x v="6"/>
    <s v="photobooks"/>
    <x v="3105"/>
    <d v="2016-02-04T01:50:3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.0870837499999997"/>
    <n v="131.98948616600788"/>
    <x v="1"/>
    <s v="hardware"/>
    <x v="3106"/>
    <d v="2013-03-10T12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.0731250000000001"/>
    <n v="89.895287958115176"/>
    <x v="4"/>
    <s v="indie rock"/>
    <x v="3107"/>
    <d v="2012-09-09T21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x v="0"/>
    <n v="1"/>
    <x v="1"/>
    <s v="technology/web"/>
    <n v="1.8749999999999999E-3"/>
    <n v="30"/>
    <x v="1"/>
    <s v="web"/>
    <x v="3108"/>
    <d v="2015-07-25T1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x v="0"/>
    <n v="22"/>
    <x v="1"/>
    <s v="publishing/children's books"/>
    <n v="5.2187499999999998E-2"/>
    <n v="37.954545454545453"/>
    <x v="7"/>
    <s v="children's books"/>
    <x v="3109"/>
    <d v="2012-02-28T19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x v="0"/>
    <n v="90"/>
    <x v="1"/>
    <s v="theater/spaces"/>
    <n v="0.391125"/>
    <n v="69.533333333333331"/>
    <x v="2"/>
    <s v="spaces"/>
    <x v="3110"/>
    <d v="2016-08-23T02:10: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.0245398773006136"/>
    <n v="165.34653465346534"/>
    <x v="6"/>
    <s v="photobooks"/>
    <x v="3111"/>
    <d v="2015-05-31T08:45:2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.5916819571865444"/>
    <n v="102.86166007905139"/>
    <x v="6"/>
    <s v="photobooks"/>
    <x v="3112"/>
    <d v="2016-10-20T05:05:1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x v="0"/>
    <n v="1"/>
    <x v="1"/>
    <s v="music/faith"/>
    <n v="6.0606060606060605E-5"/>
    <n v="1"/>
    <x v="4"/>
    <s v="faith"/>
    <x v="3113"/>
    <d v="2015-03-30T13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0.10539393939393939"/>
    <n v="217.375"/>
    <x v="2"/>
    <s v="spaces"/>
    <x v="3114"/>
    <d v="2017-03-24T14:59:18"/>
  </r>
  <r>
    <n v="1207"/>
    <s v="ITALIANA"/>
    <s v="A humanistic photo book about ancestral &amp; post-modern Italy."/>
    <n v="16700"/>
    <n v="17396"/>
    <x v="0"/>
    <x v="4"/>
    <s v="EUR"/>
    <n v="1459418400"/>
    <n v="1456827573"/>
    <x v="0"/>
    <n v="141"/>
    <x v="0"/>
    <s v="photography/photobooks"/>
    <n v="1.0416766467065868"/>
    <n v="123.37588652482269"/>
    <x v="6"/>
    <s v="photobooks"/>
    <x v="3115"/>
    <d v="2016-03-31T0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x v="0"/>
    <n v="36"/>
    <x v="1"/>
    <s v="food/food trucks"/>
    <n v="0.14825133372851215"/>
    <n v="69.472222222222229"/>
    <x v="3"/>
    <s v="food trucks"/>
    <x v="3116"/>
    <d v="2014-11-09T19:41:35"/>
  </r>
  <r>
    <n v="165"/>
    <s v="NET"/>
    <s v="A teacher. A boy. The beach and a heatwave that drove them all insane."/>
    <n v="17000"/>
    <n v="0"/>
    <x v="1"/>
    <x v="1"/>
    <s v="GBP"/>
    <n v="1452613724"/>
    <n v="1450021724"/>
    <x v="0"/>
    <n v="0"/>
    <x v="1"/>
    <s v="film &amp; video/drama"/>
    <n v="0"/>
    <e v="#DIV/0!"/>
    <x v="5"/>
    <s v="drama"/>
    <x v="3117"/>
    <d v="2016-01-12T09:48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.5731829411764706"/>
    <n v="87.685606557377056"/>
    <x v="5"/>
    <s v="documentary"/>
    <x v="3118"/>
    <d v="2017-02-26T20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.0473529411764706"/>
    <n v="80.202702702702709"/>
    <x v="5"/>
    <s v="documentary"/>
    <x v="3119"/>
    <d v="2010-08-11T09:59:00"/>
  </r>
  <r>
    <n v="442"/>
    <s v="The Paranormal Idiot"/>
    <s v="Doomsday is here"/>
    <n v="17000"/>
    <n v="6691"/>
    <x v="1"/>
    <x v="0"/>
    <s v="USD"/>
    <n v="1424380783"/>
    <n v="1421788783"/>
    <x v="0"/>
    <n v="17"/>
    <x v="1"/>
    <s v="film &amp; video/animation"/>
    <n v="0.39358823529411763"/>
    <n v="393.58823529411762"/>
    <x v="5"/>
    <s v="animation"/>
    <x v="3120"/>
    <d v="2015-02-19T15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x v="0"/>
    <n v="47"/>
    <x v="1"/>
    <s v="publishing/translations"/>
    <n v="0.31947058823529412"/>
    <n v="115.55319148936171"/>
    <x v="7"/>
    <s v="translations"/>
    <x v="3121"/>
    <d v="2015-11-26T00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.0865882352941176"/>
    <n v="159.24137931034483"/>
    <x v="6"/>
    <s v="photobooks"/>
    <x v="3122"/>
    <d v="2016-10-06T08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x v="1"/>
    <n v="37"/>
    <x v="1"/>
    <s v="photography/photobooks"/>
    <n v="0.13852941176470587"/>
    <n v="63.648648648648646"/>
    <x v="6"/>
    <s v="photobooks"/>
    <x v="3123"/>
    <d v="2015-12-15T06:10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x v="0"/>
    <n v="91"/>
    <x v="1"/>
    <s v="theater/plays"/>
    <n v="0.17652941176470588"/>
    <n v="32.978021978021978"/>
    <x v="2"/>
    <s v="plays"/>
    <x v="3124"/>
    <d v="2016-04-11T05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x v="0"/>
    <n v="59"/>
    <x v="1"/>
    <s v="theater/musical"/>
    <n v="0.51023391812865493"/>
    <n v="147.88135593220338"/>
    <x v="2"/>
    <s v="musical"/>
    <x v="3125"/>
    <d v="2014-09-22T21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"/>
    <n v="224.12820512820514"/>
    <x v="4"/>
    <s v="rock"/>
    <x v="3126"/>
    <d v="2015-05-03T22:01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x v="0"/>
    <n v="0"/>
    <x v="1"/>
    <s v="publishing/fiction"/>
    <n v="0"/>
    <e v="#DIV/0!"/>
    <x v="7"/>
    <s v="fiction"/>
    <x v="3127"/>
    <d v="2013-02-24T17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x v="0"/>
    <n v="3"/>
    <x v="1"/>
    <s v="technology/wearables"/>
    <n v="1.7142857142857143E-4"/>
    <n v="1"/>
    <x v="1"/>
    <s v="wearables"/>
    <x v="3128"/>
    <d v="2016-10-02T12:04:4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x v="1"/>
    <n v="196"/>
    <x v="0"/>
    <s v="photography/photobooks"/>
    <n v="1.2364125714285714"/>
    <n v="110.39397959183674"/>
    <x v="6"/>
    <s v="photobooks"/>
    <x v="3129"/>
    <d v="2017-02-14T16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x v="1"/>
    <n v="75"/>
    <x v="1"/>
    <s v="photography/photobooks"/>
    <n v="0.308"/>
    <n v="71.86666666666666"/>
    <x v="6"/>
    <s v="photobooks"/>
    <x v="3130"/>
    <d v="2015-02-13T19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.0342857142857143"/>
    <n v="174.03846153846155"/>
    <x v="1"/>
    <s v="makerspaces"/>
    <x v="3131"/>
    <d v="2015-12-09T00:59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x v="0"/>
    <n v="0"/>
    <x v="1"/>
    <s v="theater/plays"/>
    <n v="0"/>
    <e v="#DIV/0!"/>
    <x v="2"/>
    <s v="plays"/>
    <x v="3132"/>
    <d v="2016-07-29T17:29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.142725"/>
    <n v="101.8269801980198"/>
    <x v="5"/>
    <s v="documentary"/>
    <x v="3133"/>
    <d v="2011-05-31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.1894444444444445"/>
    <n v="89.957983193277315"/>
    <x v="5"/>
    <s v="documentary"/>
    <x v="3134"/>
    <d v="2012-09-03T12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x v="0"/>
    <n v="1"/>
    <x v="1"/>
    <s v="technology/web"/>
    <n v="5.5555555555555558E-5"/>
    <n v="1"/>
    <x v="1"/>
    <s v="web"/>
    <x v="3135"/>
    <d v="2016-03-12T16:37:55"/>
  </r>
  <r>
    <n v="1086"/>
    <s v="Cyber Universe Online"/>
    <s v="Humanity's future in the Galaxy"/>
    <n v="18000"/>
    <n v="15"/>
    <x v="1"/>
    <x v="0"/>
    <s v="USD"/>
    <n v="1408913291"/>
    <n v="1406321291"/>
    <x v="0"/>
    <n v="2"/>
    <x v="1"/>
    <s v="games/video games"/>
    <n v="8.3333333333333339E-4"/>
    <n v="7.5"/>
    <x v="0"/>
    <s v="video games"/>
    <x v="3136"/>
    <d v="2014-08-24T14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x v="0"/>
    <n v="27"/>
    <x v="1"/>
    <s v="games/video games"/>
    <n v="0.18300055555555556"/>
    <n v="122.00037037037038"/>
    <x v="0"/>
    <s v="video games"/>
    <x v="3137"/>
    <d v="2011-10-09T11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x v="0"/>
    <n v="0"/>
    <x v="1"/>
    <s v="food/food trucks"/>
    <n v="0"/>
    <e v="#DIV/0!"/>
    <x v="3"/>
    <s v="food trucks"/>
    <x v="3138"/>
    <d v="2015-05-19T09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x v="0"/>
    <n v="3"/>
    <x v="1"/>
    <s v="food/food trucks"/>
    <n v="5.6666666666666664E-2"/>
    <n v="340"/>
    <x v="3"/>
    <s v="food trucks"/>
    <x v="3139"/>
    <d v="2016-09-21T19:17:4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.0347222222222223"/>
    <n v="111.52694610778443"/>
    <x v="6"/>
    <s v="photobooks"/>
    <x v="3140"/>
    <d v="2014-12-18T22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x v="0"/>
    <n v="2"/>
    <x v="1"/>
    <s v="photography/nature"/>
    <n v="3.3333333333333332E-4"/>
    <n v="3"/>
    <x v="6"/>
    <s v="nature"/>
    <x v="3141"/>
    <d v="2014-12-31T11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x v="0"/>
    <n v="100"/>
    <x v="1"/>
    <s v="photography/photobooks"/>
    <n v="0.52327777777777773"/>
    <n v="94.19"/>
    <x v="6"/>
    <s v="photobooks"/>
    <x v="3142"/>
    <d v="2017-01-30T00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x v="0"/>
    <n v="16"/>
    <x v="1"/>
    <s v="games/mobile games"/>
    <n v="8.0833333333333326E-2"/>
    <n v="90.9375"/>
    <x v="0"/>
    <s v="mobile games"/>
    <x v="3143"/>
    <d v="2017-03-08T01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.2046777777777777"/>
    <n v="88.147154471544724"/>
    <x v="4"/>
    <s v="indie rock"/>
    <x v="3144"/>
    <d v="2011-03-01T14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.215816111111111"/>
    <n v="64.366735294117646"/>
    <x v="4"/>
    <s v="rock"/>
    <x v="3145"/>
    <d v="2017-02-09T2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.0846283333333333"/>
    <n v="60.820280373831778"/>
    <x v="0"/>
    <s v="tabletop games"/>
    <x v="3146"/>
    <d v="2016-02-11T22:59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.5292777777777777"/>
    <n v="64.625635808748726"/>
    <x v="0"/>
    <s v="tabletop games"/>
    <x v="3147"/>
    <d v="2014-11-12T0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.0122777777777778"/>
    <n v="109.10778443113773"/>
    <x v="4"/>
    <s v="indie rock"/>
    <x v="3148"/>
    <d v="2014-08-08T12:00:00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x v="0"/>
    <n v="33"/>
    <x v="1"/>
    <s v="food/restaurants"/>
    <n v="9.8166666666666666E-2"/>
    <n v="53.545454545454547"/>
    <x v="3"/>
    <s v="restaurants"/>
    <x v="3149"/>
    <d v="2015-03-19T12:15: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.130176111111111"/>
    <n v="109.96308108108107"/>
    <x v="4"/>
    <s v="classical music"/>
    <x v="3150"/>
    <d v="2013-02-23T22:59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.0358333333333334"/>
    <n v="125.97972972972973"/>
    <x v="2"/>
    <s v="spaces"/>
    <x v="3151"/>
    <d v="2016-05-03T17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x v="0"/>
    <n v="3"/>
    <x v="1"/>
    <s v="theater/spaces"/>
    <n v="1.6666666666666666E-4"/>
    <n v="1"/>
    <x v="2"/>
    <s v="spaces"/>
    <x v="3152"/>
    <d v="2016-05-20T02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x v="0"/>
    <n v="1"/>
    <x v="1"/>
    <s v="theater/musical"/>
    <n v="5.5555555555555556E-4"/>
    <n v="10"/>
    <x v="2"/>
    <s v="musical"/>
    <x v="3153"/>
    <d v="2015-06-29T21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x v="0"/>
    <n v="197"/>
    <x v="1"/>
    <s v="theater/plays"/>
    <n v="0.69561111111111107"/>
    <n v="63.558375634517766"/>
    <x v="2"/>
    <s v="plays"/>
    <x v="3154"/>
    <d v="2015-01-31T20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.0913513513513513"/>
    <n v="199.9009900990099"/>
    <x v="5"/>
    <s v="television"/>
    <x v="3155"/>
    <d v="2014-09-26T09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.009027027027027"/>
    <n v="90.616504854368927"/>
    <x v="5"/>
    <s v="documentary"/>
    <x v="3156"/>
    <d v="2011-09-07T21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.0285405405405406"/>
    <n v="91.480769230769226"/>
    <x v="5"/>
    <s v="documentary"/>
    <x v="3157"/>
    <d v="2013-10-11T19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.1076216216216217"/>
    <n v="97.113744075829388"/>
    <x v="6"/>
    <s v="photobooks"/>
    <x v="3158"/>
    <d v="2014-06-27T08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.2484324324324325"/>
    <n v="95.834024896265561"/>
    <x v="6"/>
    <s v="photobooks"/>
    <x v="3159"/>
    <d v="2014-12-22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.0445405405405406"/>
    <n v="50.852631578947367"/>
    <x v="0"/>
    <s v="tabletop games"/>
    <x v="3160"/>
    <d v="2015-07-29T09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.288397837837838"/>
    <n v="64.816470588235291"/>
    <x v="4"/>
    <s v="indie rock"/>
    <x v="3161"/>
    <d v="2013-03-21T12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.0864893617021276"/>
    <n v="99.15533980582525"/>
    <x v="4"/>
    <s v="rock"/>
    <x v="3162"/>
    <d v="2016-04-15T18:00:00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x v="0"/>
    <n v="7"/>
    <x v="1"/>
    <s v="technology/web"/>
    <n v="5.7142857142857143E-3"/>
    <n v="15.428571428571429"/>
    <x v="1"/>
    <s v="web"/>
    <x v="3163"/>
    <d v="2015-04-29T20:25:39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x v="0"/>
    <n v="2"/>
    <x v="1"/>
    <s v="publishing/translations"/>
    <n v="1.0554089709762533E-4"/>
    <n v="1"/>
    <x v="7"/>
    <s v="translations"/>
    <x v="3164"/>
    <d v="2014-11-18T18:00:5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.0067894736842105"/>
    <n v="135.66666666666666"/>
    <x v="6"/>
    <s v="photobooks"/>
    <x v="3165"/>
    <d v="2015-03-19T08:05: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x v="1"/>
    <n v="86"/>
    <x v="1"/>
    <s v="photography/photobooks"/>
    <n v="0.22052631578947368"/>
    <n v="48.720930232558139"/>
    <x v="6"/>
    <s v="photobooks"/>
    <x v="3166"/>
    <d v="2016-07-24T04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.268842105263158"/>
    <n v="117.6"/>
    <x v="1"/>
    <s v="hardware"/>
    <x v="3167"/>
    <d v="2014-09-16T04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.8461052631578947"/>
    <n v="65.318435754189949"/>
    <x v="0"/>
    <s v="tabletop games"/>
    <x v="3168"/>
    <d v="2016-03-23T00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.0263157894736845E-2"/>
    <n v="163.57142857142858"/>
    <x v="2"/>
    <s v="spaces"/>
    <x v="3169"/>
    <d v="2017-04-05T13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x v="0"/>
    <n v="100"/>
    <x v="0"/>
    <s v="games/tabletop games"/>
    <n v="1.0580000000000001"/>
    <n v="206.31"/>
    <x v="0"/>
    <s v="tabletop games"/>
    <x v="3170"/>
    <d v="2015-06-27T09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x v="0"/>
    <n v="27"/>
    <x v="1"/>
    <s v="technology/makerspaces"/>
    <n v="0.17512820512820512"/>
    <n v="126.48148148148148"/>
    <x v="1"/>
    <s v="makerspaces"/>
    <x v="3171"/>
    <d v="2014-07-02T18:42:2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.1210606060606061"/>
    <n v="116.21465968586388"/>
    <x v="6"/>
    <s v="photobooks"/>
    <x v="3172"/>
    <d v="2016-11-09T23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x v="0"/>
    <n v="0"/>
    <x v="1"/>
    <s v="publishing/children's books"/>
    <n v="0"/>
    <e v="#DIV/0!"/>
    <x v="7"/>
    <s v="children's books"/>
    <x v="3173"/>
    <d v="2013-02-01T11:00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0"/>
    <n v="150"/>
    <x v="0"/>
    <s v="film &amp; video/television"/>
    <n v="1.1172500000000001"/>
    <n v="148.96666666666667"/>
    <x v="5"/>
    <s v="television"/>
    <x v="3174"/>
    <d v="2014-11-15T22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.0012570000000001"/>
    <n v="606.82242424242418"/>
    <x v="5"/>
    <s v="television"/>
    <x v="3175"/>
    <d v="2015-09-14T15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x v="0"/>
    <n v="0"/>
    <x v="1"/>
    <s v="film &amp; video/science fiction"/>
    <n v="0"/>
    <e v="#DIV/0!"/>
    <x v="5"/>
    <s v="science fiction"/>
    <x v="3176"/>
    <d v="2014-10-30T16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x v="0"/>
    <n v="3"/>
    <x v="1"/>
    <s v="film &amp; video/science fiction"/>
    <n v="5.7499999999999999E-3"/>
    <n v="38.333333333333336"/>
    <x v="5"/>
    <s v="science fiction"/>
    <x v="3177"/>
    <d v="2017-01-17T18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x v="0"/>
    <n v="26"/>
    <x v="1"/>
    <s v="film &amp; video/drama"/>
    <n v="6.4850000000000005E-2"/>
    <n v="49.884615384615387"/>
    <x v="5"/>
    <s v="drama"/>
    <x v="3178"/>
    <d v="2014-08-29T12:40: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.0740000000000001"/>
    <n v="97.63636363636364"/>
    <x v="5"/>
    <s v="documentary"/>
    <x v="3179"/>
    <d v="2012-06-07T08:55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.08395"/>
    <n v="65.298192771084331"/>
    <x v="5"/>
    <s v="documentary"/>
    <x v="3180"/>
    <d v="2012-11-09T19:46:0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.0064"/>
    <n v="141.74647887323943"/>
    <x v="5"/>
    <s v="documentary"/>
    <x v="3181"/>
    <d v="2015-04-30T21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.0410165"/>
    <n v="138.8022"/>
    <x v="5"/>
    <s v="documentary"/>
    <x v="3182"/>
    <d v="2012-01-01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.0658000000000001"/>
    <n v="134.91139240506328"/>
    <x v="5"/>
    <s v="documentary"/>
    <x v="3183"/>
    <d v="2015-12-22T17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.1210500000000001"/>
    <n v="58.540469973890339"/>
    <x v="5"/>
    <s v="documentary"/>
    <x v="3184"/>
    <d v="2015-01-06T12:45:4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.0061"/>
    <n v="104.25906735751295"/>
    <x v="5"/>
    <s v="documentary"/>
    <x v="3185"/>
    <d v="2011-12-17T18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.0680499999999999"/>
    <n v="224.85263157894738"/>
    <x v="5"/>
    <s v="documentary"/>
    <x v="3186"/>
    <d v="2016-12-14T06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x v="0"/>
    <n v="13"/>
    <x v="1"/>
    <s v="film &amp; video/animation"/>
    <n v="7.6499999999999997E-3"/>
    <n v="11.76923076923077"/>
    <x v="5"/>
    <s v="animation"/>
    <x v="3187"/>
    <d v="2013-06-05T16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x v="0"/>
    <n v="11"/>
    <x v="1"/>
    <s v="film &amp; video/animation"/>
    <n v="9.3799999999999994E-2"/>
    <n v="170.54545454545453"/>
    <x v="5"/>
    <s v="animation"/>
    <x v="3188"/>
    <d v="2015-11-18T01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x v="0"/>
    <n v="0"/>
    <x v="1"/>
    <s v="film &amp; video/animation"/>
    <n v="0"/>
    <e v="#DIV/0!"/>
    <x v="5"/>
    <s v="animation"/>
    <x v="3189"/>
    <d v="2014-01-25T11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x v="0"/>
    <n v="0"/>
    <x v="1"/>
    <s v="film &amp; video/animation"/>
    <n v="0"/>
    <e v="#DIV/0!"/>
    <x v="5"/>
    <s v="animation"/>
    <x v="3190"/>
    <d v="2014-08-16T12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x v="0"/>
    <n v="39"/>
    <x v="1"/>
    <s v="film &amp; video/animation"/>
    <n v="0.21575"/>
    <n v="110.64102564102564"/>
    <x v="5"/>
    <s v="animation"/>
    <x v="3191"/>
    <d v="2012-09-28T10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x v="0"/>
    <n v="3"/>
    <x v="1"/>
    <s v="film &amp; video/animation"/>
    <n v="1.5499999999999999E-3"/>
    <n v="10.333333333333334"/>
    <x v="5"/>
    <s v="animation"/>
    <x v="3192"/>
    <d v="2014-07-02T2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x v="0"/>
    <n v="26"/>
    <x v="1"/>
    <s v="film &amp; video/animation"/>
    <n v="9.5500000000000002E-2"/>
    <n v="73.461538461538467"/>
    <x v="5"/>
    <s v="animation"/>
    <x v="3193"/>
    <d v="2009-10-12T14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x v="0"/>
    <n v="4"/>
    <x v="1"/>
    <s v="film &amp; video/animation"/>
    <n v="1.15E-2"/>
    <n v="57.5"/>
    <x v="5"/>
    <s v="animation"/>
    <x v="3194"/>
    <d v="2012-03-18T06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x v="0"/>
    <n v="10"/>
    <x v="1"/>
    <s v="film &amp; video/animation"/>
    <n v="3.2000000000000001E-2"/>
    <n v="64"/>
    <x v="5"/>
    <s v="animation"/>
    <x v="3195"/>
    <d v="2012-10-19T17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x v="0"/>
    <n v="2"/>
    <x v="1"/>
    <s v="technology/web"/>
    <n v="2.9999999999999997E-4"/>
    <n v="3"/>
    <x v="1"/>
    <s v="web"/>
    <x v="3196"/>
    <d v="2016-11-02T15:31:32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x v="0"/>
    <n v="0"/>
    <x v="1"/>
    <s v="technology/web"/>
    <n v="0"/>
    <e v="#DIV/0!"/>
    <x v="1"/>
    <s v="web"/>
    <x v="3197"/>
    <d v="2015-11-25T10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x v="0"/>
    <n v="2174"/>
    <x v="0"/>
    <s v="technology/wearables"/>
    <n v="14.604850000000001"/>
    <n v="134.3592456301748"/>
    <x v="1"/>
    <s v="wearables"/>
    <x v="3198"/>
    <d v="2015-08-19T09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x v="0"/>
    <n v="36"/>
    <x v="1"/>
    <s v="technology/wearables"/>
    <n v="0.72989999999999999"/>
    <n v="405.5"/>
    <x v="1"/>
    <s v="wearables"/>
    <x v="3199"/>
    <d v="2015-10-14T20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x v="0"/>
    <n v="34"/>
    <x v="1"/>
    <s v="technology/wearables"/>
    <n v="0.1234"/>
    <n v="72.588235294117652"/>
    <x v="1"/>
    <s v="wearables"/>
    <x v="3200"/>
    <d v="2016-09-09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x v="0"/>
    <n v="201"/>
    <x v="1"/>
    <s v="technology/wearables"/>
    <n v="6.5299999999999997E-2"/>
    <n v="6.4975124378109452"/>
    <x v="1"/>
    <s v="wearables"/>
    <x v="3201"/>
    <d v="2016-12-22T03:01:0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.0035000000000001"/>
    <n v="143.35714285714286"/>
    <x v="7"/>
    <s v="nonfiction"/>
    <x v="3202"/>
    <d v="2015-12-13T09:01:5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.3219000000000001"/>
    <n v="99.766037735849054"/>
    <x v="7"/>
    <s v="nonfiction"/>
    <x v="3203"/>
    <d v="2011-12-07T11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x v="0"/>
    <n v="5"/>
    <x v="1"/>
    <s v="music/jazz"/>
    <n v="3.0999999999999999E-3"/>
    <n v="12.4"/>
    <x v="4"/>
    <s v="jazz"/>
    <x v="3204"/>
    <d v="2013-08-31T18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x v="0"/>
    <n v="53"/>
    <x v="1"/>
    <s v="music/indie rock"/>
    <n v="0.39169999999999999"/>
    <n v="147.81132075471697"/>
    <x v="4"/>
    <s v="indie rock"/>
    <x v="3205"/>
    <d v="2016-06-05T17:33:30"/>
  </r>
  <r>
    <n v="919"/>
    <s v="Jazz CD:  Out of The Blue"/>
    <s v="Cool jazz with a New Orleans flavor."/>
    <n v="20000"/>
    <n v="100"/>
    <x v="1"/>
    <x v="0"/>
    <s v="USD"/>
    <n v="1355930645"/>
    <n v="1352906645"/>
    <x v="0"/>
    <n v="1"/>
    <x v="1"/>
    <s v="music/jazz"/>
    <n v="5.0000000000000001E-3"/>
    <n v="100"/>
    <x v="4"/>
    <s v="jazz"/>
    <x v="3206"/>
    <d v="2012-12-19T09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x v="0"/>
    <n v="0"/>
    <x v="1"/>
    <s v="music/jazz"/>
    <n v="0"/>
    <e v="#DIV/0!"/>
    <x v="4"/>
    <s v="jazz"/>
    <x v="3207"/>
    <d v="2012-05-14T13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x v="0"/>
    <n v="7"/>
    <x v="1"/>
    <s v="technology/wearables"/>
    <n v="1.3650000000000001E-2"/>
    <n v="39"/>
    <x v="1"/>
    <s v="wearables"/>
    <x v="3208"/>
    <d v="2016-02-20T19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x v="0"/>
    <n v="81"/>
    <x v="1"/>
    <s v="technology/wearables"/>
    <n v="0.17810000000000001"/>
    <n v="43.97530864197531"/>
    <x v="1"/>
    <s v="wearables"/>
    <x v="3209"/>
    <d v="2016-04-21T23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x v="0"/>
    <n v="45"/>
    <x v="1"/>
    <s v="technology/wearables"/>
    <n v="0.34625"/>
    <n v="153.88888888888889"/>
    <x v="1"/>
    <s v="wearables"/>
    <x v="3210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x v="0"/>
    <n v="8"/>
    <x v="1"/>
    <s v="technology/wearables"/>
    <n v="2.0549999999999999E-2"/>
    <n v="51.375"/>
    <x v="1"/>
    <s v="wearables"/>
    <x v="3211"/>
    <d v="2015-11-08T19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x v="0"/>
    <n v="23"/>
    <x v="1"/>
    <s v="technology/wearables"/>
    <n v="0.1275"/>
    <n v="110.8695652173913"/>
    <x v="1"/>
    <s v="wearables"/>
    <x v="3212"/>
    <d v="2016-01-09T18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x v="0"/>
    <n v="15"/>
    <x v="1"/>
    <s v="technology/wearables"/>
    <n v="0.16055"/>
    <n v="214.06666666666666"/>
    <x v="1"/>
    <s v="wearables"/>
    <x v="3213"/>
    <d v="2017-03-16T10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x v="0"/>
    <n v="1"/>
    <x v="1"/>
    <s v="technology/wearables"/>
    <n v="3.7499999999999999E-3"/>
    <n v="75"/>
    <x v="1"/>
    <s v="wearables"/>
    <x v="3214"/>
    <d v="2014-12-18T15:33:15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x v="0"/>
    <n v="7"/>
    <x v="1"/>
    <s v="technology/wearables"/>
    <n v="3.1050000000000001E-2"/>
    <n v="88.714285714285708"/>
    <x v="1"/>
    <s v="wearables"/>
    <x v="3215"/>
    <d v="2016-07-14T05:48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x v="1"/>
    <n v="61"/>
    <x v="0"/>
    <s v="music/electronic music"/>
    <n v="1.1863774999999999"/>
    <n v="388.9762295081967"/>
    <x v="4"/>
    <s v="electronic music"/>
    <x v="3216"/>
    <d v="2016-01-31T07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x v="0"/>
    <n v="98"/>
    <x v="1"/>
    <s v="games/video games"/>
    <n v="9.1050000000000006E-2"/>
    <n v="18.581632653061224"/>
    <x v="0"/>
    <s v="video games"/>
    <x v="3217"/>
    <d v="2014-05-10T21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x v="0"/>
    <n v="2"/>
    <x v="1"/>
    <s v="games/mobile games"/>
    <n v="1.0499999999999999E-3"/>
    <n v="10.5"/>
    <x v="0"/>
    <s v="mobile games"/>
    <x v="3218"/>
    <d v="2016-06-05T00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x v="0"/>
    <n v="9"/>
    <x v="1"/>
    <s v="food/food trucks"/>
    <n v="2.9250000000000002E-2"/>
    <n v="65"/>
    <x v="3"/>
    <s v="food trucks"/>
    <x v="3219"/>
    <d v="2015-07-15T11:28:59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x v="0"/>
    <n v="103"/>
    <x v="0"/>
    <s v="photography/photobooks"/>
    <n v="2.5431499999999998"/>
    <n v="493.81553398058253"/>
    <x v="6"/>
    <s v="photobooks"/>
    <x v="3220"/>
    <d v="2015-05-31T1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.0952500000000001"/>
    <n v="92.037815126050418"/>
    <x v="2"/>
    <s v="plays"/>
    <x v="3221"/>
    <d v="2016-05-01T11:55:5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x v="0"/>
    <n v="24"/>
    <x v="1"/>
    <s v="technology/wearables"/>
    <n v="0.155"/>
    <n v="129.16666666666666"/>
    <x v="1"/>
    <s v="wearables"/>
    <x v="3222"/>
    <d v="2016-08-19T10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x v="0"/>
    <n v="8"/>
    <x v="1"/>
    <s v="technology/wearables"/>
    <n v="2.4299999999999999E-2"/>
    <n v="60.75"/>
    <x v="1"/>
    <s v="wearables"/>
    <x v="3223"/>
    <d v="2016-12-29T20:03:5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.0126500000000001"/>
    <n v="168.77500000000001"/>
    <x v="7"/>
    <s v="nonfiction"/>
    <x v="3224"/>
    <d v="2016-02-12T11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x v="0"/>
    <n v="8"/>
    <x v="1"/>
    <s v="publishing/translations"/>
    <n v="0.03"/>
    <n v="75"/>
    <x v="7"/>
    <s v="translations"/>
    <x v="3225"/>
    <d v="2016-04-27T07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x v="0"/>
    <n v="3"/>
    <x v="1"/>
    <s v="publishing/fiction"/>
    <n v="2.3999999999999998E-3"/>
    <n v="16"/>
    <x v="7"/>
    <s v="fiction"/>
    <x v="3226"/>
    <d v="2015-02-26T22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.359861"/>
    <n v="95.764859154929582"/>
    <x v="6"/>
    <s v="photobooks"/>
    <x v="3227"/>
    <d v="2017-01-03T16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x v="0"/>
    <n v="0"/>
    <x v="1"/>
    <s v="photography/nature"/>
    <n v="0"/>
    <e v="#DIV/0!"/>
    <x v="6"/>
    <s v="nature"/>
    <x v="3228"/>
    <d v="2015-08-02T00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x v="0"/>
    <n v="1"/>
    <x v="1"/>
    <s v="photography/places"/>
    <n v="7.5000000000000002E-4"/>
    <n v="15"/>
    <x v="6"/>
    <s v="places"/>
    <x v="3229"/>
    <d v="2014-09-25T15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0.2606"/>
    <n v="65.974683544303801"/>
    <x v="4"/>
    <s v="faith"/>
    <x v="3230"/>
    <d v="2017-03-31T22:00:0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x v="1"/>
    <n v="8"/>
    <x v="1"/>
    <s v="photography/photobooks"/>
    <n v="2.955E-2"/>
    <n v="73.875"/>
    <x v="6"/>
    <s v="photobooks"/>
    <x v="3231"/>
    <d v="2014-09-30T09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.0016"/>
    <n v="417.33333333333331"/>
    <x v="4"/>
    <s v="rock"/>
    <x v="3232"/>
    <d v="2014-05-09T16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x v="0"/>
    <n v="1"/>
    <x v="1"/>
    <s v="games/mobile games"/>
    <n v="5.0000000000000001E-4"/>
    <n v="10"/>
    <x v="0"/>
    <s v="mobile games"/>
    <x v="3233"/>
    <d v="2016-11-05T16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x v="0"/>
    <n v="13"/>
    <x v="1"/>
    <s v="games/mobile games"/>
    <n v="1.06E-2"/>
    <n v="16.307692307692307"/>
    <x v="0"/>
    <s v="mobile games"/>
    <x v="3234"/>
    <d v="2015-06-29T21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x v="0"/>
    <n v="6"/>
    <x v="1"/>
    <s v="technology/gadgets"/>
    <n v="5.1000000000000004E-3"/>
    <n v="17"/>
    <x v="1"/>
    <s v="gadgets"/>
    <x v="3235"/>
    <d v="2016-11-07T12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.7012999999999998"/>
    <n v="182.78024691358024"/>
    <x v="1"/>
    <s v="hardware"/>
    <x v="3236"/>
    <d v="2014-05-01T09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.7907999999999999"/>
    <n v="61.375728669846318"/>
    <x v="1"/>
    <s v="hardware"/>
    <x v="3237"/>
    <d v="2016-08-05T13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.7549600000000001"/>
    <n v="186.81393034825871"/>
    <x v="1"/>
    <s v="hardware"/>
    <x v="3238"/>
    <d v="2013-08-19T02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.8073000000000001"/>
    <n v="201.96402877697841"/>
    <x v="1"/>
    <s v="hardware"/>
    <x v="3239"/>
    <d v="2016-10-02T00:41: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0"/>
    <n v="48"/>
    <x v="0"/>
    <s v="technology/hardware"/>
    <n v="1.3120499999999999"/>
    <n v="546.6875"/>
    <x v="1"/>
    <s v="hardware"/>
    <x v="3240"/>
    <d v="2016-12-18T12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x v="0"/>
    <n v="2"/>
    <x v="1"/>
    <s v="games/video games"/>
    <n v="5.0000000000000001E-4"/>
    <n v="5"/>
    <x v="0"/>
    <s v="video games"/>
    <x v="3241"/>
    <d v="2014-12-08T17:21:2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.0967499999999999"/>
    <n v="55.956632653061227"/>
    <x v="0"/>
    <s v="tabletop games"/>
    <x v="3242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.146425000000001"/>
    <n v="56.970381807973048"/>
    <x v="0"/>
    <s v="tabletop games"/>
    <x v="3243"/>
    <d v="2015-04-02T21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.80525"/>
    <n v="188.37871287128712"/>
    <x v="0"/>
    <s v="tabletop games"/>
    <x v="3244"/>
    <d v="2014-12-20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.8309000000000002"/>
    <n v="42.63403614457831"/>
    <x v="0"/>
    <s v="tabletop games"/>
    <x v="3245"/>
    <d v="2016-12-09T18:00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.2073254999999996"/>
    <n v="48.104623556581984"/>
    <x v="3"/>
    <s v="small batch"/>
    <x v="3246"/>
    <d v="2014-03-08T16:11:3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x v="0"/>
    <n v="1"/>
    <x v="1"/>
    <s v="technology/web"/>
    <n v="1.25E-3"/>
    <n v="25"/>
    <x v="1"/>
    <s v="web"/>
    <x v="3247"/>
    <d v="2015-03-31T12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x v="0"/>
    <n v="1"/>
    <x v="1"/>
    <s v="food/food trucks"/>
    <n v="2.5000000000000001E-4"/>
    <n v="5"/>
    <x v="3"/>
    <s v="food trucks"/>
    <x v="3248"/>
    <d v="2015-03-14T09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x v="0"/>
    <n v="0"/>
    <x v="1"/>
    <s v="food/food trucks"/>
    <n v="0"/>
    <e v="#DIV/0!"/>
    <x v="3"/>
    <s v="food trucks"/>
    <x v="3249"/>
    <d v="2015-08-07T22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x v="0"/>
    <n v="2"/>
    <x v="1"/>
    <s v="food/food trucks"/>
    <n v="1.2999999999999999E-3"/>
    <n v="13"/>
    <x v="3"/>
    <s v="food trucks"/>
    <x v="3250"/>
    <d v="2015-08-03T22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.0251494999999999"/>
    <n v="130.23469453376205"/>
    <x v="3"/>
    <s v="small batch"/>
    <x v="3251"/>
    <d v="2014-08-15T09:00:2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.2869999999999999"/>
    <n v="99.382239382239376"/>
    <x v="4"/>
    <s v="indie rock"/>
    <x v="3252"/>
    <d v="2013-04-28T22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x v="0"/>
    <n v="0"/>
    <x v="1"/>
    <s v="food/restaurants"/>
    <n v="0"/>
    <e v="#DIV/0!"/>
    <x v="3"/>
    <s v="restaurants"/>
    <x v="3253"/>
    <d v="2014-08-14T16:50:34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.03775"/>
    <n v="266.08974358974359"/>
    <x v="4"/>
    <s v="classical music"/>
    <x v="3254"/>
    <d v="2014-12-01T13:59:05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x v="0"/>
    <n v="0"/>
    <x v="1"/>
    <s v="food/food trucks"/>
    <n v="0"/>
    <e v="#DIV/0!"/>
    <x v="3"/>
    <s v="food trucks"/>
    <x v="3255"/>
    <d v="2015-07-29T21:20:5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.0421799999999999"/>
    <n v="64.933333333333323"/>
    <x v="1"/>
    <s v="space exploration"/>
    <x v="3256"/>
    <d v="2012-04-28T19:13:4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.1466525000000001"/>
    <n v="80.185489510489504"/>
    <x v="1"/>
    <s v="space exploration"/>
    <x v="3257"/>
    <d v="2015-08-29T22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x v="1"/>
    <n v="23"/>
    <x v="1"/>
    <s v="technology/space exploration"/>
    <n v="0.105"/>
    <n v="91.304347826086953"/>
    <x v="1"/>
    <s v="space exploration"/>
    <x v="3258"/>
    <d v="2014-11-08T15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x v="0"/>
    <n v="5"/>
    <x v="1"/>
    <s v="technology/space exploration"/>
    <n v="9.5E-4"/>
    <n v="3.8"/>
    <x v="1"/>
    <s v="space exploration"/>
    <x v="3259"/>
    <d v="2015-11-24T12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.0680000000000001"/>
    <n v="267"/>
    <x v="1"/>
    <s v="makerspaces"/>
    <x v="3260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x v="0"/>
    <n v="56"/>
    <x v="0"/>
    <s v="technology/makerspaces"/>
    <n v="1.0459624999999999"/>
    <n v="373.55803571428572"/>
    <x v="1"/>
    <s v="makerspaces"/>
    <x v="3261"/>
    <d v="2015-09-04T09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.3321535"/>
    <n v="44.464318398474738"/>
    <x v="2"/>
    <s v="spaces"/>
    <x v="3262"/>
    <d v="2016-07-21T10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x v="0"/>
    <n v="33"/>
    <x v="1"/>
    <s v="publishing/children's books"/>
    <n v="0.1041125"/>
    <n v="63.098484848484851"/>
    <x v="7"/>
    <s v="children's books"/>
    <x v="3263"/>
    <d v="2014-03-18T09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x v="0"/>
    <n v="5"/>
    <x v="1"/>
    <s v="theater/plays"/>
    <n v="8.8500000000000002E-3"/>
    <n v="35.4"/>
    <x v="2"/>
    <s v="plays"/>
    <x v="3264"/>
    <d v="2016-07-19T08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x v="0"/>
    <n v="3"/>
    <x v="1"/>
    <s v="theater/plays"/>
    <n v="3.5E-4"/>
    <n v="2.3333333333333335"/>
    <x v="2"/>
    <s v="plays"/>
    <x v="3265"/>
    <d v="2016-05-04T21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x v="0"/>
    <n v="8"/>
    <x v="1"/>
    <s v="theater/spaces"/>
    <n v="8.0250000000000002E-2"/>
    <n v="200.625"/>
    <x v="2"/>
    <s v="spaces"/>
    <x v="3266"/>
    <d v="2016-10-16T22:00:00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.76535"/>
    <n v="96.997252747252745"/>
    <x v="2"/>
    <s v="spaces"/>
    <x v="3267"/>
    <d v="2015-12-20T22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.0871389999999999"/>
    <n v="92.130423728813554"/>
    <x v="2"/>
    <s v="spaces"/>
    <x v="3268"/>
    <d v="2013-12-29T01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x v="0"/>
    <n v="1"/>
    <x v="1"/>
    <s v="theater/spaces"/>
    <n v="5.0000000000000002E-5"/>
    <n v="1"/>
    <x v="2"/>
    <s v="spaces"/>
    <x v="3269"/>
    <d v="2015-01-09T16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x v="0"/>
    <n v="3"/>
    <x v="1"/>
    <s v="theater/spaces"/>
    <n v="2.8E-3"/>
    <n v="18.666666666666668"/>
    <x v="2"/>
    <s v="spaces"/>
    <x v="3270"/>
    <d v="2014-08-31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x v="0"/>
    <n v="3"/>
    <x v="1"/>
    <s v="theater/spaces"/>
    <n v="2.5000000000000001E-3"/>
    <n v="16.666666666666668"/>
    <x v="2"/>
    <s v="spaces"/>
    <x v="3271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x v="0"/>
    <n v="2"/>
    <x v="1"/>
    <s v="theater/spaces"/>
    <n v="6.2500000000000003E-3"/>
    <n v="62.5"/>
    <x v="2"/>
    <s v="spaces"/>
    <x v="3272"/>
    <d v="2016-12-20T22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x v="0"/>
    <n v="14"/>
    <x v="1"/>
    <s v="theater/spaces"/>
    <n v="3.9750000000000001E-2"/>
    <n v="56.785714285714285"/>
    <x v="2"/>
    <s v="spaces"/>
    <x v="3273"/>
    <d v="2015-05-20T13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x v="0"/>
    <n v="76"/>
    <x v="1"/>
    <s v="theater/spaces"/>
    <n v="0.26640000000000003"/>
    <n v="70.10526315789474"/>
    <x v="2"/>
    <s v="spaces"/>
    <x v="3274"/>
    <d v="2014-10-04T08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.1752499999999999"/>
    <n v="110.35211267605634"/>
    <x v="2"/>
    <s v="plays"/>
    <x v="3275"/>
    <d v="2014-11-06T18:15:5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.0011000000000001"/>
    <n v="168.25210084033614"/>
    <x v="2"/>
    <s v="plays"/>
    <x v="3276"/>
    <d v="2015-03-22T16:35:4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.0786500000000001"/>
    <n v="106.79702970297029"/>
    <x v="2"/>
    <s v="plays"/>
    <x v="3277"/>
    <d v="2014-11-20T01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.006"/>
    <n v="182.90909090909091"/>
    <x v="2"/>
    <s v="plays"/>
    <x v="3278"/>
    <d v="2016-12-28T16:00:3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.0182500000000001"/>
    <n v="177.08695652173913"/>
    <x v="2"/>
    <s v="plays"/>
    <x v="3279"/>
    <d v="2016-09-07T21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x v="0"/>
    <n v="31"/>
    <x v="1"/>
    <s v="theater/plays"/>
    <n v="9.3100000000000002E-2"/>
    <n v="60.064516129032256"/>
    <x v="2"/>
    <s v="plays"/>
    <x v="3280"/>
    <d v="2015-08-18T22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x v="0"/>
    <n v="0"/>
    <x v="1"/>
    <s v="theater/plays"/>
    <n v="0"/>
    <e v="#DIV/0!"/>
    <x v="2"/>
    <s v="plays"/>
    <x v="3281"/>
    <d v="2015-12-17T16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x v="0"/>
    <n v="14"/>
    <x v="1"/>
    <s v="theater/plays"/>
    <n v="2.265E-2"/>
    <n v="32.357142857142854"/>
    <x v="2"/>
    <s v="plays"/>
    <x v="3282"/>
    <d v="2016-09-18T13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x v="0"/>
    <n v="0"/>
    <x v="1"/>
    <s v="theater/plays"/>
    <n v="0"/>
    <e v="#DIV/0!"/>
    <x v="2"/>
    <s v="plays"/>
    <x v="3283"/>
    <d v="2016-12-01T01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x v="0"/>
    <n v="0"/>
    <x v="1"/>
    <s v="theater/plays"/>
    <n v="0"/>
    <e v="#DIV/0!"/>
    <x v="2"/>
    <s v="plays"/>
    <x v="3284"/>
    <d v="2015-12-13T18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x v="0"/>
    <n v="1"/>
    <x v="1"/>
    <s v="theater/plays"/>
    <n v="8.0000000000000004E-4"/>
    <n v="16"/>
    <x v="2"/>
    <s v="plays"/>
    <x v="3285"/>
    <d v="2015-07-14T17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x v="0"/>
    <n v="3"/>
    <x v="1"/>
    <s v="theater/plays"/>
    <n v="2.4500000000000001E-2"/>
    <n v="163.33333333333334"/>
    <x v="2"/>
    <s v="plays"/>
    <x v="3286"/>
    <d v="2016-07-02T11:44:28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x v="0"/>
    <n v="0"/>
    <x v="1"/>
    <s v="theater/plays"/>
    <n v="0"/>
    <e v="#DIV/0!"/>
    <x v="2"/>
    <s v="plays"/>
    <x v="3287"/>
    <d v="2016-12-26T13:18:5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.0395714285714286"/>
    <n v="79.967032967032964"/>
    <x v="6"/>
    <s v="photobooks"/>
    <x v="3288"/>
    <d v="2016-04-09T11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.4483338095238096"/>
    <n v="164.79651993355483"/>
    <x v="0"/>
    <s v="tabletop games"/>
    <x v="3289"/>
    <d v="2014-09-21T13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x v="0"/>
    <n v="36"/>
    <x v="1"/>
    <s v="publishing/children's books"/>
    <n v="7.8809523809523815E-2"/>
    <n v="45.972222222222221"/>
    <x v="7"/>
    <s v="children's books"/>
    <x v="3290"/>
    <d v="2015-06-12T01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.043047619047619"/>
    <n v="81.125925925925927"/>
    <x v="2"/>
    <s v="plays"/>
    <x v="3291"/>
    <d v="2015-06-11T2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.8344090909090909"/>
    <n v="159.51383399209487"/>
    <x v="5"/>
    <s v="television"/>
    <x v="3292"/>
    <d v="2015-02-27T10:37:59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.1131818181818183"/>
    <n v="42.517361111111114"/>
    <x v="5"/>
    <s v="documentary"/>
    <x v="3293"/>
    <d v="2013-02-07T16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x v="0"/>
    <n v="2"/>
    <x v="1"/>
    <s v="technology/web"/>
    <n v="3.1818181818181819E-3"/>
    <n v="35"/>
    <x v="1"/>
    <s v="web"/>
    <x v="3294"/>
    <d v="2014-10-31T20:12:4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.0493636363636363"/>
    <n v="61.562666666666665"/>
    <x v="6"/>
    <s v="photobooks"/>
    <x v="3295"/>
    <d v="2017-02-06T08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.018"/>
    <n v="140.85534591194968"/>
    <x v="4"/>
    <s v="rock"/>
    <x v="3296"/>
    <d v="2013-07-24T08:02:3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.0144545454545455"/>
    <n v="67.835866261398181"/>
    <x v="6"/>
    <s v="photobooks"/>
    <x v="3297"/>
    <d v="2016-03-25T16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x v="0"/>
    <n v="3"/>
    <x v="1"/>
    <s v="photography/places"/>
    <n v="1.3636363636363637E-4"/>
    <n v="1"/>
    <x v="6"/>
    <s v="places"/>
    <x v="3298"/>
    <d v="2015-02-28T14:17:35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x v="0"/>
    <n v="1"/>
    <x v="1"/>
    <s v="technology/web"/>
    <n v="4.5454545454545455E-4"/>
    <n v="10"/>
    <x v="1"/>
    <s v="web"/>
    <x v="3299"/>
    <d v="2015-02-12T14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x v="0"/>
    <n v="33"/>
    <x v="1"/>
    <s v="food/food trucks"/>
    <n v="0.25259090909090909"/>
    <n v="168.39393939393941"/>
    <x v="3"/>
    <s v="food trucks"/>
    <x v="3300"/>
    <d v="2015-04-11T00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x v="0"/>
    <n v="0"/>
    <x v="1"/>
    <s v="food/restaurants"/>
    <n v="0"/>
    <e v="#DIV/0!"/>
    <x v="3"/>
    <s v="restaurants"/>
    <x v="3301"/>
    <d v="2014-11-29T10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.0584090909090909"/>
    <n v="146.44654088050314"/>
    <x v="2"/>
    <s v="spaces"/>
    <x v="3302"/>
    <d v="2014-08-20T14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x v="0"/>
    <n v="2"/>
    <x v="1"/>
    <s v="theater/spaces"/>
    <n v="4.7727272727272731E-3"/>
    <n v="52.5"/>
    <x v="2"/>
    <s v="spaces"/>
    <x v="3303"/>
    <d v="2017-03-02T16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x v="0"/>
    <n v="16"/>
    <x v="1"/>
    <s v="theater/musical"/>
    <n v="4.0045454545454544E-2"/>
    <n v="55.0625"/>
    <x v="2"/>
    <s v="musical"/>
    <x v="3304"/>
    <d v="2015-01-1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.0063392857142857"/>
    <n v="216.75"/>
    <x v="5"/>
    <s v="documentary"/>
    <x v="3305"/>
    <d v="2015-07-23T00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x v="1"/>
    <n v="122"/>
    <x v="1"/>
    <s v="photography/photobooks"/>
    <n v="0.36404444444444445"/>
    <n v="67.139344262295083"/>
    <x v="6"/>
    <s v="photobooks"/>
    <x v="3306"/>
    <d v="2015-10-02T12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x v="0"/>
    <n v="1"/>
    <x v="1"/>
    <s v="theater/musical"/>
    <n v="4.4444444444444447E-5"/>
    <n v="1"/>
    <x v="2"/>
    <s v="musical"/>
    <x v="3307"/>
    <d v="2017-01-13T18:42: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.4132510432681749"/>
    <n v="55.758509532062391"/>
    <x v="1"/>
    <s v="space exploration"/>
    <x v="3308"/>
    <d v="2016-08-22T00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x v="0"/>
    <n v="21"/>
    <x v="1"/>
    <s v="technology/wearables"/>
    <n v="0.26600000000000001"/>
    <n v="291.33333333333331"/>
    <x v="1"/>
    <s v="wearables"/>
    <x v="3309"/>
    <d v="2014-07-23T09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.2032608695652174"/>
    <n v="98.839285714285708"/>
    <x v="6"/>
    <s v="photobooks"/>
    <x v="3310"/>
    <d v="2016-01-19T00:37:2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.0230434782608695"/>
    <n v="189.75806451612902"/>
    <x v="3"/>
    <s v="small batch"/>
    <x v="3311"/>
    <d v="2016-03-24T07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x v="0"/>
    <n v="52"/>
    <x v="1"/>
    <s v="food/food trucks"/>
    <n v="0.26352173913043481"/>
    <n v="116.55769230769231"/>
    <x v="3"/>
    <s v="food trucks"/>
    <x v="3312"/>
    <d v="2015-08-02T16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.1974347826086957"/>
    <n v="85.531055900621112"/>
    <x v="2"/>
    <s v="plays"/>
    <x v="3313"/>
    <d v="2014-08-14T2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.0616782608695652"/>
    <n v="251.7381443298969"/>
    <x v="2"/>
    <s v="plays"/>
    <x v="3314"/>
    <d v="2016-09-30T21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x v="0"/>
    <n v="94"/>
    <x v="1"/>
    <s v="theater/plays"/>
    <n v="0.25698702928870293"/>
    <n v="65.340319148936175"/>
    <x v="2"/>
    <s v="plays"/>
    <x v="3315"/>
    <d v="2016-10-02T03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.1694724999999999"/>
    <n v="89.38643312101911"/>
    <x v="5"/>
    <s v="documentary"/>
    <x v="3316"/>
    <d v="2015-10-16T2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x v="1"/>
    <n v="108"/>
    <x v="1"/>
    <s v="photography/photobooks"/>
    <n v="0.20220833333333332"/>
    <n v="44.935185185185183"/>
    <x v="6"/>
    <s v="photobooks"/>
    <x v="3317"/>
    <d v="2014-10-15T18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.2594166666666666"/>
    <n v="81.252688172043008"/>
    <x v="3"/>
    <s v="small batch"/>
    <x v="3318"/>
    <d v="2015-03-19T09:00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.0485537190082646"/>
    <n v="84.023178807947019"/>
    <x v="5"/>
    <s v="documentary"/>
    <x v="3319"/>
    <d v="2014-11-13T23:1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x v="0"/>
    <n v="5"/>
    <x v="1"/>
    <s v="film &amp; video/animation"/>
    <n v="1.3673469387755101E-2"/>
    <n v="67"/>
    <x v="5"/>
    <s v="animation"/>
    <x v="3320"/>
    <d v="2012-04-10T16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x v="0"/>
    <n v="5"/>
    <x v="1"/>
    <s v="technology/web"/>
    <n v="0.01"/>
    <n v="49"/>
    <x v="1"/>
    <s v="web"/>
    <x v="3321"/>
    <d v="2016-01-16T05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x v="1"/>
    <n v="92"/>
    <x v="1"/>
    <s v="photography/photobooks"/>
    <n v="0.56514285714285717"/>
    <n v="150.5"/>
    <x v="6"/>
    <s v="photobooks"/>
    <x v="3322"/>
    <d v="2014-10-14T12:43:1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.3098000000000001"/>
    <n v="150.89861751152074"/>
    <x v="5"/>
    <s v="television"/>
    <x v="3323"/>
    <d v="2014-05-25T16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x v="0"/>
    <n v="13"/>
    <x v="1"/>
    <s v="film &amp; video/science fiction"/>
    <n v="5.5480000000000002E-2"/>
    <n v="106.69230769230769"/>
    <x v="5"/>
    <s v="science fiction"/>
    <x v="3324"/>
    <d v="2015-06-10T20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x v="0"/>
    <n v="6"/>
    <x v="1"/>
    <s v="film &amp; video/drama"/>
    <n v="1.116E-2"/>
    <n v="46.5"/>
    <x v="5"/>
    <s v="drama"/>
    <x v="3325"/>
    <d v="2014-10-05T03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x v="0"/>
    <n v="0"/>
    <x v="1"/>
    <s v="film &amp; video/drama"/>
    <n v="0"/>
    <e v="#DIV/0!"/>
    <x v="5"/>
    <s v="drama"/>
    <x v="3326"/>
    <d v="2015-07-10T16:08:5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.0259199999999999"/>
    <n v="78.195121951219505"/>
    <x v="5"/>
    <s v="documentary"/>
    <x v="3327"/>
    <d v="2014-02-21T19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.1808107999999999"/>
    <n v="30.654485981308412"/>
    <x v="5"/>
    <s v="documentary"/>
    <x v="3328"/>
    <d v="2012-09-27T16:54:5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.187262"/>
    <n v="230.08953488372092"/>
    <x v="5"/>
    <s v="documentary"/>
    <x v="3329"/>
    <d v="2012-09-07T05:24:4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.0172264"/>
    <n v="85.337785234899329"/>
    <x v="5"/>
    <s v="documentary"/>
    <x v="3330"/>
    <d v="2011-04-24T17:02:1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.01248"/>
    <n v="200.88888888888889"/>
    <x v="5"/>
    <s v="documentary"/>
    <x v="3331"/>
    <d v="2012-08-22T12:32: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.0791200000000001"/>
    <n v="145.04301075268816"/>
    <x v="5"/>
    <s v="documentary"/>
    <x v="3332"/>
    <d v="2016-05-13T07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.1683911999999999"/>
    <n v="59.249046653144013"/>
    <x v="5"/>
    <s v="documentary"/>
    <x v="3333"/>
    <d v="2015-11-13T09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.1476"/>
    <n v="129.81900452488688"/>
    <x v="5"/>
    <s v="documentary"/>
    <x v="3334"/>
    <d v="2016-09-10T21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.2202"/>
    <n v="709.41860465116281"/>
    <x v="5"/>
    <s v="documentary"/>
    <x v="3335"/>
    <d v="2017-01-06T13:05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.0472999999999999"/>
    <n v="104.31274900398407"/>
    <x v="5"/>
    <s v="documentary"/>
    <x v="3336"/>
    <d v="2012-07-29T23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.05982"/>
    <n v="111.79535864978902"/>
    <x v="5"/>
    <s v="documentary"/>
    <x v="3337"/>
    <d v="2014-11-21T09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x v="0"/>
    <n v="6"/>
    <x v="1"/>
    <s v="technology/web"/>
    <n v="4.9199999999999999E-3"/>
    <n v="20.5"/>
    <x v="1"/>
    <s v="web"/>
    <x v="3338"/>
    <d v="2014-11-14T12:16:3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x v="0"/>
    <n v="0"/>
    <x v="1"/>
    <s v="technology/web"/>
    <n v="0"/>
    <e v="#DIV/0!"/>
    <x v="1"/>
    <s v="web"/>
    <x v="3339"/>
    <d v="2015-07-10T12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x v="0"/>
    <n v="2"/>
    <x v="1"/>
    <s v="technology/web"/>
    <n v="4.2399999999999998E-3"/>
    <n v="53"/>
    <x v="1"/>
    <s v="web"/>
    <x v="3340"/>
    <d v="2015-07-26T21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x v="0"/>
    <n v="2"/>
    <x v="1"/>
    <s v="technology/web"/>
    <n v="1.0399999999999999E-3"/>
    <n v="13"/>
    <x v="1"/>
    <s v="web"/>
    <x v="3341"/>
    <d v="2016-04-16T12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x v="0"/>
    <n v="3"/>
    <x v="1"/>
    <s v="technology/web"/>
    <n v="1.044E-2"/>
    <n v="87"/>
    <x v="1"/>
    <s v="web"/>
    <x v="3342"/>
    <d v="2016-07-07T17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x v="0"/>
    <n v="0"/>
    <x v="1"/>
    <s v="technology/web"/>
    <n v="0"/>
    <e v="#DIV/0!"/>
    <x v="1"/>
    <s v="web"/>
    <x v="3343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x v="0"/>
    <n v="39"/>
    <x v="1"/>
    <s v="technology/web"/>
    <n v="0.17380000000000001"/>
    <n v="111.41025641025641"/>
    <x v="1"/>
    <s v="web"/>
    <x v="3344"/>
    <d v="2015-08-15T07:22:0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x v="0"/>
    <n v="1"/>
    <x v="1"/>
    <s v="technology/web"/>
    <n v="8.0000000000000007E-5"/>
    <n v="2"/>
    <x v="1"/>
    <s v="web"/>
    <x v="3345"/>
    <d v="2015-04-11T20:12: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.0580799999999999"/>
    <n v="174.02631578947367"/>
    <x v="1"/>
    <s v="wearables"/>
    <x v="3346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.0011791999999997"/>
    <n v="73.486268364348675"/>
    <x v="1"/>
    <s v="wearables"/>
    <x v="3347"/>
    <d v="2014-10-28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.00528"/>
    <n v="239.35238095238094"/>
    <x v="1"/>
    <s v="wearables"/>
    <x v="3348"/>
    <d v="2014-12-12T18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x v="0"/>
    <n v="1"/>
    <x v="1"/>
    <s v="technology/wearables"/>
    <n v="7.9600000000000001E-3"/>
    <n v="199"/>
    <x v="1"/>
    <s v="wearables"/>
    <x v="3349"/>
    <d v="2016-06-05T06:42: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.3202400000000001"/>
    <n v="215.72549019607843"/>
    <x v="7"/>
    <s v="nonfiction"/>
    <x v="3350"/>
    <d v="2012-04-08T12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x v="0"/>
    <n v="32"/>
    <x v="1"/>
    <s v="music/indie rock"/>
    <n v="9.4412800000000005E-2"/>
    <n v="73.760000000000005"/>
    <x v="4"/>
    <s v="indie rock"/>
    <x v="3351"/>
    <d v="2014-10-05T12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x v="0"/>
    <n v="6"/>
    <x v="1"/>
    <s v="technology/wearables"/>
    <n v="1.192E-2"/>
    <n v="49.666666666666664"/>
    <x v="1"/>
    <s v="wearables"/>
    <x v="3352"/>
    <d v="2016-10-25T21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x v="0"/>
    <n v="2"/>
    <x v="1"/>
    <s v="technology/wearables"/>
    <n v="1.0399999999999999E-3"/>
    <n v="13"/>
    <x v="1"/>
    <s v="wearables"/>
    <x v="3353"/>
    <d v="2014-09-03T12:49:2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x v="0"/>
    <n v="95"/>
    <x v="1"/>
    <s v="technology/wearables"/>
    <n v="0.82208000000000003"/>
    <n v="216.33684210526314"/>
    <x v="1"/>
    <s v="wearables"/>
    <x v="3354"/>
    <d v="2016-02-18T11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x v="0"/>
    <n v="90"/>
    <x v="1"/>
    <s v="technology/wearables"/>
    <n v="0.34527999999999998"/>
    <n v="95.911111111111111"/>
    <x v="1"/>
    <s v="wearables"/>
    <x v="3355"/>
    <d v="2015-12-29T14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x v="0"/>
    <n v="167"/>
    <x v="1"/>
    <s v="games/video games"/>
    <n v="0.29376000000000002"/>
    <n v="43.976047904191617"/>
    <x v="0"/>
    <s v="video games"/>
    <x v="3356"/>
    <d v="2016-01-13T22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x v="0"/>
    <n v="22"/>
    <x v="1"/>
    <s v="games/video games"/>
    <n v="7.2120000000000004E-2"/>
    <n v="81.954545454545453"/>
    <x v="0"/>
    <s v="video games"/>
    <x v="3357"/>
    <d v="2014-04-13T12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x v="0"/>
    <n v="21"/>
    <x v="1"/>
    <s v="games/video games"/>
    <n v="2.93E-2"/>
    <n v="34.88095238095238"/>
    <x v="0"/>
    <s v="video games"/>
    <x v="3358"/>
    <d v="2012-04-13T08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x v="0"/>
    <n v="0"/>
    <x v="1"/>
    <s v="games/video games"/>
    <n v="0"/>
    <e v="#DIV/0!"/>
    <x v="0"/>
    <s v="video games"/>
    <x v="3359"/>
    <d v="2011-10-28T14:56:40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x v="0"/>
    <n v="1"/>
    <x v="1"/>
    <s v="games/mobile games"/>
    <n v="4.0000000000000003E-5"/>
    <n v="1"/>
    <x v="0"/>
    <s v="mobile games"/>
    <x v="3360"/>
    <d v="2014-11-28T22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x v="0"/>
    <n v="39"/>
    <x v="1"/>
    <s v="games/mobile games"/>
    <n v="0.39500000000000002"/>
    <n v="253.2051282051282"/>
    <x v="0"/>
    <s v="mobile games"/>
    <x v="3361"/>
    <d v="2016-04-23T13:40:21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x v="0"/>
    <n v="0"/>
    <x v="1"/>
    <s v="food/food trucks"/>
    <n v="0"/>
    <e v="#DIV/0!"/>
    <x v="3"/>
    <s v="food trucks"/>
    <x v="3362"/>
    <d v="2014-10-19T17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x v="0"/>
    <n v="0"/>
    <x v="1"/>
    <s v="food/food trucks"/>
    <n v="0"/>
    <e v="#DIV/0!"/>
    <x v="3"/>
    <s v="food trucks"/>
    <x v="3363"/>
    <d v="2015-09-06T20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x v="0"/>
    <n v="8"/>
    <x v="1"/>
    <s v="food/food trucks"/>
    <n v="7.5199999999999998E-3"/>
    <n v="23.5"/>
    <x v="3"/>
    <s v="food trucks"/>
    <x v="3364"/>
    <d v="2014-08-14T12:20:0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x v="0"/>
    <n v="2"/>
    <x v="1"/>
    <s v="food/food trucks"/>
    <n v="4.0000000000000001E-3"/>
    <n v="50"/>
    <x v="3"/>
    <s v="food trucks"/>
    <x v="3365"/>
    <d v="2015-05-30T15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x v="0"/>
    <n v="1"/>
    <x v="1"/>
    <s v="food/food trucks"/>
    <n v="1E-3"/>
    <n v="25"/>
    <x v="3"/>
    <s v="food trucks"/>
    <x v="3366"/>
    <d v="2014-11-13T14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x v="0"/>
    <n v="271"/>
    <x v="0"/>
    <s v="photography/photobooks"/>
    <n v="1.99244"/>
    <n v="183.80442804428046"/>
    <x v="6"/>
    <s v="photobooks"/>
    <x v="3367"/>
    <d v="2015-06-27T00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x v="0"/>
    <n v="0"/>
    <x v="1"/>
    <s v="music/world music"/>
    <n v="0"/>
    <e v="#DIV/0!"/>
    <x v="4"/>
    <s v="world music"/>
    <x v="3368"/>
    <d v="2012-08-24T00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.5497535999999998"/>
    <n v="82.963254817987149"/>
    <x v="4"/>
    <s v="rock"/>
    <x v="3369"/>
    <d v="2012-08-30T10:33:45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x v="0"/>
    <n v="16"/>
    <x v="1"/>
    <s v="technology/wearables"/>
    <n v="0.1976"/>
    <n v="308.75"/>
    <x v="1"/>
    <s v="wearables"/>
    <x v="3370"/>
    <d v="2015-12-05T16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x v="0"/>
    <n v="46"/>
    <x v="1"/>
    <s v="technology/wearables"/>
    <n v="0.7036"/>
    <n v="382.39130434782606"/>
    <x v="1"/>
    <s v="wearables"/>
    <x v="3371"/>
    <d v="2016-10-01T08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x v="1"/>
    <n v="17"/>
    <x v="1"/>
    <s v="publishing/translations"/>
    <n v="4.1999999999999997E-3"/>
    <n v="6.1764705882352944"/>
    <x v="7"/>
    <s v="translations"/>
    <x v="3372"/>
    <d v="2014-11-28T11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x v="0"/>
    <n v="2"/>
    <x v="1"/>
    <s v="publishing/translations"/>
    <n v="1.0399999999999999E-3"/>
    <n v="13"/>
    <x v="7"/>
    <s v="translations"/>
    <x v="3373"/>
    <d v="2016-09-20T23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x v="0"/>
    <n v="0"/>
    <x v="1"/>
    <s v="publishing/translations"/>
    <n v="0"/>
    <e v="#DIV/0!"/>
    <x v="7"/>
    <s v="translations"/>
    <x v="3374"/>
    <d v="2017-04-15T09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.3870400000000001"/>
    <n v="103.20238095238095"/>
    <x v="7"/>
    <s v="radio &amp; podcasts"/>
    <x v="3375"/>
    <d v="2013-10-16T07:01:4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.0647599999999999"/>
    <n v="151.24431818181819"/>
    <x v="6"/>
    <s v="photobooks"/>
    <x v="3376"/>
    <d v="2015-09-27T08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x v="0"/>
    <n v="22"/>
    <x v="1"/>
    <s v="publishing/art books"/>
    <n v="0.13639999999999999"/>
    <n v="155"/>
    <x v="7"/>
    <s v="art books"/>
    <x v="3377"/>
    <d v="2014-12-23T19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.0493380000000001"/>
    <n v="118.70339366515837"/>
    <x v="4"/>
    <s v="pop"/>
    <x v="3378"/>
    <d v="2012-05-24T12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x v="0"/>
    <n v="17"/>
    <x v="1"/>
    <s v="music/faith"/>
    <n v="7.868E-2"/>
    <n v="115.70588235294117"/>
    <x v="4"/>
    <s v="faith"/>
    <x v="3379"/>
    <d v="2015-05-01T16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x v="1"/>
    <n v="139"/>
    <x v="1"/>
    <s v="photography/photobooks"/>
    <n v="0.61124000000000001"/>
    <n v="109.93525179856115"/>
    <x v="6"/>
    <s v="photobooks"/>
    <x v="3380"/>
    <d v="2015-08-10T00:59:00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x v="0"/>
    <n v="6"/>
    <x v="1"/>
    <s v="photography/photobooks"/>
    <n v="2.036E-2"/>
    <n v="84.833333333333329"/>
    <x v="6"/>
    <s v="photobooks"/>
    <x v="3381"/>
    <d v="2016-07-25T1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x v="0"/>
    <n v="2"/>
    <x v="1"/>
    <s v="games/mobile games"/>
    <n v="5.0000000000000001E-3"/>
    <n v="62.5"/>
    <x v="0"/>
    <s v="mobile games"/>
    <x v="3382"/>
    <d v="2017-02-28T22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x v="0"/>
    <n v="17"/>
    <x v="1"/>
    <s v="games/mobile games"/>
    <n v="4.8680000000000001E-2"/>
    <n v="71.588235294117652"/>
    <x v="0"/>
    <s v="mobile games"/>
    <x v="3383"/>
    <d v="2015-12-15T01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x v="0"/>
    <n v="4"/>
    <x v="1"/>
    <s v="technology/gadgets"/>
    <n v="1.6800000000000001E-3"/>
    <n v="10.5"/>
    <x v="1"/>
    <s v="gadgets"/>
    <x v="3384"/>
    <d v="2014-09-07T16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x v="0"/>
    <n v="4"/>
    <x v="1"/>
    <s v="technology/gadgets"/>
    <n v="1.7319999999999999E-2"/>
    <n v="108.25"/>
    <x v="1"/>
    <s v="gadgets"/>
    <x v="3385"/>
    <d v="2016-12-29T16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x v="0"/>
    <n v="9"/>
    <x v="1"/>
    <s v="technology/gadgets"/>
    <n v="1.04E-2"/>
    <n v="28.888888888888889"/>
    <x v="1"/>
    <s v="gadgets"/>
    <x v="3386"/>
    <d v="2014-08-12T12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.2510239999999999"/>
    <n v="73.416901408450698"/>
    <x v="1"/>
    <s v="hardware"/>
    <x v="3387"/>
    <d v="2012-03-23T22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.3348307999999998"/>
    <n v="73.503898678414089"/>
    <x v="1"/>
    <s v="hardware"/>
    <x v="3388"/>
    <d v="2014-04-2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.0418799999999999"/>
    <n v="143.21468926553672"/>
    <x v="1"/>
    <s v="hardware"/>
    <x v="3389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.7867599999999999"/>
    <n v="282.71518987341773"/>
    <x v="1"/>
    <s v="hardware"/>
    <x v="3390"/>
    <d v="2014-04-25T19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.964"/>
    <n v="35.997067448680355"/>
    <x v="1"/>
    <s v="hardware"/>
    <x v="3391"/>
    <d v="2014-07-23T09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.0522388"/>
    <n v="346.13118421052633"/>
    <x v="1"/>
    <s v="hardware"/>
    <x v="3392"/>
    <d v="2016-10-20T14:11:5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.3864000000000001"/>
    <n v="40.349243306169967"/>
    <x v="4"/>
    <s v="rock"/>
    <x v="3393"/>
    <d v="2017-01-18T09:16: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.2802667999999999"/>
    <n v="75.133028169014082"/>
    <x v="0"/>
    <s v="tabletop games"/>
    <x v="3394"/>
    <d v="2013-11-30T22:02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.7511200000000002"/>
    <n v="426.93169877408059"/>
    <x v="0"/>
    <s v="tabletop games"/>
    <x v="3395"/>
    <d v="2016-12-02T19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.2024800000000004"/>
    <n v="107.82155688622754"/>
    <x v="0"/>
    <s v="tabletop games"/>
    <x v="3396"/>
    <d v="2017-01-10T15:59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.0591999999999999"/>
    <n v="211.84"/>
    <x v="3"/>
    <s v="small batch"/>
    <x v="3397"/>
    <d v="2014-07-17T08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.06308"/>
    <n v="75.502840909090907"/>
    <x v="3"/>
    <s v="small batch"/>
    <x v="3398"/>
    <d v="2015-02-06T09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.0227200000000001"/>
    <n v="115.69230769230769"/>
    <x v="3"/>
    <s v="small batch"/>
    <x v="3399"/>
    <d v="2014-06-11T07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.9420799999999998"/>
    <n v="66.623188405797094"/>
    <x v="3"/>
    <s v="small batch"/>
    <x v="3400"/>
    <d v="2016-12-19T01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x v="0"/>
    <n v="27"/>
    <x v="1"/>
    <s v="technology/web"/>
    <n v="0.1052"/>
    <n v="97.407407407407405"/>
    <x v="1"/>
    <s v="web"/>
    <x v="3401"/>
    <d v="2015-10-21T06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x v="0"/>
    <n v="0"/>
    <x v="1"/>
    <s v="technology/web"/>
    <n v="0"/>
    <e v="#DIV/0!"/>
    <x v="1"/>
    <s v="web"/>
    <x v="3402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x v="0"/>
    <n v="4"/>
    <x v="1"/>
    <s v="technology/web"/>
    <n v="3.2799999999999999E-3"/>
    <n v="20.5"/>
    <x v="1"/>
    <s v="web"/>
    <x v="3403"/>
    <d v="2014-12-17T22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x v="0"/>
    <n v="6"/>
    <x v="1"/>
    <s v="food/food trucks"/>
    <n v="1.84E-2"/>
    <n v="76.666666666666671"/>
    <x v="3"/>
    <s v="food trucks"/>
    <x v="3404"/>
    <d v="2015-08-18T15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x v="0"/>
    <n v="3"/>
    <x v="1"/>
    <s v="food/food trucks"/>
    <n v="6.0400000000000002E-3"/>
    <n v="50.333333333333336"/>
    <x v="3"/>
    <s v="food trucks"/>
    <x v="3405"/>
    <d v="2015-08-25T11:34:42"/>
  </r>
  <r>
    <n v="2418"/>
    <s v="Mexican food truck"/>
    <s v="I want to start my food truck business."/>
    <n v="25000"/>
    <n v="5"/>
    <x v="1"/>
    <x v="0"/>
    <s v="USD"/>
    <n v="1427225644"/>
    <n v="1422045244"/>
    <x v="0"/>
    <n v="5"/>
    <x v="1"/>
    <s v="food/food trucks"/>
    <n v="2.0000000000000001E-4"/>
    <n v="1"/>
    <x v="3"/>
    <s v="food trucks"/>
    <x v="3406"/>
    <d v="2015-03-24T13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x v="0"/>
    <n v="9"/>
    <x v="1"/>
    <s v="food/food trucks"/>
    <n v="1.24E-2"/>
    <n v="34.444444444444443"/>
    <x v="3"/>
    <s v="food trucks"/>
    <x v="3407"/>
    <d v="2014-10-27T15:25:0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.14534"/>
    <n v="120.30882352941177"/>
    <x v="1"/>
    <s v="space exploration"/>
    <x v="3408"/>
    <d v="2015-08-25T17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x v="1"/>
    <n v="84"/>
    <x v="1"/>
    <s v="technology/makerspaces"/>
    <n v="0.11344"/>
    <n v="33.761904761904759"/>
    <x v="1"/>
    <s v="makerspaces"/>
    <x v="3409"/>
    <d v="2014-12-19T13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x v="1"/>
    <n v="29"/>
    <x v="1"/>
    <s v="technology/makerspaces"/>
    <n v="7.5880000000000003E-2"/>
    <n v="65.41379310344827"/>
    <x v="1"/>
    <s v="makerspaces"/>
    <x v="3410"/>
    <d v="2014-11-10T15:34:4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.1635599999999999"/>
    <n v="95.373770491803285"/>
    <x v="2"/>
    <s v="spaces"/>
    <x v="3411"/>
    <d v="2016-10-14T1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.2010400000000001"/>
    <n v="92.387692307692305"/>
    <x v="2"/>
    <s v="spaces"/>
    <x v="3412"/>
    <d v="2014-12-06T16:57:2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.1812400000000001"/>
    <n v="170.69942196531792"/>
    <x v="2"/>
    <s v="spaces"/>
    <x v="3413"/>
    <d v="2016-11-11T06:10:5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x v="0"/>
    <n v="1"/>
    <x v="1"/>
    <s v="theater/plays"/>
    <n v="4.0000000000000003E-5"/>
    <n v="1"/>
    <x v="2"/>
    <s v="plays"/>
    <x v="3414"/>
    <d v="2015-03-14T14:46:3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.032"/>
    <n v="175.51020408163265"/>
    <x v="2"/>
    <s v="musical"/>
    <x v="3415"/>
    <d v="2015-05-08T21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x v="0"/>
    <n v="1"/>
    <x v="1"/>
    <s v="theater/spaces"/>
    <n v="4.0000000000000003E-5"/>
    <n v="1"/>
    <x v="2"/>
    <s v="spaces"/>
    <x v="3416"/>
    <d v="2015-03-01T17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x v="0"/>
    <n v="13"/>
    <x v="1"/>
    <s v="theater/spaces"/>
    <n v="4.2880000000000001E-2"/>
    <n v="82.461538461538467"/>
    <x v="2"/>
    <s v="spaces"/>
    <x v="3417"/>
    <d v="2016-11-24T11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.00352"/>
    <n v="115.08256880733946"/>
    <x v="2"/>
    <s v="spaces"/>
    <x v="3418"/>
    <d v="2016-08-24T00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.1040080000000001"/>
    <n v="104.15169811320754"/>
    <x v="2"/>
    <s v="spaces"/>
    <x v="3419"/>
    <d v="2016-10-12T18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.19756"/>
    <n v="233.8984375"/>
    <x v="2"/>
    <s v="spaces"/>
    <x v="3420"/>
    <d v="2014-11-26T08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.13104"/>
    <n v="50.764811490125673"/>
    <x v="2"/>
    <s v="spaces"/>
    <x v="3421"/>
    <d v="2014-11-04T23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.0878684000000001"/>
    <n v="88.588631921824103"/>
    <x v="2"/>
    <s v="spaces"/>
    <x v="3422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.26732"/>
    <n v="96.300911854103347"/>
    <x v="2"/>
    <s v="spaces"/>
    <x v="3423"/>
    <d v="2013-08-16T05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x v="0"/>
    <n v="0"/>
    <x v="1"/>
    <s v="theater/spaces"/>
    <n v="0"/>
    <e v="#DIV/0!"/>
    <x v="2"/>
    <s v="spaces"/>
    <x v="3424"/>
    <d v="2014-09-29T09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x v="0"/>
    <n v="2"/>
    <x v="1"/>
    <s v="theater/spaces"/>
    <n v="4.0000000000000002E-4"/>
    <n v="5"/>
    <x v="2"/>
    <s v="spaces"/>
    <x v="3425"/>
    <d v="2014-07-29T19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x v="0"/>
    <n v="3"/>
    <x v="1"/>
    <s v="theater/spaces"/>
    <n v="8.8000000000000003E-4"/>
    <n v="7.333333333333333"/>
    <x v="2"/>
    <s v="spaces"/>
    <x v="3426"/>
    <d v="2016-03-10T07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x v="0"/>
    <n v="9"/>
    <x v="1"/>
    <s v="theater/spaces"/>
    <n v="2.4400000000000002E-2"/>
    <n v="67.777777777777771"/>
    <x v="2"/>
    <s v="spaces"/>
    <x v="3427"/>
    <d v="2015-09-29T15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x v="0"/>
    <n v="45"/>
    <x v="1"/>
    <s v="theater/spaces"/>
    <n v="0.23416000000000001"/>
    <n v="130.0888888888889"/>
    <x v="2"/>
    <s v="spaces"/>
    <x v="3428"/>
    <d v="2016-07-08T19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x v="0"/>
    <n v="1"/>
    <x v="1"/>
    <s v="theater/spaces"/>
    <n v="4.0000000000000002E-4"/>
    <n v="10"/>
    <x v="2"/>
    <s v="spaces"/>
    <x v="3429"/>
    <d v="2017-02-18T18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x v="0"/>
    <n v="17"/>
    <x v="1"/>
    <s v="theater/spaces"/>
    <n v="4.1599999999999998E-2"/>
    <n v="61.176470588235297"/>
    <x v="2"/>
    <s v="spaces"/>
    <x v="3430"/>
    <d v="2016-03-27T17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e v="#DIV/0!"/>
    <x v="2"/>
    <s v="plays"/>
    <x v="3431"/>
    <d v="2017-03-27T17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.01552"/>
    <n v="119.1924882629108"/>
    <x v="2"/>
    <s v="plays"/>
    <x v="3432"/>
    <d v="2014-11-05T12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x v="0"/>
    <n v="1"/>
    <x v="1"/>
    <s v="theater/musical"/>
    <n v="4.0000000000000003E-5"/>
    <n v="1"/>
    <x v="2"/>
    <s v="musical"/>
    <x v="3433"/>
    <d v="2016-10-07T09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x v="0"/>
    <n v="0"/>
    <x v="1"/>
    <s v="theater/musical"/>
    <n v="0"/>
    <e v="#DIV/0!"/>
    <x v="2"/>
    <s v="musical"/>
    <x v="3434"/>
    <d v="2015-11-16T22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x v="0"/>
    <n v="14"/>
    <x v="1"/>
    <s v="theater/musical"/>
    <n v="4.9639999999999997E-2"/>
    <n v="88.642857142857139"/>
    <x v="2"/>
    <s v="musical"/>
    <x v="3435"/>
    <d v="2016-12-08T10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x v="0"/>
    <n v="0"/>
    <x v="1"/>
    <s v="theater/plays"/>
    <n v="0"/>
    <e v="#DIV/0!"/>
    <x v="2"/>
    <s v="plays"/>
    <x v="3436"/>
    <d v="2014-07-14T09:37:4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x v="0"/>
    <n v="0"/>
    <x v="1"/>
    <s v="film &amp; video/drama"/>
    <n v="0"/>
    <e v="#DIV/0!"/>
    <x v="5"/>
    <s v="drama"/>
    <x v="3437"/>
    <d v="2016-12-30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.0138461538461538"/>
    <n v="201.22137404580153"/>
    <x v="5"/>
    <s v="documentary"/>
    <x v="3438"/>
    <d v="2014-04-20T10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x v="0"/>
    <n v="18"/>
    <x v="1"/>
    <s v="games/video games"/>
    <n v="2.6076923076923077E-2"/>
    <n v="37.666666666666664"/>
    <x v="0"/>
    <s v="video games"/>
    <x v="3439"/>
    <d v="2016-05-14T07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x v="0"/>
    <n v="8"/>
    <x v="1"/>
    <s v="photography/photobooks"/>
    <n v="6.565384615384616E-2"/>
    <n v="213.375"/>
    <x v="6"/>
    <s v="photobooks"/>
    <x v="3440"/>
    <d v="2015-03-31T19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x v="0"/>
    <n v="1"/>
    <x v="1"/>
    <s v="theater/plays"/>
    <n v="9.6153846153846159E-4"/>
    <n v="25"/>
    <x v="2"/>
    <s v="plays"/>
    <x v="3441"/>
    <d v="2015-10-26T12:58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.026"/>
    <n v="148.57377049180329"/>
    <x v="6"/>
    <s v="photobooks"/>
    <x v="3442"/>
    <d v="2016-07-14T13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x v="0"/>
    <n v="114"/>
    <x v="1"/>
    <s v="theater/spaces"/>
    <n v="0.25030188679245285"/>
    <n v="58.184210526315788"/>
    <x v="2"/>
    <s v="spaces"/>
    <x v="3443"/>
    <d v="2014-08-27T21:00: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.5034814814814814"/>
    <n v="97.816867469879512"/>
    <x v="5"/>
    <s v="documentary"/>
    <x v="3444"/>
    <d v="2012-10-11T18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x v="0"/>
    <n v="30"/>
    <x v="1"/>
    <s v="music/jazz"/>
    <n v="0.21037037037037037"/>
    <n v="189.33333333333334"/>
    <x v="4"/>
    <s v="jazz"/>
    <x v="3445"/>
    <d v="2014-10-01T06:43:1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x v="0"/>
    <n v="0"/>
    <x v="1"/>
    <s v="technology/web"/>
    <n v="0"/>
    <e v="#DIV/0!"/>
    <x v="1"/>
    <s v="web"/>
    <x v="3446"/>
    <d v="2015-10-17T08:52:5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.7029262962962963"/>
    <n v="67.417903225806455"/>
    <x v="1"/>
    <s v="hardware"/>
    <x v="3447"/>
    <d v="2013-04-22T06:59: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x v="0"/>
    <n v="12"/>
    <x v="1"/>
    <s v="technology/wearables"/>
    <n v="5.0509090909090906E-2"/>
    <n v="115.75"/>
    <x v="1"/>
    <s v="wearables"/>
    <x v="3448"/>
    <d v="2015-11-04T21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.1822050359712231"/>
    <n v="65.8623246492986"/>
    <x v="4"/>
    <s v="metal"/>
    <x v="3449"/>
    <d v="2016-12-27T23:05: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x v="0"/>
    <n v="0"/>
    <x v="1"/>
    <s v="film &amp; video/drama"/>
    <n v="0"/>
    <e v="#DIV/0!"/>
    <x v="5"/>
    <s v="drama"/>
    <x v="3450"/>
    <d v="2015-07-09T15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x v="1"/>
    <n v="81"/>
    <x v="1"/>
    <s v="photography/photobooks"/>
    <n v="0.38735714285714284"/>
    <n v="133.90123456790124"/>
    <x v="6"/>
    <s v="photobooks"/>
    <x v="3451"/>
    <d v="2016-10-14T10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x v="1"/>
    <n v="96"/>
    <x v="1"/>
    <s v="photography/photobooks"/>
    <n v="0.41407142857142859"/>
    <n v="120.77083333333333"/>
    <x v="6"/>
    <s v="photobooks"/>
    <x v="3452"/>
    <d v="2017-02-11T10:20:3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x v="0"/>
    <n v="236"/>
    <x v="1"/>
    <s v="games/video games"/>
    <n v="0.28842857142857142"/>
    <n v="34.220338983050844"/>
    <x v="0"/>
    <s v="video games"/>
    <x v="3453"/>
    <d v="2015-03-12T05:07:4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.026"/>
    <n v="148.08247422680412"/>
    <x v="0"/>
    <s v="tabletop games"/>
    <x v="3454"/>
    <d v="2017-03-11T19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x v="0"/>
    <n v="9"/>
    <x v="1"/>
    <s v="food/food trucks"/>
    <n v="7.1785714285714283E-3"/>
    <n v="22.333333333333332"/>
    <x v="3"/>
    <s v="food trucks"/>
    <x v="3455"/>
    <d v="2016-03-05T13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x v="0"/>
    <n v="1"/>
    <x v="1"/>
    <s v="theater/plays"/>
    <n v="2.5000000000000001E-4"/>
    <n v="7"/>
    <x v="2"/>
    <s v="plays"/>
    <x v="3456"/>
    <d v="2016-07-08T17:25:5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.0024604569420035"/>
    <n v="320.44943820224717"/>
    <x v="5"/>
    <s v="television"/>
    <x v="3457"/>
    <d v="2016-05-12T21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.0446206037108834"/>
    <n v="109.33695652173913"/>
    <x v="1"/>
    <s v="wearables"/>
    <x v="3458"/>
    <d v="2015-07-26T12:00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x v="0"/>
    <n v="2"/>
    <x v="1"/>
    <s v="film &amp; video/drama"/>
    <n v="8.6206896551724137E-3"/>
    <n v="125"/>
    <x v="5"/>
    <s v="drama"/>
    <x v="3459"/>
    <d v="2015-05-31T03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x v="0"/>
    <n v="17"/>
    <x v="1"/>
    <s v="technology/wearables"/>
    <n v="3.8206896551724136E-2"/>
    <n v="65.17647058823529"/>
    <x v="1"/>
    <s v="wearables"/>
    <x v="3460"/>
    <d v="2016-05-21T03:02:1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.6529333333333334"/>
    <n v="59.961305925030231"/>
    <x v="5"/>
    <s v="television"/>
    <x v="3461"/>
    <d v="2014-07-15T21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.0632110000000001"/>
    <n v="93.264122807017543"/>
    <x v="5"/>
    <s v="television"/>
    <x v="3462"/>
    <d v="2014-09-17T07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.0558333333333334"/>
    <n v="72.482837528604122"/>
    <x v="5"/>
    <s v="documentary"/>
    <x v="3463"/>
    <d v="2013-06-06T07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.9114"/>
    <n v="83.345930232558146"/>
    <x v="5"/>
    <s v="documentary"/>
    <x v="3464"/>
    <d v="2011-06-17T19:14:2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.0468"/>
    <n v="109.42160278745645"/>
    <x v="5"/>
    <s v="documentary"/>
    <x v="3465"/>
    <d v="2014-01-02T02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.0080333333333333"/>
    <n v="95.699367088607602"/>
    <x v="5"/>
    <s v="documentary"/>
    <x v="3466"/>
    <d v="2013-12-11T10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.0202863333333334"/>
    <n v="58.413339694656486"/>
    <x v="5"/>
    <s v="documentary"/>
    <x v="3467"/>
    <d v="2014-11-13T21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.0105"/>
    <n v="125.78838174273859"/>
    <x v="5"/>
    <s v="documentary"/>
    <x v="3468"/>
    <d v="2013-12-21T23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x v="0"/>
    <n v="1"/>
    <x v="1"/>
    <s v="film &amp; video/animation"/>
    <n v="1.6666666666666666E-4"/>
    <n v="5"/>
    <x v="5"/>
    <s v="animation"/>
    <x v="3469"/>
    <d v="2013-03-23T06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x v="0"/>
    <n v="14"/>
    <x v="1"/>
    <s v="film &amp; video/animation"/>
    <n v="2.87E-2"/>
    <n v="61.5"/>
    <x v="5"/>
    <s v="animation"/>
    <x v="3470"/>
    <d v="2014-09-17T10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x v="0"/>
    <n v="21"/>
    <x v="1"/>
    <s v="film &amp; video/animation"/>
    <n v="6.0999999999999999E-2"/>
    <n v="87.142857142857139"/>
    <x v="5"/>
    <s v="animation"/>
    <x v="3471"/>
    <d v="2012-10-10T10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x v="0"/>
    <n v="0"/>
    <x v="1"/>
    <s v="film &amp; video/animation"/>
    <n v="0"/>
    <e v="#DIV/0!"/>
    <x v="5"/>
    <s v="animation"/>
    <x v="3472"/>
    <d v="2015-05-20T11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x v="0"/>
    <n v="7"/>
    <x v="1"/>
    <s v="technology/web"/>
    <n v="9.0833333333333335E-2"/>
    <n v="389.28571428571428"/>
    <x v="1"/>
    <s v="web"/>
    <x v="3473"/>
    <d v="2015-04-16T12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x v="0"/>
    <n v="1"/>
    <x v="1"/>
    <s v="technology/web"/>
    <n v="0.01"/>
    <n v="300"/>
    <x v="1"/>
    <s v="web"/>
    <x v="3474"/>
    <d v="2014-08-25T11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x v="0"/>
    <n v="15"/>
    <x v="1"/>
    <s v="technology/wearables"/>
    <n v="0.39426666666666665"/>
    <n v="788.5333333333333"/>
    <x v="1"/>
    <s v="wearables"/>
    <x v="3475"/>
    <d v="2015-01-13T22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x v="0"/>
    <n v="3"/>
    <x v="1"/>
    <s v="music/jazz"/>
    <n v="3.0000000000000001E-3"/>
    <n v="30"/>
    <x v="4"/>
    <s v="jazz"/>
    <x v="3476"/>
    <d v="2014-08-30T09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x v="0"/>
    <n v="24"/>
    <x v="1"/>
    <s v="music/jazz"/>
    <n v="6.6066666666666662E-2"/>
    <n v="82.583333333333329"/>
    <x v="4"/>
    <s v="jazz"/>
    <x v="3477"/>
    <d v="2012-05-04T21:20:19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x v="0"/>
    <n v="11"/>
    <x v="1"/>
    <s v="technology/wearables"/>
    <n v="0.46666666666666667"/>
    <n v="1272.7272727272727"/>
    <x v="1"/>
    <s v="wearables"/>
    <x v="3478"/>
    <d v="2017-02-09T01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x v="0"/>
    <n v="23"/>
    <x v="1"/>
    <s v="technology/wearables"/>
    <n v="6.2933333333333327E-2"/>
    <n v="82.086956521739125"/>
    <x v="1"/>
    <s v="wearables"/>
    <x v="3479"/>
    <d v="2015-12-31T17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x v="0"/>
    <n v="76"/>
    <x v="1"/>
    <s v="technology/wearables"/>
    <n v="0.44319999999999998"/>
    <n v="174.94736842105263"/>
    <x v="1"/>
    <s v="wearables"/>
    <x v="3480"/>
    <d v="2016-12-14T09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x v="0"/>
    <n v="4"/>
    <x v="1"/>
    <s v="games/video games"/>
    <n v="1.5E-3"/>
    <n v="11.25"/>
    <x v="0"/>
    <s v="video games"/>
    <x v="3481"/>
    <d v="2016-04-10T01:54:24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x v="0"/>
    <n v="9"/>
    <x v="1"/>
    <s v="games/video games"/>
    <n v="3.4200000000000001E-2"/>
    <n v="114"/>
    <x v="0"/>
    <s v="video games"/>
    <x v="3482"/>
    <d v="2016-03-14T09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x v="0"/>
    <n v="19"/>
    <x v="1"/>
    <s v="food/food trucks"/>
    <n v="3.85E-2"/>
    <n v="60.789473684210527"/>
    <x v="3"/>
    <s v="food trucks"/>
    <x v="3483"/>
    <d v="2015-03-27T20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.0015333333333332"/>
    <n v="118.2007874015748"/>
    <x v="4"/>
    <s v="rock"/>
    <x v="3484"/>
    <d v="2014-09-06T09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.1796376666666666"/>
    <n v="98.030831024930734"/>
    <x v="4"/>
    <s v="rock"/>
    <x v="3485"/>
    <d v="2012-02-12T16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x v="0"/>
    <n v="86"/>
    <x v="1"/>
    <s v="technology/wearables"/>
    <n v="0.25976666666666665"/>
    <n v="90.616279069767444"/>
    <x v="1"/>
    <s v="wearables"/>
    <x v="3486"/>
    <d v="2016-07-21T11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x v="0"/>
    <n v="15"/>
    <x v="1"/>
    <s v="technology/wearables"/>
    <n v="3.3033333333333331E-2"/>
    <n v="66.066666666666663"/>
    <x v="1"/>
    <s v="wearables"/>
    <x v="3487"/>
    <d v="2015-08-02T13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x v="0"/>
    <n v="1"/>
    <x v="1"/>
    <s v="publishing/translations"/>
    <n v="3.3333333333333335E-3"/>
    <n v="100"/>
    <x v="7"/>
    <s v="translations"/>
    <x v="3488"/>
    <d v="2016-01-01T02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.5641449999999999"/>
    <n v="52.622732513451197"/>
    <x v="7"/>
    <s v="radio &amp; podcasts"/>
    <x v="3489"/>
    <d v="2012-03-21T21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.1131"/>
    <n v="90.495934959349597"/>
    <x v="7"/>
    <s v="radio &amp; podcasts"/>
    <x v="3490"/>
    <d v="2011-12-22T21:00:0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x v="0"/>
    <n v="59"/>
    <x v="1"/>
    <s v="publishing/art books"/>
    <n v="0.21249999999999999"/>
    <n v="108.05084745762711"/>
    <x v="7"/>
    <s v="art books"/>
    <x v="3491"/>
    <d v="2016-07-27T16:00:00"/>
  </r>
  <r>
    <n v="1569"/>
    <s v="to be removed (Canceled)"/>
    <s v="to be removed"/>
    <n v="30000"/>
    <n v="0"/>
    <x v="2"/>
    <x v="0"/>
    <s v="USD"/>
    <n v="1369498714"/>
    <n v="1366906714"/>
    <x v="0"/>
    <n v="0"/>
    <x v="1"/>
    <s v="publishing/art books"/>
    <n v="0"/>
    <e v="#DIV/0!"/>
    <x v="7"/>
    <s v="art books"/>
    <x v="3492"/>
    <d v="2013-05-25T10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0.33473333333333333"/>
    <n v="264.26315789473682"/>
    <x v="4"/>
    <s v="faith"/>
    <x v="3493"/>
    <d v="2017-04-02T19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x v="1"/>
    <n v="19"/>
    <x v="1"/>
    <s v="photography/photobooks"/>
    <n v="6.2566666666666673E-2"/>
    <n v="98.78947368421052"/>
    <x v="6"/>
    <s v="photobooks"/>
    <x v="3494"/>
    <d v="2015-01-19T12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x v="1"/>
    <n v="152"/>
    <x v="1"/>
    <s v="photography/photobooks"/>
    <n v="0.39743333333333336"/>
    <n v="78.440789473684205"/>
    <x v="6"/>
    <s v="photobooks"/>
    <x v="3495"/>
    <d v="2016-07-02T08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x v="0"/>
    <n v="4"/>
    <x v="1"/>
    <s v="technology/gadgets"/>
    <n v="2.8333333333333335E-3"/>
    <n v="21.25"/>
    <x v="1"/>
    <s v="gadgets"/>
    <x v="3496"/>
    <d v="2014-05-23T08:05: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.6750470000000002"/>
    <n v="76.138500000000008"/>
    <x v="1"/>
    <s v="hardware"/>
    <x v="3497"/>
    <d v="2012-10-26T20:21:5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.236801"/>
    <n v="194.26193717277485"/>
    <x v="1"/>
    <s v="hardware"/>
    <x v="3498"/>
    <d v="2013-10-15T21:59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.2005299999999997"/>
    <n v="55.276856649395505"/>
    <x v="1"/>
    <s v="hardware"/>
    <x v="3499"/>
    <d v="2016-08-18T17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.137822333333332"/>
    <n v="88.601680840609291"/>
    <x v="1"/>
    <s v="hardware"/>
    <x v="3500"/>
    <d v="2013-03-24T22:08: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.3166833333333334"/>
    <n v="46.580778301886795"/>
    <x v="1"/>
    <s v="hardware"/>
    <x v="3501"/>
    <d v="2014-05-09T14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.4345666666666668"/>
    <n v="114.76533333333333"/>
    <x v="1"/>
    <s v="hardware"/>
    <x v="3502"/>
    <d v="2016-01-31T15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x v="0"/>
    <n v="56"/>
    <x v="1"/>
    <s v="games/video games"/>
    <n v="5.4199999999999998E-2"/>
    <n v="29.035714285714285"/>
    <x v="0"/>
    <s v="video games"/>
    <x v="3503"/>
    <d v="2016-11-03T12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x v="0"/>
    <n v="4"/>
    <x v="1"/>
    <s v="games/video games"/>
    <n v="1.6666666666666668E-3"/>
    <n v="12.5"/>
    <x v="0"/>
    <s v="video games"/>
    <x v="3504"/>
    <d v="2014-03-15T12:58:2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.5103109999999997"/>
    <n v="65.891300230946882"/>
    <x v="0"/>
    <s v="tabletop games"/>
    <x v="3505"/>
    <d v="2015-02-28T08:00: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.0507333333333333"/>
    <n v="109.45138888888889"/>
    <x v="4"/>
    <s v="rock"/>
    <x v="3506"/>
    <d v="2014-03-26T13:10:3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x v="0"/>
    <n v="0"/>
    <x v="1"/>
    <s v="technology/web"/>
    <n v="0"/>
    <e v="#DIV/0!"/>
    <x v="1"/>
    <s v="web"/>
    <x v="3507"/>
    <d v="2015-10-04T18:23:36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x v="0"/>
    <n v="0"/>
    <x v="1"/>
    <s v="technology/web"/>
    <n v="0"/>
    <e v="#DIV/0!"/>
    <x v="1"/>
    <s v="web"/>
    <x v="3508"/>
    <d v="2015-01-10T14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.0225"/>
    <n v="108.77659574468085"/>
    <x v="3"/>
    <s v="small batch"/>
    <x v="3509"/>
    <d v="2016-03-23T08:18:05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x v="0"/>
    <n v="0"/>
    <x v="1"/>
    <s v="food/food trucks"/>
    <n v="0"/>
    <e v="#DIV/0!"/>
    <x v="3"/>
    <s v="food trucks"/>
    <x v="3510"/>
    <d v="2015-04-12T20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x v="0"/>
    <n v="1"/>
    <x v="1"/>
    <s v="food/food trucks"/>
    <n v="1.6666666666666668E-3"/>
    <n v="50"/>
    <x v="3"/>
    <s v="food trucks"/>
    <x v="3511"/>
    <d v="2014-07-05T17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x v="0"/>
    <n v="1"/>
    <x v="1"/>
    <s v="food/food trucks"/>
    <n v="1.6666666666666668E-3"/>
    <n v="50"/>
    <x v="3"/>
    <s v="food trucks"/>
    <x v="3512"/>
    <d v="2014-10-05T13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x v="0"/>
    <n v="59"/>
    <x v="1"/>
    <s v="technology/space exploration"/>
    <n v="0.18737933333333334"/>
    <n v="95.277627118644077"/>
    <x v="1"/>
    <s v="space exploration"/>
    <x v="3513"/>
    <d v="2016-08-02T19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x v="0"/>
    <n v="0"/>
    <x v="1"/>
    <s v="food/food trucks"/>
    <n v="0"/>
    <e v="#DIV/0!"/>
    <x v="3"/>
    <s v="food trucks"/>
    <x v="3514"/>
    <d v="2014-09-30T17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x v="0"/>
    <n v="1"/>
    <x v="1"/>
    <s v="food/food trucks"/>
    <n v="3.3333333333333335E-5"/>
    <n v="1"/>
    <x v="3"/>
    <s v="food trucks"/>
    <x v="3515"/>
    <d v="2014-09-25T21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.0430333333333333"/>
    <n v="845.70270270270271"/>
    <x v="1"/>
    <s v="hardware"/>
    <x v="3516"/>
    <d v="2014-10-17T22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.4606080000000001"/>
    <n v="161.88210526315791"/>
    <x v="1"/>
    <s v="hardware"/>
    <x v="3517"/>
    <d v="2014-01-15T1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x v="0"/>
    <n v="0"/>
    <x v="1"/>
    <s v="theater/plays"/>
    <n v="0"/>
    <e v="#DIV/0!"/>
    <x v="2"/>
    <s v="plays"/>
    <x v="3518"/>
    <d v="2014-10-17T22:59:0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x v="0"/>
    <n v="1"/>
    <x v="1"/>
    <s v="theater/plays"/>
    <n v="3.3333333333333335E-5"/>
    <n v="1"/>
    <x v="2"/>
    <s v="plays"/>
    <x v="3519"/>
    <d v="2015-06-12T14:11: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.0967666666666667"/>
    <n v="94.548850574712645"/>
    <x v="2"/>
    <s v="spaces"/>
    <x v="3520"/>
    <d v="2014-11-17T22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3.3333333333333332E-4"/>
    <n v="10"/>
    <x v="2"/>
    <s v="plays"/>
    <x v="3521"/>
    <d v="2017-04-21T01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x v="0"/>
    <n v="3"/>
    <x v="1"/>
    <s v="theater/musical"/>
    <n v="3.6666666666666666E-3"/>
    <n v="36.666666666666664"/>
    <x v="2"/>
    <s v="musical"/>
    <x v="3522"/>
    <d v="2015-02-16T04:11:1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.0203333333333333"/>
    <n v="141.71296296296296"/>
    <x v="2"/>
    <s v="plays"/>
    <x v="3523"/>
    <d v="2017-01-09T23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.0297033333333332"/>
    <n v="297.02980769230766"/>
    <x v="2"/>
    <s v="plays"/>
    <x v="3524"/>
    <d v="2014-10-04T08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x v="1"/>
    <n v="28"/>
    <x v="1"/>
    <s v="theater/plays"/>
    <n v="7.0433333333333334E-2"/>
    <n v="75.464285714285708"/>
    <x v="2"/>
    <s v="plays"/>
    <x v="3525"/>
    <d v="2015-06-11T12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x v="0"/>
    <n v="0"/>
    <x v="1"/>
    <s v="theater/musical"/>
    <n v="0"/>
    <e v="#DIV/0!"/>
    <x v="2"/>
    <s v="musical"/>
    <x v="3526"/>
    <d v="2016-09-03T04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x v="0"/>
    <n v="0"/>
    <x v="1"/>
    <s v="theater/musical"/>
    <n v="0"/>
    <e v="#DIV/0!"/>
    <x v="2"/>
    <s v="musical"/>
    <x v="3527"/>
    <d v="2016-01-31T17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x v="0"/>
    <n v="0"/>
    <x v="1"/>
    <s v="theater/plays"/>
    <n v="0"/>
    <e v="#DIV/0!"/>
    <x v="2"/>
    <s v="plays"/>
    <x v="3528"/>
    <d v="2014-09-07T01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x v="0"/>
    <n v="7"/>
    <x v="1"/>
    <s v="theater/plays"/>
    <n v="4.0833333333333333E-2"/>
    <n v="175"/>
    <x v="2"/>
    <s v="plays"/>
    <x v="3529"/>
    <d v="2016-07-16T22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x v="0"/>
    <n v="1"/>
    <x v="1"/>
    <s v="theater/plays"/>
    <n v="6.666666666666667E-5"/>
    <n v="2"/>
    <x v="2"/>
    <s v="plays"/>
    <x v="3530"/>
    <d v="2016-02-16T12:33:07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x v="0"/>
    <n v="1"/>
    <x v="1"/>
    <s v="theater/plays"/>
    <n v="2.6666666666666668E-2"/>
    <n v="800"/>
    <x v="2"/>
    <s v="plays"/>
    <x v="3531"/>
    <d v="2016-12-18T18:45:50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x v="0"/>
    <n v="7"/>
    <x v="1"/>
    <s v="photography/people"/>
    <n v="7.6129032258064515E-3"/>
    <n v="33.714285714285715"/>
    <x v="6"/>
    <s v="people"/>
    <x v="3532"/>
    <d v="2014-11-13T06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.026467741935484"/>
    <n v="134.26371308016877"/>
    <x v="2"/>
    <s v="plays"/>
    <x v="3533"/>
    <d v="2016-04-28T22:39:4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.03840625"/>
    <n v="96.877551020408163"/>
    <x v="7"/>
    <s v="radio &amp; podcasts"/>
    <x v="3534"/>
    <d v="2015-04-09T16:58:54"/>
  </r>
  <r>
    <n v="2680"/>
    <s v="iHeart Pillow"/>
    <s v="iHeartPillow, Connecting loved ones"/>
    <n v="32000"/>
    <n v="276"/>
    <x v="1"/>
    <x v="8"/>
    <s v="EUR"/>
    <n v="1459915491"/>
    <n v="1457327091"/>
    <x v="0"/>
    <n v="4"/>
    <x v="1"/>
    <s v="technology/makerspaces"/>
    <n v="8.6250000000000007E-3"/>
    <n v="69"/>
    <x v="1"/>
    <s v="makerspaces"/>
    <x v="3535"/>
    <d v="2016-04-05T22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.0534805315203954"/>
    <n v="83.967068965517228"/>
    <x v="4"/>
    <s v="rock"/>
    <x v="3536"/>
    <d v="2014-04-11T08:15:4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x v="1"/>
    <n v="124"/>
    <x v="1"/>
    <s v="photography/photobooks"/>
    <n v="0.65101538461538466"/>
    <n v="170.62903225806451"/>
    <x v="6"/>
    <s v="photobooks"/>
    <x v="3537"/>
    <d v="2014-10-24T17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.26239013671875"/>
    <n v="118.6144"/>
    <x v="1"/>
    <s v="hardware"/>
    <x v="3538"/>
    <d v="2012-11-29T17:54:5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x v="1"/>
    <n v="15"/>
    <x v="1"/>
    <s v="photography/photobooks"/>
    <n v="4.9575757575757579E-2"/>
    <n v="109.06666666666666"/>
    <x v="6"/>
    <s v="photobooks"/>
    <x v="3539"/>
    <d v="2015-02-05T10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x v="0"/>
    <n v="16"/>
    <x v="1"/>
    <s v="photography/people"/>
    <n v="4.2999999999999997E-2"/>
    <n v="88.6875"/>
    <x v="6"/>
    <s v="people"/>
    <x v="3540"/>
    <d v="2016-09-02T01:00:00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x v="0"/>
    <n v="0"/>
    <x v="1"/>
    <s v="technology/web"/>
    <n v="0"/>
    <e v="#DIV/0!"/>
    <x v="1"/>
    <s v="web"/>
    <x v="3541"/>
    <d v="2017-01-10T02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x v="0"/>
    <n v="6"/>
    <x v="1"/>
    <s v="theater/plays"/>
    <n v="6.9696969696969702E-2"/>
    <n v="383.33333333333331"/>
    <x v="2"/>
    <s v="plays"/>
    <x v="3542"/>
    <d v="2016-12-25T18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.0208358208955224"/>
    <n v="119.99298245614035"/>
    <x v="5"/>
    <s v="documentary"/>
    <x v="3543"/>
    <d v="2015-05-31T20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1"/>
    <n v="964"/>
    <x v="0"/>
    <s v="film &amp; video/documentary"/>
    <n v="1.2734117647058822"/>
    <n v="44.912863070539416"/>
    <x v="5"/>
    <s v="documentary"/>
    <x v="3544"/>
    <d v="2016-04-07T16:09: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.0880768571428572"/>
    <n v="66.346149825783982"/>
    <x v="5"/>
    <s v="television"/>
    <x v="3545"/>
    <d v="2015-09-15T13:3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x v="0"/>
    <n v="15"/>
    <x v="1"/>
    <s v="film &amp; video/science fiction"/>
    <n v="5.0999999999999997E-2"/>
    <n v="119"/>
    <x v="5"/>
    <s v="science fiction"/>
    <x v="3546"/>
    <d v="2014-08-02T20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.0672648571428571"/>
    <n v="66.70405357142856"/>
    <x v="5"/>
    <s v="documentary"/>
    <x v="3547"/>
    <d v="2016-05-19T09:02:42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x v="1"/>
    <n v="337"/>
    <x v="0"/>
    <s v="film &amp; video/documentary"/>
    <n v="1.0266285714285714"/>
    <n v="106.62314540059347"/>
    <x v="5"/>
    <s v="documentary"/>
    <x v="3548"/>
    <d v="2016-11-08T05:43: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.0182857142857142"/>
    <n v="104.82352941176471"/>
    <x v="5"/>
    <s v="documentary"/>
    <x v="3549"/>
    <d v="2013-05-16T21:59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.2502285714285715"/>
    <n v="146.34782608695653"/>
    <x v="5"/>
    <s v="documentary"/>
    <x v="3550"/>
    <d v="2017-03-08T15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.1625714285714286"/>
    <n v="246.60606060606059"/>
    <x v="5"/>
    <s v="documentary"/>
    <x v="3551"/>
    <d v="2014-12-01T02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.1107699999999998"/>
    <n v="109.82189265536722"/>
    <x v="5"/>
    <s v="documentary"/>
    <x v="3552"/>
    <d v="2014-11-22T19:01:4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.0309142857142857"/>
    <n v="133.14391143911439"/>
    <x v="5"/>
    <s v="documentary"/>
    <x v="3553"/>
    <d v="2014-02-05T17:04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.2682285714285715"/>
    <n v="1644"/>
    <x v="1"/>
    <s v="wearables"/>
    <x v="3554"/>
    <d v="2014-10-14T10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x v="0"/>
    <n v="3"/>
    <x v="1"/>
    <s v="technology/wearables"/>
    <n v="8.5142857142857138E-3"/>
    <n v="99.333333333333329"/>
    <x v="1"/>
    <s v="wearables"/>
    <x v="3555"/>
    <d v="2016-10-31T15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x v="0"/>
    <n v="9"/>
    <x v="1"/>
    <s v="technology/wearables"/>
    <n v="1.0771428571428571E-2"/>
    <n v="41.888888888888886"/>
    <x v="1"/>
    <s v="wearables"/>
    <x v="3556"/>
    <d v="2016-10-17T09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x v="0"/>
    <n v="96"/>
    <x v="1"/>
    <s v="technology/wearables"/>
    <n v="0.82817600000000002"/>
    <n v="301.93916666666667"/>
    <x v="1"/>
    <s v="wearables"/>
    <x v="3557"/>
    <d v="2016-06-20T12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x v="0"/>
    <n v="23"/>
    <x v="1"/>
    <s v="games/mobile games"/>
    <n v="1.6714285714285713E-2"/>
    <n v="25.434782608695652"/>
    <x v="0"/>
    <s v="mobile games"/>
    <x v="3558"/>
    <d v="2014-11-14T15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x v="0"/>
    <n v="4"/>
    <x v="1"/>
    <s v="games/mobile games"/>
    <n v="3.5714285714285713E-3"/>
    <n v="31.25"/>
    <x v="0"/>
    <s v="mobile games"/>
    <x v="3559"/>
    <d v="2017-01-21T15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x v="0"/>
    <n v="4"/>
    <x v="1"/>
    <s v="technology/wearables"/>
    <n v="3.0285714285714286E-3"/>
    <n v="26.5"/>
    <x v="1"/>
    <s v="wearables"/>
    <x v="3560"/>
    <d v="2015-05-21T09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x v="0"/>
    <n v="50"/>
    <x v="1"/>
    <s v="technology/wearables"/>
    <n v="0.22494285714285714"/>
    <n v="157.46"/>
    <x v="1"/>
    <s v="wearables"/>
    <x v="3561"/>
    <d v="2016-07-01T22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.3482571428571428"/>
    <n v="53.991990846681922"/>
    <x v="6"/>
    <s v="photobooks"/>
    <x v="3562"/>
    <d v="2015-10-23T12:24:55"/>
  </r>
  <r>
    <n v="1718"/>
    <s v="The Prodigal Son"/>
    <s v="A melody for the galaxy."/>
    <n v="35000"/>
    <n v="75"/>
    <x v="1"/>
    <x v="0"/>
    <s v="USD"/>
    <n v="1463201940"/>
    <n v="1459435149"/>
    <x v="0"/>
    <n v="2"/>
    <x v="1"/>
    <s v="music/faith"/>
    <n v="2.142857142857143E-3"/>
    <n v="37.5"/>
    <x v="4"/>
    <s v="faith"/>
    <x v="3563"/>
    <d v="2016-05-1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x v="1"/>
    <n v="76"/>
    <x v="1"/>
    <s v="photography/photobooks"/>
    <n v="0.15491428571428573"/>
    <n v="71.34210526315789"/>
    <x v="6"/>
    <s v="photobooks"/>
    <x v="3564"/>
    <d v="2016-02-21T07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x v="0"/>
    <n v="38"/>
    <x v="1"/>
    <s v="technology/gadgets"/>
    <n v="0.14111428571428572"/>
    <n v="129.97368421052633"/>
    <x v="1"/>
    <s v="gadgets"/>
    <x v="3565"/>
    <d v="2014-10-23T04:17:59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x v="1"/>
    <n v="682"/>
    <x v="0"/>
    <s v="technology/hardware"/>
    <n v="1.9847237142857144"/>
    <n v="101.85532258064516"/>
    <x v="1"/>
    <s v="hardware"/>
    <x v="3566"/>
    <d v="2013-10-16T08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.1359142857142857"/>
    <n v="64.020933977455712"/>
    <x v="1"/>
    <s v="hardware"/>
    <x v="3567"/>
    <d v="2014-05-02T06:30:1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.2609431428571432"/>
    <n v="54.883162444113267"/>
    <x v="3"/>
    <s v="small batch"/>
    <x v="3568"/>
    <d v="2014-08-26T16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.0242285714285715"/>
    <n v="219.92638036809817"/>
    <x v="3"/>
    <s v="small batch"/>
    <x v="3569"/>
    <d v="2015-12-24T18:00:0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x v="0"/>
    <n v="1"/>
    <x v="1"/>
    <s v="technology/web"/>
    <n v="7.1428571428571429E-4"/>
    <n v="25"/>
    <x v="1"/>
    <s v="web"/>
    <x v="3570"/>
    <d v="2015-01-10T11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x v="0"/>
    <n v="1"/>
    <x v="1"/>
    <s v="food/food trucks"/>
    <n v="2.8571428571428571E-5"/>
    <n v="1"/>
    <x v="3"/>
    <s v="food trucks"/>
    <x v="3571"/>
    <d v="2015-03-12T11:49: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.0084571428571429"/>
    <n v="271.50769230769231"/>
    <x v="3"/>
    <s v="small batch"/>
    <x v="3572"/>
    <d v="2017-03-10T22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x v="0"/>
    <n v="0"/>
    <x v="1"/>
    <s v="food/restaurants"/>
    <n v="0"/>
    <e v="#DIV/0!"/>
    <x v="3"/>
    <s v="restaurants"/>
    <x v="3573"/>
    <d v="2014-11-14T19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x v="0"/>
    <n v="0"/>
    <x v="1"/>
    <s v="food/food trucks"/>
    <n v="0"/>
    <e v="#DIV/0!"/>
    <x v="3"/>
    <s v="food trucks"/>
    <x v="3574"/>
    <d v="2014-08-21T17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x v="0"/>
    <n v="27"/>
    <x v="1"/>
    <s v="food/food trucks"/>
    <n v="0.23588571428571428"/>
    <n v="305.77777777777777"/>
    <x v="3"/>
    <s v="food trucks"/>
    <x v="3575"/>
    <d v="2014-08-07T09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.038011142857143"/>
    <n v="157.29347633136095"/>
    <x v="1"/>
    <s v="space exploration"/>
    <x v="3576"/>
    <d v="2012-07-14T23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x v="1"/>
    <n v="171"/>
    <x v="1"/>
    <s v="technology/makerspaces"/>
    <n v="0.62839999999999996"/>
    <n v="128.61988304093566"/>
    <x v="1"/>
    <s v="makerspaces"/>
    <x v="3577"/>
    <d v="2016-07-04T22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x v="0"/>
    <n v="1"/>
    <x v="1"/>
    <s v="food/food trucks"/>
    <n v="2.8571428571428571E-5"/>
    <n v="1"/>
    <x v="3"/>
    <s v="food trucks"/>
    <x v="3578"/>
    <d v="2016-07-30T17:04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.1229714285714285"/>
    <n v="149.44486692015209"/>
    <x v="2"/>
    <s v="spaces"/>
    <x v="3579"/>
    <d v="2014-10-16T00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x v="0"/>
    <n v="3"/>
    <x v="1"/>
    <s v="theater/plays"/>
    <n v="2E-3"/>
    <n v="23.333333333333332"/>
    <x v="2"/>
    <s v="plays"/>
    <x v="3580"/>
    <d v="2015-05-29T09:34: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.7194285714285715"/>
    <n v="153.5204081632653"/>
    <x v="2"/>
    <s v="spaces"/>
    <x v="3581"/>
    <d v="2015-05-26T15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.6022808571428573"/>
    <n v="60.300892473118282"/>
    <x v="2"/>
    <s v="plays"/>
    <x v="3582"/>
    <d v="2014-11-26T01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.0035142857142858"/>
    <n v="262.11194029850748"/>
    <x v="2"/>
    <s v="plays"/>
    <x v="3583"/>
    <d v="2015-09-09T21:59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.0078754285714286"/>
    <n v="131.13620817843866"/>
    <x v="2"/>
    <s v="plays"/>
    <x v="3584"/>
    <d v="2015-09-28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.1440928571428572"/>
    <n v="119.17633928571429"/>
    <x v="2"/>
    <s v="plays"/>
    <x v="3585"/>
    <d v="2016-05-13T21:59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x v="0"/>
    <n v="24"/>
    <x v="1"/>
    <s v="games/video games"/>
    <n v="1.7098591549295775E-2"/>
    <n v="25.291666666666668"/>
    <x v="0"/>
    <s v="video games"/>
    <x v="3586"/>
    <d v="2013-09-14T07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.1263736263736264"/>
    <n v="109.04255319148936"/>
    <x v="5"/>
    <s v="documentary"/>
    <x v="3587"/>
    <d v="2014-12-21T10:45:04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x v="0"/>
    <n v="0"/>
    <x v="1"/>
    <s v="publishing/translations"/>
    <n v="0"/>
    <e v="#DIV/0!"/>
    <x v="7"/>
    <s v="translations"/>
    <x v="3588"/>
    <d v="2015-12-02T11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x v="0"/>
    <n v="8"/>
    <x v="1"/>
    <s v="technology/web"/>
    <n v="1.2513513513513513E-2"/>
    <n v="57.875"/>
    <x v="1"/>
    <s v="web"/>
    <x v="3589"/>
    <d v="2015-01-15T13:2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.0681333333333334"/>
    <n v="170.44680851063831"/>
    <x v="6"/>
    <s v="photobooks"/>
    <x v="3590"/>
    <d v="2016-06-06T22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x v="0"/>
    <n v="125"/>
    <x v="1"/>
    <s v="film &amp; video/animation"/>
    <n v="0.21906971229845085"/>
    <n v="66.520080000000007"/>
    <x v="5"/>
    <s v="animation"/>
    <x v="3591"/>
    <d v="2013-05-17T06:08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.013157894736842"/>
    <n v="287.31343283582089"/>
    <x v="5"/>
    <s v="documentary"/>
    <x v="3592"/>
    <d v="2012-05-20T13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.1398947368421051"/>
    <n v="144.69039145907473"/>
    <x v="5"/>
    <s v="documentary"/>
    <x v="3593"/>
    <d v="2015-08-15T00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x v="0"/>
    <n v="1"/>
    <x v="1"/>
    <s v="publishing/fiction"/>
    <n v="2.631578947368421E-4"/>
    <n v="10"/>
    <x v="7"/>
    <s v="fiction"/>
    <x v="3594"/>
    <d v="2016-01-30T13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x v="0"/>
    <n v="15"/>
    <x v="1"/>
    <s v="theater/plays"/>
    <n v="0.19736842105263158"/>
    <n v="500"/>
    <x v="2"/>
    <s v="plays"/>
    <x v="3595"/>
    <d v="2017-02-20T12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x v="1"/>
    <n v="60"/>
    <x v="1"/>
    <s v="technology/makerspaces"/>
    <n v="6.4158609339642042E-2"/>
    <n v="41.583333333333336"/>
    <x v="1"/>
    <s v="makerspaces"/>
    <x v="3596"/>
    <d v="2014-07-28T18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x v="0"/>
    <n v="1"/>
    <x v="1"/>
    <s v="film &amp; video/animation"/>
    <n v="6.4102564102564103E-4"/>
    <n v="25"/>
    <x v="5"/>
    <s v="animation"/>
    <x v="3597"/>
    <d v="2011-11-13T10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x v="0"/>
    <n v="4"/>
    <x v="1"/>
    <s v="technology/wearables"/>
    <n v="4.0000000000000001E-3"/>
    <n v="39"/>
    <x v="1"/>
    <s v="wearables"/>
    <x v="3598"/>
    <d v="2015-01-16T04:30:4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x v="0"/>
    <n v="3"/>
    <x v="1"/>
    <s v="publishing/children's books"/>
    <n v="2.2842639593908631E-3"/>
    <n v="30"/>
    <x v="7"/>
    <s v="children's books"/>
    <x v="3599"/>
    <d v="2013-05-24T07:54:44"/>
  </r>
  <r>
    <n v="185"/>
    <s v="BLANK Short Movie"/>
    <s v="Love has no boundaries!"/>
    <n v="40000"/>
    <n v="2200"/>
    <x v="1"/>
    <x v="5"/>
    <s v="NOK"/>
    <n v="1471557139"/>
    <n v="1468965139"/>
    <x v="0"/>
    <n v="10"/>
    <x v="1"/>
    <s v="film &amp; video/drama"/>
    <n v="5.5E-2"/>
    <n v="220"/>
    <x v="5"/>
    <s v="drama"/>
    <x v="3600"/>
    <d v="2016-08-18T15:52: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.0462615"/>
    <n v="55.066394736842106"/>
    <x v="5"/>
    <s v="documentary"/>
    <x v="3601"/>
    <d v="2012-01-21T11:4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.0660499999999999"/>
    <n v="97.356164383561648"/>
    <x v="5"/>
    <s v="documentary"/>
    <x v="3602"/>
    <d v="2016-06-17T07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.252275"/>
    <n v="188.31203007518798"/>
    <x v="5"/>
    <s v="documentary"/>
    <x v="3603"/>
    <d v="2016-04-07T08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.1159049999999999"/>
    <n v="117.77361477572559"/>
    <x v="5"/>
    <s v="documentary"/>
    <x v="3604"/>
    <d v="2015-11-14T06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x v="0"/>
    <n v="12"/>
    <x v="1"/>
    <s v="film &amp; video/animation"/>
    <n v="1.0749999999999999E-2"/>
    <n v="35.833333333333336"/>
    <x v="5"/>
    <s v="animation"/>
    <x v="3605"/>
    <d v="2014-09-11T00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x v="0"/>
    <n v="140"/>
    <x v="1"/>
    <s v="film &amp; video/animation"/>
    <n v="0.19409999999999999"/>
    <n v="55.457142857142856"/>
    <x v="5"/>
    <s v="animation"/>
    <x v="3606"/>
    <d v="2013-08-09T06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.1916249999999999"/>
    <n v="151.31746031746033"/>
    <x v="1"/>
    <s v="wearables"/>
    <x v="3607"/>
    <d v="2015-08-13T07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x v="0"/>
    <n v="369"/>
    <x v="1"/>
    <s v="technology/wearables"/>
    <n v="0.22092500000000001"/>
    <n v="23.948509485094849"/>
    <x v="1"/>
    <s v="wearables"/>
    <x v="3608"/>
    <d v="2014-09-13T07:56:4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x v="0"/>
    <n v="0"/>
    <x v="1"/>
    <s v="journalism/audio"/>
    <n v="0"/>
    <e v="#DIV/0!"/>
    <x v="8"/>
    <s v="audio"/>
    <x v="3609"/>
    <d v="2015-03-25T18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x v="0"/>
    <n v="4"/>
    <x v="1"/>
    <s v="games/video games"/>
    <n v="1.325E-3"/>
    <n v="13.25"/>
    <x v="0"/>
    <s v="video games"/>
    <x v="3610"/>
    <d v="2016-03-30T09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x v="0"/>
    <n v="0"/>
    <x v="1"/>
    <s v="games/mobile games"/>
    <n v="0"/>
    <e v="#DIV/0!"/>
    <x v="0"/>
    <s v="mobile games"/>
    <x v="3611"/>
    <d v="2015-12-24T15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x v="0"/>
    <n v="104"/>
    <x v="1"/>
    <s v="technology/wearables"/>
    <n v="0.39627499999999999"/>
    <n v="152.41346153846155"/>
    <x v="1"/>
    <s v="wearables"/>
    <x v="3612"/>
    <d v="2017-03-12T21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x v="0"/>
    <n v="122"/>
    <x v="1"/>
    <s v="technology/wearables"/>
    <n v="0.31114999999999998"/>
    <n v="102.01639344262296"/>
    <x v="1"/>
    <s v="wearables"/>
    <x v="3613"/>
    <d v="2016-03-03T11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x v="0"/>
    <n v="135"/>
    <x v="1"/>
    <s v="technology/wearables"/>
    <n v="0.15325"/>
    <n v="45.407407407407405"/>
    <x v="1"/>
    <s v="wearables"/>
    <x v="3614"/>
    <d v="2015-01-10T19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x v="0"/>
    <n v="0"/>
    <x v="1"/>
    <s v="publishing/translations"/>
    <n v="0"/>
    <e v="#DIV/0!"/>
    <x v="7"/>
    <s v="translations"/>
    <x v="3615"/>
    <d v="2015-07-20T12:43: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.1508"/>
    <n v="76.72"/>
    <x v="7"/>
    <s v="radio &amp; podcasts"/>
    <x v="3616"/>
    <d v="2012-03-25T12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x v="1"/>
    <n v="22"/>
    <x v="1"/>
    <s v="photography/photobooks"/>
    <n v="2.7025E-2"/>
    <n v="49.136363636363633"/>
    <x v="6"/>
    <s v="photobooks"/>
    <x v="3617"/>
    <d v="2015-01-13T13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x v="1"/>
    <n v="185"/>
    <x v="1"/>
    <s v="photography/photobooks"/>
    <n v="0.236925"/>
    <n v="51.227027027027027"/>
    <x v="6"/>
    <s v="photobooks"/>
    <x v="3618"/>
    <d v="2015-05-21T16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.8805550000000002"/>
    <n v="176.200223588597"/>
    <x v="1"/>
    <s v="hardware"/>
    <x v="3619"/>
    <d v="2014-05-01T08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.8490975000000001"/>
    <n v="108.96848314606741"/>
    <x v="1"/>
    <s v="hardware"/>
    <x v="3620"/>
    <d v="2016-09-22T11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.99215125"/>
    <n v="51.212114395886893"/>
    <x v="1"/>
    <s v="hardware"/>
    <x v="3621"/>
    <d v="2013-12-25T02:00:2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.3289249999999999"/>
    <n v="81.654377880184327"/>
    <x v="0"/>
    <s v="tabletop games"/>
    <x v="3622"/>
    <d v="2015-11-14T07:2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.0577749999999999"/>
    <n v="104.99007444168734"/>
    <x v="3"/>
    <s v="small batch"/>
    <x v="3623"/>
    <d v="2016-10-30T09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x v="0"/>
    <n v="2"/>
    <x v="1"/>
    <s v="technology/web"/>
    <n v="2.5000000000000001E-3"/>
    <n v="50"/>
    <x v="1"/>
    <s v="web"/>
    <x v="3624"/>
    <d v="2015-04-14T10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x v="0"/>
    <n v="0"/>
    <x v="1"/>
    <s v="food/food trucks"/>
    <n v="0"/>
    <e v="#DIV/0!"/>
    <x v="3"/>
    <s v="food trucks"/>
    <x v="3625"/>
    <d v="2014-07-31T18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x v="1"/>
    <n v="66"/>
    <x v="1"/>
    <s v="technology/makerspaces"/>
    <n v="0.27579999999999999"/>
    <n v="167.15151515151516"/>
    <x v="1"/>
    <s v="makerspaces"/>
    <x v="3626"/>
    <d v="2014-10-29T16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x v="0"/>
    <n v="3"/>
    <x v="1"/>
    <s v="technology/makerspaces"/>
    <n v="3.3E-3"/>
    <n v="44"/>
    <x v="1"/>
    <s v="makerspaces"/>
    <x v="3627"/>
    <d v="2015-02-27T18:01:3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x v="0"/>
    <n v="45"/>
    <x v="1"/>
    <s v="theater/spaces"/>
    <n v="1.0375000000000001"/>
    <n v="922.22222222222217"/>
    <x v="2"/>
    <s v="spaces"/>
    <x v="3628"/>
    <d v="2017-03-22T09:33:5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x v="0"/>
    <n v="113"/>
    <x v="0"/>
    <s v="technology/hardware"/>
    <n v="1.445425"/>
    <n v="511.65486725663715"/>
    <x v="1"/>
    <s v="hardware"/>
    <x v="3629"/>
    <d v="2017-03-01T11:52: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.12815"/>
    <n v="162.90974729241879"/>
    <x v="2"/>
    <s v="spaces"/>
    <x v="3630"/>
    <d v="2014-11-15T16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.3144"/>
    <n v="164.3"/>
    <x v="2"/>
    <s v="spaces"/>
    <x v="3631"/>
    <d v="2015-03-20T09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x v="0"/>
    <n v="29"/>
    <x v="1"/>
    <s v="theater/spaces"/>
    <n v="0.197625"/>
    <n v="272.58620689655174"/>
    <x v="2"/>
    <s v="spaces"/>
    <x v="3632"/>
    <d v="2015-05-11T13:32:3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.003825"/>
    <n v="550.04109589041093"/>
    <x v="2"/>
    <s v="plays"/>
    <x v="3633"/>
    <d v="2014-10-05T01:00:4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.2796000000000001"/>
    <n v="186.80291970802921"/>
    <x v="2"/>
    <s v="plays"/>
    <x v="3634"/>
    <d v="2015-03-01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x v="1"/>
    <n v="12"/>
    <x v="1"/>
    <s v="theater/plays"/>
    <n v="2.1049999999999999E-2"/>
    <n v="70.166666666666671"/>
    <x v="2"/>
    <s v="plays"/>
    <x v="3635"/>
    <d v="2015-10-01T09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x v="0"/>
    <n v="144"/>
    <x v="0"/>
    <s v="music/rock"/>
    <n v="1.1864285714285714"/>
    <n v="346.04166666666669"/>
    <x v="4"/>
    <s v="rock"/>
    <x v="3636"/>
    <d v="2015-01-07T10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.9859528571428569"/>
    <n v="577.27593103448271"/>
    <x v="1"/>
    <s v="hardware"/>
    <x v="3637"/>
    <d v="2012-05-23T13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x v="0"/>
    <n v="4"/>
    <x v="1"/>
    <s v="games/video games"/>
    <n v="2.0238095238095236E-3"/>
    <n v="21.25"/>
    <x v="0"/>
    <s v="video games"/>
    <x v="3638"/>
    <d v="2014-08-15T20:04:23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x v="0"/>
    <n v="1"/>
    <x v="1"/>
    <s v="technology/gadgets"/>
    <n v="2.3529411764705883E-4"/>
    <n v="10"/>
    <x v="1"/>
    <s v="gadgets"/>
    <x v="3639"/>
    <d v="2014-08-08T18:48:54"/>
  </r>
  <r>
    <n v="2507"/>
    <s v="Help Cafe Talavera get a New Kitchen!"/>
    <s v="Unique dishes for a unique city!."/>
    <n v="42850"/>
    <n v="0"/>
    <x v="1"/>
    <x v="0"/>
    <s v="USD"/>
    <n v="1431308704"/>
    <n v="1428716704"/>
    <x v="0"/>
    <n v="0"/>
    <x v="1"/>
    <s v="food/restaurants"/>
    <n v="0"/>
    <e v="#DIV/0!"/>
    <x v="3"/>
    <s v="restaurants"/>
    <x v="3640"/>
    <d v="2015-05-10T19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.3896574712643677"/>
    <n v="133.7391592920354"/>
    <x v="6"/>
    <s v="photobooks"/>
    <x v="3641"/>
    <d v="2014-10-17T13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.2299154545454545"/>
    <n v="190.55028169014085"/>
    <x v="5"/>
    <s v="television"/>
    <x v="3642"/>
    <d v="2015-12-19T14:01: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.0842485875706214"/>
    <n v="149.46417445482865"/>
    <x v="7"/>
    <s v="radio &amp; podcasts"/>
    <x v="3643"/>
    <d v="2013-02-15T08:21:4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.0118888888888888"/>
    <n v="254.38547486033519"/>
    <x v="5"/>
    <s v="documentary"/>
    <x v="3644"/>
    <d v="2010-02-22T16:00:00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x v="0"/>
    <n v="0"/>
    <x v="1"/>
    <s v="technology/web"/>
    <n v="0"/>
    <e v="#DIV/0!"/>
    <x v="1"/>
    <s v="web"/>
    <x v="3645"/>
    <d v="2016-01-09T08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x v="0"/>
    <n v="1"/>
    <x v="1"/>
    <s v="music/jazz"/>
    <n v="1.1111111111111111E-3"/>
    <n v="50"/>
    <x v="4"/>
    <s v="jazz"/>
    <x v="3646"/>
    <d v="2014-01-06T18:39:5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x v="0"/>
    <n v="400"/>
    <x v="1"/>
    <s v="technology/wearables"/>
    <n v="0.47333333333333333"/>
    <n v="53.25"/>
    <x v="1"/>
    <s v="wearables"/>
    <x v="3647"/>
    <d v="2015-02-04T17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x v="0"/>
    <n v="147"/>
    <x v="1"/>
    <s v="games/video games"/>
    <n v="0.14182977777777778"/>
    <n v="43.41727891156463"/>
    <x v="0"/>
    <s v="video games"/>
    <x v="3648"/>
    <d v="2014-04-24T13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x v="0"/>
    <n v="8"/>
    <x v="1"/>
    <s v="games/mobile games"/>
    <n v="4.1333333333333335E-3"/>
    <n v="23.25"/>
    <x v="0"/>
    <s v="mobile games"/>
    <x v="3649"/>
    <d v="2015-12-16T22:38:4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.4514"/>
    <n v="88.26081081081081"/>
    <x v="6"/>
    <s v="photobooks"/>
    <x v="3650"/>
    <d v="2016-05-01T21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x v="0"/>
    <n v="6"/>
    <x v="1"/>
    <s v="games/video games"/>
    <n v="2.6222222222222224E-3"/>
    <n v="19.666666666666668"/>
    <x v="0"/>
    <s v="video games"/>
    <x v="3651"/>
    <d v="2016-06-29T14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x v="0"/>
    <n v="2"/>
    <x v="1"/>
    <s v="food/food trucks"/>
    <n v="2.6666666666666666E-3"/>
    <n v="60"/>
    <x v="3"/>
    <s v="food trucks"/>
    <x v="3652"/>
    <d v="2015-04-23T15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x v="0"/>
    <n v="4"/>
    <x v="1"/>
    <s v="theater/plays"/>
    <n v="4.1111111111111114E-3"/>
    <n v="46.25"/>
    <x v="2"/>
    <s v="plays"/>
    <x v="3653"/>
    <d v="2014-12-05T11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.0244597777777777"/>
    <n v="231.66175879396985"/>
    <x v="2"/>
    <s v="musical"/>
    <x v="3654"/>
    <d v="2014-09-11T08:01: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x v="1"/>
    <n v="113"/>
    <x v="1"/>
    <s v="photography/photobooks"/>
    <n v="0.20449632511889321"/>
    <n v="83.716814159292042"/>
    <x v="6"/>
    <s v="photobooks"/>
    <x v="3655"/>
    <d v="2016-10-10T08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.1440638297872341"/>
    <n v="234.80786026200875"/>
    <x v="7"/>
    <s v="nonfiction"/>
    <x v="3656"/>
    <d v="2014-12-03T18:3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x v="0"/>
    <n v="41"/>
    <x v="1"/>
    <s v="technology/wearables"/>
    <n v="3.5520833333333335E-2"/>
    <n v="41.585365853658537"/>
    <x v="1"/>
    <s v="wearables"/>
    <x v="3657"/>
    <d v="2015-05-29T10:17:1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x v="0"/>
    <n v="26"/>
    <x v="1"/>
    <s v="technology/gadgets"/>
    <n v="1.3270833333333334E-2"/>
    <n v="24.5"/>
    <x v="1"/>
    <s v="gadgets"/>
    <x v="3658"/>
    <d v="2014-10-08T06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.0051866666666669"/>
    <n v="51.3054157782516"/>
    <x v="1"/>
    <s v="hardware"/>
    <x v="3659"/>
    <d v="2011-04-21T22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.0090416666666666"/>
    <n v="526.45652173913038"/>
    <x v="4"/>
    <s v="indie rock"/>
    <x v="3660"/>
    <d v="2012-10-02T12:40:0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x v="0"/>
    <n v="4"/>
    <x v="1"/>
    <s v="technology/wearables"/>
    <n v="2.1649484536082476E-3"/>
    <n v="26.25"/>
    <x v="1"/>
    <s v="wearables"/>
    <x v="3661"/>
    <d v="2016-02-14T10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x v="0"/>
    <n v="27"/>
    <x v="1"/>
    <s v="theater/spaces"/>
    <n v="3.608004104669061E-2"/>
    <n v="65.111111111111114"/>
    <x v="2"/>
    <s v="spaces"/>
    <x v="3662"/>
    <d v="2016-02-07T18:17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x v="0"/>
    <n v="196"/>
    <x v="1"/>
    <s v="technology/wearables"/>
    <n v="0.39942857142857141"/>
    <n v="99.857142857142861"/>
    <x v="1"/>
    <s v="wearables"/>
    <x v="3663"/>
    <d v="2016-11-18T09:43:32"/>
  </r>
  <r>
    <n v="2659"/>
    <s v="test (Canceled)"/>
    <s v="test"/>
    <n v="49000"/>
    <n v="1333"/>
    <x v="2"/>
    <x v="0"/>
    <s v="USD"/>
    <n v="1429321210"/>
    <n v="1426729210"/>
    <x v="0"/>
    <n v="10"/>
    <x v="1"/>
    <s v="technology/space exploration"/>
    <n v="2.720408163265306E-2"/>
    <n v="133.30000000000001"/>
    <x v="1"/>
    <s v="space exploration"/>
    <x v="3664"/>
    <d v="2015-04-17T19:40:1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x v="0"/>
    <n v="2"/>
    <x v="1"/>
    <s v="film &amp; video/science fiction"/>
    <n v="8.0000000000000004E-4"/>
    <n v="20"/>
    <x v="5"/>
    <s v="science fiction"/>
    <x v="3665"/>
    <d v="2016-02-27T00:45:36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x v="0"/>
    <n v="10"/>
    <x v="1"/>
    <s v="film &amp; video/science fiction"/>
    <n v="7.1799999999999998E-3"/>
    <n v="35.9"/>
    <x v="5"/>
    <s v="science fiction"/>
    <x v="3666"/>
    <d v="2014-12-02T09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x v="0"/>
    <n v="1"/>
    <x v="1"/>
    <s v="film &amp; video/drama"/>
    <n v="1E-4"/>
    <n v="5"/>
    <x v="5"/>
    <s v="drama"/>
    <x v="3667"/>
    <d v="2014-07-02T10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x v="0"/>
    <n v="1"/>
    <x v="1"/>
    <s v="film &amp; video/drama"/>
    <n v="2.0000000000000002E-5"/>
    <n v="1"/>
    <x v="5"/>
    <s v="drama"/>
    <x v="3668"/>
    <d v="2016-08-11T22:20:14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x v="0"/>
    <n v="0"/>
    <x v="1"/>
    <s v="film &amp; video/drama"/>
    <n v="0"/>
    <e v="#DIV/0!"/>
    <x v="5"/>
    <s v="drama"/>
    <x v="3669"/>
    <d v="2014-12-16T02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x v="0"/>
    <n v="1"/>
    <x v="1"/>
    <s v="film &amp; video/drama"/>
    <n v="4.0000000000000002E-4"/>
    <n v="20"/>
    <x v="5"/>
    <s v="drama"/>
    <x v="3670"/>
    <d v="2015-08-16T08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x v="0"/>
    <n v="84"/>
    <x v="1"/>
    <s v="film &amp; video/drama"/>
    <n v="0.55698440000000005"/>
    <n v="331.53833333333336"/>
    <x v="5"/>
    <s v="drama"/>
    <x v="3671"/>
    <d v="2015-04-22T16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x v="0"/>
    <n v="76"/>
    <x v="1"/>
    <s v="film &amp; video/drama"/>
    <n v="0.17630000000000001"/>
    <n v="115.98684210526316"/>
    <x v="5"/>
    <s v="drama"/>
    <x v="3672"/>
    <d v="2016-04-01T00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x v="0"/>
    <n v="3"/>
    <x v="1"/>
    <s v="film &amp; video/drama"/>
    <n v="7.1999999999999998E-3"/>
    <n v="120"/>
    <x v="5"/>
    <s v="drama"/>
    <x v="3673"/>
    <d v="2015-08-20T14:06:00"/>
  </r>
  <r>
    <n v="221"/>
    <s v="Archetypes"/>
    <s v="Film about Schizophrenia with Surreal Twists!"/>
    <n v="50000"/>
    <n v="0"/>
    <x v="1"/>
    <x v="0"/>
    <s v="USD"/>
    <n v="1427569564"/>
    <n v="1422389164"/>
    <x v="0"/>
    <n v="0"/>
    <x v="1"/>
    <s v="film &amp; video/drama"/>
    <n v="0"/>
    <e v="#DIV/0!"/>
    <x v="5"/>
    <s v="drama"/>
    <x v="3674"/>
    <d v="2015-03-28T13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.0321061999999999"/>
    <n v="115.44812080536913"/>
    <x v="5"/>
    <s v="documentary"/>
    <x v="3675"/>
    <d v="2012-06-25T22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.3310911999999999"/>
    <n v="100.08204511278196"/>
    <x v="5"/>
    <s v="documentary"/>
    <x v="3676"/>
    <d v="2013-10-31T18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.04396"/>
    <n v="70.921195652173907"/>
    <x v="5"/>
    <s v="documentary"/>
    <x v="3677"/>
    <d v="2016-12-19T22:30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.03088"/>
    <n v="193.04868913857678"/>
    <x v="5"/>
    <s v="documentary"/>
    <x v="3678"/>
    <d v="2016-06-15T0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.10446"/>
    <n v="157.33048433048432"/>
    <x v="5"/>
    <s v="documentary"/>
    <x v="3679"/>
    <d v="2013-10-10T11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.0381199999999999"/>
    <n v="711.04109589041093"/>
    <x v="5"/>
    <s v="documentary"/>
    <x v="3680"/>
    <d v="2011-08-07T14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x v="0"/>
    <n v="2"/>
    <x v="1"/>
    <s v="film &amp; video/animation"/>
    <n v="1.2E-4"/>
    <n v="3"/>
    <x v="5"/>
    <s v="animation"/>
    <x v="3681"/>
    <d v="2015-11-27T15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x v="0"/>
    <n v="7"/>
    <x v="1"/>
    <s v="film &amp; video/animation"/>
    <n v="7.92E-3"/>
    <n v="56.571428571428569"/>
    <x v="5"/>
    <s v="animation"/>
    <x v="3682"/>
    <d v="2014-02-14T16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x v="0"/>
    <n v="0"/>
    <x v="1"/>
    <s v="film &amp; video/animation"/>
    <n v="0"/>
    <e v="#DIV/0!"/>
    <x v="5"/>
    <s v="animation"/>
    <x v="3683"/>
    <d v="2016-12-25T09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x v="0"/>
    <n v="3"/>
    <x v="1"/>
    <s v="film &amp; video/animation"/>
    <n v="8.0000000000000002E-3"/>
    <n v="133.33333333333334"/>
    <x v="5"/>
    <s v="animation"/>
    <x v="3684"/>
    <d v="2012-05-25T08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x v="0"/>
    <n v="68"/>
    <x v="1"/>
    <s v="film &amp; video/animation"/>
    <n v="0.13924"/>
    <n v="102.38235294117646"/>
    <x v="5"/>
    <s v="animation"/>
    <x v="3685"/>
    <d v="2016-08-15T01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x v="0"/>
    <n v="34"/>
    <x v="1"/>
    <s v="technology/web"/>
    <n v="0.27383999999999997"/>
    <n v="402.70588235294116"/>
    <x v="1"/>
    <s v="web"/>
    <x v="3686"/>
    <d v="2015-11-15T09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x v="0"/>
    <n v="0"/>
    <x v="1"/>
    <s v="technology/web"/>
    <n v="0"/>
    <e v="#DIV/0!"/>
    <x v="1"/>
    <s v="web"/>
    <x v="3687"/>
    <d v="2016-12-18T03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x v="0"/>
    <n v="2"/>
    <x v="1"/>
    <s v="technology/web"/>
    <n v="6.2E-4"/>
    <n v="15.5"/>
    <x v="1"/>
    <s v="web"/>
    <x v="3688"/>
    <d v="2015-03-08T09:16:00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x v="0"/>
    <n v="9"/>
    <x v="1"/>
    <s v="technology/web"/>
    <n v="1.38E-2"/>
    <n v="76.666666666666671"/>
    <x v="1"/>
    <s v="web"/>
    <x v="3689"/>
    <d v="2016-05-28T12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x v="0"/>
    <n v="18"/>
    <x v="1"/>
    <s v="technology/wearables"/>
    <n v="3.058E-2"/>
    <n v="84.944444444444443"/>
    <x v="1"/>
    <s v="wearables"/>
    <x v="3690"/>
    <d v="2014-11-09T12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x v="0"/>
    <n v="28"/>
    <x v="1"/>
    <s v="technology/wearables"/>
    <n v="0.1002"/>
    <n v="178.92857142857142"/>
    <x v="1"/>
    <s v="wearables"/>
    <x v="3691"/>
    <d v="2016-10-29T02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x v="0"/>
    <n v="215"/>
    <x v="1"/>
    <s v="technology/wearables"/>
    <n v="0.21628"/>
    <n v="50.29767441860465"/>
    <x v="1"/>
    <s v="wearables"/>
    <x v="3692"/>
    <d v="2014-12-31T22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x v="0"/>
    <n v="2"/>
    <x v="1"/>
    <s v="technology/wearables"/>
    <n v="2.9999999999999997E-4"/>
    <n v="7.5"/>
    <x v="1"/>
    <s v="wearables"/>
    <x v="3693"/>
    <d v="2014-08-11T20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x v="0"/>
    <n v="96"/>
    <x v="1"/>
    <s v="technology/wearables"/>
    <n v="0.25584000000000001"/>
    <n v="133.25"/>
    <x v="1"/>
    <s v="wearables"/>
    <x v="3694"/>
    <d v="2016-06-28T03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x v="0"/>
    <n v="4"/>
    <x v="1"/>
    <s v="technology/wearables"/>
    <n v="1.06E-3"/>
    <n v="13.25"/>
    <x v="1"/>
    <s v="wearables"/>
    <x v="3695"/>
    <d v="2017-03-14T11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x v="0"/>
    <n v="10"/>
    <x v="1"/>
    <s v="technology/wearables"/>
    <n v="5.1999999999999998E-3"/>
    <n v="26"/>
    <x v="1"/>
    <s v="wearables"/>
    <x v="3696"/>
    <d v="2015-06-30T18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x v="0"/>
    <n v="4"/>
    <x v="1"/>
    <s v="music/jazz"/>
    <n v="3.3999999999999998E-3"/>
    <n v="42.5"/>
    <x v="4"/>
    <s v="jazz"/>
    <x v="3697"/>
    <d v="2013-11-11T08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x v="0"/>
    <n v="3"/>
    <x v="1"/>
    <s v="music/jazz"/>
    <n v="3.0200000000000001E-3"/>
    <n v="50.333333333333336"/>
    <x v="4"/>
    <s v="jazz"/>
    <x v="3698"/>
    <d v="2016-01-02T19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x v="0"/>
    <n v="31"/>
    <x v="1"/>
    <s v="technology/wearables"/>
    <n v="2.3220000000000001E-2"/>
    <n v="37.451612903225808"/>
    <x v="1"/>
    <s v="wearables"/>
    <x v="3699"/>
    <d v="2017-02-09T20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x v="0"/>
    <n v="96"/>
    <x v="1"/>
    <s v="technology/wearables"/>
    <n v="0.13325999999999999"/>
    <n v="69.40625"/>
    <x v="1"/>
    <s v="wearables"/>
    <x v="3700"/>
    <d v="2016-04-18T08:00:00"/>
  </r>
  <r>
    <n v="951"/>
    <s v="Smart Harness"/>
    <s v="Revolutionizing the way we walk our dogs!"/>
    <n v="50000"/>
    <n v="19195"/>
    <x v="1"/>
    <x v="0"/>
    <s v="USD"/>
    <n v="1465054872"/>
    <n v="1461166872"/>
    <x v="0"/>
    <n v="121"/>
    <x v="1"/>
    <s v="technology/wearables"/>
    <n v="0.38390000000000002"/>
    <n v="158.63636363636363"/>
    <x v="1"/>
    <s v="wearables"/>
    <x v="3701"/>
    <d v="2016-06-04T09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x v="0"/>
    <n v="17"/>
    <x v="1"/>
    <s v="technology/wearables"/>
    <n v="1.7219999999999999E-2"/>
    <n v="50.647058823529413"/>
    <x v="1"/>
    <s v="wearables"/>
    <x v="3702"/>
    <d v="2015-04-26T14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x v="0"/>
    <n v="171"/>
    <x v="1"/>
    <s v="technology/wearables"/>
    <n v="0.3886"/>
    <n v="113.62573099415205"/>
    <x v="1"/>
    <s v="wearables"/>
    <x v="3703"/>
    <d v="2015-01-18T22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x v="0"/>
    <n v="3"/>
    <x v="1"/>
    <s v="technology/wearables"/>
    <n v="5.5999999999999999E-3"/>
    <n v="93.333333333333329"/>
    <x v="1"/>
    <s v="wearables"/>
    <x v="3704"/>
    <d v="2016-03-25T10:59: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x v="0"/>
    <n v="41"/>
    <x v="1"/>
    <s v="technology/wearables"/>
    <n v="0.13220000000000001"/>
    <n v="161.21951219512195"/>
    <x v="1"/>
    <s v="wearables"/>
    <x v="3705"/>
    <d v="2014-06-23T01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x v="0"/>
    <n v="101"/>
    <x v="1"/>
    <s v="technology/wearables"/>
    <n v="0.1313"/>
    <n v="65"/>
    <x v="1"/>
    <s v="wearables"/>
    <x v="3706"/>
    <d v="2016-06-19T08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x v="0"/>
    <n v="1"/>
    <x v="1"/>
    <s v="games/video games"/>
    <n v="8.2000000000000007E-3"/>
    <n v="410"/>
    <x v="0"/>
    <s v="video games"/>
    <x v="3707"/>
    <d v="2014-08-02T09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x v="0"/>
    <n v="11"/>
    <x v="1"/>
    <s v="games/video games"/>
    <n v="5.1000000000000004E-3"/>
    <n v="23.181818181818183"/>
    <x v="0"/>
    <s v="video games"/>
    <x v="3708"/>
    <d v="2012-12-07T16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x v="0"/>
    <n v="2"/>
    <x v="1"/>
    <s v="food/food trucks"/>
    <n v="1.5E-3"/>
    <n v="37.5"/>
    <x v="3"/>
    <s v="food trucks"/>
    <x v="3709"/>
    <d v="2016-06-16T11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x v="0"/>
    <n v="85"/>
    <x v="1"/>
    <s v="food/food trucks"/>
    <n v="0.11749999999999999"/>
    <n v="69.117647058823536"/>
    <x v="3"/>
    <s v="food trucks"/>
    <x v="3710"/>
    <d v="2014-06-28T13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x v="0"/>
    <n v="3"/>
    <x v="1"/>
    <s v="food/food trucks"/>
    <n v="8.0000000000000007E-5"/>
    <n v="1.3333333333333333"/>
    <x v="3"/>
    <s v="food trucks"/>
    <x v="3711"/>
    <d v="2015-03-01T02:08:4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x v="0"/>
    <n v="40"/>
    <x v="1"/>
    <s v="music/world music"/>
    <n v="3.8739999999999997E-2"/>
    <n v="48.424999999999997"/>
    <x v="4"/>
    <s v="world music"/>
    <x v="3712"/>
    <d v="2014-04-20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x v="0"/>
    <n v="0"/>
    <x v="1"/>
    <s v="music/world music"/>
    <n v="0"/>
    <e v="#DIV/0!"/>
    <x v="4"/>
    <s v="world music"/>
    <x v="3713"/>
    <d v="2015-02-02T12:55:4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x v="0"/>
    <n v="45"/>
    <x v="1"/>
    <s v="technology/wearables"/>
    <n v="0.11514000000000001"/>
    <n v="127.93333333333334"/>
    <x v="1"/>
    <s v="wearables"/>
    <x v="3714"/>
    <d v="2016-02-17T06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x v="0"/>
    <n v="90"/>
    <x v="1"/>
    <s v="technology/wearables"/>
    <n v="9.8400000000000001E-2"/>
    <n v="54.666666666666664"/>
    <x v="1"/>
    <s v="wearables"/>
    <x v="3715"/>
    <d v="2016-10-13T09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x v="0"/>
    <n v="9"/>
    <x v="1"/>
    <s v="technology/wearables"/>
    <n v="8.1600000000000006E-3"/>
    <n v="45.333333333333336"/>
    <x v="1"/>
    <s v="wearables"/>
    <x v="3716"/>
    <d v="2014-12-02T00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x v="0"/>
    <n v="140"/>
    <x v="1"/>
    <s v="technology/wearables"/>
    <n v="0.49381999999999998"/>
    <n v="176.36428571428573"/>
    <x v="1"/>
    <s v="wearables"/>
    <x v="3717"/>
    <d v="2017-03-03T07:51:19"/>
  </r>
  <r>
    <n v="1339"/>
    <s v="Linkoo (Canceled)"/>
    <s v="World's Smallest customizable Phone &amp; GPS Watch for kids !"/>
    <n v="50000"/>
    <n v="3317"/>
    <x v="2"/>
    <x v="0"/>
    <s v="USD"/>
    <n v="1418056315"/>
    <n v="1414164715"/>
    <x v="0"/>
    <n v="37"/>
    <x v="1"/>
    <s v="technology/wearables"/>
    <n v="6.6339999999999996E-2"/>
    <n v="89.648648648648646"/>
    <x v="1"/>
    <s v="wearables"/>
    <x v="3718"/>
    <d v="2014-12-08T10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x v="0"/>
    <n v="1"/>
    <x v="1"/>
    <s v="technology/wearables"/>
    <n v="2E-3"/>
    <n v="100"/>
    <x v="1"/>
    <s v="wearables"/>
    <x v="3719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x v="0"/>
    <n v="323"/>
    <x v="1"/>
    <s v="technology/wearables"/>
    <n v="1.02298"/>
    <n v="158.35603715170279"/>
    <x v="1"/>
    <s v="wearables"/>
    <x v="3720"/>
    <d v="2016-08-18T21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x v="0"/>
    <n v="0"/>
    <x v="1"/>
    <s v="publishing/translations"/>
    <n v="0"/>
    <e v="#DIV/0!"/>
    <x v="7"/>
    <s v="translations"/>
    <x v="3721"/>
    <d v="2015-11-21T17:13:3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.8161422"/>
    <n v="29.187190495010373"/>
    <x v="7"/>
    <s v="radio &amp; podcasts"/>
    <x v="3722"/>
    <d v="2013-05-14T14:55:1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.170404"/>
    <n v="92.157795275590544"/>
    <x v="7"/>
    <s v="radio &amp; podcasts"/>
    <x v="3723"/>
    <d v="2013-07-26T11:00:0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x v="0"/>
    <n v="181"/>
    <x v="0"/>
    <s v="photography/photobooks"/>
    <n v="1.29948"/>
    <n v="358.97237569060775"/>
    <x v="6"/>
    <s v="photobooks"/>
    <x v="3724"/>
    <d v="2015-09-02T16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x v="1"/>
    <n v="15"/>
    <x v="1"/>
    <s v="photography/photobooks"/>
    <n v="1.9900000000000001E-2"/>
    <n v="66.333333333333329"/>
    <x v="6"/>
    <s v="photobooks"/>
    <x v="3725"/>
    <d v="2015-03-27T13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x v="0"/>
    <n v="2"/>
    <x v="1"/>
    <s v="technology/gadgets"/>
    <n v="1E-3"/>
    <n v="25"/>
    <x v="1"/>
    <s v="gadgets"/>
    <x v="3726"/>
    <d v="2016-01-02T10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x v="0"/>
    <n v="99"/>
    <x v="1"/>
    <s v="technology/gadgets"/>
    <n v="0.42759999999999998"/>
    <n v="215.95959595959596"/>
    <x v="1"/>
    <s v="gadgets"/>
    <x v="3727"/>
    <d v="2016-06-23T10:06:2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.0600260000000001"/>
    <n v="56.204984093319197"/>
    <x v="1"/>
    <s v="hardware"/>
    <x v="3728"/>
    <d v="2014-07-10T04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.1244399999999999"/>
    <n v="127.36450839328538"/>
    <x v="1"/>
    <s v="hardware"/>
    <x v="3729"/>
    <d v="2016-11-07T05:05: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.9894800000000004"/>
    <n v="842.10602409638557"/>
    <x v="1"/>
    <s v="hardware"/>
    <x v="3730"/>
    <d v="2016-03-11T23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.8496600000000001"/>
    <n v="279.37843137254902"/>
    <x v="1"/>
    <s v="hardware"/>
    <x v="3731"/>
    <d v="2016-12-03T09:05: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.0232999999999999"/>
    <n v="245.02436053593178"/>
    <x v="1"/>
    <s v="hardware"/>
    <x v="3732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.2684514"/>
    <n v="1323.2540463917526"/>
    <x v="1"/>
    <s v="hardware"/>
    <x v="3733"/>
    <d v="2012-06-12T01:00:00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x v="1"/>
    <n v="1945"/>
    <x v="0"/>
    <s v="technology/hardware"/>
    <n v="3.5482402000000004"/>
    <n v="91.214401028277635"/>
    <x v="1"/>
    <s v="hardware"/>
    <x v="3734"/>
    <d v="2016-04-03T06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.1679422000000002"/>
    <n v="78.834261818181815"/>
    <x v="1"/>
    <s v="hardware"/>
    <x v="3735"/>
    <d v="2017-01-23T11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.3442048"/>
    <n v="331.10237288135596"/>
    <x v="1"/>
    <s v="hardware"/>
    <x v="3736"/>
    <d v="2014-07-10T08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.4784000000000002"/>
    <n v="408.97689768976898"/>
    <x v="1"/>
    <s v="hardware"/>
    <x v="3737"/>
    <d v="2014-12-03T07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x v="1"/>
    <n v="398"/>
    <x v="0"/>
    <s v="technology/hardware"/>
    <n v="3.05158"/>
    <n v="383.3643216080402"/>
    <x v="1"/>
    <s v="hardware"/>
    <x v="3738"/>
    <d v="2016-11-23T02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x v="1"/>
    <n v="971"/>
    <x v="0"/>
    <s v="technology/hardware"/>
    <n v="8.1956399999999991"/>
    <n v="422.02059732234807"/>
    <x v="1"/>
    <s v="hardware"/>
    <x v="3739"/>
    <d v="2016-01-11T17:00:0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x v="1"/>
    <n v="508"/>
    <x v="0"/>
    <s v="technology/hardware"/>
    <n v="1.2035"/>
    <n v="118.45472440944881"/>
    <x v="1"/>
    <s v="hardware"/>
    <x v="3740"/>
    <d v="2015-01-08T19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.2019070000000001"/>
    <n v="80.991037735849048"/>
    <x v="1"/>
    <s v="hardware"/>
    <x v="3741"/>
    <d v="2013-12-02T16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.5304799999999998"/>
    <n v="326.29205175600737"/>
    <x v="1"/>
    <s v="hardware"/>
    <x v="3742"/>
    <d v="2016-02-19T20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.5345200000000001"/>
    <n v="138.49458483754512"/>
    <x v="1"/>
    <s v="hardware"/>
    <x v="3743"/>
    <d v="2013-04-17T12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.2840666000000001"/>
    <n v="244.11912547528519"/>
    <x v="1"/>
    <s v="hardware"/>
    <x v="3744"/>
    <d v="2016-01-02T17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.1550800000000001"/>
    <n v="307.20212765957444"/>
    <x v="1"/>
    <s v="hardware"/>
    <x v="3745"/>
    <d v="2015-06-05T15:00:00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x v="0"/>
    <n v="10"/>
    <x v="1"/>
    <s v="games/video games"/>
    <n v="5.6800000000000002E-3"/>
    <n v="28.4"/>
    <x v="0"/>
    <s v="video games"/>
    <x v="3746"/>
    <d v="2017-01-11T11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x v="0"/>
    <n v="534"/>
    <x v="1"/>
    <s v="games/video games"/>
    <n v="0.28405999999999998"/>
    <n v="26.59737827715356"/>
    <x v="0"/>
    <s v="video games"/>
    <x v="3747"/>
    <d v="2014-12-05T12:30:29"/>
  </r>
  <r>
    <n v="2150"/>
    <s v="The Unknown Door"/>
    <s v="A pixel styled open world detective game."/>
    <n v="50000"/>
    <n v="405"/>
    <x v="1"/>
    <x v="5"/>
    <s v="NOK"/>
    <n v="1468392599"/>
    <n v="1465800599"/>
    <x v="0"/>
    <n v="4"/>
    <x v="1"/>
    <s v="games/video games"/>
    <n v="8.0999999999999996E-3"/>
    <n v="101.25"/>
    <x v="0"/>
    <s v="video games"/>
    <x v="3748"/>
    <d v="2016-07-13T00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.0130622"/>
    <n v="82.496921824104234"/>
    <x v="4"/>
    <s v="indie rock"/>
    <x v="3749"/>
    <d v="2014-08-28T19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x v="0"/>
    <n v="0"/>
    <x v="1"/>
    <s v="technology/web"/>
    <n v="0"/>
    <e v="#DIV/0!"/>
    <x v="1"/>
    <s v="web"/>
    <x v="3750"/>
    <d v="2017-01-03T14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x v="0"/>
    <n v="14"/>
    <x v="1"/>
    <s v="technology/web"/>
    <n v="1.34E-2"/>
    <n v="47.857142857142854"/>
    <x v="1"/>
    <s v="web"/>
    <x v="3751"/>
    <d v="2016-04-25T16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x v="0"/>
    <n v="0"/>
    <x v="1"/>
    <s v="technology/web"/>
    <n v="0"/>
    <e v="#DIV/0!"/>
    <x v="1"/>
    <s v="web"/>
    <x v="3752"/>
    <d v="2016-04-14T00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x v="0"/>
    <n v="1"/>
    <x v="1"/>
    <s v="food/food trucks"/>
    <n v="2.0000000000000002E-5"/>
    <n v="1"/>
    <x v="3"/>
    <s v="food trucks"/>
    <x v="3753"/>
    <d v="2016-03-23T00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x v="0"/>
    <n v="2"/>
    <x v="1"/>
    <s v="food/restaurants"/>
    <n v="1.5E-3"/>
    <n v="37.5"/>
    <x v="3"/>
    <s v="restaurants"/>
    <x v="3754"/>
    <d v="2015-05-14T17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x v="0"/>
    <n v="6"/>
    <x v="1"/>
    <s v="food/food trucks"/>
    <n v="2.4340000000000001E-2"/>
    <n v="202.83333333333334"/>
    <x v="3"/>
    <s v="food trucks"/>
    <x v="3755"/>
    <d v="2015-12-30T10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x v="0"/>
    <n v="1"/>
    <x v="1"/>
    <s v="food/food trucks"/>
    <n v="1E-4"/>
    <n v="5"/>
    <x v="3"/>
    <s v="food trucks"/>
    <x v="3756"/>
    <d v="2016-03-23T05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x v="0"/>
    <n v="30"/>
    <x v="1"/>
    <s v="food/food trucks"/>
    <n v="6.9320000000000007E-2"/>
    <n v="115.53333333333333"/>
    <x v="3"/>
    <s v="food trucks"/>
    <x v="3757"/>
    <d v="2016-03-25T14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x v="0"/>
    <n v="1"/>
    <x v="1"/>
    <s v="food/food trucks"/>
    <n v="2.0000000000000001E-4"/>
    <n v="10"/>
    <x v="3"/>
    <s v="food trucks"/>
    <x v="3758"/>
    <d v="2015-04-27T09:42:10"/>
  </r>
  <r>
    <n v="2688"/>
    <s v="Mac N Cheez Food Truck"/>
    <s v="The amazing gourmet Mac N Cheez Food Truck Campaigne!"/>
    <n v="50000"/>
    <n v="74"/>
    <x v="1"/>
    <x v="0"/>
    <s v="USD"/>
    <n v="1424746800"/>
    <n v="1422067870"/>
    <x v="0"/>
    <n v="14"/>
    <x v="1"/>
    <s v="food/food trucks"/>
    <n v="1.48E-3"/>
    <n v="5.2857142857142856"/>
    <x v="3"/>
    <s v="food trucks"/>
    <x v="3759"/>
    <d v="2015-02-23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.01606"/>
    <n v="164.94480519480518"/>
    <x v="2"/>
    <s v="spaces"/>
    <x v="3760"/>
    <d v="2016-10-0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.07538"/>
    <n v="451.84033613445376"/>
    <x v="1"/>
    <s v="hardware"/>
    <x v="3761"/>
    <d v="2015-04-09T23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x v="0"/>
    <n v="1"/>
    <x v="1"/>
    <s v="theater/plays"/>
    <n v="4.0000000000000002E-4"/>
    <n v="20"/>
    <x v="2"/>
    <s v="plays"/>
    <x v="3762"/>
    <d v="2014-09-09T10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x v="0"/>
    <n v="0"/>
    <x v="1"/>
    <s v="theater/plays"/>
    <n v="0"/>
    <e v="#DIV/0!"/>
    <x v="2"/>
    <s v="plays"/>
    <x v="3763"/>
    <d v="2015-04-03T16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x v="0"/>
    <n v="0"/>
    <x v="1"/>
    <s v="theater/spaces"/>
    <n v="0"/>
    <e v="#DIV/0!"/>
    <x v="2"/>
    <s v="spaces"/>
    <x v="3764"/>
    <d v="2015-05-23T21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x v="0"/>
    <n v="58"/>
    <x v="1"/>
    <s v="theater/spaces"/>
    <n v="2.1919999999999999E-2"/>
    <n v="18.896551724137932"/>
    <x v="2"/>
    <s v="spaces"/>
    <x v="3765"/>
    <d v="2014-10-05T13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.0302899999999999"/>
    <n v="118.97113163972287"/>
    <x v="2"/>
    <s v="spaces"/>
    <x v="3766"/>
    <d v="2014-06-15T22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x v="0"/>
    <n v="2"/>
    <x v="1"/>
    <s v="theater/spaces"/>
    <n v="1.5E-3"/>
    <n v="37.5"/>
    <x v="2"/>
    <s v="spaces"/>
    <x v="3767"/>
    <d v="2015-05-28T09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x v="0"/>
    <n v="0"/>
    <x v="1"/>
    <s v="theater/spaces"/>
    <n v="0"/>
    <e v="#DIV/0!"/>
    <x v="2"/>
    <s v="spaces"/>
    <x v="3768"/>
    <d v="2016-04-03T08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x v="0"/>
    <n v="2"/>
    <x v="1"/>
    <s v="theater/spaces"/>
    <n v="5.1999999999999995E-4"/>
    <n v="13"/>
    <x v="2"/>
    <s v="spaces"/>
    <x v="3769"/>
    <d v="2015-04-28T09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x v="0"/>
    <n v="6"/>
    <x v="1"/>
    <s v="theater/plays"/>
    <n v="5.3999999999999999E-2"/>
    <n v="450"/>
    <x v="2"/>
    <s v="plays"/>
    <x v="3770"/>
    <d v="2017-03-24T22:33:00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x v="0"/>
    <n v="12"/>
    <x v="1"/>
    <s v="theater/plays"/>
    <n v="0.105"/>
    <n v="437.5"/>
    <x v="2"/>
    <s v="plays"/>
    <x v="3771"/>
    <d v="2017-04-16T09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x v="0"/>
    <n v="1"/>
    <x v="1"/>
    <s v="theater/musical"/>
    <n v="2.0000000000000002E-5"/>
    <n v="1"/>
    <x v="2"/>
    <s v="musical"/>
    <x v="3772"/>
    <d v="2016-04-29T23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x v="0"/>
    <n v="84"/>
    <x v="1"/>
    <s v="theater/plays"/>
    <n v="0.2155"/>
    <n v="128.27380952380952"/>
    <x v="2"/>
    <s v="plays"/>
    <x v="3773"/>
    <d v="2014-07-01T00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x v="0"/>
    <n v="1"/>
    <x v="1"/>
    <s v="theater/plays"/>
    <n v="6.0000000000000002E-5"/>
    <n v="3"/>
    <x v="2"/>
    <s v="plays"/>
    <x v="3774"/>
    <d v="2015-05-13T14:45:12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x v="0"/>
    <n v="70"/>
    <x v="1"/>
    <s v="technology/space exploration"/>
    <n v="0.1152156862745098"/>
    <n v="83.942857142857136"/>
    <x v="1"/>
    <s v="space exploration"/>
    <x v="3775"/>
    <d v="2014-06-12T22:00:00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x v="1"/>
    <n v="885"/>
    <x v="0"/>
    <s v="photography/photobooks"/>
    <n v="1.6633076923076924"/>
    <n v="97.731073446327684"/>
    <x v="6"/>
    <s v="photobooks"/>
    <x v="3776"/>
    <d v="2015-07-08T08:00: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x v="0"/>
    <n v="30"/>
    <x v="1"/>
    <s v="games/video games"/>
    <n v="6.3092592592592589E-2"/>
    <n v="113.56666666666666"/>
    <x v="0"/>
    <s v="video games"/>
    <x v="3777"/>
    <d v="2014-01-03T22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x v="0"/>
    <n v="26"/>
    <x v="1"/>
    <s v="photography/photobooks"/>
    <n v="7.407407407407407E-4"/>
    <n v="1.5384615384615385"/>
    <x v="6"/>
    <s v="photobooks"/>
    <x v="3778"/>
    <d v="2014-10-23T2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x v="0"/>
    <n v="6"/>
    <x v="1"/>
    <s v="film &amp; video/science fiction"/>
    <n v="2.7454545454545453E-3"/>
    <n v="25.166666666666668"/>
    <x v="5"/>
    <s v="science fiction"/>
    <x v="3779"/>
    <d v="2014-10-28T16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x v="0"/>
    <n v="0"/>
    <x v="1"/>
    <s v="film &amp; video/science fiction"/>
    <n v="0"/>
    <e v="#DIV/0!"/>
    <x v="5"/>
    <s v="science fiction"/>
    <x v="3780"/>
    <d v="2015-10-12T07:46:3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.0036639999999999"/>
    <n v="169.85083076923075"/>
    <x v="5"/>
    <s v="documentary"/>
    <x v="3781"/>
    <d v="2016-04-29T12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x v="0"/>
    <n v="11"/>
    <x v="1"/>
    <s v="film &amp; video/animation"/>
    <n v="2.2727272727272728E-2"/>
    <n v="113.63636363636364"/>
    <x v="5"/>
    <s v="animation"/>
    <x v="3782"/>
    <d v="2011-09-24T11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x v="0"/>
    <n v="170"/>
    <x v="1"/>
    <s v="film &amp; video/animation"/>
    <n v="0.11892727272727273"/>
    <n v="38.476470588235294"/>
    <x v="5"/>
    <s v="animation"/>
    <x v="3783"/>
    <d v="2014-04-19T10:19:3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x v="0"/>
    <n v="4"/>
    <x v="1"/>
    <s v="technology/wearables"/>
    <n v="8.7454545454545458E-3"/>
    <n v="120.25"/>
    <x v="1"/>
    <s v="wearables"/>
    <x v="3784"/>
    <d v="2017-02-19T22:37:48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x v="1"/>
    <n v="1637"/>
    <x v="0"/>
    <s v="technology/hardware"/>
    <n v="3.8212909090909091"/>
    <n v="128.38790470372632"/>
    <x v="1"/>
    <s v="hardware"/>
    <x v="3785"/>
    <d v="2015-06-12T14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x v="0"/>
    <n v="19"/>
    <x v="1"/>
    <s v="theater/musical"/>
    <n v="0.12327272727272727"/>
    <n v="356.84210526315792"/>
    <x v="2"/>
    <s v="musical"/>
    <x v="3786"/>
    <d v="2015-05-24T02:18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x v="0"/>
    <n v="188"/>
    <x v="1"/>
    <s v="technology/wearables"/>
    <n v="0.46100628930817611"/>
    <n v="136.46276595744681"/>
    <x v="1"/>
    <s v="wearables"/>
    <x v="3787"/>
    <d v="2017-03-14T08:02:3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x v="0"/>
    <n v="83"/>
    <x v="1"/>
    <s v="games/video games"/>
    <n v="2.6660714285714284E-2"/>
    <n v="17.987951807228917"/>
    <x v="0"/>
    <s v="video games"/>
    <x v="3788"/>
    <d v="2013-09-16T14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x v="0"/>
    <n v="94"/>
    <x v="1"/>
    <s v="technology/wearables"/>
    <n v="0.15485964912280703"/>
    <n v="93.90425531914893"/>
    <x v="1"/>
    <s v="wearables"/>
    <x v="3789"/>
    <d v="2016-09-03T10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.0861819426615318"/>
    <n v="103.52394779771615"/>
    <x v="5"/>
    <s v="documentary"/>
    <x v="3790"/>
    <d v="2015-11-19T14:00: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x v="0"/>
    <n v="2"/>
    <x v="1"/>
    <s v="film &amp; video/animation"/>
    <n v="3.3333333333333335E-5"/>
    <n v="1"/>
    <x v="5"/>
    <s v="animation"/>
    <x v="3791"/>
    <d v="2015-05-21T02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x v="0"/>
    <n v="1"/>
    <x v="1"/>
    <s v="film &amp; video/animation"/>
    <n v="1.6666666666666667E-5"/>
    <n v="1"/>
    <x v="5"/>
    <s v="animation"/>
    <x v="3792"/>
    <d v="2014-02-10T16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x v="0"/>
    <n v="2"/>
    <x v="1"/>
    <s v="technology/web"/>
    <n v="8.6666666666666663E-4"/>
    <n v="26"/>
    <x v="1"/>
    <s v="web"/>
    <x v="3793"/>
    <d v="2015-10-17T10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x v="0"/>
    <n v="4"/>
    <x v="1"/>
    <s v="technology/web"/>
    <n v="4.3166666666666666E-3"/>
    <n v="64.75"/>
    <x v="1"/>
    <s v="web"/>
    <x v="3794"/>
    <d v="2015-06-13T10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x v="0"/>
    <n v="121"/>
    <x v="1"/>
    <s v="technology/web"/>
    <n v="0.21363333333333334"/>
    <n v="105.93388429752066"/>
    <x v="1"/>
    <s v="web"/>
    <x v="3795"/>
    <d v="2015-09-30T22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x v="0"/>
    <n v="7"/>
    <x v="1"/>
    <s v="technology/wearables"/>
    <n v="1.06E-2"/>
    <n v="90.857142857142861"/>
    <x v="1"/>
    <s v="wearables"/>
    <x v="3796"/>
    <d v="2014-10-31T06:30:20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x v="0"/>
    <n v="229"/>
    <x v="1"/>
    <s v="technology/wearables"/>
    <n v="0.58558333333333334"/>
    <n v="153.42794759825327"/>
    <x v="1"/>
    <s v="wearables"/>
    <x v="3797"/>
    <d v="2015-11-18T23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x v="0"/>
    <n v="37"/>
    <x v="1"/>
    <s v="games/video games"/>
    <n v="4.9516666666666667E-2"/>
    <n v="80.297297297297291"/>
    <x v="0"/>
    <s v="video games"/>
    <x v="3798"/>
    <d v="2014-06-11T03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x v="0"/>
    <n v="2"/>
    <x v="1"/>
    <s v="food/food trucks"/>
    <n v="5.8333333333333338E-4"/>
    <n v="17.5"/>
    <x v="3"/>
    <s v="food trucks"/>
    <x v="3799"/>
    <d v="2014-09-25T10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x v="0"/>
    <n v="16"/>
    <x v="1"/>
    <s v="food/food trucks"/>
    <n v="1.6316666666666667E-2"/>
    <n v="61.1875"/>
    <x v="3"/>
    <s v="food trucks"/>
    <x v="3800"/>
    <d v="2014-09-12T11:38:15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x v="0"/>
    <n v="5"/>
    <x v="1"/>
    <s v="food/food trucks"/>
    <n v="5.3333333333333337E-2"/>
    <n v="640"/>
    <x v="3"/>
    <s v="food trucks"/>
    <x v="3801"/>
    <d v="2015-10-28T11:17:07"/>
  </r>
  <r>
    <n v="1590"/>
    <s v="An Italian Adventure"/>
    <s v="Discover Italy through photography."/>
    <n v="60000"/>
    <n v="1020"/>
    <x v="1"/>
    <x v="4"/>
    <s v="EUR"/>
    <n v="1443040464"/>
    <n v="1440448464"/>
    <x v="0"/>
    <n v="2"/>
    <x v="1"/>
    <s v="photography/places"/>
    <n v="1.7000000000000001E-2"/>
    <n v="510"/>
    <x v="6"/>
    <s v="places"/>
    <x v="3802"/>
    <d v="2015-09-23T14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.9403333333333332"/>
    <n v="483.34246575342468"/>
    <x v="1"/>
    <s v="hardware"/>
    <x v="3803"/>
    <d v="2015-04-18T15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x v="0"/>
    <n v="27"/>
    <x v="1"/>
    <s v="games/video games"/>
    <n v="1.4200000000000001E-2"/>
    <n v="31.555555555555557"/>
    <x v="0"/>
    <s v="video games"/>
    <x v="3804"/>
    <d v="2015-08-04T18:33:5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x v="0"/>
    <n v="3"/>
    <x v="1"/>
    <s v="technology/web"/>
    <n v="6.4999999999999997E-4"/>
    <n v="13"/>
    <x v="1"/>
    <s v="web"/>
    <x v="3805"/>
    <d v="2016-10-17T13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x v="0"/>
    <n v="6"/>
    <x v="1"/>
    <s v="food/food trucks"/>
    <n v="5.5833333333333334E-3"/>
    <n v="55.833333333333336"/>
    <x v="3"/>
    <s v="food trucks"/>
    <x v="3806"/>
    <d v="2016-07-15T14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x v="0"/>
    <n v="1"/>
    <x v="1"/>
    <s v="food/food trucks"/>
    <n v="1.3333333333333334E-4"/>
    <n v="8"/>
    <x v="3"/>
    <s v="food trucks"/>
    <x v="3807"/>
    <d v="2014-12-31T10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x v="0"/>
    <n v="5"/>
    <x v="1"/>
    <s v="technology/space exploration"/>
    <n v="5.966666666666667E-3"/>
    <n v="71.599999999999994"/>
    <x v="1"/>
    <s v="space exploration"/>
    <x v="3808"/>
    <d v="2016-12-21T08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x v="0"/>
    <n v="38"/>
    <x v="1"/>
    <s v="food/food trucks"/>
    <n v="5.6500000000000002E-2"/>
    <n v="89.21052631578948"/>
    <x v="3"/>
    <s v="food trucks"/>
    <x v="3809"/>
    <d v="2014-12-25T14:16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.5390035000000002"/>
    <n v="84.871516544117654"/>
    <x v="2"/>
    <s v="spaces"/>
    <x v="3810"/>
    <d v="2014-08-08T2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x v="0"/>
    <n v="3"/>
    <x v="1"/>
    <s v="theater/spaces"/>
    <n v="1.1833333333333333E-3"/>
    <n v="23.666666666666668"/>
    <x v="2"/>
    <s v="spaces"/>
    <x v="3811"/>
    <d v="2015-02-25T21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x v="0"/>
    <n v="4"/>
    <x v="1"/>
    <s v="theater/plays"/>
    <n v="2.2499999999999998E-3"/>
    <n v="33.75"/>
    <x v="2"/>
    <s v="plays"/>
    <x v="3812"/>
    <d v="2014-09-11T02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x v="0"/>
    <n v="3"/>
    <x v="1"/>
    <s v="theater/plays"/>
    <n v="2E-3"/>
    <n v="40"/>
    <x v="2"/>
    <s v="plays"/>
    <x v="3813"/>
    <d v="2014-08-04T1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.1038153846153846"/>
    <n v="75.444794952681391"/>
    <x v="5"/>
    <s v="documentary"/>
    <x v="3814"/>
    <d v="2015-05-23T15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x v="0"/>
    <n v="2"/>
    <x v="1"/>
    <s v="film &amp; video/animation"/>
    <n v="6.9230769230769226E-4"/>
    <n v="22.5"/>
    <x v="5"/>
    <s v="animation"/>
    <x v="3815"/>
    <d v="2012-04-16T18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.0142212307692309"/>
    <n v="74.575090497737563"/>
    <x v="4"/>
    <s v="faith"/>
    <x v="3816"/>
    <d v="2017-03-28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"/>
    <n v="450"/>
    <x v="0"/>
    <s v="technology/hardware"/>
    <n v="1.0224343076923077"/>
    <n v="147.68495555555555"/>
    <x v="1"/>
    <s v="hardware"/>
    <x v="3817"/>
    <d v="2015-08-13T02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x v="0"/>
    <n v="7"/>
    <x v="1"/>
    <s v="technology/web"/>
    <n v="1.2123076923076924E-2"/>
    <n v="112.57142857142857"/>
    <x v="1"/>
    <s v="web"/>
    <x v="3818"/>
    <d v="2015-08-05T10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x v="1"/>
    <n v="1251"/>
    <x v="0"/>
    <s v="technology/space exploration"/>
    <n v="1.436523076923077"/>
    <n v="74.639488409272587"/>
    <x v="1"/>
    <s v="space exploration"/>
    <x v="3819"/>
    <d v="2015-10-10T19:00:00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x v="0"/>
    <n v="2"/>
    <x v="1"/>
    <s v="food/food trucks"/>
    <n v="5.3846153846153844E-4"/>
    <n v="17.5"/>
    <x v="3"/>
    <s v="food trucks"/>
    <x v="3820"/>
    <d v="2015-05-10T11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x v="0"/>
    <n v="3"/>
    <x v="1"/>
    <s v="theater/spaces"/>
    <n v="1.9384615384615384E-3"/>
    <n v="42"/>
    <x v="2"/>
    <s v="spaces"/>
    <x v="3821"/>
    <d v="2015-01-08T07:41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x v="0"/>
    <n v="22"/>
    <x v="1"/>
    <s v="film &amp; video/animation"/>
    <n v="4.5985132395404561E-2"/>
    <n v="136.09090909090909"/>
    <x v="5"/>
    <s v="animation"/>
    <x v="3822"/>
    <d v="2011-12-23T12:17: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.8153547058823529"/>
    <n v="81.75107284768211"/>
    <x v="5"/>
    <s v="documentary"/>
    <x v="3823"/>
    <d v="2014-03-07T16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x v="0"/>
    <n v="456"/>
    <x v="1"/>
    <s v="technology/wearables"/>
    <n v="0.78927352941176465"/>
    <n v="117.69868421052631"/>
    <x v="1"/>
    <s v="wearables"/>
    <x v="3824"/>
    <d v="2017-01-01T09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x v="0"/>
    <n v="4"/>
    <x v="1"/>
    <s v="games/video games"/>
    <n v="1.7647058823529413E-4"/>
    <n v="3"/>
    <x v="0"/>
    <s v="video games"/>
    <x v="3825"/>
    <d v="2015-01-28T16:14:5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x v="0"/>
    <n v="1"/>
    <x v="1"/>
    <s v="film &amp; video/science fiction"/>
    <n v="1.4285714285714287E-4"/>
    <n v="10"/>
    <x v="5"/>
    <s v="science fiction"/>
    <x v="3826"/>
    <d v="2016-10-02T19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x v="0"/>
    <n v="0"/>
    <x v="1"/>
    <s v="technology/web"/>
    <n v="0"/>
    <e v="#DIV/0!"/>
    <x v="1"/>
    <s v="web"/>
    <x v="3827"/>
    <d v="2015-06-18T13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x v="0"/>
    <n v="196"/>
    <x v="1"/>
    <s v="technology/wearables"/>
    <n v="0.25087142857142858"/>
    <n v="89.59693877551021"/>
    <x v="1"/>
    <s v="wearables"/>
    <x v="3828"/>
    <d v="2016-11-11T23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.099283142857143"/>
    <n v="71.848571428571432"/>
    <x v="4"/>
    <s v="electronic music"/>
    <x v="3829"/>
    <d v="2015-03-16T13:00:37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x v="1"/>
    <n v="33"/>
    <x v="0"/>
    <s v="technology/hardware"/>
    <n v="1.1790285714285715"/>
    <n v="2500.969696969697"/>
    <x v="1"/>
    <s v="hardware"/>
    <x v="3830"/>
    <d v="2014-12-21T02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x v="0"/>
    <n v="5"/>
    <x v="1"/>
    <s v="technology/web"/>
    <n v="3.8571428571428572E-3"/>
    <n v="54"/>
    <x v="1"/>
    <s v="web"/>
    <x v="3831"/>
    <d v="2016-02-20T16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x v="0"/>
    <n v="4"/>
    <x v="1"/>
    <s v="food/food trucks"/>
    <n v="1.1428571428571429E-2"/>
    <n v="200"/>
    <x v="3"/>
    <s v="food trucks"/>
    <x v="3832"/>
    <d v="2014-08-09T15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x v="0"/>
    <n v="5"/>
    <x v="1"/>
    <s v="theater/musical"/>
    <n v="1.4642857142857143E-2"/>
    <n v="205"/>
    <x v="2"/>
    <s v="musical"/>
    <x v="3833"/>
    <d v="2014-08-10T11:20: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.1073146853146854"/>
    <n v="226.20857142857142"/>
    <x v="1"/>
    <s v="hardware"/>
    <x v="3834"/>
    <d v="2016-05-07T07:57:1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x v="0"/>
    <n v="0"/>
    <x v="1"/>
    <s v="film &amp; video/science fiction"/>
    <n v="0"/>
    <e v="#DIV/0!"/>
    <x v="5"/>
    <s v="science fiction"/>
    <x v="3835"/>
    <d v="2016-05-31T11:31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x v="0"/>
    <n v="3"/>
    <x v="1"/>
    <s v="film &amp; video/animation"/>
    <n v="2.8667813379201833E-3"/>
    <n v="71.666666666666671"/>
    <x v="5"/>
    <s v="animation"/>
    <x v="3836"/>
    <d v="2012-01-05T05:33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.3193789333333332"/>
    <n v="105.04609341825902"/>
    <x v="5"/>
    <s v="documentary"/>
    <x v="3837"/>
    <d v="2015-04-08T11:42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.5614399999999999"/>
    <n v="54.748948106591868"/>
    <x v="5"/>
    <s v="documentary"/>
    <x v="3838"/>
    <d v="2014-05-30T08:10:3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.0150693333333334"/>
    <n v="154.42231237322514"/>
    <x v="5"/>
    <s v="documentary"/>
    <x v="3839"/>
    <d v="2011-10-28T21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.036144"/>
    <n v="156.04578313253012"/>
    <x v="5"/>
    <s v="documentary"/>
    <x v="3840"/>
    <d v="2015-10-31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x v="0"/>
    <n v="28"/>
    <x v="1"/>
    <s v="technology/web"/>
    <n v="5.0413333333333331E-2"/>
    <n v="135.03571428571428"/>
    <x v="1"/>
    <s v="web"/>
    <x v="3841"/>
    <d v="2015-08-01T11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x v="0"/>
    <n v="2"/>
    <x v="1"/>
    <s v="technology/web"/>
    <n v="9.0666666666666662E-4"/>
    <n v="34"/>
    <x v="1"/>
    <s v="web"/>
    <x v="3842"/>
    <d v="2015-02-16T19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x v="0"/>
    <n v="0"/>
    <x v="1"/>
    <s v="technology/web"/>
    <n v="0"/>
    <e v="#DIV/0!"/>
    <x v="1"/>
    <s v="web"/>
    <x v="3843"/>
    <d v="2015-05-27T18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.4144600000000001"/>
    <n v="95.830623306233065"/>
    <x v="1"/>
    <s v="wearables"/>
    <x v="3844"/>
    <d v="2015-08-20T08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x v="0"/>
    <n v="129"/>
    <x v="1"/>
    <s v="technology/wearables"/>
    <n v="0.25912000000000002"/>
    <n v="150.65116279069767"/>
    <x v="1"/>
    <s v="wearables"/>
    <x v="3845"/>
    <d v="2014-09-17T06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x v="0"/>
    <n v="4"/>
    <x v="1"/>
    <s v="games/video games"/>
    <n v="6.8000000000000005E-4"/>
    <n v="12.75"/>
    <x v="0"/>
    <s v="video games"/>
    <x v="3846"/>
    <d v="2014-02-05T13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x v="0"/>
    <n v="975"/>
    <x v="1"/>
    <s v="games/video games"/>
    <n v="0.62765333333333329"/>
    <n v="48.281025641025643"/>
    <x v="0"/>
    <s v="video games"/>
    <x v="3847"/>
    <d v="2014-09-11T03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x v="0"/>
    <n v="1"/>
    <x v="1"/>
    <s v="food/food trucks"/>
    <n v="6.666666666666667E-5"/>
    <n v="5"/>
    <x v="3"/>
    <s v="food trucks"/>
    <x v="3848"/>
    <d v="2014-08-16T15:44:12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x v="0"/>
    <n v="1"/>
    <x v="1"/>
    <s v="technology/wearables"/>
    <n v="1.3333333333333333E-5"/>
    <n v="1"/>
    <x v="1"/>
    <s v="wearables"/>
    <x v="3849"/>
    <d v="2016-02-28T17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x v="0"/>
    <n v="15"/>
    <x v="1"/>
    <s v="technology/wearables"/>
    <n v="2.3306666666666667E-2"/>
    <n v="116.53333333333333"/>
    <x v="1"/>
    <s v="wearables"/>
    <x v="3850"/>
    <d v="2016-10-14T09:25:34"/>
  </r>
  <r>
    <n v="2157"/>
    <s v="Nin"/>
    <s v="Gamers and 90's fans unite in this small tale of epic proportions!"/>
    <n v="75000"/>
    <n v="21144"/>
    <x v="1"/>
    <x v="0"/>
    <s v="USD"/>
    <n v="1482479940"/>
    <n v="1479684783"/>
    <x v="0"/>
    <n v="57"/>
    <x v="1"/>
    <s v="games/video games"/>
    <n v="0.28192"/>
    <n v="370.94736842105266"/>
    <x v="0"/>
    <s v="video games"/>
    <x v="3851"/>
    <d v="2016-12-23T01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x v="0"/>
    <n v="72"/>
    <x v="1"/>
    <s v="theater/spaces"/>
    <n v="0.11294666666666667"/>
    <n v="117.65277777777777"/>
    <x v="2"/>
    <s v="spaces"/>
    <x v="3852"/>
    <d v="2015-11-22T00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x v="0"/>
    <n v="0"/>
    <x v="1"/>
    <s v="theater/spaces"/>
    <n v="0"/>
    <e v="#DIV/0!"/>
    <x v="2"/>
    <s v="spaces"/>
    <x v="3853"/>
    <d v="2014-09-21T09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x v="0"/>
    <n v="18"/>
    <x v="1"/>
    <s v="theater/musical"/>
    <n v="4.2466666666666666E-2"/>
    <n v="176.94444444444446"/>
    <x v="2"/>
    <s v="musical"/>
    <x v="3854"/>
    <d v="2017-01-13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x v="0"/>
    <n v="1"/>
    <x v="1"/>
    <s v="theater/musical"/>
    <n v="6.6666666666666671E-3"/>
    <n v="500"/>
    <x v="2"/>
    <s v="musical"/>
    <x v="3855"/>
    <d v="2015-12-23T10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x v="0"/>
    <n v="0"/>
    <x v="1"/>
    <s v="theater/plays"/>
    <n v="0"/>
    <e v="#DIV/0!"/>
    <x v="2"/>
    <s v="plays"/>
    <x v="3856"/>
    <d v="2016-06-04T11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.868199871794872"/>
    <n v="593.93620078740162"/>
    <x v="1"/>
    <s v="hardware"/>
    <x v="3857"/>
    <d v="2015-05-07T00:58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x v="0"/>
    <n v="81"/>
    <x v="1"/>
    <s v="film &amp; video/science fiction"/>
    <n v="9.5687499999999995E-2"/>
    <n v="94.506172839506178"/>
    <x v="5"/>
    <s v="science fiction"/>
    <x v="3858"/>
    <d v="2014-11-07T14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x v="0"/>
    <n v="11"/>
    <x v="1"/>
    <s v="film &amp; video/animation"/>
    <n v="1.8625E-3"/>
    <n v="13.545454545454545"/>
    <x v="5"/>
    <s v="animation"/>
    <x v="3859"/>
    <d v="2015-11-05T17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x v="0"/>
    <n v="1"/>
    <x v="1"/>
    <s v="technology/web"/>
    <n v="1.2500000000000001E-5"/>
    <n v="1"/>
    <x v="1"/>
    <s v="web"/>
    <x v="3860"/>
    <d v="2015-03-28T04:19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x v="0"/>
    <n v="0"/>
    <x v="1"/>
    <s v="technology/web"/>
    <n v="0"/>
    <e v="#DIV/0!"/>
    <x v="1"/>
    <s v="web"/>
    <x v="3861"/>
    <d v="2016-01-19T07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x v="0"/>
    <n v="1"/>
    <x v="1"/>
    <s v="food/food trucks"/>
    <n v="1.25E-3"/>
    <n v="100"/>
    <x v="3"/>
    <s v="food trucks"/>
    <x v="3862"/>
    <d v="2014-10-02T11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x v="1"/>
    <n v="729"/>
    <x v="0"/>
    <s v="technology/hardware"/>
    <n v="2.0114999999999998"/>
    <n v="220.74074074074073"/>
    <x v="1"/>
    <s v="hardware"/>
    <x v="3863"/>
    <d v="2015-06-10T22:25: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.1103642500000004"/>
    <n v="262.15704968944101"/>
    <x v="1"/>
    <s v="hardware"/>
    <x v="3864"/>
    <d v="2015-12-18T19:00:00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x v="0"/>
    <n v="3"/>
    <x v="1"/>
    <s v="games/video games"/>
    <n v="3.875E-3"/>
    <n v="103.33333333333333"/>
    <x v="0"/>
    <s v="video games"/>
    <x v="3865"/>
    <d v="2017-01-07T01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x v="0"/>
    <n v="4"/>
    <x v="1"/>
    <s v="games/video games"/>
    <n v="5.9612499999999998E-4"/>
    <n v="11.922499999999999"/>
    <x v="0"/>
    <s v="video games"/>
    <x v="3866"/>
    <d v="2013-10-19T06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x v="0"/>
    <n v="1"/>
    <x v="1"/>
    <s v="food/food trucks"/>
    <n v="1.2500000000000001E-5"/>
    <n v="1"/>
    <x v="3"/>
    <s v="food trucks"/>
    <x v="3867"/>
    <d v="2014-08-07T17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x v="0"/>
    <n v="118"/>
    <x v="1"/>
    <s v="food/food trucks"/>
    <n v="0.107325"/>
    <n v="72.762711864406782"/>
    <x v="3"/>
    <s v="food trucks"/>
    <x v="3868"/>
    <d v="2015-06-02T20:31:16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x v="0"/>
    <n v="0"/>
    <x v="1"/>
    <s v="theater/spaces"/>
    <n v="0"/>
    <e v="#DIV/0!"/>
    <x v="2"/>
    <s v="spaces"/>
    <x v="3869"/>
    <d v="2016-05-08T11:41:57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x v="0"/>
    <n v="11"/>
    <x v="1"/>
    <s v="publishing/translations"/>
    <n v="9.987804878048781E-2"/>
    <n v="744.5454545454545"/>
    <x v="7"/>
    <s v="translations"/>
    <x v="3870"/>
    <d v="2015-06-08T0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.0133294117647058"/>
    <n v="589.95205479452056"/>
    <x v="5"/>
    <s v="documentary"/>
    <x v="3871"/>
    <d v="2012-01-07T12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x v="0"/>
    <n v="1"/>
    <x v="1"/>
    <s v="technology/web"/>
    <n v="1.6705882352941177E-3"/>
    <n v="142"/>
    <x v="1"/>
    <s v="web"/>
    <x v="3872"/>
    <d v="2016-02-18T13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x v="0"/>
    <n v="1"/>
    <x v="1"/>
    <s v="journalism/audio"/>
    <n v="2.9411764705882353E-3"/>
    <n v="250"/>
    <x v="8"/>
    <s v="audio"/>
    <x v="3873"/>
    <d v="2016-08-27T11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x v="0"/>
    <n v="285"/>
    <x v="1"/>
    <s v="technology/gadgets"/>
    <n v="0.39395294117647056"/>
    <n v="117.49473684210527"/>
    <x v="1"/>
    <s v="gadgets"/>
    <x v="3874"/>
    <d v="2015-10-31T16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.4833229411764706"/>
    <n v="91.82989803350327"/>
    <x v="1"/>
    <s v="hardware"/>
    <x v="3875"/>
    <d v="2013-05-23T09:38:1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x v="0"/>
    <n v="0"/>
    <x v="1"/>
    <s v="food/food trucks"/>
    <n v="0"/>
    <e v="#DIV/0!"/>
    <x v="3"/>
    <s v="food trucks"/>
    <x v="3876"/>
    <d v="2015-01-11T20:36:34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x v="0"/>
    <n v="7"/>
    <x v="1"/>
    <s v="technology/web"/>
    <n v="1.8193398957730169E-2"/>
    <n v="224.42857142857142"/>
    <x v="1"/>
    <s v="web"/>
    <x v="3877"/>
    <d v="2015-04-10T16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x v="0"/>
    <n v="312"/>
    <x v="1"/>
    <s v="games/video games"/>
    <n v="0.35537409090909089"/>
    <n v="100.23371794871794"/>
    <x v="0"/>
    <s v="video games"/>
    <x v="3878"/>
    <d v="2015-01-19T02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x v="0"/>
    <n v="9"/>
    <x v="1"/>
    <s v="technology/web"/>
    <n v="3.892538925389254E-3"/>
    <n v="38.444444444444443"/>
    <x v="1"/>
    <s v="web"/>
    <x v="3879"/>
    <d v="2015-01-17T19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x v="0"/>
    <n v="4"/>
    <x v="1"/>
    <s v="technology/wearables"/>
    <n v="1.2375123751237513E-4"/>
    <n v="2.75"/>
    <x v="1"/>
    <s v="wearables"/>
    <x v="3880"/>
    <d v="2014-08-09T16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"/>
    <n v="1281"/>
    <x v="0"/>
    <s v="technology/hardware"/>
    <n v="2.5957748878923765"/>
    <n v="180.75185011709601"/>
    <x v="1"/>
    <s v="hardware"/>
    <x v="3881"/>
    <d v="2016-04-22T00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x v="0"/>
    <n v="310"/>
    <x v="1"/>
    <s v="technology/wearables"/>
    <n v="0.29276666666666668"/>
    <n v="84.99677419354839"/>
    <x v="1"/>
    <s v="wearables"/>
    <x v="3882"/>
    <d v="2016-06-19T02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x v="0"/>
    <n v="123"/>
    <x v="1"/>
    <s v="games/video games"/>
    <n v="8.9744444444444446E-2"/>
    <n v="65.666666666666671"/>
    <x v="0"/>
    <s v="video games"/>
    <x v="3883"/>
    <d v="2013-07-06T23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x v="0"/>
    <n v="7"/>
    <x v="1"/>
    <s v="games/mobile games"/>
    <n v="4.7222222222222223E-3"/>
    <n v="60.714285714285715"/>
    <x v="0"/>
    <s v="mobile games"/>
    <x v="3884"/>
    <d v="2015-04-30T10:00:51"/>
  </r>
  <r>
    <n v="2582"/>
    <s v="Drunken Wings"/>
    <s v="The place where chicken meets liquor for the first time!"/>
    <n v="90000"/>
    <n v="1"/>
    <x v="1"/>
    <x v="0"/>
    <s v="USD"/>
    <n v="1477784634"/>
    <n v="1475192634"/>
    <x v="0"/>
    <n v="1"/>
    <x v="1"/>
    <s v="food/food trucks"/>
    <n v="1.1111111111111112E-5"/>
    <n v="1"/>
    <x v="3"/>
    <s v="food trucks"/>
    <x v="3885"/>
    <d v="2016-10-29T17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x v="0"/>
    <n v="6"/>
    <x v="1"/>
    <s v="theater/plays"/>
    <n v="1.4500000000000001E-2"/>
    <n v="217.5"/>
    <x v="2"/>
    <s v="plays"/>
    <x v="3886"/>
    <d v="2016-07-22T12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x v="0"/>
    <n v="1"/>
    <x v="1"/>
    <s v="technology/wearables"/>
    <n v="2.6737967914438501E-3"/>
    <n v="250"/>
    <x v="1"/>
    <s v="wearables"/>
    <x v="3887"/>
    <d v="2016-12-28T13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x v="0"/>
    <n v="2"/>
    <x v="1"/>
    <s v="film &amp; video/animation"/>
    <n v="2.740447957839262E-4"/>
    <n v="13"/>
    <x v="5"/>
    <s v="animation"/>
    <x v="3888"/>
    <d v="2015-02-19T13:47:5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x v="0"/>
    <n v="0"/>
    <x v="1"/>
    <s v="film &amp; video/drama"/>
    <n v="0"/>
    <e v="#DIV/0!"/>
    <x v="5"/>
    <s v="drama"/>
    <x v="3889"/>
    <d v="2015-03-19T02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x v="0"/>
    <n v="110"/>
    <x v="1"/>
    <s v="technology/wearables"/>
    <n v="0.42188421052631581"/>
    <n v="364.35454545454547"/>
    <x v="1"/>
    <s v="wearables"/>
    <x v="3890"/>
    <d v="2017-02-20T1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x v="0"/>
    <n v="28"/>
    <x v="1"/>
    <s v="food/restaurants"/>
    <n v="1.0526315789473684E-2"/>
    <n v="35.714285714285715"/>
    <x v="3"/>
    <s v="restaurants"/>
    <x v="3891"/>
    <d v="2015-04-20T12:25:4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x v="0"/>
    <n v="34"/>
    <x v="1"/>
    <s v="film &amp; video/animation"/>
    <n v="0.25413402061855672"/>
    <n v="725.02941176470586"/>
    <x v="5"/>
    <s v="animation"/>
    <x v="3892"/>
    <d v="2015-12-29T05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x v="0"/>
    <n v="443"/>
    <x v="0"/>
    <s v="technology/hardware"/>
    <n v="1.0299897959183673"/>
    <n v="227.85327313769753"/>
    <x v="1"/>
    <s v="hardware"/>
    <x v="3893"/>
    <d v="2015-04-16T1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x v="0"/>
    <n v="4"/>
    <x v="1"/>
    <s v="technology/space exploration"/>
    <n v="9.2857142857142856E-4"/>
    <n v="22.75"/>
    <x v="1"/>
    <s v="space exploration"/>
    <x v="3894"/>
    <d v="2016-07-30T15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x v="0"/>
    <n v="25"/>
    <x v="1"/>
    <s v="technology/gadgets"/>
    <n v="2.696969696969697E-2"/>
    <n v="106.8"/>
    <x v="1"/>
    <s v="gadgets"/>
    <x v="3895"/>
    <d v="2015-05-22T07:00:00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x v="0"/>
    <n v="6"/>
    <x v="1"/>
    <s v="film &amp; video/science fiction"/>
    <n v="1.8669999999999999E-2"/>
    <n v="311.16666666666669"/>
    <x v="5"/>
    <s v="science fiction"/>
    <x v="3896"/>
    <d v="2016-10-19T23:28:13"/>
  </r>
  <r>
    <n v="217"/>
    <s v="Bitch"/>
    <s v="A roadmovie by paw"/>
    <n v="100000"/>
    <n v="11943"/>
    <x v="1"/>
    <x v="14"/>
    <s v="SEK"/>
    <n v="1419780149"/>
    <n v="1417101749"/>
    <x v="0"/>
    <n v="38"/>
    <x v="1"/>
    <s v="film &amp; video/drama"/>
    <n v="0.11942999999999999"/>
    <n v="314.28947368421052"/>
    <x v="5"/>
    <s v="drama"/>
    <x v="3897"/>
    <d v="2014-12-28T09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x v="1"/>
    <n v="1596"/>
    <x v="0"/>
    <s v="film &amp; video/documentary"/>
    <n v="1.4723377"/>
    <n v="92.251735588972423"/>
    <x v="5"/>
    <s v="documentary"/>
    <x v="3898"/>
    <d v="2017-02-21T22:43:4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.13015"/>
    <n v="203.63063063063063"/>
    <x v="5"/>
    <s v="documentary"/>
    <x v="3899"/>
    <d v="2015-10-28T02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x v="0"/>
    <n v="0"/>
    <x v="1"/>
    <s v="film &amp; video/animation"/>
    <n v="0"/>
    <e v="#DIV/0!"/>
    <x v="5"/>
    <s v="animation"/>
    <x v="3900"/>
    <d v="2011-08-09T21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x v="0"/>
    <n v="3"/>
    <x v="1"/>
    <s v="technology/web"/>
    <n v="1.2E-4"/>
    <n v="4"/>
    <x v="1"/>
    <s v="web"/>
    <x v="3901"/>
    <d v="2014-12-17T12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x v="0"/>
    <n v="0"/>
    <x v="1"/>
    <s v="technology/web"/>
    <n v="0"/>
    <e v="#DIV/0!"/>
    <x v="1"/>
    <s v="web"/>
    <x v="3902"/>
    <d v="2015-03-15T12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x v="0"/>
    <n v="2"/>
    <x v="1"/>
    <s v="technology/web"/>
    <n v="6.0999999999999997E-4"/>
    <n v="30.5"/>
    <x v="1"/>
    <s v="web"/>
    <x v="3903"/>
    <d v="2015-07-22T07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x v="0"/>
    <n v="8"/>
    <x v="1"/>
    <s v="technology/web"/>
    <n v="4.2599999999999999E-3"/>
    <n v="53.25"/>
    <x v="1"/>
    <s v="web"/>
    <x v="3904"/>
    <d v="2015-05-03T19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x v="0"/>
    <n v="0"/>
    <x v="1"/>
    <s v="technology/web"/>
    <n v="0"/>
    <e v="#DIV/0!"/>
    <x v="1"/>
    <s v="web"/>
    <x v="3905"/>
    <d v="2017-02-25T17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x v="0"/>
    <n v="3"/>
    <x v="1"/>
    <s v="technology/wearables"/>
    <n v="2.0500000000000002E-3"/>
    <n v="68.333333333333329"/>
    <x v="1"/>
    <s v="wearables"/>
    <x v="3906"/>
    <d v="2014-09-01T14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x v="0"/>
    <n v="24"/>
    <x v="1"/>
    <s v="technology/wearables"/>
    <n v="1.4710000000000001E-2"/>
    <n v="61.291666666666664"/>
    <x v="1"/>
    <s v="wearables"/>
    <x v="3907"/>
    <d v="2015-02-07T12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x v="0"/>
    <n v="6"/>
    <x v="1"/>
    <s v="technology/wearables"/>
    <n v="3.5499999999999997E-2"/>
    <n v="591.66666666666663"/>
    <x v="1"/>
    <s v="wearables"/>
    <x v="3908"/>
    <d v="2017-02-05T12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x v="0"/>
    <n v="296"/>
    <x v="1"/>
    <s v="technology/wearables"/>
    <n v="0.35338000000000003"/>
    <n v="119.38513513513513"/>
    <x v="1"/>
    <s v="wearables"/>
    <x v="3909"/>
    <d v="2015-04-30T13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x v="0"/>
    <n v="29"/>
    <x v="1"/>
    <s v="technology/wearables"/>
    <n v="0.15390000000000001"/>
    <n v="530.68965517241384"/>
    <x v="1"/>
    <s v="wearables"/>
    <x v="3910"/>
    <d v="2014-09-17T20:00:00"/>
  </r>
  <r>
    <n v="705"/>
    <s v="SomnoScope"/>
    <s v="The closest thing ever to the Holy Grail of wearables technology"/>
    <n v="100000"/>
    <n v="977"/>
    <x v="1"/>
    <x v="10"/>
    <s v="EUR"/>
    <n v="1484999278"/>
    <n v="1482407278"/>
    <x v="0"/>
    <n v="5"/>
    <x v="1"/>
    <s v="technology/wearables"/>
    <n v="9.7699999999999992E-3"/>
    <n v="195.4"/>
    <x v="1"/>
    <s v="wearables"/>
    <x v="3911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x v="0"/>
    <n v="0"/>
    <x v="1"/>
    <s v="technology/wearables"/>
    <n v="0"/>
    <e v="#DIV/0!"/>
    <x v="1"/>
    <s v="wearables"/>
    <x v="3912"/>
    <d v="2016-12-14T12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x v="0"/>
    <n v="338"/>
    <x v="1"/>
    <s v="technology/wearables"/>
    <n v="0.33790999999999999"/>
    <n v="99.973372781065095"/>
    <x v="1"/>
    <s v="wearables"/>
    <x v="3913"/>
    <d v="2016-12-14T06:01:08"/>
  </r>
  <r>
    <n v="717"/>
    <s v="cool air belt"/>
    <s v="Cool air flowing under clothing keeps you cool."/>
    <n v="100000"/>
    <n v="305"/>
    <x v="1"/>
    <x v="0"/>
    <s v="USD"/>
    <n v="1409949002"/>
    <n v="1407357002"/>
    <x v="0"/>
    <n v="4"/>
    <x v="1"/>
    <s v="technology/wearables"/>
    <n v="3.0500000000000002E-3"/>
    <n v="76.25"/>
    <x v="1"/>
    <s v="wearables"/>
    <x v="3914"/>
    <d v="2014-09-05T14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x v="0"/>
    <n v="0"/>
    <x v="1"/>
    <s v="music/jazz"/>
    <n v="0"/>
    <e v="#DIV/0!"/>
    <x v="4"/>
    <s v="jazz"/>
    <x v="3915"/>
    <d v="2014-01-23T18:07:25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x v="0"/>
    <n v="16"/>
    <x v="1"/>
    <s v="technology/wearables"/>
    <n v="2.4840000000000001E-2"/>
    <n v="155.25"/>
    <x v="1"/>
    <s v="wearables"/>
    <x v="3916"/>
    <d v="2017-02-18T17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x v="0"/>
    <n v="5"/>
    <x v="1"/>
    <s v="technology/wearables"/>
    <n v="2.2599999999999999E-3"/>
    <n v="45.2"/>
    <x v="1"/>
    <s v="wearables"/>
    <x v="3917"/>
    <d v="2015-06-01T11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x v="0"/>
    <n v="24"/>
    <x v="1"/>
    <s v="technology/wearables"/>
    <n v="2.6069999999999999E-2"/>
    <n v="108.625"/>
    <x v="1"/>
    <s v="wearables"/>
    <x v="3918"/>
    <d v="2016-06-28T10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x v="0"/>
    <n v="4"/>
    <x v="1"/>
    <s v="technology/wearables"/>
    <n v="4.6699999999999997E-3"/>
    <n v="116.75"/>
    <x v="1"/>
    <s v="wearables"/>
    <x v="3919"/>
    <d v="2016-05-07T15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x v="0"/>
    <n v="38"/>
    <x v="1"/>
    <s v="technology/wearables"/>
    <n v="2.8420000000000001E-2"/>
    <n v="74.78947368421052"/>
    <x v="1"/>
    <s v="wearables"/>
    <x v="3920"/>
    <d v="2016-04-06T19:34: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x v="0"/>
    <n v="292"/>
    <x v="1"/>
    <s v="journalism/audio"/>
    <n v="8.5370000000000001E-2"/>
    <n v="29.236301369863014"/>
    <x v="8"/>
    <s v="audio"/>
    <x v="3921"/>
    <d v="2015-05-20T00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x v="0"/>
    <n v="7"/>
    <x v="1"/>
    <s v="games/video games"/>
    <n v="4.6999999999999999E-4"/>
    <n v="6.7142857142857144"/>
    <x v="0"/>
    <s v="video games"/>
    <x v="3922"/>
    <d v="2014-03-02T13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x v="0"/>
    <n v="6"/>
    <x v="1"/>
    <s v="games/video games"/>
    <n v="4.0999999999999999E-4"/>
    <n v="6.833333333333333"/>
    <x v="0"/>
    <s v="video games"/>
    <x v="3923"/>
    <d v="2016-07-14T12:12:00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x v="0"/>
    <n v="248"/>
    <x v="1"/>
    <s v="technology/wearables"/>
    <n v="0.40404000000000001"/>
    <n v="162.91935483870967"/>
    <x v="1"/>
    <s v="wearables"/>
    <x v="3924"/>
    <d v="2015-11-05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x v="0"/>
    <n v="3"/>
    <x v="1"/>
    <s v="technology/wearables"/>
    <n v="5.0299999999999997E-3"/>
    <n v="167.66666666666666"/>
    <x v="1"/>
    <s v="wearables"/>
    <x v="3925"/>
    <d v="2016-12-30T17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x v="0"/>
    <n v="11"/>
    <x v="1"/>
    <s v="technology/wearables"/>
    <n v="1.1299999999999999E-2"/>
    <n v="102.72727272727273"/>
    <x v="1"/>
    <s v="wearables"/>
    <x v="3926"/>
    <d v="2015-01-15T13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x v="0"/>
    <n v="224"/>
    <x v="1"/>
    <s v="technology/wearables"/>
    <n v="0.84946999999999995"/>
    <n v="379.22767857142856"/>
    <x v="1"/>
    <s v="wearables"/>
    <x v="3927"/>
    <d v="2014-12-17T14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x v="0"/>
    <n v="1"/>
    <x v="1"/>
    <s v="publishing/translations"/>
    <n v="1.0000000000000001E-5"/>
    <n v="1"/>
    <x v="7"/>
    <s v="translations"/>
    <x v="3928"/>
    <d v="2016-02-19T22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x v="0"/>
    <n v="7"/>
    <x v="1"/>
    <s v="photography/places"/>
    <n v="2.8E-3"/>
    <n v="40"/>
    <x v="6"/>
    <s v="places"/>
    <x v="3929"/>
    <d v="2014-06-18T14:13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"/>
    <n v="680"/>
    <x v="0"/>
    <s v="technology/hardware"/>
    <n v="3.4801799999999998"/>
    <n v="511.79117647058825"/>
    <x v="1"/>
    <s v="hardware"/>
    <x v="3930"/>
    <d v="2015-07-12T00:02:3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.0021100000000001"/>
    <n v="188.50671378091872"/>
    <x v="1"/>
    <s v="hardware"/>
    <x v="3931"/>
    <d v="2016-06-06T11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.0674309000000002"/>
    <n v="136.6444745538665"/>
    <x v="1"/>
    <s v="hardware"/>
    <x v="3932"/>
    <d v="2014-08-14T06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.2513700000000001"/>
    <n v="385.03692307692307"/>
    <x v="1"/>
    <s v="hardware"/>
    <x v="3933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.61459"/>
    <n v="457.39093484419266"/>
    <x v="1"/>
    <s v="hardware"/>
    <x v="3934"/>
    <d v="2015-06-11T04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.2024900000000001"/>
    <n v="223.09647495361781"/>
    <x v="1"/>
    <s v="hardware"/>
    <x v="3935"/>
    <d v="2015-03-30T12:31:5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x v="0"/>
    <n v="203"/>
    <x v="0"/>
    <s v="technology/hardware"/>
    <n v="1.14977"/>
    <n v="566.38916256157631"/>
    <x v="1"/>
    <s v="hardware"/>
    <x v="3936"/>
    <d v="2016-03-24T02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.5260429999999998"/>
    <n v="324.69"/>
    <x v="1"/>
    <s v="hardware"/>
    <x v="3937"/>
    <d v="2015-05-08T10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x v="0"/>
    <n v="99"/>
    <x v="1"/>
    <s v="games/video games"/>
    <n v="2.1129899999999997E-2"/>
    <n v="21.34333333333333"/>
    <x v="0"/>
    <s v="video games"/>
    <x v="3938"/>
    <d v="2014-02-03T05:41:32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x v="0"/>
    <n v="1"/>
    <x v="1"/>
    <s v="technology/web"/>
    <n v="5.0000000000000001E-4"/>
    <n v="50"/>
    <x v="1"/>
    <s v="web"/>
    <x v="3939"/>
    <d v="2015-08-08T09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x v="0"/>
    <n v="2"/>
    <x v="1"/>
    <s v="food/food trucks"/>
    <n v="2.0000000000000002E-5"/>
    <n v="1"/>
    <x v="3"/>
    <s v="food trucks"/>
    <x v="3940"/>
    <d v="2016-06-27T20:23:3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x v="0"/>
    <n v="0"/>
    <x v="1"/>
    <s v="food/restaurants"/>
    <n v="0"/>
    <e v="#DIV/0!"/>
    <x v="3"/>
    <s v="restaurants"/>
    <x v="3941"/>
    <d v="2016-02-01T04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x v="0"/>
    <n v="0"/>
    <x v="1"/>
    <s v="food/restaurants"/>
    <n v="0"/>
    <e v="#DIV/0!"/>
    <x v="3"/>
    <s v="restaurants"/>
    <x v="3942"/>
    <d v="2016-10-15T13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x v="0"/>
    <n v="0"/>
    <x v="1"/>
    <s v="food/food trucks"/>
    <n v="0"/>
    <e v="#DIV/0!"/>
    <x v="3"/>
    <s v="food trucks"/>
    <x v="3943"/>
    <d v="2015-10-13T06:41:29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x v="0"/>
    <n v="4"/>
    <x v="1"/>
    <s v="food/food trucks"/>
    <n v="2.5000000000000001E-3"/>
    <n v="62.5"/>
    <x v="3"/>
    <s v="food trucks"/>
    <x v="3944"/>
    <d v="2016-05-19T02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.0742157000000001"/>
    <n v="60.965703745743475"/>
    <x v="1"/>
    <s v="space exploration"/>
    <x v="3945"/>
    <d v="2016-06-17T06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x v="1"/>
    <n v="52"/>
    <x v="1"/>
    <s v="technology/space exploration"/>
    <n v="2.053E-2"/>
    <n v="39.480769230769234"/>
    <x v="1"/>
    <s v="space exploration"/>
    <x v="3946"/>
    <d v="2017-03-10T13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x v="0"/>
    <n v="11"/>
    <x v="1"/>
    <s v="technology/space exploration"/>
    <n v="8.8500000000000002E-3"/>
    <n v="80.454545454545453"/>
    <x v="1"/>
    <s v="space exploration"/>
    <x v="3947"/>
    <d v="2014-12-09T21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x v="0"/>
    <n v="6"/>
    <x v="1"/>
    <s v="technology/space exploration"/>
    <n v="5.1000000000000004E-4"/>
    <n v="8.5"/>
    <x v="1"/>
    <s v="space exploration"/>
    <x v="3948"/>
    <d v="2015-04-21T07:25:26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.05745"/>
    <n v="261.74504950495049"/>
    <x v="1"/>
    <s v="hardware"/>
    <x v="3949"/>
    <d v="2016-04-22T07:55:11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x v="0"/>
    <n v="0"/>
    <x v="1"/>
    <s v="publishing/children's books"/>
    <n v="0"/>
    <e v="#DIV/0!"/>
    <x v="7"/>
    <s v="children's books"/>
    <x v="3950"/>
    <d v="2017-03-10T04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.1253599999999999"/>
    <n v="89.314285714285717"/>
    <x v="2"/>
    <s v="spaces"/>
    <x v="3951"/>
    <d v="2016-10-31T21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x v="0"/>
    <n v="21"/>
    <x v="1"/>
    <s v="theater/spaces"/>
    <n v="1.1831900000000001E-2"/>
    <n v="56.342380952380957"/>
    <x v="2"/>
    <s v="spaces"/>
    <x v="3952"/>
    <d v="2015-10-15T16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x v="0"/>
    <n v="1"/>
    <x v="1"/>
    <s v="theater/spaces"/>
    <n v="2.5000000000000001E-4"/>
    <n v="25"/>
    <x v="2"/>
    <s v="spaces"/>
    <x v="3953"/>
    <d v="2015-09-20T13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x v="0"/>
    <n v="0"/>
    <x v="1"/>
    <s v="theater/spaces"/>
    <n v="0"/>
    <e v="#DIV/0!"/>
    <x v="2"/>
    <s v="spaces"/>
    <x v="3954"/>
    <d v="2015-03-01T14:33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.0003599999999999"/>
    <n v="179.27598566308242"/>
    <x v="2"/>
    <s v="plays"/>
    <x v="3955"/>
    <d v="2014-05-05T00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x v="0"/>
    <n v="0"/>
    <x v="1"/>
    <s v="theater/musical"/>
    <n v="0"/>
    <e v="#DIV/0!"/>
    <x v="2"/>
    <s v="musical"/>
    <x v="3956"/>
    <d v="2015-12-13T14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x v="0"/>
    <n v="100"/>
    <x v="0"/>
    <s v="theater/plays"/>
    <n v="1.00824"/>
    <n v="1008.24"/>
    <x v="2"/>
    <s v="plays"/>
    <x v="3957"/>
    <d v="2015-05-22T11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x v="0"/>
    <n v="2"/>
    <x v="1"/>
    <s v="theater/plays"/>
    <n v="2.5999999999999998E-4"/>
    <n v="13"/>
    <x v="2"/>
    <s v="plays"/>
    <x v="3958"/>
    <d v="2014-09-01T14:09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x v="0"/>
    <n v="179"/>
    <x v="1"/>
    <s v="technology/wearables"/>
    <n v="0.2950613611721471"/>
    <n v="171.79329608938548"/>
    <x v="1"/>
    <s v="wearables"/>
    <x v="3959"/>
    <d v="2016-08-23T14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x v="0"/>
    <n v="37"/>
    <x v="1"/>
    <s v="theater/spaces"/>
    <n v="4.2435339894712751E-2"/>
    <n v="125.27027027027027"/>
    <x v="2"/>
    <s v="spaces"/>
    <x v="3960"/>
    <d v="2015-04-17T11:33:0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x v="0"/>
    <n v="2"/>
    <x v="1"/>
    <s v="film &amp; video/drama"/>
    <n v="1E-4"/>
    <n v="5.5"/>
    <x v="5"/>
    <s v="drama"/>
    <x v="3961"/>
    <d v="2015-08-04T16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x v="0"/>
    <n v="3"/>
    <x v="1"/>
    <s v="film &amp; video/animation"/>
    <n v="2.7272727272727273E-5"/>
    <n v="1"/>
    <x v="5"/>
    <s v="animation"/>
    <x v="3962"/>
    <d v="2013-09-13T11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x v="0"/>
    <n v="29"/>
    <x v="1"/>
    <s v="technology/wearables"/>
    <n v="7.9909090909090902E-3"/>
    <n v="30.310344827586206"/>
    <x v="1"/>
    <s v="wearables"/>
    <x v="3963"/>
    <d v="2015-09-01T09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x v="0"/>
    <n v="356"/>
    <x v="1"/>
    <s v="technology/wearables"/>
    <n v="0.65246363636363636"/>
    <n v="201.60393258426967"/>
    <x v="1"/>
    <s v="wearables"/>
    <x v="3964"/>
    <d v="2014-12-04T04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x v="0"/>
    <n v="2"/>
    <x v="1"/>
    <s v="games/mobile games"/>
    <n v="3.6363636363636364E-5"/>
    <n v="2"/>
    <x v="0"/>
    <s v="mobile games"/>
    <x v="3965"/>
    <d v="2016-11-06T03:49:0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x v="0"/>
    <n v="0"/>
    <x v="1"/>
    <s v="technology/web"/>
    <n v="0"/>
    <e v="#DIV/0!"/>
    <x v="1"/>
    <s v="web"/>
    <x v="3966"/>
    <d v="2015-08-25T18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x v="0"/>
    <n v="5"/>
    <x v="1"/>
    <s v="food/restaurants"/>
    <n v="7.8181818181818181E-4"/>
    <n v="17.2"/>
    <x v="3"/>
    <s v="restaurants"/>
    <x v="3967"/>
    <d v="2014-09-21T13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x v="0"/>
    <n v="1"/>
    <x v="1"/>
    <s v="theater/plays"/>
    <n v="1.8181818181818181E-4"/>
    <n v="20"/>
    <x v="2"/>
    <s v="plays"/>
    <x v="3968"/>
    <d v="2015-04-04T21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x v="0"/>
    <n v="4"/>
    <x v="1"/>
    <s v="technology/wearables"/>
    <n v="1.9088937093275488E-3"/>
    <n v="55"/>
    <x v="1"/>
    <s v="wearables"/>
    <x v="3969"/>
    <d v="2016-09-04T20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.465395775862069"/>
    <n v="155.23827397260274"/>
    <x v="2"/>
    <s v="spaces"/>
    <x v="3970"/>
    <d v="2014-11-11T10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x v="0"/>
    <n v="2"/>
    <x v="1"/>
    <s v="food/food trucks"/>
    <n v="3.8461538461538462E-4"/>
    <n v="22.5"/>
    <x v="3"/>
    <s v="food trucks"/>
    <x v="3971"/>
    <d v="2016-01-29T08:46:1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x v="0"/>
    <n v="7"/>
    <x v="1"/>
    <s v="film &amp; video/drama"/>
    <n v="5.3333333333333332E-3"/>
    <n v="91.428571428571431"/>
    <x v="5"/>
    <s v="drama"/>
    <x v="3972"/>
    <d v="2014-09-19T12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x v="0"/>
    <n v="0"/>
    <x v="1"/>
    <s v="technology/web"/>
    <n v="0"/>
    <e v="#DIV/0!"/>
    <x v="1"/>
    <s v="web"/>
    <x v="3973"/>
    <d v="2015-01-02T15:14:1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x v="0"/>
    <n v="7"/>
    <x v="1"/>
    <s v="technology/web"/>
    <n v="1.12E-4"/>
    <n v="2"/>
    <x v="1"/>
    <s v="web"/>
    <x v="3974"/>
    <d v="2015-09-07T07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x v="0"/>
    <n v="1"/>
    <x v="1"/>
    <s v="food/food trucks"/>
    <n v="2.4000000000000001E-4"/>
    <n v="30"/>
    <x v="3"/>
    <s v="food trucks"/>
    <x v="3975"/>
    <d v="2015-08-02T22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e v="#DIV/0!"/>
    <x v="4"/>
    <s v="faith"/>
    <x v="3976"/>
    <d v="2017-03-25T21:33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.362168"/>
    <n v="449.26385224274406"/>
    <x v="1"/>
    <s v="hardware"/>
    <x v="3977"/>
    <d v="2016-11-30T22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x v="0"/>
    <n v="1530"/>
    <x v="0"/>
    <s v="technology/hardware"/>
    <n v="3.1732719999999999"/>
    <n v="259.25424836601309"/>
    <x v="1"/>
    <s v="hardware"/>
    <x v="3978"/>
    <d v="2016-06-28T09:45:23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x v="0"/>
    <n v="3"/>
    <x v="1"/>
    <s v="technology/space exploration"/>
    <n v="9.9200000000000004E-4"/>
    <n v="41.333333333333336"/>
    <x v="1"/>
    <s v="space exploration"/>
    <x v="3979"/>
    <d v="2016-02-01T17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x v="0"/>
    <n v="348"/>
    <x v="1"/>
    <s v="theater/spaces"/>
    <n v="0.68153600000000003"/>
    <n v="244.80459770114942"/>
    <x v="2"/>
    <s v="spaces"/>
    <x v="3980"/>
    <d v="2016-07-09T17:49:5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.089324126984127"/>
    <n v="56.344351395730705"/>
    <x v="5"/>
    <s v="documentary"/>
    <x v="3981"/>
    <d v="2014-05-09T15:00:00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x v="0"/>
    <n v="67"/>
    <x v="1"/>
    <s v="film &amp; video/science fiction"/>
    <n v="0.23163076923076922"/>
    <n v="449.43283582089555"/>
    <x v="5"/>
    <s v="science fiction"/>
    <x v="3982"/>
    <d v="2015-05-25T21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x v="0"/>
    <n v="890"/>
    <x v="1"/>
    <s v="technology/wearables"/>
    <n v="0.824221076923077"/>
    <n v="120.39184269662923"/>
    <x v="1"/>
    <s v="wearables"/>
    <x v="3983"/>
    <d v="2013-11-22T1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x v="0"/>
    <n v="0"/>
    <x v="1"/>
    <s v="publishing/translations"/>
    <n v="0"/>
    <e v="#DIV/0!"/>
    <x v="7"/>
    <s v="translations"/>
    <x v="3984"/>
    <d v="2015-06-14T07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x v="0"/>
    <n v="276"/>
    <x v="1"/>
    <s v="technology/wearables"/>
    <n v="0.10754135338345865"/>
    <n v="51.822463768115945"/>
    <x v="1"/>
    <s v="wearables"/>
    <x v="3985"/>
    <d v="2016-03-11T12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x v="0"/>
    <n v="0"/>
    <x v="1"/>
    <s v="photography/people"/>
    <n v="0"/>
    <e v="#DIV/0!"/>
    <x v="6"/>
    <s v="people"/>
    <x v="3986"/>
    <d v="2014-07-10T13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x v="0"/>
    <n v="4"/>
    <x v="1"/>
    <s v="food/food trucks"/>
    <n v="1.4321428571428572E-2"/>
    <n v="501.25"/>
    <x v="3"/>
    <s v="food trucks"/>
    <x v="3987"/>
    <d v="2017-02-05T10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x v="0"/>
    <n v="58"/>
    <x v="1"/>
    <s v="film &amp; video/science fiction"/>
    <n v="3.1413333333333335E-2"/>
    <n v="81.241379310344826"/>
    <x v="5"/>
    <s v="science fiction"/>
    <x v="3988"/>
    <d v="2015-07-31T22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x v="0"/>
    <n v="0"/>
    <x v="1"/>
    <s v="film &amp; video/drama"/>
    <n v="0"/>
    <e v="#DIV/0!"/>
    <x v="5"/>
    <s v="drama"/>
    <x v="3989"/>
    <d v="2016-01-04T1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.1292973333333334"/>
    <n v="147.17167680278018"/>
    <x v="5"/>
    <s v="documentary"/>
    <x v="3990"/>
    <d v="2017-03-14T16:57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.1416866666666667"/>
    <n v="161.25517890772127"/>
    <x v="5"/>
    <s v="documentary"/>
    <x v="3991"/>
    <d v="2013-02-01T12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x v="0"/>
    <n v="20"/>
    <x v="1"/>
    <s v="technology/web"/>
    <n v="9.1066666666666674E-3"/>
    <n v="68.3"/>
    <x v="1"/>
    <s v="web"/>
    <x v="3992"/>
    <d v="2016-12-02T17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x v="0"/>
    <n v="5"/>
    <x v="1"/>
    <s v="technology/web"/>
    <n v="9.7400000000000004E-3"/>
    <n v="292.2"/>
    <x v="1"/>
    <s v="web"/>
    <x v="3993"/>
    <d v="2015-06-15T16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x v="0"/>
    <n v="7"/>
    <x v="1"/>
    <s v="technology/wearables"/>
    <n v="3.933333333333333E-3"/>
    <n v="84.285714285714292"/>
    <x v="1"/>
    <s v="wearables"/>
    <x v="3994"/>
    <d v="2017-02-01T09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x v="0"/>
    <n v="18"/>
    <x v="1"/>
    <s v="technology/wearables"/>
    <n v="1.9259999999999999E-2"/>
    <n v="160.5"/>
    <x v="1"/>
    <s v="wearables"/>
    <x v="3995"/>
    <d v="2015-08-13T19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x v="0"/>
    <n v="40"/>
    <x v="1"/>
    <s v="technology/wearables"/>
    <n v="7.7886666666666673E-2"/>
    <n v="292.07499999999999"/>
    <x v="1"/>
    <s v="wearables"/>
    <x v="3996"/>
    <d v="2014-11-13T02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x v="0"/>
    <n v="148"/>
    <x v="1"/>
    <s v="games/video games"/>
    <n v="3.3673333333333333E-2"/>
    <n v="34.128378378378379"/>
    <x v="0"/>
    <s v="video games"/>
    <x v="3997"/>
    <d v="2013-08-04T17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x v="0"/>
    <n v="3"/>
    <x v="1"/>
    <s v="technology/web"/>
    <n v="6.8399999999999997E-3"/>
    <n v="342"/>
    <x v="1"/>
    <s v="web"/>
    <x v="3998"/>
    <d v="2016-07-22T09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x v="0"/>
    <n v="4"/>
    <x v="1"/>
    <s v="food/restaurants"/>
    <n v="4.3333333333333331E-4"/>
    <n v="16.25"/>
    <x v="3"/>
    <s v="restaurants"/>
    <x v="3999"/>
    <d v="2014-07-18T21:43:24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x v="0"/>
    <n v="152"/>
    <x v="1"/>
    <s v="technology/space exploration"/>
    <n v="0.11436666666666667"/>
    <n v="112.86184210526316"/>
    <x v="1"/>
    <s v="space exploration"/>
    <x v="4000"/>
    <d v="2017-03-12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.0224133333333334"/>
    <n v="108.00140845070422"/>
    <x v="2"/>
    <s v="spaces"/>
    <x v="4001"/>
    <d v="2015-12-24T09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x v="0"/>
    <n v="0"/>
    <x v="1"/>
    <s v="theater/plays"/>
    <n v="0"/>
    <e v="#DIV/0!"/>
    <x v="2"/>
    <s v="plays"/>
    <x v="4002"/>
    <d v="2015-07-16T11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x v="0"/>
    <n v="1"/>
    <x v="1"/>
    <s v="theater/plays"/>
    <n v="1.6666666666666666E-4"/>
    <n v="25"/>
    <x v="2"/>
    <s v="plays"/>
    <x v="4003"/>
    <d v="2015-08-24T04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x v="0"/>
    <n v="0"/>
    <x v="1"/>
    <s v="theater/musical"/>
    <n v="0"/>
    <e v="#DIV/0!"/>
    <x v="2"/>
    <s v="musical"/>
    <x v="4004"/>
    <d v="2015-09-14T10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x v="0"/>
    <n v="2"/>
    <x v="1"/>
    <s v="theater/musical"/>
    <n v="2.0000000000000002E-5"/>
    <n v="1.5"/>
    <x v="2"/>
    <s v="musical"/>
    <x v="4005"/>
    <d v="2014-09-27T15:17: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x v="0"/>
    <n v="2"/>
    <x v="1"/>
    <s v="games/mobile games"/>
    <n v="1.6249999999999999E-4"/>
    <n v="13"/>
    <x v="0"/>
    <s v="mobile games"/>
    <x v="4006"/>
    <d v="2016-06-28T17:15:3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.9491375"/>
    <n v="173.57781674704077"/>
    <x v="1"/>
    <s v="hardware"/>
    <x v="4007"/>
    <d v="2016-07-08T17:03:34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x v="0"/>
    <n v="123"/>
    <x v="1"/>
    <s v="technology/wearables"/>
    <n v="0.5626326718299024"/>
    <n v="790.83739837398377"/>
    <x v="1"/>
    <s v="wearables"/>
    <x v="4008"/>
    <d v="2016-02-25T01:25:01"/>
  </r>
  <r>
    <n v="696"/>
    <s v="trustee"/>
    <s v="Show your fidelity by wearing the Trustee rings! Show where you are (at)!"/>
    <n v="175000"/>
    <n v="1"/>
    <x v="1"/>
    <x v="10"/>
    <s v="EUR"/>
    <n v="1406326502"/>
    <n v="1403734502"/>
    <x v="0"/>
    <n v="1"/>
    <x v="1"/>
    <s v="technology/wearables"/>
    <n v="5.7142857142857145E-6"/>
    <n v="1"/>
    <x v="1"/>
    <s v="wearables"/>
    <x v="4009"/>
    <d v="2014-07-25T16:15:02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x v="0"/>
    <n v="1"/>
    <x v="1"/>
    <s v="food/food trucks"/>
    <n v="5.7142857142857142E-5"/>
    <n v="10"/>
    <x v="3"/>
    <s v="food trucks"/>
    <x v="4010"/>
    <d v="2017-03-06T0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x v="0"/>
    <n v="0"/>
    <x v="1"/>
    <s v="technology/web"/>
    <n v="0"/>
    <e v="#DIV/0!"/>
    <x v="1"/>
    <s v="web"/>
    <x v="4011"/>
    <d v="2015-12-28T18:16:4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.4334915642458101"/>
    <n v="116.35303146309367"/>
    <x v="1"/>
    <s v="hardware"/>
    <x v="4012"/>
    <d v="2014-07-23T15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x v="0"/>
    <n v="11"/>
    <x v="1"/>
    <s v="technology/wearables"/>
    <n v="1.1266666666666666E-2"/>
    <n v="184.36363636363637"/>
    <x v="1"/>
    <s v="wearables"/>
    <x v="4013"/>
    <d v="2016-10-21T10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x v="0"/>
    <n v="3"/>
    <x v="1"/>
    <s v="publishing/translations"/>
    <n v="1.1222222222222222E-2"/>
    <n v="673.33333333333337"/>
    <x v="7"/>
    <s v="translations"/>
    <x v="4014"/>
    <d v="2015-09-11T12:22:49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x v="0"/>
    <n v="0"/>
    <x v="1"/>
    <s v="photography/people"/>
    <n v="0"/>
    <e v="#DIV/0!"/>
    <x v="6"/>
    <s v="people"/>
    <x v="4015"/>
    <d v="2016-12-04T09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x v="0"/>
    <n v="0"/>
    <x v="1"/>
    <s v="food/restaurants"/>
    <n v="0"/>
    <e v="#DIV/0!"/>
    <x v="3"/>
    <s v="restaurants"/>
    <x v="4016"/>
    <d v="2017-02-25T18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x v="0"/>
    <n v="1"/>
    <x v="1"/>
    <s v="theater/plays"/>
    <n v="1.1111111111111112E-4"/>
    <n v="20"/>
    <x v="2"/>
    <s v="plays"/>
    <x v="4017"/>
    <d v="2014-11-25T13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.5683081313131315"/>
    <n v="247.94003412969283"/>
    <x v="1"/>
    <s v="hardware"/>
    <x v="4018"/>
    <d v="2016-08-06T01:00: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x v="0"/>
    <n v="0"/>
    <x v="1"/>
    <s v="film &amp; video/science fiction"/>
    <n v="0"/>
    <e v="#DIV/0!"/>
    <x v="5"/>
    <s v="science fiction"/>
    <x v="4019"/>
    <d v="2015-03-19T21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x v="0"/>
    <n v="1"/>
    <x v="1"/>
    <s v="film &amp; video/animation"/>
    <n v="1.25E-3"/>
    <n v="250"/>
    <x v="5"/>
    <s v="animation"/>
    <x v="4020"/>
    <d v="2013-08-10T07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x v="0"/>
    <n v="3"/>
    <x v="1"/>
    <s v="technology/web"/>
    <n v="1.75E-3"/>
    <n v="116.66666666666667"/>
    <x v="1"/>
    <s v="web"/>
    <x v="4021"/>
    <d v="2016-05-14T09:18:28"/>
  </r>
  <r>
    <n v="638"/>
    <s v="W (Canceled)"/>
    <s v="O0"/>
    <n v="200000"/>
    <n v="18"/>
    <x v="2"/>
    <x v="6"/>
    <s v="EUR"/>
    <n v="1490447662"/>
    <n v="1485267262"/>
    <x v="0"/>
    <n v="6"/>
    <x v="1"/>
    <s v="technology/web"/>
    <n v="9.0000000000000006E-5"/>
    <n v="3"/>
    <x v="1"/>
    <s v="web"/>
    <x v="4022"/>
    <d v="2017-03-25T07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x v="0"/>
    <n v="7"/>
    <x v="1"/>
    <s v="technology/wearables"/>
    <n v="3.5000000000000001E-3"/>
    <n v="100"/>
    <x v="1"/>
    <s v="wearables"/>
    <x v="4023"/>
    <d v="2015-07-18T14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x v="0"/>
    <n v="4"/>
    <x v="1"/>
    <s v="technology/wearables"/>
    <n v="4.0000000000000003E-5"/>
    <n v="2"/>
    <x v="1"/>
    <s v="wearables"/>
    <x v="4024"/>
    <d v="2014-08-17T13:58:18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x v="0"/>
    <n v="28"/>
    <x v="1"/>
    <s v="technology/wearables"/>
    <n v="0.21507499999999999"/>
    <n v="1536.25"/>
    <x v="1"/>
    <s v="wearables"/>
    <x v="4025"/>
    <d v="2016-07-06T09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x v="0"/>
    <n v="336"/>
    <x v="1"/>
    <s v="technology/wearables"/>
    <n v="0.57648750000000004"/>
    <n v="343.14732142857144"/>
    <x v="1"/>
    <s v="wearables"/>
    <x v="4026"/>
    <d v="2016-12-07T22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x v="0"/>
    <n v="11"/>
    <x v="1"/>
    <s v="technology/wearables"/>
    <n v="2.3345000000000001E-2"/>
    <n v="424.45454545454544"/>
    <x v="1"/>
    <s v="wearables"/>
    <x v="4027"/>
    <d v="2014-11-30T16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x v="0"/>
    <n v="161"/>
    <x v="1"/>
    <s v="technology/wearables"/>
    <n v="0.75051000000000001"/>
    <n v="932.31055900621118"/>
    <x v="1"/>
    <s v="wearables"/>
    <x v="4028"/>
    <d v="2015-10-30T08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x v="0"/>
    <n v="19"/>
    <x v="1"/>
    <s v="technology/wearables"/>
    <n v="5.7334999999999997E-2"/>
    <n v="603.52631578947364"/>
    <x v="1"/>
    <s v="wearables"/>
    <x v="4029"/>
    <d v="2016-07-21T08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x v="0"/>
    <n v="2"/>
    <x v="1"/>
    <s v="publishing/translations"/>
    <n v="1E-3"/>
    <n v="100"/>
    <x v="7"/>
    <s v="translations"/>
    <x v="4030"/>
    <d v="2015-02-08T15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x v="0"/>
    <n v="0"/>
    <x v="1"/>
    <s v="publishing/translations"/>
    <n v="0"/>
    <e v="#DIV/0!"/>
    <x v="7"/>
    <s v="translations"/>
    <x v="4031"/>
    <d v="2015-05-21T23:25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.14901155"/>
    <n v="282.65966789667897"/>
    <x v="1"/>
    <s v="hardware"/>
    <x v="4032"/>
    <d v="2015-11-18T22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x v="0"/>
    <n v="12"/>
    <x v="1"/>
    <s v="food/food trucks"/>
    <n v="1.3849999999999999E-3"/>
    <n v="23.083333333333332"/>
    <x v="3"/>
    <s v="food trucks"/>
    <x v="4033"/>
    <d v="2014-09-15T13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x v="0"/>
    <n v="202"/>
    <x v="1"/>
    <s v="theater/spaces"/>
    <n v="0.20424999999999999"/>
    <n v="202.22772277227722"/>
    <x v="2"/>
    <s v="spaces"/>
    <x v="4034"/>
    <d v="2015-12-16T14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x v="0"/>
    <n v="1"/>
    <x v="1"/>
    <s v="theater/plays"/>
    <n v="5.0000000000000004E-6"/>
    <n v="1"/>
    <x v="2"/>
    <s v="plays"/>
    <x v="4035"/>
    <d v="2016-05-03T12:49:02"/>
  </r>
  <r>
    <n v="476"/>
    <s v="Sight Word Music Videos"/>
    <s v="Animated Music Videos that teach kids how to read."/>
    <n v="220000"/>
    <n v="4906.59"/>
    <x v="1"/>
    <x v="0"/>
    <s v="USD"/>
    <n v="1401767940"/>
    <n v="1398727441"/>
    <x v="0"/>
    <n v="124"/>
    <x v="1"/>
    <s v="film &amp; video/animation"/>
    <n v="2.2302681818181819E-2"/>
    <n v="39.569274193548388"/>
    <x v="5"/>
    <s v="animation"/>
    <x v="4036"/>
    <d v="2014-06-02T21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x v="0"/>
    <n v="6"/>
    <x v="1"/>
    <s v="theater/spaces"/>
    <n v="1.5227272727272728E-3"/>
    <n v="55.833333333333336"/>
    <x v="2"/>
    <s v="spaces"/>
    <x v="4037"/>
    <d v="2015-09-28T00:35:3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x v="0"/>
    <n v="9"/>
    <x v="1"/>
    <s v="theater/spaces"/>
    <n v="5.080888888888889E-2"/>
    <n v="1270.2222222222222"/>
    <x v="2"/>
    <s v="spaces"/>
    <x v="4038"/>
    <d v="2015-05-01T12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x v="0"/>
    <n v="1"/>
    <x v="1"/>
    <s v="technology/web"/>
    <n v="2.0833333333333335E-4"/>
    <n v="50"/>
    <x v="1"/>
    <s v="web"/>
    <x v="4039"/>
    <d v="2015-12-13T00:47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x v="0"/>
    <n v="5"/>
    <x v="1"/>
    <s v="film &amp; video/science fiction"/>
    <n v="5.5999999999999995E-4"/>
    <n v="28"/>
    <x v="5"/>
    <s v="science fiction"/>
    <x v="4040"/>
    <d v="2015-06-18T07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x v="0"/>
    <n v="1"/>
    <x v="1"/>
    <s v="technology/web"/>
    <n v="3.9999999999999998E-6"/>
    <n v="1"/>
    <x v="1"/>
    <s v="web"/>
    <x v="4041"/>
    <d v="2016-05-03T10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x v="0"/>
    <n v="355"/>
    <x v="1"/>
    <s v="technology/wearables"/>
    <n v="0.22878799999999999"/>
    <n v="161.11830985915492"/>
    <x v="1"/>
    <s v="wearables"/>
    <x v="4042"/>
    <d v="2015-11-21T11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x v="0"/>
    <n v="5"/>
    <x v="1"/>
    <s v="games/video games"/>
    <n v="1.16E-4"/>
    <n v="5.8"/>
    <x v="0"/>
    <s v="video games"/>
    <x v="4043"/>
    <d v="2016-03-13T15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x v="0"/>
    <n v="100"/>
    <x v="1"/>
    <s v="technology/wearables"/>
    <n v="0.32028000000000001"/>
    <n v="800.7"/>
    <x v="1"/>
    <s v="wearables"/>
    <x v="4044"/>
    <d v="2016-11-30T14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x v="0"/>
    <n v="34"/>
    <x v="1"/>
    <s v="technology/wearables"/>
    <n v="1.3668E-2"/>
    <n v="100.5"/>
    <x v="1"/>
    <s v="wearables"/>
    <x v="4045"/>
    <d v="2016-08-17T06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x v="0"/>
    <n v="0"/>
    <x v="1"/>
    <s v="games/mobile games"/>
    <n v="0"/>
    <e v="#DIV/0!"/>
    <x v="0"/>
    <s v="mobile games"/>
    <x v="4046"/>
    <d v="2015-01-26T01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.2611835600000001"/>
    <n v="64.570118779438872"/>
    <x v="1"/>
    <s v="hardware"/>
    <x v="4047"/>
    <d v="2014-05-15T00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x v="0"/>
    <n v="4"/>
    <x v="1"/>
    <s v="food/food trucks"/>
    <n v="4.8960000000000002E-3"/>
    <n v="306"/>
    <x v="3"/>
    <s v="food trucks"/>
    <x v="4048"/>
    <d v="2015-10-05T00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x v="0"/>
    <n v="2"/>
    <x v="1"/>
    <s v="theater/spaces"/>
    <n v="6.9999999999999999E-4"/>
    <n v="87.5"/>
    <x v="2"/>
    <s v="spaces"/>
    <x v="4049"/>
    <d v="2015-10-16T10:35:5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.9116676082790633"/>
    <n v="86.163845492085343"/>
    <x v="1"/>
    <s v="hardware"/>
    <x v="4050"/>
    <d v="2013-05-31T06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x v="0"/>
    <n v="17"/>
    <x v="1"/>
    <s v="technology/space exploration"/>
    <n v="1.8689285714285714E-2"/>
    <n v="307.8235294117647"/>
    <x v="1"/>
    <s v="space exploration"/>
    <x v="4051"/>
    <d v="2015-12-17T13:20:0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x v="0"/>
    <n v="1293"/>
    <x v="1"/>
    <s v="film &amp; video/drama"/>
    <n v="0.50721666666666665"/>
    <n v="117.68368136117556"/>
    <x v="5"/>
    <s v="drama"/>
    <x v="4052"/>
    <d v="2016-08-04T08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x v="0"/>
    <n v="93"/>
    <x v="1"/>
    <s v="technology/wearables"/>
    <n v="5.6613333333333335E-2"/>
    <n v="182.6236559139785"/>
    <x v="1"/>
    <s v="wearables"/>
    <x v="4053"/>
    <d v="2016-09-13T01:05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x v="1"/>
    <n v="555"/>
    <x v="0"/>
    <s v="photography/photobooks"/>
    <n v="1.57189"/>
    <n v="849.67027027027029"/>
    <x v="6"/>
    <s v="photobooks"/>
    <x v="4054"/>
    <d v="2016-03-15T23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e v="#DIV/0!"/>
    <x v="4"/>
    <s v="faith"/>
    <x v="4055"/>
    <d v="2017-03-31T18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x v="0"/>
    <n v="311"/>
    <x v="1"/>
    <s v="games/video games"/>
    <n v="6.5900366666666668E-2"/>
    <n v="63.569485530546629"/>
    <x v="0"/>
    <s v="video games"/>
    <x v="4056"/>
    <d v="2013-02-04T14:29: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x v="0"/>
    <n v="135"/>
    <x v="1"/>
    <s v="technology/wearables"/>
    <n v="7.4837500000000001E-2"/>
    <n v="177.39259259259259"/>
    <x v="1"/>
    <s v="wearables"/>
    <x v="4057"/>
    <d v="2014-07-24T21:00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x v="0"/>
    <n v="0"/>
    <x v="1"/>
    <s v="film &amp; video/drama"/>
    <n v="0"/>
    <e v="#DIV/0!"/>
    <x v="5"/>
    <s v="drama"/>
    <x v="4058"/>
    <d v="2016-09-29T15:52:52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x v="0"/>
    <n v="15"/>
    <x v="1"/>
    <s v="theater/spaces"/>
    <n v="0.11985714285714286"/>
    <n v="2796.6666666666665"/>
    <x v="2"/>
    <s v="spaces"/>
    <x v="4059"/>
    <d v="2016-07-09T23:28:5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x v="0"/>
    <n v="4"/>
    <x v="1"/>
    <s v="games/video games"/>
    <n v="9.1244548809124457E-5"/>
    <n v="8.5"/>
    <x v="0"/>
    <s v="video games"/>
    <x v="4060"/>
    <d v="2015-01-10T01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x v="0"/>
    <n v="0"/>
    <x v="1"/>
    <s v="theater/musical"/>
    <n v="0"/>
    <e v="#DIV/0!"/>
    <x v="2"/>
    <s v="musical"/>
    <x v="4061"/>
    <d v="2016-05-09T16:49:5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x v="0"/>
    <n v="2"/>
    <x v="1"/>
    <s v="film &amp; video/science fiction"/>
    <n v="7.8947368421052633E-5"/>
    <n v="15"/>
    <x v="5"/>
    <s v="science fiction"/>
    <x v="4062"/>
    <d v="2014-09-22T19:51:4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x v="0"/>
    <n v="70"/>
    <x v="1"/>
    <s v="technology/gadgets"/>
    <n v="0.52570512820512816"/>
    <n v="2928.9285714285716"/>
    <x v="1"/>
    <s v="gadgets"/>
    <x v="4063"/>
    <d v="2017-02-10T00:28:53"/>
  </r>
  <r>
    <n v="2147"/>
    <s v="Johnny Rocketfingers 3"/>
    <s v="A Point and Click Adventure on Steroids."/>
    <n v="390000"/>
    <n v="2716"/>
    <x v="1"/>
    <x v="0"/>
    <s v="USD"/>
    <n v="1416125148"/>
    <n v="1413356748"/>
    <x v="0"/>
    <n v="55"/>
    <x v="1"/>
    <s v="games/video games"/>
    <n v="6.9641025641025639E-3"/>
    <n v="49.381818181818183"/>
    <x v="0"/>
    <s v="video games"/>
    <x v="4064"/>
    <d v="2014-11-16T02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.6302771750000002"/>
    <n v="272.35590732591254"/>
    <x v="1"/>
    <s v="hardware"/>
    <x v="4065"/>
    <d v="2013-11-14T22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x v="0"/>
    <n v="3"/>
    <x v="1"/>
    <s v="theater/spaces"/>
    <n v="1.5125E-3"/>
    <n v="201.66666666666666"/>
    <x v="2"/>
    <s v="spaces"/>
    <x v="4066"/>
    <d v="2015-10-08T13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x v="0"/>
    <n v="1"/>
    <x v="1"/>
    <s v="technology/web"/>
    <n v="2.0000000000000001E-4"/>
    <n v="90"/>
    <x v="1"/>
    <s v="web"/>
    <x v="4067"/>
    <d v="2016-03-14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x v="0"/>
    <n v="7"/>
    <x v="1"/>
    <s v="technology/wearables"/>
    <n v="1.3028138528138528E-2"/>
    <n v="859.85714285714289"/>
    <x v="1"/>
    <s v="wearables"/>
    <x v="4068"/>
    <d v="2016-12-23T11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x v="0"/>
    <n v="0"/>
    <x v="1"/>
    <s v="technology/web"/>
    <n v="0"/>
    <e v="#DIV/0!"/>
    <x v="1"/>
    <s v="web"/>
    <x v="4069"/>
    <d v="2015-08-11T12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x v="0"/>
    <n v="1"/>
    <x v="1"/>
    <s v="film &amp; video/science fiction"/>
    <n v="2.0000000000000002E-5"/>
    <n v="10"/>
    <x v="5"/>
    <s v="science fiction"/>
    <x v="4070"/>
    <d v="2016-07-03T04:25:45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x v="0"/>
    <n v="0"/>
    <x v="1"/>
    <s v="film &amp; video/drama"/>
    <n v="0"/>
    <e v="#DIV/0!"/>
    <x v="5"/>
    <s v="drama"/>
    <x v="4071"/>
    <d v="2015-11-26T17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x v="0"/>
    <n v="5"/>
    <x v="1"/>
    <s v="film &amp; video/drama"/>
    <n v="6.8999999999999997E-4"/>
    <n v="69"/>
    <x v="5"/>
    <s v="drama"/>
    <x v="4072"/>
    <d v="2016-09-03T10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x v="0"/>
    <n v="0"/>
    <x v="1"/>
    <s v="technology/wearables"/>
    <n v="0"/>
    <e v="#DIV/0!"/>
    <x v="1"/>
    <s v="wearables"/>
    <x v="4073"/>
    <d v="2015-08-03T10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x v="0"/>
    <n v="94"/>
    <x v="1"/>
    <s v="games/video games"/>
    <n v="5.0347999999999997E-2"/>
    <n v="267.80851063829789"/>
    <x v="0"/>
    <s v="video games"/>
    <x v="4074"/>
    <d v="2013-08-30T06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x v="0"/>
    <n v="10"/>
    <x v="1"/>
    <s v="games/video games"/>
    <n v="3.5704000000000004E-4"/>
    <n v="17.852"/>
    <x v="0"/>
    <s v="video games"/>
    <x v="4075"/>
    <d v="2012-06-09T14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x v="0"/>
    <n v="0"/>
    <x v="1"/>
    <s v="music/world music"/>
    <n v="0"/>
    <e v="#DIV/0!"/>
    <x v="4"/>
    <s v="world music"/>
    <x v="4076"/>
    <d v="2011-02-24T17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x v="0"/>
    <n v="3"/>
    <x v="1"/>
    <s v="publishing/translations"/>
    <n v="1.4999999999999999E-4"/>
    <n v="25"/>
    <x v="7"/>
    <s v="translations"/>
    <x v="4077"/>
    <d v="2016-07-08T11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x v="0"/>
    <n v="11"/>
    <x v="1"/>
    <s v="games/video games"/>
    <n v="1.1199999999999999E-3"/>
    <n v="50.909090909090907"/>
    <x v="0"/>
    <s v="video games"/>
    <x v="4078"/>
    <d v="2013-01-11T14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x v="0"/>
    <n v="0"/>
    <x v="1"/>
    <s v="technology/space exploration"/>
    <n v="0"/>
    <e v="#DIV/0!"/>
    <x v="1"/>
    <s v="space exploration"/>
    <x v="4079"/>
    <d v="2016-07-15T00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x v="1"/>
    <n v="535"/>
    <x v="1"/>
    <s v="technology/space exploration"/>
    <n v="8.4172839999999999E-2"/>
    <n v="78.666205607476627"/>
    <x v="1"/>
    <s v="space exploration"/>
    <x v="4080"/>
    <d v="2015-09-09T01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x v="0"/>
    <n v="9"/>
    <x v="1"/>
    <s v="theater/spaces"/>
    <n v="4.8000000000000001E-5"/>
    <n v="2.6666666666666665"/>
    <x v="2"/>
    <s v="spaces"/>
    <x v="4081"/>
    <d v="2015-06-02T09:34:53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x v="0"/>
    <n v="2"/>
    <x v="1"/>
    <s v="theater/spaces"/>
    <n v="3.0999999999999999E-3"/>
    <n v="775"/>
    <x v="2"/>
    <s v="spaces"/>
    <x v="4082"/>
    <d v="2016-07-02T09:35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x v="0"/>
    <n v="0"/>
    <x v="1"/>
    <s v="technology/web"/>
    <n v="0"/>
    <e v="#DIV/0!"/>
    <x v="1"/>
    <s v="web"/>
    <x v="4083"/>
    <d v="2015-01-04T00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x v="0"/>
    <n v="1"/>
    <x v="1"/>
    <s v="film &amp; video/animation"/>
    <n v="9.0909090909090904E-5"/>
    <n v="50"/>
    <x v="5"/>
    <s v="animation"/>
    <x v="4084"/>
    <d v="2014-06-01T16:37: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x v="0"/>
    <n v="4"/>
    <x v="1"/>
    <s v="theater/spaces"/>
    <n v="3.2499999999999997E-5"/>
    <n v="6.5"/>
    <x v="2"/>
    <s v="spaces"/>
    <x v="4085"/>
    <d v="2015-02-02T12:43:21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x v="0"/>
    <n v="1"/>
    <x v="1"/>
    <s v="technology/web"/>
    <n v="5.8823529411764708E-5"/>
    <n v="50"/>
    <x v="1"/>
    <s v="web"/>
    <x v="4086"/>
    <d v="2015-08-29T09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x v="0"/>
    <n v="6"/>
    <x v="1"/>
    <s v="technology/wearables"/>
    <n v="2.2157147647256063E-2"/>
    <n v="3304"/>
    <x v="1"/>
    <s v="wearables"/>
    <x v="4087"/>
    <d v="2017-03-14T18:26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x v="0"/>
    <n v="20"/>
    <x v="1"/>
    <s v="games/video games"/>
    <n v="1.5900000000000001E-3"/>
    <n v="71.55"/>
    <x v="0"/>
    <s v="video games"/>
    <x v="4088"/>
    <d v="2014-03-23T20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x v="0"/>
    <n v="3"/>
    <x v="1"/>
    <s v="film &amp; video/drama"/>
    <n v="1.7E-5"/>
    <n v="5.666666666666667"/>
    <x v="5"/>
    <s v="drama"/>
    <x v="4089"/>
    <d v="2014-10-17T13:00:32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x v="0"/>
    <n v="1"/>
    <x v="1"/>
    <s v="technology/web"/>
    <n v="9.9999999999999995E-7"/>
    <n v="1"/>
    <x v="1"/>
    <s v="web"/>
    <x v="4090"/>
    <d v="2014-10-13T07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x v="1"/>
    <n v="1501"/>
    <x v="1"/>
    <s v="technology/space exploration"/>
    <n v="0.33559730999999998"/>
    <n v="223.58248500999335"/>
    <x v="1"/>
    <s v="space exploration"/>
    <x v="4091"/>
    <d v="2016-12-21T01:59:00"/>
  </r>
  <r>
    <n v="3061"/>
    <s v="Help Save Parkway Cinemas!"/>
    <s v="Save a historic Local theater."/>
    <n v="1000000"/>
    <n v="0"/>
    <x v="1"/>
    <x v="0"/>
    <s v="USD"/>
    <n v="1407955748"/>
    <n v="1405363748"/>
    <x v="0"/>
    <n v="0"/>
    <x v="1"/>
    <s v="theater/spaces"/>
    <n v="0"/>
    <e v="#DIV/0!"/>
    <x v="2"/>
    <s v="spaces"/>
    <x v="4092"/>
    <d v="2014-08-13T12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x v="0"/>
    <n v="5"/>
    <x v="1"/>
    <s v="theater/spaces"/>
    <n v="2.1029999999999998E-3"/>
    <n v="420.6"/>
    <x v="2"/>
    <s v="spaces"/>
    <x v="4093"/>
    <d v="2015-09-19T22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x v="0"/>
    <n v="2"/>
    <x v="1"/>
    <s v="theater/musical"/>
    <n v="1.9999999999999999E-6"/>
    <n v="1"/>
    <x v="2"/>
    <s v="musical"/>
    <x v="4094"/>
    <d v="2016-05-05T11:00:00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x v="0"/>
    <n v="10"/>
    <x v="1"/>
    <s v="theater/spaces"/>
    <n v="9.8461538461538464E-5"/>
    <n v="12.8"/>
    <x v="2"/>
    <s v="spaces"/>
    <x v="4095"/>
    <d v="2016-05-05T15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x v="0"/>
    <n v="27"/>
    <x v="1"/>
    <s v="theater/spaces"/>
    <n v="8.4173998587352451E-3"/>
    <n v="415.77777777777777"/>
    <x v="2"/>
    <s v="spaces"/>
    <x v="4096"/>
    <d v="2015-03-22T10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x v="0"/>
    <n v="4"/>
    <x v="1"/>
    <s v="film &amp; video/science fiction"/>
    <n v="6.0000000000000002E-5"/>
    <n v="20.25"/>
    <x v="5"/>
    <s v="science fiction"/>
    <x v="4097"/>
    <d v="2015-07-23T07:25:3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x v="0"/>
    <n v="0"/>
    <x v="1"/>
    <s v="film &amp; video/drama"/>
    <n v="0"/>
    <e v="#DIV/0!"/>
    <x v="5"/>
    <s v="drama"/>
    <x v="4098"/>
    <d v="2016-05-21T19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x v="0"/>
    <n v="0"/>
    <x v="1"/>
    <s v="film &amp; video/drama"/>
    <n v="0"/>
    <e v="#DIV/0!"/>
    <x v="5"/>
    <s v="drama"/>
    <x v="4099"/>
    <d v="2016-01-02T17:00:51"/>
  </r>
  <r>
    <n v="3125"/>
    <s v="N/A (Canceled)"/>
    <s v="N/A"/>
    <n v="1500000"/>
    <n v="0"/>
    <x v="2"/>
    <x v="0"/>
    <s v="USD"/>
    <n v="1452142672"/>
    <n v="1449550672"/>
    <x v="0"/>
    <n v="0"/>
    <x v="1"/>
    <s v="theater/spaces"/>
    <n v="0"/>
    <e v="#DIV/0!"/>
    <x v="2"/>
    <s v="spaces"/>
    <x v="4100"/>
    <d v="2016-01-06T22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x v="0"/>
    <n v="0"/>
    <x v="1"/>
    <s v="film &amp; video/drama"/>
    <n v="0"/>
    <e v="#DIV/0!"/>
    <x v="5"/>
    <s v="drama"/>
    <x v="4101"/>
    <d v="2015-09-30T18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x v="0"/>
    <n v="0"/>
    <x v="1"/>
    <s v="film &amp; video/drama"/>
    <n v="0"/>
    <e v="#DIV/0!"/>
    <x v="5"/>
    <s v="drama"/>
    <x v="4102"/>
    <d v="2015-07-10T10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x v="0"/>
    <n v="7"/>
    <x v="1"/>
    <s v="theater/spaces"/>
    <n v="1.8799999999999999E-4"/>
    <n v="53.714285714285715"/>
    <x v="2"/>
    <s v="spaces"/>
    <x v="4103"/>
    <d v="2014-12-26T19:40:4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x v="0"/>
    <n v="1"/>
    <x v="1"/>
    <s v="technology/web"/>
    <n v="3.9999999999999998E-7"/>
    <n v="1"/>
    <x v="1"/>
    <s v="web"/>
    <x v="4104"/>
    <d v="2014-11-25T10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x v="0"/>
    <n v="7"/>
    <x v="1"/>
    <s v="theater/spaces"/>
    <n v="2.3035714285714285E-4"/>
    <n v="92.142857142857139"/>
    <x v="2"/>
    <s v="spaces"/>
    <x v="4105"/>
    <d v="2015-06-14T13:19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x v="0"/>
    <n v="6"/>
    <x v="1"/>
    <s v="theater/musical"/>
    <n v="5.9999999999999995E-4"/>
    <n v="300"/>
    <x v="2"/>
    <s v="musical"/>
    <x v="4106"/>
    <d v="2015-08-01T0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x v="0"/>
    <n v="0"/>
    <x v="1"/>
    <s v="theater/spaces"/>
    <n v="0"/>
    <e v="#DIV/0!"/>
    <x v="2"/>
    <s v="spaces"/>
    <x v="4107"/>
    <d v="2016-01-23T02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x v="0"/>
    <n v="0"/>
    <x v="1"/>
    <s v="film &amp; video/drama"/>
    <n v="0"/>
    <e v="#DIV/0!"/>
    <x v="5"/>
    <s v="drama"/>
    <x v="4108"/>
    <d v="2015-07-09T23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x v="0"/>
    <n v="2"/>
    <x v="1"/>
    <s v="technology/makerspaces"/>
    <n v="1.3750000000000001E-4"/>
    <n v="550"/>
    <x v="1"/>
    <s v="makerspaces"/>
    <x v="4109"/>
    <d v="2015-09-24T13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x v="0"/>
    <n v="0"/>
    <x v="1"/>
    <s v="film &amp; video/animation"/>
    <n v="0"/>
    <e v="#DIV/0!"/>
    <x v="5"/>
    <s v="animation"/>
    <x v="4110"/>
    <d v="2016-10-12T18:50:3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x v="0"/>
    <n v="0"/>
    <x v="1"/>
    <s v="publishing/translations"/>
    <n v="0"/>
    <e v="#DIV/0!"/>
    <x v="7"/>
    <s v="translations"/>
    <x v="4111"/>
    <d v="2014-11-30T17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x v="0"/>
    <n v="0"/>
    <x v="1"/>
    <s v="theater/spaces"/>
    <n v="0"/>
    <e v="#DIV/0!"/>
    <x v="2"/>
    <s v="spaces"/>
    <x v="4112"/>
    <d v="2014-09-11T12:10:2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x v="0"/>
    <n v="0"/>
    <x v="1"/>
    <s v="film &amp; video/science fiction"/>
    <n v="0"/>
    <e v="#DIV/0!"/>
    <x v="5"/>
    <s v="science fiction"/>
    <x v="4113"/>
    <d v="2016-10-10T04:21: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1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x v="17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0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0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1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7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1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x v="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14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1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0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1"/>
    <x v="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2"/>
    <x v="1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0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2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0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3"/>
    <x v="2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x v="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x v="2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2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x v="2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1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2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1"/>
    <x v="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0"/>
    <x v="18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x v="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5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x v="3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5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7"/>
    <x v="3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7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0"/>
    <x v="1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0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0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0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7"/>
    <x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7"/>
    <x v="34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2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2"/>
    <x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x v="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x v="1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2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1"/>
    <x v="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3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0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5"/>
    <x v="3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0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"/>
    <x v="2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2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2"/>
    <x v="1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2"/>
    <x v="1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x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2"/>
    <x v="1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1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5"/>
    <x v="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2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0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2"/>
    <x v="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x v="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7"/>
    <x v="3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0.15411764705882353"/>
    <n v="32.7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7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1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5"/>
    <x v="25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5"/>
    <x v="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5"/>
    <x v="2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5"/>
    <x v="2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5"/>
    <x v="2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0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0"/>
    <x v="1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0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0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0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3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3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x v="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E-2"/>
    <n v="4"/>
    <x v="1"/>
    <x v="3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0"/>
    <x v="1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0"/>
    <x v="1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1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1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x v="3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2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x v="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2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2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2"/>
    <x v="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1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2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5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0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0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3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1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5"/>
    <x v="3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5"/>
    <x v="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2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x v="1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x v="2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1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28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x v="1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5"/>
    <x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2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5"/>
    <x v="29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x v="2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x v="1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x v="3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x v="3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7"/>
    <x v="3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7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e v="#DIV/0!"/>
    <x v="6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2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1"/>
    <x v="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1"/>
    <x v="2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7"/>
    <x v="3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x v="2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2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1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2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x v="3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1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7"/>
    <x v="4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1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x v="1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0.47631578947368419"/>
    <n v="31.206896551724139"/>
    <x v="6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7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x v="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2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5"/>
    <x v="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x v="2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3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3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0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0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7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7"/>
    <x v="3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7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x v="3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0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0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0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1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1"/>
    <x v="2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2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x v="3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2"/>
    <x v="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2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2"/>
    <x v="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x v="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x v="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x v="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0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3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3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0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7"/>
    <x v="3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5"/>
    <x v="2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5"/>
    <x v="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5"/>
    <x v="2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2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2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7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2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0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10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7"/>
    <x v="4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3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2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1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7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7"/>
    <x v="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x v="2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19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2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2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2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1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1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5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5"/>
    <x v="3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x v="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5"/>
    <x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2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7"/>
    <x v="3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3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0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0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0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x v="1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7"/>
    <x v="31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6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1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2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x v="2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2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3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2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21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2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1"/>
    <x v="22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7"/>
    <x v="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2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2"/>
    <x v="1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x v="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2"/>
    <x v="1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3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0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7"/>
    <x v="3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5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2"/>
    <x v="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2"/>
    <x v="2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1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2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e v="#DIV/0!"/>
    <x v="7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3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3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0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2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2"/>
    <x v="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2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0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2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1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5"/>
    <x v="3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5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2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7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7"/>
    <x v="3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0.12"/>
    <n v="60"/>
    <x v="1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0"/>
    <x v="15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7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7"/>
    <x v="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2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x v="2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1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7"/>
    <x v="3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7"/>
    <x v="34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7"/>
    <x v="3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2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2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2"/>
    <x v="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2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1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0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2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1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5"/>
    <x v="2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5"/>
    <x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2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3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0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7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2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0.135625"/>
    <n v="65.099999999999994"/>
    <x v="6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7"/>
    <x v="3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7"/>
    <x v="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1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1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5"/>
    <x v="2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5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5"/>
    <x v="25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2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2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5"/>
    <x v="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5"/>
    <x v="2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5"/>
    <x v="2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2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2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x v="22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1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1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7"/>
    <x v="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7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3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0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0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7"/>
    <x v="20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7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7"/>
    <x v="3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x v="1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7"/>
    <x v="4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2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1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0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2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0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0"/>
    <x v="1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0"/>
    <x v="1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2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21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1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1"/>
    <x v="2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3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x v="3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7"/>
    <x v="3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7"/>
    <x v="3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7"/>
    <x v="3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2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2"/>
    <x v="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1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2"/>
    <x v="1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2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2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2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2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1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x v="1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x v="3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1"/>
    <x v="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7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7"/>
    <x v="34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x v="1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5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5"/>
    <x v="2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5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2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5"/>
    <x v="2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3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0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x v="2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7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0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2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3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3"/>
    <x v="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2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2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3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3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3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0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x v="1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7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7"/>
    <x v="3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3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7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x v="3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2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2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7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x v="2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x v="2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2"/>
    <x v="1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2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5"/>
    <x v="3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5"/>
    <x v="2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5"/>
    <x v="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2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2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5"/>
    <x v="2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2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0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0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3"/>
    <x v="3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3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0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0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x v="2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1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x v="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7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7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7"/>
    <x v="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2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2"/>
    <x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2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5"/>
    <x v="29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7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2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1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1"/>
    <x v="1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x v="2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3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x v="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1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5"/>
    <x v="3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5"/>
    <x v="2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x v="2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5"/>
    <x v="2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5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1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1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1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1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4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0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0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0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0"/>
    <x v="1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7"/>
    <x v="4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2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0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2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0"/>
    <x v="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x v="22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1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x v="2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3"/>
    <x v="3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3"/>
    <x v="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2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7"/>
    <x v="3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7"/>
    <x v="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7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2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2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2"/>
    <x v="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2"/>
    <x v="24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2"/>
    <x v="19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2"/>
    <x v="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1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x v="19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e v="#DIV/0!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2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6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1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2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1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x v="1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2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5"/>
    <x v="3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5"/>
    <x v="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2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5"/>
    <x v="2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1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x v="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2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27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0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2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x v="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1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2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3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7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3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5"/>
    <x v="2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2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2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2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5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3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14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0"/>
    <x v="1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0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0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x v="1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x v="16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7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x v="35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x v="3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0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0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0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3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x v="2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2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x v="19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2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2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3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1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7"/>
    <x v="3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2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1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2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3"/>
    <x v="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5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2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7"/>
    <x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x v="3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27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1"/>
    <x v="2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0"/>
    <x v="1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3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0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x v="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2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7"/>
    <x v="3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5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5"/>
    <x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5"/>
    <x v="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2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5"/>
    <x v="2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22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1"/>
    <x v="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1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3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3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4"/>
    <x v="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0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3"/>
    <x v="3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6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2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e v="#DIV/0!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0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0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x v="2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3"/>
    <x v="3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1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3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7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x v="2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e v="#DIV/0!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7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1"/>
    <x v="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3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2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5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5"/>
    <x v="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2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2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2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x v="2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x v="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1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1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0"/>
    <x v="1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0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0"/>
    <x v="1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0"/>
    <x v="18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0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3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x v="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x v="3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7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10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6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3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3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2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1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2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x v="19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3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0"/>
    <x v="1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2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5"/>
    <x v="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32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1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0"/>
    <x v="1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0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x v="3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7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7"/>
    <x v="4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3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0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0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1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1"/>
    <x v="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2"/>
    <x v="1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2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2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2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1"/>
    <x v="2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0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x v="2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x v="2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3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0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7"/>
    <x v="3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7"/>
    <x v="3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x v="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5"/>
    <x v="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0"/>
    <x v="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x v="3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3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2"/>
    <x v="2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2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0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3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27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3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0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0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3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x v="1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1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5"/>
    <x v="3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5"/>
    <x v="3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5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5"/>
    <x v="25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5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5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5"/>
    <x v="2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5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1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1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3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0.13220000000000001"/>
    <n v="161.21951219512195"/>
    <x v="1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0"/>
    <x v="1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0"/>
    <x v="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x v="1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x v="3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x v="1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x v="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0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0"/>
    <x v="18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0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x v="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2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0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5"/>
    <x v="3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2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16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2"/>
    <x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0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3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x v="3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0"/>
    <x v="1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x v="2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2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1"/>
    <x v="23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x v="1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5"/>
    <x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1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0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0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0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2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5"/>
    <x v="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1"/>
    <x v="2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0"/>
    <x v="1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0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3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2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0.39395294117647056"/>
    <n v="117.49473684210527"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0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0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5"/>
    <x v="2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3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5"/>
    <x v="30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1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1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1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9.7699999999999992E-3"/>
    <n v="195.4"/>
    <x v="1"/>
    <x v="1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0.33790999999999999"/>
    <n v="99.973372781065095"/>
    <x v="1"/>
    <x v="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32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0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0"/>
    <x v="1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0"/>
    <x v="1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x v="2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3"/>
    <x v="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x v="1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2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x v="1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0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1"/>
    <x v="2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1"/>
    <x v="2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1"/>
    <x v="1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x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2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5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2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1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0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x v="2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3"/>
    <x v="3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0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1"/>
    <x v="16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5E-6"/>
    <n v="1"/>
    <x v="1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1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5"/>
    <x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1"/>
    <x v="22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1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7"/>
    <x v="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2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0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0"/>
    <x v="1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1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2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0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x v="19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5"/>
    <x v="3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1"/>
    <x v="3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0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1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5"/>
    <x v="30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1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0"/>
    <x v="1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0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0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24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1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0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5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9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4E-5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5"/>
    <x v="3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5"/>
    <x v="25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2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5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2469-7E2A-4573-B253-739759FBE03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ies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FA69-5FB7-426B-88C0-812A86B2828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axis="axisRow" dataField="1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7ED13-D611-41FD-A85F-0CBCFA8E50D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 rowHeaderCaption="Month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CDA21-D965-4CF2-B255-B1B85A66B1E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Country" colHeaderCaption="Categories">
  <location ref="A3:K26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Row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dataField="1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F9C9C-016A-4625-BE47-20DA53E34FB7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State" colHeaderCaption="Spotlight?">
  <location ref="A36:B38" firstHeaderRow="1" firstDataRow="2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h="1" x="1"/>
        <item x="0"/>
        <item t="default"/>
      </items>
    </pivotField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1">
    <i>
      <x v="3"/>
    </i>
  </rowItems>
  <colFields count="1">
    <field x="12"/>
  </colFields>
  <colItems count="1">
    <i>
      <x v="1"/>
    </i>
  </colItems>
  <dataFields count="1"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1892E-5135-4DF7-94F0-DC993336DE17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State" colHeaderCaption="Staff Pick?">
  <location ref="A28:B33" firstHeaderRow="1" firstDataRow="2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10"/>
  </colFields>
  <colItems count="1">
    <i>
      <x v="1"/>
    </i>
  </colItems>
  <dataFields count="1"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106" zoomScaleNormal="106" workbookViewId="0"/>
  </sheetViews>
  <sheetFormatPr defaultRowHeight="15" x14ac:dyDescent="0.25"/>
  <cols>
    <col min="2" max="2" width="38.42578125" style="1" customWidth="1"/>
    <col min="3" max="3" width="40.28515625" style="1" customWidth="1"/>
    <col min="4" max="4" width="12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20" width="24.140625" customWidth="1"/>
  </cols>
  <sheetData>
    <row r="1" spans="1:20" ht="15.75" thickBo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t="s">
        <v>8310</v>
      </c>
      <c r="R2" t="s">
        <v>8319</v>
      </c>
      <c r="S2" s="11">
        <f t="shared" ref="S2:S65" si="2">(((J2/60)/60)/24)+DATE(1970,1,1)+(-6/24)</f>
        <v>42176.757071759261</v>
      </c>
      <c r="T2" s="11">
        <f t="shared" ref="T2:T65" si="3">(((I2/60)/60)/24)+DATE(1970,1,1)+(-6/24)</f>
        <v>42207.875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">
        <v>8310</v>
      </c>
      <c r="R3" t="s">
        <v>8319</v>
      </c>
      <c r="S3" s="11">
        <f t="shared" si="2"/>
        <v>42766.350497685184</v>
      </c>
      <c r="T3" s="11">
        <f t="shared" si="3"/>
        <v>42796.350497685184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8319</v>
      </c>
      <c r="S4" s="11">
        <f t="shared" si="2"/>
        <v>42405.452349537038</v>
      </c>
      <c r="T4" s="11">
        <f t="shared" si="3"/>
        <v>42415.452349537038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8319</v>
      </c>
      <c r="S5" s="11">
        <f t="shared" si="2"/>
        <v>41828.265127314815</v>
      </c>
      <c r="T5" s="11">
        <f t="shared" si="3"/>
        <v>41858.265127314815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8319</v>
      </c>
      <c r="S6" s="11">
        <f t="shared" si="2"/>
        <v>42327.584247685183</v>
      </c>
      <c r="T6" s="11">
        <f t="shared" si="3"/>
        <v>42357.584247685183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8319</v>
      </c>
      <c r="S7" s="11">
        <f t="shared" si="2"/>
        <v>42563.682951388888</v>
      </c>
      <c r="T7" s="11">
        <f t="shared" si="3"/>
        <v>42579.982638888891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8319</v>
      </c>
      <c r="S8" s="11">
        <f t="shared" si="2"/>
        <v>41793.822337962964</v>
      </c>
      <c r="T8" s="11">
        <f t="shared" si="3"/>
        <v>41803.822337962964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8319</v>
      </c>
      <c r="S9" s="11">
        <f t="shared" si="2"/>
        <v>42515.797071759262</v>
      </c>
      <c r="T9" s="11">
        <f t="shared" si="3"/>
        <v>42555.797071759262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8319</v>
      </c>
      <c r="S10" s="11">
        <f t="shared" si="2"/>
        <v>42468.69458333333</v>
      </c>
      <c r="T10" s="11">
        <f t="shared" si="3"/>
        <v>42475.625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8319</v>
      </c>
      <c r="S11" s="11">
        <f t="shared" si="2"/>
        <v>42446.853518518517</v>
      </c>
      <c r="T11" s="11">
        <f t="shared" si="3"/>
        <v>42476.853518518517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8319</v>
      </c>
      <c r="S12" s="11">
        <f t="shared" si="2"/>
        <v>41779.818043981482</v>
      </c>
      <c r="T12" s="11">
        <f t="shared" si="3"/>
        <v>41814.818043981482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8319</v>
      </c>
      <c r="S13" s="11">
        <f t="shared" si="2"/>
        <v>42572.528495370367</v>
      </c>
      <c r="T13" s="11">
        <f t="shared" si="3"/>
        <v>42603.875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8319</v>
      </c>
      <c r="S14" s="11">
        <f t="shared" si="2"/>
        <v>41791.463252314818</v>
      </c>
      <c r="T14" s="11">
        <f t="shared" si="3"/>
        <v>41835.875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8319</v>
      </c>
      <c r="S15" s="11">
        <f t="shared" si="2"/>
        <v>42508.427187499998</v>
      </c>
      <c r="T15" s="11">
        <f t="shared" si="3"/>
        <v>42544.602083333331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8319</v>
      </c>
      <c r="S16" s="11">
        <f t="shared" si="2"/>
        <v>41807.77648148148</v>
      </c>
      <c r="T16" s="11">
        <f t="shared" si="3"/>
        <v>41833.332638888889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8319</v>
      </c>
      <c r="S17" s="11">
        <f t="shared" si="2"/>
        <v>42256.141875000001</v>
      </c>
      <c r="T17" s="11">
        <f t="shared" si="3"/>
        <v>42274.593055555553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8319</v>
      </c>
      <c r="S18" s="11">
        <f t="shared" si="2"/>
        <v>41760.546423611115</v>
      </c>
      <c r="T18" s="11">
        <f t="shared" si="3"/>
        <v>41805.979166666664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8319</v>
      </c>
      <c r="S19" s="11">
        <f t="shared" si="2"/>
        <v>41917.481736111113</v>
      </c>
      <c r="T19" s="11">
        <f t="shared" si="3"/>
        <v>41947.523402777777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8319</v>
      </c>
      <c r="S20" s="11">
        <f t="shared" si="2"/>
        <v>41869.292314814818</v>
      </c>
      <c r="T20" s="11">
        <f t="shared" si="3"/>
        <v>41899.292314814818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8319</v>
      </c>
      <c r="S21" s="11">
        <f t="shared" si="2"/>
        <v>42175.566365740742</v>
      </c>
      <c r="T21" s="11">
        <f t="shared" si="3"/>
        <v>42205.566365740742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8319</v>
      </c>
      <c r="S22" s="11">
        <f t="shared" si="2"/>
        <v>42200.508240740746</v>
      </c>
      <c r="T22" s="11">
        <f t="shared" si="3"/>
        <v>42260.508240740746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8319</v>
      </c>
      <c r="S23" s="11">
        <f t="shared" si="2"/>
        <v>41878.377187500002</v>
      </c>
      <c r="T23" s="11">
        <f t="shared" si="3"/>
        <v>41908.377187500002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8319</v>
      </c>
      <c r="S24" s="11">
        <f t="shared" si="2"/>
        <v>41989.66134259259</v>
      </c>
      <c r="T24" s="11">
        <f t="shared" si="3"/>
        <v>42005.082638888889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8319</v>
      </c>
      <c r="S25" s="11">
        <f t="shared" si="2"/>
        <v>42097.528946759259</v>
      </c>
      <c r="T25" s="11">
        <f t="shared" si="3"/>
        <v>42124.388888888891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8319</v>
      </c>
      <c r="S26" s="11">
        <f t="shared" si="2"/>
        <v>42229.570173611108</v>
      </c>
      <c r="T26" s="11">
        <f t="shared" si="3"/>
        <v>42262.568750000006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8319</v>
      </c>
      <c r="S27" s="11">
        <f t="shared" si="2"/>
        <v>42317.775011574078</v>
      </c>
      <c r="T27" s="11">
        <f t="shared" si="3"/>
        <v>42377.775011574078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8319</v>
      </c>
      <c r="S28" s="11">
        <f t="shared" si="2"/>
        <v>41828.265555555554</v>
      </c>
      <c r="T28" s="11">
        <f t="shared" si="3"/>
        <v>41868.265555555554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8319</v>
      </c>
      <c r="S29" s="11">
        <f t="shared" si="2"/>
        <v>41928.914733796293</v>
      </c>
      <c r="T29" s="11">
        <f t="shared" si="3"/>
        <v>41958.956400462965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8319</v>
      </c>
      <c r="S30" s="11">
        <f t="shared" si="2"/>
        <v>42324.71393518518</v>
      </c>
      <c r="T30" s="11">
        <f t="shared" si="3"/>
        <v>42354.71393518518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8319</v>
      </c>
      <c r="S31" s="11">
        <f t="shared" si="2"/>
        <v>41812.42324074074</v>
      </c>
      <c r="T31" s="11">
        <f t="shared" si="3"/>
        <v>41842.42324074074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8319</v>
      </c>
      <c r="S32" s="11">
        <f t="shared" si="2"/>
        <v>41842.042997685188</v>
      </c>
      <c r="T32" s="11">
        <f t="shared" si="3"/>
        <v>41872.042997685188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8319</v>
      </c>
      <c r="S33" s="11">
        <f t="shared" si="2"/>
        <v>42376.54206018518</v>
      </c>
      <c r="T33" s="11">
        <f t="shared" si="3"/>
        <v>42394.54206018518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8319</v>
      </c>
      <c r="S34" s="11">
        <f t="shared" si="2"/>
        <v>42461.377511574072</v>
      </c>
      <c r="T34" s="11">
        <f t="shared" si="3"/>
        <v>42502.915972222225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8319</v>
      </c>
      <c r="S35" s="11">
        <f t="shared" si="2"/>
        <v>42286.410891203705</v>
      </c>
      <c r="T35" s="11">
        <f t="shared" si="3"/>
        <v>42316.452557870376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8319</v>
      </c>
      <c r="S36" s="11">
        <f t="shared" si="2"/>
        <v>41841.071770833332</v>
      </c>
      <c r="T36" s="11">
        <f t="shared" si="3"/>
        <v>41856.071770833332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8319</v>
      </c>
      <c r="S37" s="11">
        <f t="shared" si="2"/>
        <v>42098.041828703703</v>
      </c>
      <c r="T37" s="11">
        <f t="shared" si="3"/>
        <v>42121.75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8319</v>
      </c>
      <c r="S38" s="11">
        <f t="shared" si="2"/>
        <v>42068.057002314818</v>
      </c>
      <c r="T38" s="11">
        <f t="shared" si="3"/>
        <v>42098.015335648146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8319</v>
      </c>
      <c r="S39" s="11">
        <f t="shared" si="2"/>
        <v>42032.443043981482</v>
      </c>
      <c r="T39" s="11">
        <f t="shared" si="3"/>
        <v>42062.443043981482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8319</v>
      </c>
      <c r="S40" s="11">
        <f t="shared" si="2"/>
        <v>41374.807222222218</v>
      </c>
      <c r="T40" s="11">
        <f t="shared" si="3"/>
        <v>41404.807222222218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8319</v>
      </c>
      <c r="S41" s="11">
        <f t="shared" si="2"/>
        <v>41753.797083333331</v>
      </c>
      <c r="T41" s="11">
        <f t="shared" si="3"/>
        <v>41784.707638888889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8319</v>
      </c>
      <c r="S42" s="11">
        <f t="shared" si="2"/>
        <v>41788.96398148148</v>
      </c>
      <c r="T42" s="11">
        <f t="shared" si="3"/>
        <v>41808.916666666664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8319</v>
      </c>
      <c r="S43" s="11">
        <f t="shared" si="2"/>
        <v>41887.318912037037</v>
      </c>
      <c r="T43" s="11">
        <f t="shared" si="3"/>
        <v>41917.318912037037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8319</v>
      </c>
      <c r="S44" s="11">
        <f t="shared" si="2"/>
        <v>41971.389189814814</v>
      </c>
      <c r="T44" s="11">
        <f t="shared" si="3"/>
        <v>42001.389189814814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8319</v>
      </c>
      <c r="S45" s="11">
        <f t="shared" si="2"/>
        <v>41802.540347222224</v>
      </c>
      <c r="T45" s="11">
        <f t="shared" si="3"/>
        <v>41832.75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8319</v>
      </c>
      <c r="S46" s="11">
        <f t="shared" si="2"/>
        <v>41873.848807870374</v>
      </c>
      <c r="T46" s="11">
        <f t="shared" si="3"/>
        <v>41918.848807870374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8319</v>
      </c>
      <c r="S47" s="11">
        <f t="shared" si="2"/>
        <v>42457.373923611114</v>
      </c>
      <c r="T47" s="11">
        <f t="shared" si="3"/>
        <v>42487.373923611114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8319</v>
      </c>
      <c r="S48" s="11">
        <f t="shared" si="2"/>
        <v>42323.714976851858</v>
      </c>
      <c r="T48" s="11">
        <f t="shared" si="3"/>
        <v>42353.714976851858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8319</v>
      </c>
      <c r="S49" s="11">
        <f t="shared" si="2"/>
        <v>41932.569525462961</v>
      </c>
      <c r="T49" s="11">
        <f t="shared" si="3"/>
        <v>41992.611192129625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8319</v>
      </c>
      <c r="S50" s="11">
        <f t="shared" si="2"/>
        <v>42033.266898148147</v>
      </c>
      <c r="T50" s="11">
        <f t="shared" si="3"/>
        <v>42064.25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8319</v>
      </c>
      <c r="S51" s="11">
        <f t="shared" si="2"/>
        <v>42270.926446759258</v>
      </c>
      <c r="T51" s="11">
        <f t="shared" si="3"/>
        <v>42300.926446759258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8319</v>
      </c>
      <c r="S52" s="11">
        <f t="shared" si="2"/>
        <v>41995.502986111111</v>
      </c>
      <c r="T52" s="11">
        <f t="shared" si="3"/>
        <v>42034.458333333328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8319</v>
      </c>
      <c r="S53" s="11">
        <f t="shared" si="2"/>
        <v>42196.678668981483</v>
      </c>
      <c r="T53" s="11">
        <f t="shared" si="3"/>
        <v>42226.678668981483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8319</v>
      </c>
      <c r="S54" s="11">
        <f t="shared" si="2"/>
        <v>41807.451921296299</v>
      </c>
      <c r="T54" s="11">
        <f t="shared" si="3"/>
        <v>41837.451921296299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8319</v>
      </c>
      <c r="S55" s="11">
        <f t="shared" si="2"/>
        <v>41719.299131944441</v>
      </c>
      <c r="T55" s="11">
        <f t="shared" si="3"/>
        <v>41733.666666666664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8319</v>
      </c>
      <c r="S56" s="11">
        <f t="shared" si="2"/>
        <v>42333.463206018518</v>
      </c>
      <c r="T56" s="11">
        <f t="shared" si="3"/>
        <v>42363.463206018518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8319</v>
      </c>
      <c r="S57" s="11">
        <f t="shared" si="2"/>
        <v>42496.718935185185</v>
      </c>
      <c r="T57" s="11">
        <f t="shared" si="3"/>
        <v>42517.718935185185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8319</v>
      </c>
      <c r="S58" s="11">
        <f t="shared" si="2"/>
        <v>42149.298888888887</v>
      </c>
      <c r="T58" s="11">
        <f t="shared" si="3"/>
        <v>42163.416666666672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8319</v>
      </c>
      <c r="S59" s="11">
        <f t="shared" si="2"/>
        <v>42089.58289351852</v>
      </c>
      <c r="T59" s="11">
        <f t="shared" si="3"/>
        <v>42119.58289351852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8319</v>
      </c>
      <c r="S60" s="11">
        <f t="shared" si="2"/>
        <v>41932.495046296295</v>
      </c>
      <c r="T60" s="11">
        <f t="shared" si="3"/>
        <v>41962.536712962959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8319</v>
      </c>
      <c r="S61" s="11">
        <f t="shared" si="2"/>
        <v>42229.98583333334</v>
      </c>
      <c r="T61" s="11">
        <f t="shared" si="3"/>
        <v>42261.625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8320</v>
      </c>
      <c r="S62" s="11">
        <f t="shared" si="2"/>
        <v>41701.651817129627</v>
      </c>
      <c r="T62" s="11">
        <f t="shared" si="3"/>
        <v>41720.75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8320</v>
      </c>
      <c r="S63" s="11">
        <f t="shared" si="2"/>
        <v>41409.564317129632</v>
      </c>
      <c r="T63" s="11">
        <f t="shared" si="3"/>
        <v>41431.564317129632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8320</v>
      </c>
      <c r="S64" s="11">
        <f t="shared" si="2"/>
        <v>41311.549513888887</v>
      </c>
      <c r="T64" s="11">
        <f t="shared" si="3"/>
        <v>41336.549513888887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8320</v>
      </c>
      <c r="S65" s="11">
        <f t="shared" si="2"/>
        <v>41612.662187499998</v>
      </c>
      <c r="T65" s="11">
        <f t="shared" si="3"/>
        <v>41635.957638888889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ref="P66:P129" si="5">E66/L66</f>
        <v>86.666666666666671</v>
      </c>
      <c r="Q66" t="s">
        <v>8310</v>
      </c>
      <c r="R66" t="s">
        <v>8320</v>
      </c>
      <c r="S66" s="11">
        <f t="shared" ref="S66:S129" si="6">(((J66/60)/60)/24)+DATE(1970,1,1)+(-6/24)</f>
        <v>41432.76829861111</v>
      </c>
      <c r="T66" s="11">
        <f t="shared" ref="T66:T129" si="7">(((I66/60)/60)/24)+DATE(1970,1,1)+(-6/24)</f>
        <v>41462.76829861111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si="5"/>
        <v>132.05263157894737</v>
      </c>
      <c r="Q67" t="s">
        <v>8310</v>
      </c>
      <c r="R67" t="s">
        <v>8320</v>
      </c>
      <c r="S67" s="11">
        <f t="shared" si="6"/>
        <v>41835.571226851855</v>
      </c>
      <c r="T67" s="11">
        <f t="shared" si="7"/>
        <v>41861.999305555553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8320</v>
      </c>
      <c r="S68" s="11">
        <f t="shared" si="6"/>
        <v>42539.599768518514</v>
      </c>
      <c r="T68" s="11">
        <f t="shared" si="7"/>
        <v>42569.599768518514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8320</v>
      </c>
      <c r="S69" s="11">
        <f t="shared" si="6"/>
        <v>41075.333379629628</v>
      </c>
      <c r="T69" s="11">
        <f t="shared" si="7"/>
        <v>41105.333379629628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8320</v>
      </c>
      <c r="S70" s="11">
        <f t="shared" si="6"/>
        <v>41663.319340277776</v>
      </c>
      <c r="T70" s="11">
        <f t="shared" si="7"/>
        <v>41693.319340277776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8320</v>
      </c>
      <c r="S71" s="11">
        <f t="shared" si="6"/>
        <v>40785.937789351854</v>
      </c>
      <c r="T71" s="11">
        <f t="shared" si="7"/>
        <v>40818.040972222225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8320</v>
      </c>
      <c r="S72" s="11">
        <f t="shared" si="6"/>
        <v>40730.646354166667</v>
      </c>
      <c r="T72" s="11">
        <f t="shared" si="7"/>
        <v>40790.646354166667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8320</v>
      </c>
      <c r="S73" s="11">
        <f t="shared" si="6"/>
        <v>40997.021493055552</v>
      </c>
      <c r="T73" s="11">
        <f t="shared" si="7"/>
        <v>41057.021493055552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8320</v>
      </c>
      <c r="S74" s="11">
        <f t="shared" si="6"/>
        <v>41207.760196759256</v>
      </c>
      <c r="T74" s="11">
        <f t="shared" si="7"/>
        <v>41227.75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8320</v>
      </c>
      <c r="S75" s="11">
        <f t="shared" si="6"/>
        <v>40587.50675925926</v>
      </c>
      <c r="T75" s="11">
        <f t="shared" si="7"/>
        <v>40665.915972222225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8320</v>
      </c>
      <c r="S76" s="11">
        <f t="shared" si="6"/>
        <v>42360.237210648149</v>
      </c>
      <c r="T76" s="11">
        <f t="shared" si="7"/>
        <v>42390.237210648149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8320</v>
      </c>
      <c r="S77" s="11">
        <f t="shared" si="6"/>
        <v>41356.959166666667</v>
      </c>
      <c r="T77" s="11">
        <f t="shared" si="7"/>
        <v>41386.959166666667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8320</v>
      </c>
      <c r="S78" s="11">
        <f t="shared" si="6"/>
        <v>40844.441643518519</v>
      </c>
      <c r="T78" s="11">
        <f t="shared" si="7"/>
        <v>40904.483310185184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8320</v>
      </c>
      <c r="S79" s="11">
        <f t="shared" si="6"/>
        <v>40996.894872685189</v>
      </c>
      <c r="T79" s="11">
        <f t="shared" si="7"/>
        <v>41049.874305555553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8320</v>
      </c>
      <c r="S80" s="11">
        <f t="shared" si="6"/>
        <v>42604.480567129634</v>
      </c>
      <c r="T80" s="11">
        <f t="shared" si="7"/>
        <v>42614.480567129634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8320</v>
      </c>
      <c r="S81" s="11">
        <f t="shared" si="6"/>
        <v>41724.526539351849</v>
      </c>
      <c r="T81" s="11">
        <f t="shared" si="7"/>
        <v>41754.526539351849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8320</v>
      </c>
      <c r="S82" s="11">
        <f t="shared" si="6"/>
        <v>41582.833981481483</v>
      </c>
      <c r="T82" s="11">
        <f t="shared" si="7"/>
        <v>41617.833981481483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8320</v>
      </c>
      <c r="S83" s="11">
        <f t="shared" si="6"/>
        <v>41099.908877314818</v>
      </c>
      <c r="T83" s="11">
        <f t="shared" si="7"/>
        <v>41103.876388888886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8320</v>
      </c>
      <c r="S84" s="11">
        <f t="shared" si="6"/>
        <v>40795.570150462961</v>
      </c>
      <c r="T84" s="11">
        <f t="shared" si="7"/>
        <v>40825.570150462961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8320</v>
      </c>
      <c r="S85" s="11">
        <f t="shared" si="6"/>
        <v>42042.365613425922</v>
      </c>
      <c r="T85" s="11">
        <f t="shared" si="7"/>
        <v>42057.229166666672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8320</v>
      </c>
      <c r="S86" s="11">
        <f t="shared" si="6"/>
        <v>40648.507939814815</v>
      </c>
      <c r="T86" s="11">
        <f t="shared" si="7"/>
        <v>40678.507939814815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8320</v>
      </c>
      <c r="S87" s="11">
        <f t="shared" si="6"/>
        <v>40778.875428240739</v>
      </c>
      <c r="T87" s="11">
        <f t="shared" si="7"/>
        <v>40808.875428240739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8320</v>
      </c>
      <c r="S88" s="11">
        <f t="shared" si="6"/>
        <v>42291.306076388893</v>
      </c>
      <c r="T88" s="11">
        <f t="shared" si="7"/>
        <v>42365.34774305555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8320</v>
      </c>
      <c r="S89" s="11">
        <f t="shared" si="6"/>
        <v>40322.28938657407</v>
      </c>
      <c r="T89" s="11">
        <f t="shared" si="7"/>
        <v>40331.820138888892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8320</v>
      </c>
      <c r="S90" s="11">
        <f t="shared" si="6"/>
        <v>41786.40892361111</v>
      </c>
      <c r="T90" s="11">
        <f t="shared" si="7"/>
        <v>41812.40892361111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8320</v>
      </c>
      <c r="S91" s="11">
        <f t="shared" si="6"/>
        <v>41402.502222222225</v>
      </c>
      <c r="T91" s="11">
        <f t="shared" si="7"/>
        <v>41427.502222222225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8320</v>
      </c>
      <c r="S92" s="11">
        <f t="shared" si="6"/>
        <v>40706.047442129631</v>
      </c>
      <c r="T92" s="11">
        <f t="shared" si="7"/>
        <v>40736.047442129631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8320</v>
      </c>
      <c r="S93" s="11">
        <f t="shared" si="6"/>
        <v>40619.152361111112</v>
      </c>
      <c r="T93" s="11">
        <f t="shared" si="7"/>
        <v>40680.152361111112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8320</v>
      </c>
      <c r="S94" s="11">
        <f t="shared" si="6"/>
        <v>42720.948877314819</v>
      </c>
      <c r="T94" s="11">
        <f t="shared" si="7"/>
        <v>42767.083333333328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8320</v>
      </c>
      <c r="S95" s="11">
        <f t="shared" si="6"/>
        <v>41065.608067129629</v>
      </c>
      <c r="T95" s="11">
        <f t="shared" si="7"/>
        <v>41093.625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8320</v>
      </c>
      <c r="S96" s="11">
        <f t="shared" si="6"/>
        <v>41716.467847222222</v>
      </c>
      <c r="T96" s="11">
        <f t="shared" si="7"/>
        <v>41736.467847222222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8320</v>
      </c>
      <c r="S97" s="11">
        <f t="shared" si="6"/>
        <v>40934.755104166667</v>
      </c>
      <c r="T97" s="11">
        <f t="shared" si="7"/>
        <v>40964.755104166667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8320</v>
      </c>
      <c r="S98" s="11">
        <f t="shared" si="6"/>
        <v>40324.412511574075</v>
      </c>
      <c r="T98" s="11">
        <f t="shared" si="7"/>
        <v>40390.875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8320</v>
      </c>
      <c r="S99" s="11">
        <f t="shared" si="6"/>
        <v>40705.885208333333</v>
      </c>
      <c r="T99" s="11">
        <f t="shared" si="7"/>
        <v>40735.885208333333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8320</v>
      </c>
      <c r="S100" s="11">
        <f t="shared" si="6"/>
        <v>41214.54483796296</v>
      </c>
      <c r="T100" s="11">
        <f t="shared" si="7"/>
        <v>41250.729166666664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8320</v>
      </c>
      <c r="S101" s="11">
        <f t="shared" si="6"/>
        <v>41631.652766203704</v>
      </c>
      <c r="T101" s="11">
        <f t="shared" si="7"/>
        <v>41661.652766203704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8320</v>
      </c>
      <c r="S102" s="11">
        <f t="shared" si="6"/>
        <v>41197.503310185188</v>
      </c>
      <c r="T102" s="11">
        <f t="shared" si="7"/>
        <v>41217.544976851852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8320</v>
      </c>
      <c r="S103" s="11">
        <f t="shared" si="6"/>
        <v>41274.526736111111</v>
      </c>
      <c r="T103" s="11">
        <f t="shared" si="7"/>
        <v>41298.526736111111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8320</v>
      </c>
      <c r="S104" s="11">
        <f t="shared" si="6"/>
        <v>40504.881168981483</v>
      </c>
      <c r="T104" s="11">
        <f t="shared" si="7"/>
        <v>40534.881168981483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8320</v>
      </c>
      <c r="S105" s="11">
        <f t="shared" si="6"/>
        <v>41682.555902777778</v>
      </c>
      <c r="T105" s="11">
        <f t="shared" si="7"/>
        <v>41705.555902777778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8320</v>
      </c>
      <c r="S106" s="11">
        <f t="shared" si="6"/>
        <v>40612.445208333331</v>
      </c>
      <c r="T106" s="11">
        <f t="shared" si="7"/>
        <v>40635.791666666664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8320</v>
      </c>
      <c r="S107" s="11">
        <f t="shared" si="6"/>
        <v>42485.474768518514</v>
      </c>
      <c r="T107" s="11">
        <f t="shared" si="7"/>
        <v>42503.75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8320</v>
      </c>
      <c r="S108" s="11">
        <f t="shared" si="6"/>
        <v>40987.526631944449</v>
      </c>
      <c r="T108" s="11">
        <f t="shared" si="7"/>
        <v>41001.526631944449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8320</v>
      </c>
      <c r="S109" s="11">
        <f t="shared" si="6"/>
        <v>40635.732488425929</v>
      </c>
      <c r="T109" s="11">
        <f t="shared" si="7"/>
        <v>40657.732488425929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8320</v>
      </c>
      <c r="S110" s="11">
        <f t="shared" si="6"/>
        <v>41365.363078703704</v>
      </c>
      <c r="T110" s="11">
        <f t="shared" si="7"/>
        <v>41425.363078703704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8320</v>
      </c>
      <c r="S111" s="11">
        <f t="shared" si="6"/>
        <v>40569.775810185187</v>
      </c>
      <c r="T111" s="11">
        <f t="shared" si="7"/>
        <v>40599.775810185187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8320</v>
      </c>
      <c r="S112" s="11">
        <f t="shared" si="6"/>
        <v>41557.699687500004</v>
      </c>
      <c r="T112" s="11">
        <f t="shared" si="7"/>
        <v>41591.999305555553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8320</v>
      </c>
      <c r="S113" s="11">
        <f t="shared" si="6"/>
        <v>42125.083182870367</v>
      </c>
      <c r="T113" s="11">
        <f t="shared" si="7"/>
        <v>42155.083182870367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8320</v>
      </c>
      <c r="S114" s="11">
        <f t="shared" si="6"/>
        <v>41717.793032407404</v>
      </c>
      <c r="T114" s="11">
        <f t="shared" si="7"/>
        <v>41741.833333333336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8320</v>
      </c>
      <c r="S115" s="11">
        <f t="shared" si="6"/>
        <v>40753.508425925924</v>
      </c>
      <c r="T115" s="11">
        <f t="shared" si="7"/>
        <v>40761.375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8320</v>
      </c>
      <c r="S116" s="11">
        <f t="shared" si="6"/>
        <v>40861.02416666667</v>
      </c>
      <c r="T116" s="11">
        <f t="shared" si="7"/>
        <v>40921.02416666667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8320</v>
      </c>
      <c r="S117" s="11">
        <f t="shared" si="6"/>
        <v>40918.488935185182</v>
      </c>
      <c r="T117" s="11">
        <f t="shared" si="7"/>
        <v>40943.488935185182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8320</v>
      </c>
      <c r="S118" s="11">
        <f t="shared" si="6"/>
        <v>40595.247164351851</v>
      </c>
      <c r="T118" s="11">
        <f t="shared" si="7"/>
        <v>40641.205497685187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8320</v>
      </c>
      <c r="S119" s="11">
        <f t="shared" si="6"/>
        <v>40248.584999999999</v>
      </c>
      <c r="T119" s="11">
        <f t="shared" si="7"/>
        <v>40338.541666666664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8320</v>
      </c>
      <c r="S120" s="11">
        <f t="shared" si="6"/>
        <v>40722.803657407407</v>
      </c>
      <c r="T120" s="11">
        <f t="shared" si="7"/>
        <v>40752.803657407407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8320</v>
      </c>
      <c r="S121" s="11">
        <f t="shared" si="6"/>
        <v>40738.819282407407</v>
      </c>
      <c r="T121" s="11">
        <f t="shared" si="7"/>
        <v>40768.708333333336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8321</v>
      </c>
      <c r="S122" s="11">
        <f t="shared" si="6"/>
        <v>42615.799849537041</v>
      </c>
      <c r="T122" s="11">
        <f t="shared" si="7"/>
        <v>42645.799849537041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8321</v>
      </c>
      <c r="S123" s="11">
        <f t="shared" si="6"/>
        <v>42096.454976851848</v>
      </c>
      <c r="T123" s="11">
        <f t="shared" si="7"/>
        <v>42112.177777777775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8321</v>
      </c>
      <c r="S124" s="11">
        <f t="shared" si="6"/>
        <v>42593.181793981479</v>
      </c>
      <c r="T124" s="11">
        <f t="shared" si="7"/>
        <v>42653.181793981479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8321</v>
      </c>
      <c r="S125" s="11">
        <f t="shared" si="6"/>
        <v>41904.531990740739</v>
      </c>
      <c r="T125" s="11">
        <f t="shared" si="7"/>
        <v>41940.666666666664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8321</v>
      </c>
      <c r="S126" s="11">
        <f t="shared" si="6"/>
        <v>42114.678726851853</v>
      </c>
      <c r="T126" s="11">
        <f t="shared" si="7"/>
        <v>42139.678726851853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8321</v>
      </c>
      <c r="S127" s="11">
        <f t="shared" si="6"/>
        <v>42709.743981481486</v>
      </c>
      <c r="T127" s="11">
        <f t="shared" si="7"/>
        <v>42769.743981481486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8321</v>
      </c>
      <c r="S128" s="11">
        <f t="shared" si="6"/>
        <v>42135.339548611111</v>
      </c>
      <c r="T128" s="11">
        <f t="shared" si="7"/>
        <v>42165.833333333328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8321</v>
      </c>
      <c r="S129" s="11">
        <f t="shared" si="6"/>
        <v>42067.37431712963</v>
      </c>
      <c r="T129" s="11">
        <f t="shared" si="7"/>
        <v>42097.332650462966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ref="P130:P193" si="9">E130/L130</f>
        <v>311.16666666666669</v>
      </c>
      <c r="Q130" t="s">
        <v>8310</v>
      </c>
      <c r="R130" t="s">
        <v>8321</v>
      </c>
      <c r="S130" s="11">
        <f t="shared" ref="S130:S193" si="10">(((J130/60)/60)/24)+DATE(1970,1,1)+(-6/24)</f>
        <v>42627.97792824074</v>
      </c>
      <c r="T130" s="11">
        <f t="shared" ref="T130:T193" si="11">(((I130/60)/60)/24)+DATE(1970,1,1)+(-6/24)</f>
        <v>42662.97792824074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e">
        <f t="shared" si="9"/>
        <v>#DIV/0!</v>
      </c>
      <c r="Q131" t="s">
        <v>8310</v>
      </c>
      <c r="R131" t="s">
        <v>8321</v>
      </c>
      <c r="S131" s="11">
        <f t="shared" si="10"/>
        <v>41882.687303240738</v>
      </c>
      <c r="T131" s="11">
        <f t="shared" si="11"/>
        <v>41942.687303240738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8321</v>
      </c>
      <c r="S132" s="11">
        <f t="shared" si="10"/>
        <v>41778.665416666663</v>
      </c>
      <c r="T132" s="11">
        <f t="shared" si="11"/>
        <v>41806.594444444447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8321</v>
      </c>
      <c r="S133" s="11">
        <f t="shared" si="10"/>
        <v>42541.587511574078</v>
      </c>
      <c r="T133" s="11">
        <f t="shared" si="11"/>
        <v>42556.75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8321</v>
      </c>
      <c r="S134" s="11">
        <f t="shared" si="10"/>
        <v>41905.562581018516</v>
      </c>
      <c r="T134" s="11">
        <f t="shared" si="11"/>
        <v>41950.604247685187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8321</v>
      </c>
      <c r="S135" s="11">
        <f t="shared" si="10"/>
        <v>42491.55768518518</v>
      </c>
      <c r="T135" s="11">
        <f t="shared" si="11"/>
        <v>42521.479861111111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8321</v>
      </c>
      <c r="S136" s="11">
        <f t="shared" si="10"/>
        <v>42221.659930555557</v>
      </c>
      <c r="T136" s="11">
        <f t="shared" si="11"/>
        <v>42251.458333333328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8321</v>
      </c>
      <c r="S137" s="11">
        <f t="shared" si="10"/>
        <v>41788.131909722222</v>
      </c>
      <c r="T137" s="11">
        <f t="shared" si="11"/>
        <v>41821.541666666664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8321</v>
      </c>
      <c r="S138" s="11">
        <f t="shared" si="10"/>
        <v>42096.160115740742</v>
      </c>
      <c r="T138" s="11">
        <f t="shared" si="11"/>
        <v>42140.177777777775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8321</v>
      </c>
      <c r="S139" s="11">
        <f t="shared" si="10"/>
        <v>42239.323993055557</v>
      </c>
      <c r="T139" s="11">
        <f t="shared" si="11"/>
        <v>42289.323993055557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8321</v>
      </c>
      <c r="S140" s="11">
        <f t="shared" si="10"/>
        <v>42186.007418981477</v>
      </c>
      <c r="T140" s="11">
        <f t="shared" si="11"/>
        <v>42216.957638888889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8321</v>
      </c>
      <c r="S141" s="11">
        <f t="shared" si="10"/>
        <v>42187.670972222222</v>
      </c>
      <c r="T141" s="11">
        <f t="shared" si="11"/>
        <v>42197.670972222222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8321</v>
      </c>
      <c r="S142" s="11">
        <f t="shared" si="10"/>
        <v>42052.948287037041</v>
      </c>
      <c r="T142" s="11">
        <f t="shared" si="11"/>
        <v>42082.90662037037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8321</v>
      </c>
      <c r="S143" s="11">
        <f t="shared" si="10"/>
        <v>42109.903043981481</v>
      </c>
      <c r="T143" s="11">
        <f t="shared" si="11"/>
        <v>42154.903043981481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8321</v>
      </c>
      <c r="S144" s="11">
        <f t="shared" si="10"/>
        <v>41938.643263888887</v>
      </c>
      <c r="T144" s="11">
        <f t="shared" si="11"/>
        <v>41959.684930555552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8321</v>
      </c>
      <c r="S145" s="11">
        <f t="shared" si="10"/>
        <v>42558.814143518524</v>
      </c>
      <c r="T145" s="11">
        <f t="shared" si="11"/>
        <v>42615.996527777781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8321</v>
      </c>
      <c r="S146" s="11">
        <f t="shared" si="10"/>
        <v>42047.512407407412</v>
      </c>
      <c r="T146" s="11">
        <f t="shared" si="11"/>
        <v>42107.47074074074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8321</v>
      </c>
      <c r="S147" s="11">
        <f t="shared" si="10"/>
        <v>42200.292268518519</v>
      </c>
      <c r="T147" s="11">
        <f t="shared" si="11"/>
        <v>42227.292268518519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8321</v>
      </c>
      <c r="S148" s="11">
        <f t="shared" si="10"/>
        <v>42692.766180555554</v>
      </c>
      <c r="T148" s="11">
        <f t="shared" si="11"/>
        <v>42752.766180555554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8321</v>
      </c>
      <c r="S149" s="11">
        <f t="shared" si="10"/>
        <v>41969.517824074079</v>
      </c>
      <c r="T149" s="11">
        <f t="shared" si="11"/>
        <v>42012.512499999997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8321</v>
      </c>
      <c r="S150" s="11">
        <f t="shared" si="10"/>
        <v>42397.031666666662</v>
      </c>
      <c r="T150" s="11">
        <f t="shared" si="11"/>
        <v>42427.031666666662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8321</v>
      </c>
      <c r="S151" s="11">
        <f t="shared" si="10"/>
        <v>41967.922106481477</v>
      </c>
      <c r="T151" s="11">
        <f t="shared" si="11"/>
        <v>41998.083333333328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8321</v>
      </c>
      <c r="S152" s="11">
        <f t="shared" si="10"/>
        <v>42089.911828703705</v>
      </c>
      <c r="T152" s="11">
        <f t="shared" si="11"/>
        <v>42149.911828703705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8321</v>
      </c>
      <c r="S153" s="11">
        <f t="shared" si="10"/>
        <v>42113.300821759258</v>
      </c>
      <c r="T153" s="11">
        <f t="shared" si="11"/>
        <v>42173.300821759258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8321</v>
      </c>
      <c r="S154" s="11">
        <f t="shared" si="10"/>
        <v>41874.827546296299</v>
      </c>
      <c r="T154" s="11">
        <f t="shared" si="11"/>
        <v>41904.827546296299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8321</v>
      </c>
      <c r="S155" s="11">
        <f t="shared" si="10"/>
        <v>41933.336157407408</v>
      </c>
      <c r="T155" s="11">
        <f t="shared" si="11"/>
        <v>41975.377824074079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8321</v>
      </c>
      <c r="S156" s="11">
        <f t="shared" si="10"/>
        <v>42115.297395833331</v>
      </c>
      <c r="T156" s="11">
        <f t="shared" si="11"/>
        <v>42158.297395833331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8321</v>
      </c>
      <c r="S157" s="11">
        <f t="shared" si="10"/>
        <v>42168.309432870374</v>
      </c>
      <c r="T157" s="11">
        <f t="shared" si="11"/>
        <v>42208.309432870374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8321</v>
      </c>
      <c r="S158" s="11">
        <f t="shared" si="10"/>
        <v>41793.874953703707</v>
      </c>
      <c r="T158" s="11">
        <f t="shared" si="11"/>
        <v>41853.874953703707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8321</v>
      </c>
      <c r="S159" s="11">
        <f t="shared" si="10"/>
        <v>42396.661712962959</v>
      </c>
      <c r="T159" s="11">
        <f t="shared" si="11"/>
        <v>42426.661712962959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8321</v>
      </c>
      <c r="S160" s="11">
        <f t="shared" si="10"/>
        <v>41903.82671296296</v>
      </c>
      <c r="T160" s="11">
        <f t="shared" si="11"/>
        <v>41933.82671296296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8321</v>
      </c>
      <c r="S161" s="11">
        <f t="shared" si="10"/>
        <v>42514.184548611112</v>
      </c>
      <c r="T161" s="11">
        <f t="shared" si="11"/>
        <v>42554.184548611112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8322</v>
      </c>
      <c r="S162" s="11">
        <f t="shared" si="10"/>
        <v>42171.663090277783</v>
      </c>
      <c r="T162" s="11">
        <f t="shared" si="11"/>
        <v>42231.663090277783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8322</v>
      </c>
      <c r="S163" s="11">
        <f t="shared" si="10"/>
        <v>41792.437442129631</v>
      </c>
      <c r="T163" s="11">
        <f t="shared" si="11"/>
        <v>41822.437442129631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8322</v>
      </c>
      <c r="S164" s="11">
        <f t="shared" si="10"/>
        <v>41834.876805555556</v>
      </c>
      <c r="T164" s="11">
        <f t="shared" si="11"/>
        <v>41867.737500000003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8322</v>
      </c>
      <c r="S165" s="11">
        <f t="shared" si="10"/>
        <v>42243.711273148147</v>
      </c>
      <c r="T165" s="11">
        <f t="shared" si="11"/>
        <v>42277.75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8322</v>
      </c>
      <c r="S166" s="11">
        <f t="shared" si="10"/>
        <v>41841.512743055559</v>
      </c>
      <c r="T166" s="11">
        <f t="shared" si="11"/>
        <v>41901.512743055559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8322</v>
      </c>
      <c r="S167" s="11">
        <f t="shared" si="10"/>
        <v>42351.408842592587</v>
      </c>
      <c r="T167" s="11">
        <f t="shared" si="11"/>
        <v>42381.408842592587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8322</v>
      </c>
      <c r="S168" s="11">
        <f t="shared" si="10"/>
        <v>42720.825949074075</v>
      </c>
      <c r="T168" s="11">
        <f t="shared" si="11"/>
        <v>42750.825949074075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8322</v>
      </c>
      <c r="S169" s="11">
        <f t="shared" si="10"/>
        <v>42160.677488425921</v>
      </c>
      <c r="T169" s="11">
        <f t="shared" si="11"/>
        <v>42220.677488425921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8322</v>
      </c>
      <c r="S170" s="11">
        <f t="shared" si="10"/>
        <v>42052.58530092593</v>
      </c>
      <c r="T170" s="11">
        <f t="shared" si="11"/>
        <v>42082.543634259258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8322</v>
      </c>
      <c r="S171" s="11">
        <f t="shared" si="10"/>
        <v>41900.255312499998</v>
      </c>
      <c r="T171" s="11">
        <f t="shared" si="11"/>
        <v>41930.255312499998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8322</v>
      </c>
      <c r="S172" s="11">
        <f t="shared" si="10"/>
        <v>42216.727812500001</v>
      </c>
      <c r="T172" s="11">
        <f t="shared" si="11"/>
        <v>42245.977777777778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8322</v>
      </c>
      <c r="S173" s="11">
        <f t="shared" si="10"/>
        <v>42533.930717592593</v>
      </c>
      <c r="T173" s="11">
        <f t="shared" si="11"/>
        <v>42593.930717592593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8322</v>
      </c>
      <c r="S174" s="11">
        <f t="shared" si="10"/>
        <v>42047.144942129627</v>
      </c>
      <c r="T174" s="11">
        <f t="shared" si="11"/>
        <v>42082.103275462956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8322</v>
      </c>
      <c r="S175" s="11">
        <f t="shared" si="10"/>
        <v>42033.323009259257</v>
      </c>
      <c r="T175" s="11">
        <f t="shared" si="11"/>
        <v>42063.323009259257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8322</v>
      </c>
      <c r="S176" s="11">
        <f t="shared" si="10"/>
        <v>42072.508981481486</v>
      </c>
      <c r="T176" s="11">
        <f t="shared" si="11"/>
        <v>42132.508981481486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8322</v>
      </c>
      <c r="S177" s="11">
        <f t="shared" si="10"/>
        <v>41855.527905092589</v>
      </c>
      <c r="T177" s="11">
        <f t="shared" si="11"/>
        <v>41880.527905092589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8322</v>
      </c>
      <c r="S178" s="11">
        <f t="shared" si="10"/>
        <v>42191.574062500003</v>
      </c>
      <c r="T178" s="11">
        <f t="shared" si="11"/>
        <v>42221.574062500003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8322</v>
      </c>
      <c r="S179" s="11">
        <f t="shared" si="10"/>
        <v>42069.797754629632</v>
      </c>
      <c r="T179" s="11">
        <f t="shared" si="11"/>
        <v>42086.75608796296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8322</v>
      </c>
      <c r="S180" s="11">
        <f t="shared" si="10"/>
        <v>42304.705381944441</v>
      </c>
      <c r="T180" s="11">
        <f t="shared" si="11"/>
        <v>42334.747048611112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8322</v>
      </c>
      <c r="S181" s="11">
        <f t="shared" si="10"/>
        <v>42402.830497685187</v>
      </c>
      <c r="T181" s="11">
        <f t="shared" si="11"/>
        <v>42432.830497685187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8322</v>
      </c>
      <c r="S182" s="11">
        <f t="shared" si="10"/>
        <v>42067.741238425922</v>
      </c>
      <c r="T182" s="11">
        <f t="shared" si="11"/>
        <v>42107.541666666672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8322</v>
      </c>
      <c r="S183" s="11">
        <f t="shared" si="10"/>
        <v>42147.491840277777</v>
      </c>
      <c r="T183" s="11">
        <f t="shared" si="11"/>
        <v>42177.491840277777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8322</v>
      </c>
      <c r="S184" s="11">
        <f t="shared" si="10"/>
        <v>42711.761944444443</v>
      </c>
      <c r="T184" s="11">
        <f t="shared" si="11"/>
        <v>42741.761944444443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8322</v>
      </c>
      <c r="S185" s="11">
        <f t="shared" si="10"/>
        <v>41939.560300925928</v>
      </c>
      <c r="T185" s="11">
        <f t="shared" si="11"/>
        <v>41969.601967592593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8322</v>
      </c>
      <c r="S186" s="11">
        <f t="shared" si="10"/>
        <v>41825.541226851856</v>
      </c>
      <c r="T186" s="11">
        <f t="shared" si="11"/>
        <v>41882.915972222225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8322</v>
      </c>
      <c r="S187" s="11">
        <f t="shared" si="10"/>
        <v>42570.66133101852</v>
      </c>
      <c r="T187" s="11">
        <f t="shared" si="11"/>
        <v>42600.66133101852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8322</v>
      </c>
      <c r="S188" s="11">
        <f t="shared" si="10"/>
        <v>42767.562893518523</v>
      </c>
      <c r="T188" s="11">
        <f t="shared" si="11"/>
        <v>42797.583333333328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8322</v>
      </c>
      <c r="S189" s="11">
        <f t="shared" si="10"/>
        <v>42181.984456018516</v>
      </c>
      <c r="T189" s="11">
        <f t="shared" si="11"/>
        <v>42206.040972222225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8322</v>
      </c>
      <c r="S190" s="11">
        <f t="shared" si="10"/>
        <v>41856.93304398148</v>
      </c>
      <c r="T190" s="11">
        <f t="shared" si="11"/>
        <v>41886.93304398148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8322</v>
      </c>
      <c r="S191" s="11">
        <f t="shared" si="10"/>
        <v>42556.440706018519</v>
      </c>
      <c r="T191" s="11">
        <f t="shared" si="11"/>
        <v>42616.440706018519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8322</v>
      </c>
      <c r="S192" s="11">
        <f t="shared" si="10"/>
        <v>42527.400995370372</v>
      </c>
      <c r="T192" s="11">
        <f t="shared" si="11"/>
        <v>42537.400995370372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8322</v>
      </c>
      <c r="S193" s="11">
        <f t="shared" si="10"/>
        <v>42239.191412037035</v>
      </c>
      <c r="T193" s="11">
        <f t="shared" si="11"/>
        <v>42279.191412037035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ref="P194:P257" si="13">E194/L194</f>
        <v>5.666666666666667</v>
      </c>
      <c r="Q194" t="s">
        <v>8310</v>
      </c>
      <c r="R194" t="s">
        <v>8322</v>
      </c>
      <c r="S194" s="11">
        <f t="shared" ref="S194:S257" si="14">(((J194/60)/60)/24)+DATE(1970,1,1)+(-6/24)</f>
        <v>41899.542037037041</v>
      </c>
      <c r="T194" s="11">
        <f t="shared" ref="T194:T257" si="15">(((I194/60)/60)/24)+DATE(1970,1,1)+(-6/24)</f>
        <v>41929.542037037041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e">
        <f t="shared" si="13"/>
        <v>#DIV/0!</v>
      </c>
      <c r="Q195" t="s">
        <v>8310</v>
      </c>
      <c r="R195" t="s">
        <v>8322</v>
      </c>
      <c r="S195" s="11">
        <f t="shared" si="14"/>
        <v>41911.684791666667</v>
      </c>
      <c r="T195" s="11">
        <f t="shared" si="15"/>
        <v>41971.726458333331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8322</v>
      </c>
      <c r="S196" s="11">
        <f t="shared" si="14"/>
        <v>42375.746886574074</v>
      </c>
      <c r="T196" s="11">
        <f t="shared" si="15"/>
        <v>42435.746886574074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8322</v>
      </c>
      <c r="S197" s="11">
        <f t="shared" si="14"/>
        <v>42135.42050925926</v>
      </c>
      <c r="T197" s="11">
        <f t="shared" si="15"/>
        <v>42195.42050925926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8322</v>
      </c>
      <c r="S198" s="11">
        <f t="shared" si="14"/>
        <v>42259.292800925927</v>
      </c>
      <c r="T198" s="11">
        <f t="shared" si="15"/>
        <v>42287.625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8322</v>
      </c>
      <c r="S199" s="11">
        <f t="shared" si="14"/>
        <v>42741.598379629635</v>
      </c>
      <c r="T199" s="11">
        <f t="shared" si="15"/>
        <v>42783.625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8322</v>
      </c>
      <c r="S200" s="11">
        <f t="shared" si="14"/>
        <v>41887.133356481485</v>
      </c>
      <c r="T200" s="11">
        <f t="shared" si="15"/>
        <v>41917.133356481485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8322</v>
      </c>
      <c r="S201" s="11">
        <f t="shared" si="14"/>
        <v>42583.873865740738</v>
      </c>
      <c r="T201" s="11">
        <f t="shared" si="15"/>
        <v>42613.873865740738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8322</v>
      </c>
      <c r="S202" s="11">
        <f t="shared" si="14"/>
        <v>41866.833368055559</v>
      </c>
      <c r="T202" s="11">
        <f t="shared" si="15"/>
        <v>41896.833368055559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8322</v>
      </c>
      <c r="S203" s="11">
        <f t="shared" si="14"/>
        <v>42023.568622685183</v>
      </c>
      <c r="T203" s="11">
        <f t="shared" si="15"/>
        <v>42043.568622685183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8322</v>
      </c>
      <c r="S204" s="11">
        <f t="shared" si="14"/>
        <v>42255.677824074075</v>
      </c>
      <c r="T204" s="11">
        <f t="shared" si="15"/>
        <v>42285.624305555553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8322</v>
      </c>
      <c r="S205" s="11">
        <f t="shared" si="14"/>
        <v>41973.597962962958</v>
      </c>
      <c r="T205" s="11">
        <f t="shared" si="15"/>
        <v>42033.597962962958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8322</v>
      </c>
      <c r="S206" s="11">
        <f t="shared" si="14"/>
        <v>42556.333368055552</v>
      </c>
      <c r="T206" s="11">
        <f t="shared" si="15"/>
        <v>42586.333368055552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8322</v>
      </c>
      <c r="S207" s="11">
        <f t="shared" si="14"/>
        <v>42248.382199074069</v>
      </c>
      <c r="T207" s="11">
        <f t="shared" si="15"/>
        <v>42283.382199074069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8322</v>
      </c>
      <c r="S208" s="11">
        <f t="shared" si="14"/>
        <v>42566.754432870366</v>
      </c>
      <c r="T208" s="11">
        <f t="shared" si="15"/>
        <v>42587.754432870366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8322</v>
      </c>
      <c r="S209" s="11">
        <f t="shared" si="14"/>
        <v>41977.947199074071</v>
      </c>
      <c r="T209" s="11">
        <f t="shared" si="15"/>
        <v>42007.947199074071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8322</v>
      </c>
      <c r="S210" s="11">
        <f t="shared" si="14"/>
        <v>41959.119988425926</v>
      </c>
      <c r="T210" s="11">
        <f t="shared" si="15"/>
        <v>41989.119988425926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8322</v>
      </c>
      <c r="S211" s="11">
        <f t="shared" si="14"/>
        <v>42165.672858796301</v>
      </c>
      <c r="T211" s="11">
        <f t="shared" si="15"/>
        <v>42195.672858796301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8322</v>
      </c>
      <c r="S212" s="11">
        <f t="shared" si="14"/>
        <v>42248.814722222218</v>
      </c>
      <c r="T212" s="11">
        <f t="shared" si="15"/>
        <v>42277.958333333328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8322</v>
      </c>
      <c r="S213" s="11">
        <f t="shared" si="14"/>
        <v>42235.909918981488</v>
      </c>
      <c r="T213" s="11">
        <f t="shared" si="15"/>
        <v>42265.909918981488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8322</v>
      </c>
      <c r="S214" s="11">
        <f t="shared" si="14"/>
        <v>42416.631018518514</v>
      </c>
      <c r="T214" s="11">
        <f t="shared" si="15"/>
        <v>42476.589351851857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8322</v>
      </c>
      <c r="S215" s="11">
        <f t="shared" si="14"/>
        <v>42202.344293981485</v>
      </c>
      <c r="T215" s="11">
        <f t="shared" si="15"/>
        <v>42232.337974537033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8322</v>
      </c>
      <c r="S216" s="11">
        <f t="shared" si="14"/>
        <v>42009.39061342593</v>
      </c>
      <c r="T216" s="11">
        <f t="shared" si="15"/>
        <v>42069.39061342593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8322</v>
      </c>
      <c r="S217" s="11">
        <f t="shared" si="14"/>
        <v>42374.980115740742</v>
      </c>
      <c r="T217" s="11">
        <f t="shared" si="15"/>
        <v>42417.749305555553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8322</v>
      </c>
      <c r="S218" s="11">
        <f t="shared" si="14"/>
        <v>42066.708761574075</v>
      </c>
      <c r="T218" s="11">
        <f t="shared" si="15"/>
        <v>42116.667094907403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8322</v>
      </c>
      <c r="S219" s="11">
        <f t="shared" si="14"/>
        <v>41970.39061342593</v>
      </c>
      <c r="T219" s="11">
        <f t="shared" si="15"/>
        <v>42001.39061342593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8322</v>
      </c>
      <c r="S220" s="11">
        <f t="shared" si="14"/>
        <v>42079.378344907411</v>
      </c>
      <c r="T220" s="11">
        <f t="shared" si="15"/>
        <v>42139.378344907411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8322</v>
      </c>
      <c r="S221" s="11">
        <f t="shared" si="14"/>
        <v>42429.076678240745</v>
      </c>
      <c r="T221" s="11">
        <f t="shared" si="15"/>
        <v>42461.040972222225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8322</v>
      </c>
      <c r="S222" s="11">
        <f t="shared" si="14"/>
        <v>42195.393865740742</v>
      </c>
      <c r="T222" s="11">
        <f t="shared" si="15"/>
        <v>42236.587499999994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8322</v>
      </c>
      <c r="S223" s="11">
        <f t="shared" si="14"/>
        <v>42031.587546296301</v>
      </c>
      <c r="T223" s="11">
        <f t="shared" si="15"/>
        <v>42091.54587962963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8322</v>
      </c>
      <c r="S224" s="11">
        <f t="shared" si="14"/>
        <v>42031.519884259258</v>
      </c>
      <c r="T224" s="11">
        <f t="shared" si="15"/>
        <v>42089.860416666663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8322</v>
      </c>
      <c r="S225" s="11">
        <f t="shared" si="14"/>
        <v>42481.798032407409</v>
      </c>
      <c r="T225" s="11">
        <f t="shared" si="15"/>
        <v>42511.795138888891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8322</v>
      </c>
      <c r="S226" s="11">
        <f t="shared" si="14"/>
        <v>42134.985254629632</v>
      </c>
      <c r="T226" s="11">
        <f t="shared" si="15"/>
        <v>42194.985254629632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8322</v>
      </c>
      <c r="S227" s="11">
        <f t="shared" si="14"/>
        <v>42438.711273148147</v>
      </c>
      <c r="T227" s="11">
        <f t="shared" si="15"/>
        <v>42468.669606481482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8322</v>
      </c>
      <c r="S228" s="11">
        <f t="shared" si="14"/>
        <v>42106.416018518517</v>
      </c>
      <c r="T228" s="11">
        <f t="shared" si="15"/>
        <v>42155.145138888889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8322</v>
      </c>
      <c r="S229" s="11">
        <f t="shared" si="14"/>
        <v>42164.643993055557</v>
      </c>
      <c r="T229" s="11">
        <f t="shared" si="15"/>
        <v>42194.643993055557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8322</v>
      </c>
      <c r="S230" s="11">
        <f t="shared" si="14"/>
        <v>42096.436400462961</v>
      </c>
      <c r="T230" s="11">
        <f t="shared" si="15"/>
        <v>42156.436400462961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8322</v>
      </c>
      <c r="S231" s="11">
        <f t="shared" si="14"/>
        <v>42383.683993055558</v>
      </c>
      <c r="T231" s="11">
        <f t="shared" si="15"/>
        <v>42413.683993055558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8322</v>
      </c>
      <c r="S232" s="11">
        <f t="shared" si="14"/>
        <v>42129.527210648142</v>
      </c>
      <c r="T232" s="11">
        <f t="shared" si="15"/>
        <v>42159.527210648142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8322</v>
      </c>
      <c r="S233" s="11">
        <f t="shared" si="14"/>
        <v>42341.708923611113</v>
      </c>
      <c r="T233" s="11">
        <f t="shared" si="15"/>
        <v>42371.708923611113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8322</v>
      </c>
      <c r="S234" s="11">
        <f t="shared" si="14"/>
        <v>42032.57576388889</v>
      </c>
      <c r="T234" s="11">
        <f t="shared" si="15"/>
        <v>42062.57576388889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8322</v>
      </c>
      <c r="S235" s="11">
        <f t="shared" si="14"/>
        <v>42612.661712962959</v>
      </c>
      <c r="T235" s="11">
        <f t="shared" si="15"/>
        <v>42642.661712962959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8322</v>
      </c>
      <c r="S236" s="11">
        <f t="shared" si="14"/>
        <v>42135.785405092596</v>
      </c>
      <c r="T236" s="11">
        <f t="shared" si="15"/>
        <v>42175.785405092596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8322</v>
      </c>
      <c r="S237" s="11">
        <f t="shared" si="14"/>
        <v>42164.658530092594</v>
      </c>
      <c r="T237" s="11">
        <f t="shared" si="15"/>
        <v>42194.658530092594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8322</v>
      </c>
      <c r="S238" s="11">
        <f t="shared" si="14"/>
        <v>42320.83447916666</v>
      </c>
      <c r="T238" s="11">
        <f t="shared" si="15"/>
        <v>42373.75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8322</v>
      </c>
      <c r="S239" s="11">
        <f t="shared" si="14"/>
        <v>42377.327187499999</v>
      </c>
      <c r="T239" s="11">
        <f t="shared" si="15"/>
        <v>42437.327187499999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8322</v>
      </c>
      <c r="S240" s="11">
        <f t="shared" si="14"/>
        <v>42713.712499999994</v>
      </c>
      <c r="T240" s="11">
        <f t="shared" si="15"/>
        <v>42734.125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8322</v>
      </c>
      <c r="S241" s="11">
        <f t="shared" si="14"/>
        <v>42296.860300925924</v>
      </c>
      <c r="T241" s="11">
        <f t="shared" si="15"/>
        <v>42316.25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8323</v>
      </c>
      <c r="S242" s="11">
        <f t="shared" si="14"/>
        <v>41354.458460648151</v>
      </c>
      <c r="T242" s="11">
        <f t="shared" si="15"/>
        <v>41399.458460648151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8323</v>
      </c>
      <c r="S243" s="11">
        <f t="shared" si="14"/>
        <v>41949.447962962964</v>
      </c>
      <c r="T243" s="11">
        <f t="shared" si="15"/>
        <v>41994.447962962964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8323</v>
      </c>
      <c r="S244" s="11">
        <f t="shared" si="14"/>
        <v>40862.242939814816</v>
      </c>
      <c r="T244" s="11">
        <f t="shared" si="15"/>
        <v>40897.242939814816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8323</v>
      </c>
      <c r="S245" s="11">
        <f t="shared" si="14"/>
        <v>41661.797500000001</v>
      </c>
      <c r="T245" s="11">
        <f t="shared" si="15"/>
        <v>41691.797500000001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8323</v>
      </c>
      <c r="S246" s="11">
        <f t="shared" si="14"/>
        <v>40213.073599537034</v>
      </c>
      <c r="T246" s="11">
        <f t="shared" si="15"/>
        <v>40253.04583333333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8323</v>
      </c>
      <c r="S247" s="11">
        <f t="shared" si="14"/>
        <v>41106.803067129629</v>
      </c>
      <c r="T247" s="11">
        <f t="shared" si="15"/>
        <v>41136.803067129629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8323</v>
      </c>
      <c r="S248" s="11">
        <f t="shared" si="14"/>
        <v>40480.113483796296</v>
      </c>
      <c r="T248" s="11">
        <f t="shared" si="15"/>
        <v>40530.155150462961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8323</v>
      </c>
      <c r="S249" s="11">
        <f t="shared" si="14"/>
        <v>40430.354328703703</v>
      </c>
      <c r="T249" s="11">
        <f t="shared" si="15"/>
        <v>40466.902083333334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8323</v>
      </c>
      <c r="S250" s="11">
        <f t="shared" si="14"/>
        <v>40870.524409722224</v>
      </c>
      <c r="T250" s="11">
        <f t="shared" si="15"/>
        <v>40915.524409722224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8323</v>
      </c>
      <c r="S251" s="11">
        <f t="shared" si="14"/>
        <v>40332.673842592594</v>
      </c>
      <c r="T251" s="11">
        <f t="shared" si="15"/>
        <v>40412.486111111109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8323</v>
      </c>
      <c r="S252" s="11">
        <f t="shared" si="14"/>
        <v>41401.315868055557</v>
      </c>
      <c r="T252" s="11">
        <f t="shared" si="15"/>
        <v>41431.315868055557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8323</v>
      </c>
      <c r="S253" s="11">
        <f t="shared" si="14"/>
        <v>41013.537569444445</v>
      </c>
      <c r="T253" s="11">
        <f t="shared" si="15"/>
        <v>41045.541666666664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8323</v>
      </c>
      <c r="S254" s="11">
        <f t="shared" si="14"/>
        <v>40266.412708333337</v>
      </c>
      <c r="T254" s="11">
        <f t="shared" si="15"/>
        <v>40329.915972222225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8323</v>
      </c>
      <c r="S255" s="11">
        <f t="shared" si="14"/>
        <v>40924.400868055556</v>
      </c>
      <c r="T255" s="11">
        <f t="shared" si="15"/>
        <v>40954.400868055556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8323</v>
      </c>
      <c r="S256" s="11">
        <f t="shared" si="14"/>
        <v>42263.702662037031</v>
      </c>
      <c r="T256" s="11">
        <f t="shared" si="15"/>
        <v>42293.833333333328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8323</v>
      </c>
      <c r="S257" s="11">
        <f t="shared" si="14"/>
        <v>40588.276412037041</v>
      </c>
      <c r="T257" s="11">
        <f t="shared" si="15"/>
        <v>40618.23474537037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ref="P258:P321" si="17">E258/L258</f>
        <v>65.756363636363631</v>
      </c>
      <c r="Q258" t="s">
        <v>8310</v>
      </c>
      <c r="R258" t="s">
        <v>8323</v>
      </c>
      <c r="S258" s="11">
        <f t="shared" ref="S258:S321" si="18">(((J258/60)/60)/24)+DATE(1970,1,1)+(-6/24)</f>
        <v>41319.519293981481</v>
      </c>
      <c r="T258" s="11">
        <f t="shared" ref="T258:T321" si="19">(((I258/60)/60)/24)+DATE(1970,1,1)+(-6/24)</f>
        <v>41349.519293981481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si="17"/>
        <v>66.70405357142856</v>
      </c>
      <c r="Q259" t="s">
        <v>8310</v>
      </c>
      <c r="R259" t="s">
        <v>8323</v>
      </c>
      <c r="S259" s="11">
        <f t="shared" si="18"/>
        <v>42479.376875000002</v>
      </c>
      <c r="T259" s="11">
        <f t="shared" si="19"/>
        <v>42509.376875000002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8323</v>
      </c>
      <c r="S260" s="11">
        <f t="shared" si="18"/>
        <v>40681.801689814813</v>
      </c>
      <c r="T260" s="11">
        <f t="shared" si="19"/>
        <v>40711.801689814813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8323</v>
      </c>
      <c r="S261" s="11">
        <f t="shared" si="18"/>
        <v>42072.488067129627</v>
      </c>
      <c r="T261" s="11">
        <f t="shared" si="19"/>
        <v>42102.488067129627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8323</v>
      </c>
      <c r="S262" s="11">
        <f t="shared" si="18"/>
        <v>40330.505543981482</v>
      </c>
      <c r="T262" s="11">
        <f t="shared" si="19"/>
        <v>40376.165972222225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8323</v>
      </c>
      <c r="S263" s="11">
        <f t="shared" si="18"/>
        <v>41017.635462962964</v>
      </c>
      <c r="T263" s="11">
        <f t="shared" si="19"/>
        <v>41067.371527777781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8323</v>
      </c>
      <c r="S264" s="11">
        <f t="shared" si="18"/>
        <v>40554.99800925926</v>
      </c>
      <c r="T264" s="11">
        <f t="shared" si="19"/>
        <v>40599.99800925926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8323</v>
      </c>
      <c r="S265" s="11">
        <f t="shared" si="18"/>
        <v>41149.704791666663</v>
      </c>
      <c r="T265" s="11">
        <f t="shared" si="19"/>
        <v>41179.704791666663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8323</v>
      </c>
      <c r="S266" s="11">
        <f t="shared" si="18"/>
        <v>41010.370312500003</v>
      </c>
      <c r="T266" s="11">
        <f t="shared" si="19"/>
        <v>41040.370312500003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8323</v>
      </c>
      <c r="S267" s="11">
        <f t="shared" si="18"/>
        <v>40266.995717592588</v>
      </c>
      <c r="T267" s="11">
        <f t="shared" si="19"/>
        <v>40308.594444444447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8323</v>
      </c>
      <c r="S268" s="11">
        <f t="shared" si="18"/>
        <v>40204.924849537041</v>
      </c>
      <c r="T268" s="11">
        <f t="shared" si="19"/>
        <v>40290.910416666666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8323</v>
      </c>
      <c r="S269" s="11">
        <f t="shared" si="18"/>
        <v>41785.202534722222</v>
      </c>
      <c r="T269" s="11">
        <f t="shared" si="19"/>
        <v>41815.202534722222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8323</v>
      </c>
      <c r="S270" s="11">
        <f t="shared" si="18"/>
        <v>40808.90252314815</v>
      </c>
      <c r="T270" s="11">
        <f t="shared" si="19"/>
        <v>40853.944189814814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8323</v>
      </c>
      <c r="S271" s="11">
        <f t="shared" si="18"/>
        <v>42757.947013888886</v>
      </c>
      <c r="T271" s="11">
        <f t="shared" si="19"/>
        <v>42787.947013888886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8323</v>
      </c>
      <c r="S272" s="11">
        <f t="shared" si="18"/>
        <v>40637.616550925923</v>
      </c>
      <c r="T272" s="11">
        <f t="shared" si="19"/>
        <v>40687.916666666664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8323</v>
      </c>
      <c r="S273" s="11">
        <f t="shared" si="18"/>
        <v>41611.85024305556</v>
      </c>
      <c r="T273" s="11">
        <f t="shared" si="19"/>
        <v>41641.083333333336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8323</v>
      </c>
      <c r="S274" s="11">
        <f t="shared" si="18"/>
        <v>40235.650358796294</v>
      </c>
      <c r="T274" s="11">
        <f t="shared" si="19"/>
        <v>40296.53402777778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8323</v>
      </c>
      <c r="S275" s="11">
        <f t="shared" si="18"/>
        <v>40697.248449074075</v>
      </c>
      <c r="T275" s="11">
        <f t="shared" si="19"/>
        <v>40727.248449074075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8323</v>
      </c>
      <c r="S276" s="11">
        <f t="shared" si="18"/>
        <v>40969.662372685183</v>
      </c>
      <c r="T276" s="11">
        <f t="shared" si="19"/>
        <v>41004.040972222225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8323</v>
      </c>
      <c r="S277" s="11">
        <f t="shared" si="18"/>
        <v>41192.782013888893</v>
      </c>
      <c r="T277" s="11">
        <f t="shared" si="19"/>
        <v>41222.823680555557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8323</v>
      </c>
      <c r="S278" s="11">
        <f t="shared" si="18"/>
        <v>40966.831874999996</v>
      </c>
      <c r="T278" s="11">
        <f t="shared" si="19"/>
        <v>41026.790208333332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8323</v>
      </c>
      <c r="S279" s="11">
        <f t="shared" si="18"/>
        <v>42117.641423611116</v>
      </c>
      <c r="T279" s="11">
        <f t="shared" si="19"/>
        <v>42147.641423611116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8323</v>
      </c>
      <c r="S280" s="11">
        <f t="shared" si="18"/>
        <v>41163.790960648148</v>
      </c>
      <c r="T280" s="11">
        <f t="shared" si="19"/>
        <v>41193.790960648148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8323</v>
      </c>
      <c r="S281" s="11">
        <f t="shared" si="18"/>
        <v>42758.994166666671</v>
      </c>
      <c r="T281" s="11">
        <f t="shared" si="19"/>
        <v>42792.834027777775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8323</v>
      </c>
      <c r="S282" s="11">
        <f t="shared" si="18"/>
        <v>41744.340682870366</v>
      </c>
      <c r="T282" s="11">
        <f t="shared" si="19"/>
        <v>41789.340682870366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8323</v>
      </c>
      <c r="S283" s="11">
        <f t="shared" si="18"/>
        <v>39949.913344907407</v>
      </c>
      <c r="T283" s="11">
        <f t="shared" si="19"/>
        <v>40035.55972222222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8323</v>
      </c>
      <c r="S284" s="11">
        <f t="shared" si="18"/>
        <v>40194.670046296298</v>
      </c>
      <c r="T284" s="11">
        <f t="shared" si="19"/>
        <v>40231.666666666664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8323</v>
      </c>
      <c r="S285" s="11">
        <f t="shared" si="18"/>
        <v>40675.46</v>
      </c>
      <c r="T285" s="11">
        <f t="shared" si="19"/>
        <v>40694.957638888889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8323</v>
      </c>
      <c r="S286" s="11">
        <f t="shared" si="18"/>
        <v>40904.488194444442</v>
      </c>
      <c r="T286" s="11">
        <f t="shared" si="19"/>
        <v>40929.488194444442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8323</v>
      </c>
      <c r="S287" s="11">
        <f t="shared" si="18"/>
        <v>41506.506111111114</v>
      </c>
      <c r="T287" s="11">
        <f t="shared" si="19"/>
        <v>41536.506111111114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8323</v>
      </c>
      <c r="S288" s="11">
        <f t="shared" si="18"/>
        <v>41313.566249999996</v>
      </c>
      <c r="T288" s="11">
        <f t="shared" si="19"/>
        <v>41358.524583333332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8323</v>
      </c>
      <c r="S289" s="11">
        <f t="shared" si="18"/>
        <v>41184.027986111112</v>
      </c>
      <c r="T289" s="11">
        <f t="shared" si="19"/>
        <v>41214.916666666664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8323</v>
      </c>
      <c r="S290" s="11">
        <f t="shared" si="18"/>
        <v>41050.918900462959</v>
      </c>
      <c r="T290" s="11">
        <f t="shared" si="19"/>
        <v>41085.918900462959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8323</v>
      </c>
      <c r="S291" s="11">
        <f t="shared" si="18"/>
        <v>41550.206412037034</v>
      </c>
      <c r="T291" s="11">
        <f t="shared" si="19"/>
        <v>41580.206412037034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8323</v>
      </c>
      <c r="S292" s="11">
        <f t="shared" si="18"/>
        <v>40526.11917824074</v>
      </c>
      <c r="T292" s="11">
        <f t="shared" si="19"/>
        <v>40576.082638888889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8323</v>
      </c>
      <c r="S293" s="11">
        <f t="shared" si="18"/>
        <v>41376.519050925926</v>
      </c>
      <c r="T293" s="11">
        <f t="shared" si="19"/>
        <v>41394.750694444447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8323</v>
      </c>
      <c r="S294" s="11">
        <f t="shared" si="18"/>
        <v>40812.553229166668</v>
      </c>
      <c r="T294" s="11">
        <f t="shared" si="19"/>
        <v>40844.915972222225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8323</v>
      </c>
      <c r="S295" s="11">
        <f t="shared" si="18"/>
        <v>41719.417986111112</v>
      </c>
      <c r="T295" s="11">
        <f t="shared" si="19"/>
        <v>41749.417986111112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8323</v>
      </c>
      <c r="S296" s="11">
        <f t="shared" si="18"/>
        <v>40342.834421296298</v>
      </c>
      <c r="T296" s="11">
        <f t="shared" si="19"/>
        <v>40378.416666666664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8323</v>
      </c>
      <c r="S297" s="11">
        <f t="shared" si="18"/>
        <v>41518.754733796297</v>
      </c>
      <c r="T297" s="11">
        <f t="shared" si="19"/>
        <v>41578.75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8323</v>
      </c>
      <c r="S298" s="11">
        <f t="shared" si="18"/>
        <v>41134.225497685184</v>
      </c>
      <c r="T298" s="11">
        <f t="shared" si="19"/>
        <v>41159.225497685184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8323</v>
      </c>
      <c r="S299" s="11">
        <f t="shared" si="18"/>
        <v>42089.47802083334</v>
      </c>
      <c r="T299" s="11">
        <f t="shared" si="19"/>
        <v>42124.915972222225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8323</v>
      </c>
      <c r="S300" s="11">
        <f t="shared" si="18"/>
        <v>41709.213518518518</v>
      </c>
      <c r="T300" s="11">
        <f t="shared" si="19"/>
        <v>41768.625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8323</v>
      </c>
      <c r="S301" s="11">
        <f t="shared" si="18"/>
        <v>40468.975231481483</v>
      </c>
      <c r="T301" s="11">
        <f t="shared" si="19"/>
        <v>40499.016898148147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8323</v>
      </c>
      <c r="S302" s="11">
        <f t="shared" si="18"/>
        <v>40626.709930555553</v>
      </c>
      <c r="T302" s="11">
        <f t="shared" si="19"/>
        <v>40657.709930555553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8323</v>
      </c>
      <c r="S303" s="11">
        <f t="shared" si="18"/>
        <v>41312.487673611111</v>
      </c>
      <c r="T303" s="11">
        <f t="shared" si="19"/>
        <v>41352.446006944447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8323</v>
      </c>
      <c r="S304" s="11">
        <f t="shared" si="18"/>
        <v>40933.606921296298</v>
      </c>
      <c r="T304" s="11">
        <f t="shared" si="19"/>
        <v>40963.606921296298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8323</v>
      </c>
      <c r="S305" s="11">
        <f t="shared" si="18"/>
        <v>41031.821134259262</v>
      </c>
      <c r="T305" s="11">
        <f t="shared" si="19"/>
        <v>41061.821134259262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8323</v>
      </c>
      <c r="S306" s="11">
        <f t="shared" si="18"/>
        <v>41113.844872685186</v>
      </c>
      <c r="T306" s="11">
        <f t="shared" si="19"/>
        <v>41152.833333333336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8323</v>
      </c>
      <c r="S307" s="11">
        <f t="shared" si="18"/>
        <v>40948.380196759259</v>
      </c>
      <c r="T307" s="11">
        <f t="shared" si="19"/>
        <v>40978.380196759259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8323</v>
      </c>
      <c r="S308" s="11">
        <f t="shared" si="18"/>
        <v>41333.587187500001</v>
      </c>
      <c r="T308" s="11">
        <f t="shared" si="19"/>
        <v>41353.545520833337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8323</v>
      </c>
      <c r="S309" s="11">
        <f t="shared" si="18"/>
        <v>41282.694456018515</v>
      </c>
      <c r="T309" s="11">
        <f t="shared" si="19"/>
        <v>41312.694456018515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8323</v>
      </c>
      <c r="S310" s="11">
        <f t="shared" si="18"/>
        <v>40567.444560185184</v>
      </c>
      <c r="T310" s="11">
        <f t="shared" si="19"/>
        <v>40612.444560185184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8323</v>
      </c>
      <c r="S311" s="11">
        <f t="shared" si="18"/>
        <v>41134.501550925925</v>
      </c>
      <c r="T311" s="11">
        <f t="shared" si="19"/>
        <v>41155.501550925925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8323</v>
      </c>
      <c r="S312" s="11">
        <f t="shared" si="18"/>
        <v>40820.933136574073</v>
      </c>
      <c r="T312" s="11">
        <f t="shared" si="19"/>
        <v>40835.833333333336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8323</v>
      </c>
      <c r="S313" s="11">
        <f t="shared" si="18"/>
        <v>40867.969814814816</v>
      </c>
      <c r="T313" s="11">
        <f t="shared" si="19"/>
        <v>40909.082638888889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8323</v>
      </c>
      <c r="S314" s="11">
        <f t="shared" si="18"/>
        <v>41348.627685185187</v>
      </c>
      <c r="T314" s="11">
        <f t="shared" si="19"/>
        <v>41378.627685185187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8323</v>
      </c>
      <c r="S315" s="11">
        <f t="shared" si="18"/>
        <v>40356.977939814817</v>
      </c>
      <c r="T315" s="11">
        <f t="shared" si="19"/>
        <v>40401.415972222225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8323</v>
      </c>
      <c r="S316" s="11">
        <f t="shared" si="18"/>
        <v>41304.583194444444</v>
      </c>
      <c r="T316" s="11">
        <f t="shared" si="19"/>
        <v>41334.583194444444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8323</v>
      </c>
      <c r="S317" s="11">
        <f t="shared" si="18"/>
        <v>41113.52238425926</v>
      </c>
      <c r="T317" s="11">
        <f t="shared" si="19"/>
        <v>41143.52238425926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8323</v>
      </c>
      <c r="S318" s="11">
        <f t="shared" si="18"/>
        <v>41950.673576388886</v>
      </c>
      <c r="T318" s="11">
        <f t="shared" si="19"/>
        <v>41983.957638888889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8323</v>
      </c>
      <c r="S319" s="11">
        <f t="shared" si="18"/>
        <v>41589.426886574074</v>
      </c>
      <c r="T319" s="11">
        <f t="shared" si="19"/>
        <v>41619.426886574074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8323</v>
      </c>
      <c r="S320" s="11">
        <f t="shared" si="18"/>
        <v>41329.788784722223</v>
      </c>
      <c r="T320" s="11">
        <f t="shared" si="19"/>
        <v>41359.747118055559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8323</v>
      </c>
      <c r="S321" s="11">
        <f t="shared" si="18"/>
        <v>40123.58829861111</v>
      </c>
      <c r="T321" s="11">
        <f t="shared" si="19"/>
        <v>40211.082638888889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ref="P322:P385" si="21">E322/L322</f>
        <v>134.91139240506328</v>
      </c>
      <c r="Q322" t="s">
        <v>8310</v>
      </c>
      <c r="R322" t="s">
        <v>8323</v>
      </c>
      <c r="S322" s="11">
        <f t="shared" ref="S322:S385" si="22">(((J322/60)/60)/24)+DATE(1970,1,1)+(-6/24)</f>
        <v>42331.301307870366</v>
      </c>
      <c r="T322" s="11">
        <f t="shared" ref="T322:T385" si="23">(((I322/60)/60)/24)+DATE(1970,1,1)+(-6/24)</f>
        <v>42360.708333333328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si="21"/>
        <v>106.62314540059347</v>
      </c>
      <c r="Q323" t="s">
        <v>8310</v>
      </c>
      <c r="R323" t="s">
        <v>8323</v>
      </c>
      <c r="S323" s="11">
        <f t="shared" si="22"/>
        <v>42647.196597222224</v>
      </c>
      <c r="T323" s="11">
        <f t="shared" si="23"/>
        <v>42682.238263888896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8323</v>
      </c>
      <c r="S324" s="11">
        <f t="shared" si="22"/>
        <v>42473.32</v>
      </c>
      <c r="T324" s="11">
        <f t="shared" si="23"/>
        <v>42503.32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8323</v>
      </c>
      <c r="S325" s="11">
        <f t="shared" si="22"/>
        <v>42697.07136574074</v>
      </c>
      <c r="T325" s="11">
        <f t="shared" si="23"/>
        <v>42725.082638888889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8323</v>
      </c>
      <c r="S326" s="11">
        <f t="shared" si="22"/>
        <v>42184.376250000001</v>
      </c>
      <c r="T326" s="11">
        <f t="shared" si="23"/>
        <v>42217.376250000001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8323</v>
      </c>
      <c r="S327" s="11">
        <f t="shared" si="22"/>
        <v>42688.937881944439</v>
      </c>
      <c r="T327" s="11">
        <f t="shared" si="23"/>
        <v>42723.937881944439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8323</v>
      </c>
      <c r="S328" s="11">
        <f t="shared" si="22"/>
        <v>42775.064884259264</v>
      </c>
      <c r="T328" s="11">
        <f t="shared" si="23"/>
        <v>42808.706250000003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8323</v>
      </c>
      <c r="S329" s="11">
        <f t="shared" si="22"/>
        <v>42057.985289351855</v>
      </c>
      <c r="T329" s="11">
        <f t="shared" si="23"/>
        <v>42085.083333333328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8323</v>
      </c>
      <c r="S330" s="11">
        <f t="shared" si="22"/>
        <v>42278.696620370371</v>
      </c>
      <c r="T330" s="11">
        <f t="shared" si="23"/>
        <v>42308.916666666672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8323</v>
      </c>
      <c r="S331" s="11">
        <f t="shared" si="22"/>
        <v>42291.21674768519</v>
      </c>
      <c r="T331" s="11">
        <f t="shared" si="23"/>
        <v>42314.916666666672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8323</v>
      </c>
      <c r="S332" s="11">
        <f t="shared" si="22"/>
        <v>41379.265775462962</v>
      </c>
      <c r="T332" s="11">
        <f t="shared" si="23"/>
        <v>41410.915972222225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8323</v>
      </c>
      <c r="S333" s="11">
        <f t="shared" si="22"/>
        <v>42507.331412037034</v>
      </c>
      <c r="T333" s="11">
        <f t="shared" si="23"/>
        <v>42538.331412037034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8323</v>
      </c>
      <c r="S334" s="11">
        <f t="shared" si="22"/>
        <v>42263.430289351847</v>
      </c>
      <c r="T334" s="11">
        <f t="shared" si="23"/>
        <v>42305.083333333328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8323</v>
      </c>
      <c r="S335" s="11">
        <f t="shared" si="22"/>
        <v>42437.386469907404</v>
      </c>
      <c r="T335" s="11">
        <f t="shared" si="23"/>
        <v>42467.34480324074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8323</v>
      </c>
      <c r="S336" s="11">
        <f t="shared" si="22"/>
        <v>42101.432372685187</v>
      </c>
      <c r="T336" s="11">
        <f t="shared" si="23"/>
        <v>42139.541666666672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8323</v>
      </c>
      <c r="S337" s="11">
        <f t="shared" si="22"/>
        <v>42101.487442129626</v>
      </c>
      <c r="T337" s="11">
        <f t="shared" si="23"/>
        <v>42132.666666666672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8323</v>
      </c>
      <c r="S338" s="11">
        <f t="shared" si="22"/>
        <v>42291.346273148149</v>
      </c>
      <c r="T338" s="11">
        <f t="shared" si="23"/>
        <v>42321.387939814813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8323</v>
      </c>
      <c r="S339" s="11">
        <f t="shared" si="22"/>
        <v>42046.878564814819</v>
      </c>
      <c r="T339" s="11">
        <f t="shared" si="23"/>
        <v>42076.836898148147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8323</v>
      </c>
      <c r="S340" s="11">
        <f t="shared" si="22"/>
        <v>42559.505671296298</v>
      </c>
      <c r="T340" s="11">
        <f t="shared" si="23"/>
        <v>42615.791666666672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8323</v>
      </c>
      <c r="S341" s="11">
        <f t="shared" si="22"/>
        <v>42093.510046296295</v>
      </c>
      <c r="T341" s="11">
        <f t="shared" si="23"/>
        <v>42123.510046296295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8323</v>
      </c>
      <c r="S342" s="11">
        <f t="shared" si="22"/>
        <v>42772.419062500005</v>
      </c>
      <c r="T342" s="11">
        <f t="shared" si="23"/>
        <v>42802.625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8323</v>
      </c>
      <c r="S343" s="11">
        <f t="shared" si="22"/>
        <v>41894.629606481481</v>
      </c>
      <c r="T343" s="11">
        <f t="shared" si="23"/>
        <v>41912.915972222225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8323</v>
      </c>
      <c r="S344" s="11">
        <f t="shared" si="22"/>
        <v>42459.530844907407</v>
      </c>
      <c r="T344" s="11">
        <f t="shared" si="23"/>
        <v>42489.530844907407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8323</v>
      </c>
      <c r="S345" s="11">
        <f t="shared" si="22"/>
        <v>41926.48778935185</v>
      </c>
      <c r="T345" s="11">
        <f t="shared" si="23"/>
        <v>41956.875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8323</v>
      </c>
      <c r="S346" s="11">
        <f t="shared" si="22"/>
        <v>42111.720995370371</v>
      </c>
      <c r="T346" s="11">
        <f t="shared" si="23"/>
        <v>42155.847222222219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8323</v>
      </c>
      <c r="S347" s="11">
        <f t="shared" si="22"/>
        <v>42114.694328703699</v>
      </c>
      <c r="T347" s="11">
        <f t="shared" si="23"/>
        <v>42144.694328703699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8323</v>
      </c>
      <c r="S348" s="11">
        <f t="shared" si="22"/>
        <v>42261.250243055561</v>
      </c>
      <c r="T348" s="11">
        <f t="shared" si="23"/>
        <v>42291.250243055561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8323</v>
      </c>
      <c r="S349" s="11">
        <f t="shared" si="22"/>
        <v>42292.245474537034</v>
      </c>
      <c r="T349" s="11">
        <f t="shared" si="23"/>
        <v>42322.287141203706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8323</v>
      </c>
      <c r="S350" s="11">
        <f t="shared" si="22"/>
        <v>42207.33699074074</v>
      </c>
      <c r="T350" s="11">
        <f t="shared" si="23"/>
        <v>42237.33699074074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8323</v>
      </c>
      <c r="S351" s="11">
        <f t="shared" si="22"/>
        <v>42760.248935185184</v>
      </c>
      <c r="T351" s="11">
        <f t="shared" si="23"/>
        <v>42790.248935185184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8323</v>
      </c>
      <c r="S352" s="11">
        <f t="shared" si="22"/>
        <v>42585.816076388888</v>
      </c>
      <c r="T352" s="11">
        <f t="shared" si="23"/>
        <v>42623.915972222225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8323</v>
      </c>
      <c r="S353" s="11">
        <f t="shared" si="22"/>
        <v>42427.714745370366</v>
      </c>
      <c r="T353" s="11">
        <f t="shared" si="23"/>
        <v>42467.673078703709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8323</v>
      </c>
      <c r="S354" s="11">
        <f t="shared" si="22"/>
        <v>41889.917453703703</v>
      </c>
      <c r="T354" s="11">
        <f t="shared" si="23"/>
        <v>41919.917453703703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8323</v>
      </c>
      <c r="S355" s="11">
        <f t="shared" si="22"/>
        <v>42297.541886574079</v>
      </c>
      <c r="T355" s="11">
        <f t="shared" si="23"/>
        <v>42327.583553240736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8323</v>
      </c>
      <c r="S356" s="11">
        <f t="shared" si="22"/>
        <v>42438.577789351853</v>
      </c>
      <c r="T356" s="11">
        <f t="shared" si="23"/>
        <v>42468.536122685182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8323</v>
      </c>
      <c r="S357" s="11">
        <f t="shared" si="22"/>
        <v>41943.043912037036</v>
      </c>
      <c r="T357" s="11">
        <f t="shared" si="23"/>
        <v>41974.0855787037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8323</v>
      </c>
      <c r="S358" s="11">
        <f t="shared" si="22"/>
        <v>42415.553159722222</v>
      </c>
      <c r="T358" s="11">
        <f t="shared" si="23"/>
        <v>42445.511493055557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8323</v>
      </c>
      <c r="S359" s="11">
        <f t="shared" si="22"/>
        <v>42077.972187499996</v>
      </c>
      <c r="T359" s="11">
        <f t="shared" si="23"/>
        <v>42117.972187499996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8323</v>
      </c>
      <c r="S360" s="11">
        <f t="shared" si="22"/>
        <v>42507.610196759255</v>
      </c>
      <c r="T360" s="11">
        <f t="shared" si="23"/>
        <v>42536.375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8323</v>
      </c>
      <c r="S361" s="11">
        <f t="shared" si="22"/>
        <v>41934.820486111108</v>
      </c>
      <c r="T361" s="11">
        <f t="shared" si="23"/>
        <v>41956.966666666667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8323</v>
      </c>
      <c r="S362" s="11">
        <f t="shared" si="22"/>
        <v>42163.647916666669</v>
      </c>
      <c r="T362" s="11">
        <f t="shared" si="23"/>
        <v>42207.882638888885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8323</v>
      </c>
      <c r="S363" s="11">
        <f t="shared" si="22"/>
        <v>41935.751226851848</v>
      </c>
      <c r="T363" s="11">
        <f t="shared" si="23"/>
        <v>41965.792893518519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8323</v>
      </c>
      <c r="S364" s="11">
        <f t="shared" si="22"/>
        <v>41836.960543981484</v>
      </c>
      <c r="T364" s="11">
        <f t="shared" si="23"/>
        <v>41858.75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8323</v>
      </c>
      <c r="S365" s="11">
        <f t="shared" si="22"/>
        <v>40255.494629629626</v>
      </c>
      <c r="T365" s="11">
        <f t="shared" si="23"/>
        <v>40300.556944444441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8323</v>
      </c>
      <c r="S366" s="11">
        <f t="shared" si="22"/>
        <v>41780.609629629631</v>
      </c>
      <c r="T366" s="11">
        <f t="shared" si="23"/>
        <v>41810.915972222225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8323</v>
      </c>
      <c r="S367" s="11">
        <f t="shared" si="22"/>
        <v>41668.356469907405</v>
      </c>
      <c r="T367" s="11">
        <f t="shared" si="23"/>
        <v>41698.356469907405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8323</v>
      </c>
      <c r="S368" s="11">
        <f t="shared" si="22"/>
        <v>41019.543032407404</v>
      </c>
      <c r="T368" s="11">
        <f t="shared" si="23"/>
        <v>41049.543032407404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8323</v>
      </c>
      <c r="S369" s="11">
        <f t="shared" si="22"/>
        <v>41355.327291666668</v>
      </c>
      <c r="T369" s="11">
        <f t="shared" si="23"/>
        <v>41394.957638888889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8323</v>
      </c>
      <c r="S370" s="11">
        <f t="shared" si="22"/>
        <v>42043.355578703704</v>
      </c>
      <c r="T370" s="11">
        <f t="shared" si="23"/>
        <v>42078.313912037032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8323</v>
      </c>
      <c r="S371" s="11">
        <f t="shared" si="22"/>
        <v>40893.301724537036</v>
      </c>
      <c r="T371" s="11">
        <f t="shared" si="23"/>
        <v>40923.301724537036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8323</v>
      </c>
      <c r="S372" s="11">
        <f t="shared" si="22"/>
        <v>42711.545138888891</v>
      </c>
      <c r="T372" s="11">
        <f t="shared" si="23"/>
        <v>42741.545138888891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8323</v>
      </c>
      <c r="S373" s="11">
        <f t="shared" si="22"/>
        <v>41261.517812500002</v>
      </c>
      <c r="T373" s="11">
        <f t="shared" si="23"/>
        <v>41306.517812500002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8323</v>
      </c>
      <c r="S374" s="11">
        <f t="shared" si="22"/>
        <v>42425.326898148152</v>
      </c>
      <c r="T374" s="11">
        <f t="shared" si="23"/>
        <v>42465.416666666672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8323</v>
      </c>
      <c r="S375" s="11">
        <f t="shared" si="22"/>
        <v>41078.66201388889</v>
      </c>
      <c r="T375" s="11">
        <f t="shared" si="23"/>
        <v>41108.66201388889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8323</v>
      </c>
      <c r="S376" s="11">
        <f t="shared" si="22"/>
        <v>40757.639247685183</v>
      </c>
      <c r="T376" s="11">
        <f t="shared" si="23"/>
        <v>40802.639247685183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8323</v>
      </c>
      <c r="S377" s="11">
        <f t="shared" si="22"/>
        <v>41657.735081018516</v>
      </c>
      <c r="T377" s="11">
        <f t="shared" si="23"/>
        <v>41699.470833333333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8323</v>
      </c>
      <c r="S378" s="11">
        <f t="shared" si="22"/>
        <v>42576.202731481477</v>
      </c>
      <c r="T378" s="11">
        <f t="shared" si="23"/>
        <v>42607.202731481477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8323</v>
      </c>
      <c r="S379" s="11">
        <f t="shared" si="22"/>
        <v>42292.000787037032</v>
      </c>
      <c r="T379" s="11">
        <f t="shared" si="23"/>
        <v>42322.042361111111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8323</v>
      </c>
      <c r="S380" s="11">
        <f t="shared" si="22"/>
        <v>42370.321851851855</v>
      </c>
      <c r="T380" s="11">
        <f t="shared" si="23"/>
        <v>42394.744444444441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8323</v>
      </c>
      <c r="S381" s="11">
        <f t="shared" si="22"/>
        <v>40987.438333333332</v>
      </c>
      <c r="T381" s="11">
        <f t="shared" si="23"/>
        <v>41032.438333333332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8323</v>
      </c>
      <c r="S382" s="11">
        <f t="shared" si="22"/>
        <v>42367.469814814816</v>
      </c>
      <c r="T382" s="11">
        <f t="shared" si="23"/>
        <v>42392.469814814816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8323</v>
      </c>
      <c r="S383" s="11">
        <f t="shared" si="22"/>
        <v>41085.448113425926</v>
      </c>
      <c r="T383" s="11">
        <f t="shared" si="23"/>
        <v>41119.958333333336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8323</v>
      </c>
      <c r="S384" s="11">
        <f t="shared" si="22"/>
        <v>41144.459490740745</v>
      </c>
      <c r="T384" s="11">
        <f t="shared" si="23"/>
        <v>41158.459490740745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8323</v>
      </c>
      <c r="S385" s="11">
        <f t="shared" si="22"/>
        <v>41754.867581018516</v>
      </c>
      <c r="T385" s="11">
        <f t="shared" si="23"/>
        <v>41777.867581018516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ref="P386:P449" si="25">E386/L386</f>
        <v>58.540469973890339</v>
      </c>
      <c r="Q386" t="s">
        <v>8310</v>
      </c>
      <c r="R386" t="s">
        <v>8323</v>
      </c>
      <c r="S386" s="11">
        <f t="shared" ref="S386:S449" si="26">(((J386/60)/60)/24)+DATE(1970,1,1)+(-6/24)</f>
        <v>41980.531793981485</v>
      </c>
      <c r="T386" s="11">
        <f t="shared" ref="T386:T449" si="27">(((I386/60)/60)/24)+DATE(1970,1,1)+(-6/24)</f>
        <v>42010.531793981485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si="25"/>
        <v>111.79535864978902</v>
      </c>
      <c r="Q387" t="s">
        <v>8310</v>
      </c>
      <c r="R387" t="s">
        <v>8323</v>
      </c>
      <c r="S387" s="11">
        <f t="shared" si="26"/>
        <v>41934.334502314814</v>
      </c>
      <c r="T387" s="11">
        <f t="shared" si="27"/>
        <v>41964.376168981486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8323</v>
      </c>
      <c r="S388" s="11">
        <f t="shared" si="26"/>
        <v>42211.701284722221</v>
      </c>
      <c r="T388" s="11">
        <f t="shared" si="27"/>
        <v>42226.701284722221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8323</v>
      </c>
      <c r="S389" s="11">
        <f t="shared" si="26"/>
        <v>42200.42659722222</v>
      </c>
      <c r="T389" s="11">
        <f t="shared" si="27"/>
        <v>42231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8323</v>
      </c>
      <c r="S390" s="11">
        <f t="shared" si="26"/>
        <v>42548.826157407413</v>
      </c>
      <c r="T390" s="11">
        <f t="shared" si="27"/>
        <v>42578.826157407413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8323</v>
      </c>
      <c r="S391" s="11">
        <f t="shared" si="26"/>
        <v>41673.813078703701</v>
      </c>
      <c r="T391" s="11">
        <f t="shared" si="27"/>
        <v>41705.707638888889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8323</v>
      </c>
      <c r="S392" s="11">
        <f t="shared" si="26"/>
        <v>42111.786712962959</v>
      </c>
      <c r="T392" s="11">
        <f t="shared" si="27"/>
        <v>42131.786712962959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8323</v>
      </c>
      <c r="S393" s="11">
        <f t="shared" si="26"/>
        <v>40864.792256944449</v>
      </c>
      <c r="T393" s="11">
        <f t="shared" si="27"/>
        <v>40894.790972222225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8323</v>
      </c>
      <c r="S394" s="11">
        <f t="shared" si="26"/>
        <v>40763.467256944445</v>
      </c>
      <c r="T394" s="11">
        <f t="shared" si="27"/>
        <v>40793.875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8323</v>
      </c>
      <c r="S395" s="11">
        <f t="shared" si="26"/>
        <v>41526.458935185183</v>
      </c>
      <c r="T395" s="11">
        <f t="shared" si="27"/>
        <v>41557.458935185183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8323</v>
      </c>
      <c r="S396" s="11">
        <f t="shared" si="26"/>
        <v>42417.568078703705</v>
      </c>
      <c r="T396" s="11">
        <f t="shared" si="27"/>
        <v>42477.526412037041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8323</v>
      </c>
      <c r="S397" s="11">
        <f t="shared" si="26"/>
        <v>40990.659259259257</v>
      </c>
      <c r="T397" s="11">
        <f t="shared" si="27"/>
        <v>41026.647222222222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8323</v>
      </c>
      <c r="S398" s="11">
        <f t="shared" si="26"/>
        <v>41082.314884259256</v>
      </c>
      <c r="T398" s="11">
        <f t="shared" si="27"/>
        <v>41097.314884259256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8323</v>
      </c>
      <c r="S399" s="11">
        <f t="shared" si="26"/>
        <v>40379.526435185187</v>
      </c>
      <c r="T399" s="11">
        <f t="shared" si="27"/>
        <v>40421.905555555553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8323</v>
      </c>
      <c r="S400" s="11">
        <f t="shared" si="26"/>
        <v>42078.543124999997</v>
      </c>
      <c r="T400" s="11">
        <f t="shared" si="27"/>
        <v>42123.543124999997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8323</v>
      </c>
      <c r="S401" s="11">
        <f t="shared" si="26"/>
        <v>42687.625775462962</v>
      </c>
      <c r="T401" s="11">
        <f t="shared" si="27"/>
        <v>42718.25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8323</v>
      </c>
      <c r="S402" s="11">
        <f t="shared" si="26"/>
        <v>41745.385960648149</v>
      </c>
      <c r="T402" s="11">
        <f t="shared" si="27"/>
        <v>41775.895833333336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8323</v>
      </c>
      <c r="S403" s="11">
        <f t="shared" si="26"/>
        <v>40732.592245370368</v>
      </c>
      <c r="T403" s="11">
        <f t="shared" si="27"/>
        <v>40762.592245370368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8323</v>
      </c>
      <c r="S404" s="11">
        <f t="shared" si="26"/>
        <v>42292.289548611108</v>
      </c>
      <c r="T404" s="11">
        <f t="shared" si="27"/>
        <v>42313.33121527778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8323</v>
      </c>
      <c r="S405" s="11">
        <f t="shared" si="26"/>
        <v>40718.060659722221</v>
      </c>
      <c r="T405" s="11">
        <f t="shared" si="27"/>
        <v>40765.047222222223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8323</v>
      </c>
      <c r="S406" s="11">
        <f t="shared" si="26"/>
        <v>41646.378032407411</v>
      </c>
      <c r="T406" s="11">
        <f t="shared" si="27"/>
        <v>41675.711111111108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8323</v>
      </c>
      <c r="S407" s="11">
        <f t="shared" si="26"/>
        <v>41673.83494212963</v>
      </c>
      <c r="T407" s="11">
        <f t="shared" si="27"/>
        <v>41703.83494212963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8323</v>
      </c>
      <c r="S408" s="11">
        <f t="shared" si="26"/>
        <v>40637.912465277775</v>
      </c>
      <c r="T408" s="11">
        <f t="shared" si="27"/>
        <v>40671.999305555553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8323</v>
      </c>
      <c r="S409" s="11">
        <f t="shared" si="26"/>
        <v>40806.620949074073</v>
      </c>
      <c r="T409" s="11">
        <f t="shared" si="27"/>
        <v>40866.662615740745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8323</v>
      </c>
      <c r="S410" s="11">
        <f t="shared" si="26"/>
        <v>41543.485995370371</v>
      </c>
      <c r="T410" s="11">
        <f t="shared" si="27"/>
        <v>41583.527662037035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8323</v>
      </c>
      <c r="S411" s="11">
        <f t="shared" si="26"/>
        <v>42543.612777777773</v>
      </c>
      <c r="T411" s="11">
        <f t="shared" si="27"/>
        <v>42573.612777777773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8323</v>
      </c>
      <c r="S412" s="11">
        <f t="shared" si="26"/>
        <v>42113.731446759266</v>
      </c>
      <c r="T412" s="11">
        <f t="shared" si="27"/>
        <v>42173.731446759266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8323</v>
      </c>
      <c r="S413" s="11">
        <f t="shared" si="26"/>
        <v>41597.92597222222</v>
      </c>
      <c r="T413" s="11">
        <f t="shared" si="27"/>
        <v>41629.958333333336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8323</v>
      </c>
      <c r="S414" s="11">
        <f t="shared" si="26"/>
        <v>41099.492800925924</v>
      </c>
      <c r="T414" s="11">
        <f t="shared" si="27"/>
        <v>41115.492800925924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8323</v>
      </c>
      <c r="S415" s="11">
        <f t="shared" si="26"/>
        <v>41079.627442129626</v>
      </c>
      <c r="T415" s="11">
        <f t="shared" si="27"/>
        <v>41109.627442129626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8323</v>
      </c>
      <c r="S416" s="11">
        <f t="shared" si="26"/>
        <v>41528.813252314816</v>
      </c>
      <c r="T416" s="11">
        <f t="shared" si="27"/>
        <v>41558.813252314816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8323</v>
      </c>
      <c r="S417" s="11">
        <f t="shared" si="26"/>
        <v>41904.601875</v>
      </c>
      <c r="T417" s="11">
        <f t="shared" si="27"/>
        <v>41929.25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8323</v>
      </c>
      <c r="S418" s="11">
        <f t="shared" si="26"/>
        <v>41648.146192129629</v>
      </c>
      <c r="T418" s="11">
        <f t="shared" si="27"/>
        <v>41678.146192129629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8323</v>
      </c>
      <c r="S419" s="11">
        <f t="shared" si="26"/>
        <v>41360.720601851855</v>
      </c>
      <c r="T419" s="11">
        <f t="shared" si="27"/>
        <v>41371.939583333333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8323</v>
      </c>
      <c r="S420" s="11">
        <f t="shared" si="26"/>
        <v>42178.032372685186</v>
      </c>
      <c r="T420" s="11">
        <f t="shared" si="27"/>
        <v>42208.032372685186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8323</v>
      </c>
      <c r="S421" s="11">
        <f t="shared" si="26"/>
        <v>41394.592442129629</v>
      </c>
      <c r="T421" s="11">
        <f t="shared" si="27"/>
        <v>41454.592442129629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8324</v>
      </c>
      <c r="S422" s="11">
        <f t="shared" si="26"/>
        <v>41681.98646990741</v>
      </c>
      <c r="T422" s="11">
        <f t="shared" si="27"/>
        <v>41711.944803240738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8324</v>
      </c>
      <c r="S423" s="11">
        <f t="shared" si="26"/>
        <v>42177.241388888884</v>
      </c>
      <c r="T423" s="11">
        <f t="shared" si="27"/>
        <v>42237.241388888884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8324</v>
      </c>
      <c r="S424" s="11">
        <f t="shared" si="26"/>
        <v>41863.010381944441</v>
      </c>
      <c r="T424" s="11">
        <f t="shared" si="27"/>
        <v>41893.010381944441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8324</v>
      </c>
      <c r="S425" s="11">
        <f t="shared" si="26"/>
        <v>41400.67627314815</v>
      </c>
      <c r="T425" s="11">
        <f t="shared" si="27"/>
        <v>41430.67627314815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8324</v>
      </c>
      <c r="S426" s="11">
        <f t="shared" si="26"/>
        <v>40934.126145833332</v>
      </c>
      <c r="T426" s="11">
        <f t="shared" si="27"/>
        <v>40994.084479166668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8324</v>
      </c>
      <c r="S427" s="11">
        <f t="shared" si="26"/>
        <v>42275.611157407402</v>
      </c>
      <c r="T427" s="11">
        <f t="shared" si="27"/>
        <v>42335.652824074074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8324</v>
      </c>
      <c r="S428" s="11">
        <f t="shared" si="26"/>
        <v>42400.461967592593</v>
      </c>
      <c r="T428" s="11">
        <f t="shared" si="27"/>
        <v>42430.461967592593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8324</v>
      </c>
      <c r="S429" s="11">
        <f t="shared" si="26"/>
        <v>42285.659027777772</v>
      </c>
      <c r="T429" s="11">
        <f t="shared" si="27"/>
        <v>42299.540972222225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8324</v>
      </c>
      <c r="S430" s="11">
        <f t="shared" si="26"/>
        <v>41778.516724537039</v>
      </c>
      <c r="T430" s="11">
        <f t="shared" si="27"/>
        <v>41806.666666666664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8324</v>
      </c>
      <c r="S431" s="11">
        <f t="shared" si="26"/>
        <v>40070.651412037041</v>
      </c>
      <c r="T431" s="11">
        <f t="shared" si="27"/>
        <v>40143.957638888889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8324</v>
      </c>
      <c r="S432" s="11">
        <f t="shared" si="26"/>
        <v>41512.857256944444</v>
      </c>
      <c r="T432" s="11">
        <f t="shared" si="27"/>
        <v>41527.857256944444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8324</v>
      </c>
      <c r="S433" s="11">
        <f t="shared" si="26"/>
        <v>42526.621331018512</v>
      </c>
      <c r="T433" s="11">
        <f t="shared" si="27"/>
        <v>42556.621331018512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8324</v>
      </c>
      <c r="S434" s="11">
        <f t="shared" si="26"/>
        <v>42238.476631944446</v>
      </c>
      <c r="T434" s="11">
        <f t="shared" si="27"/>
        <v>42298.476631944446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8324</v>
      </c>
      <c r="S435" s="11">
        <f t="shared" si="26"/>
        <v>42228.379884259266</v>
      </c>
      <c r="T435" s="11">
        <f t="shared" si="27"/>
        <v>42288.379884259266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8324</v>
      </c>
      <c r="S436" s="11">
        <f t="shared" si="26"/>
        <v>41576.584513888891</v>
      </c>
      <c r="T436" s="11">
        <f t="shared" si="27"/>
        <v>41609.626180555555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8324</v>
      </c>
      <c r="S437" s="11">
        <f t="shared" si="26"/>
        <v>41500.497453703705</v>
      </c>
      <c r="T437" s="11">
        <f t="shared" si="27"/>
        <v>41530.497453703705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8324</v>
      </c>
      <c r="S438" s="11">
        <f t="shared" si="26"/>
        <v>41456.11241898148</v>
      </c>
      <c r="T438" s="11">
        <f t="shared" si="27"/>
        <v>41486.11241898148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8324</v>
      </c>
      <c r="S439" s="11">
        <f t="shared" si="26"/>
        <v>42591.06858796296</v>
      </c>
      <c r="T439" s="11">
        <f t="shared" si="27"/>
        <v>42651.06858796296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8324</v>
      </c>
      <c r="S440" s="11">
        <f t="shared" si="26"/>
        <v>42296.011087962965</v>
      </c>
      <c r="T440" s="11">
        <f t="shared" si="27"/>
        <v>42326.052754629629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8324</v>
      </c>
      <c r="S441" s="11">
        <f t="shared" si="26"/>
        <v>41919.511782407404</v>
      </c>
      <c r="T441" s="11">
        <f t="shared" si="27"/>
        <v>41929.511782407404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8324</v>
      </c>
      <c r="S442" s="11">
        <f t="shared" si="26"/>
        <v>42423.735567129625</v>
      </c>
      <c r="T442" s="11">
        <f t="shared" si="27"/>
        <v>42453.693900462968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8324</v>
      </c>
      <c r="S443" s="11">
        <f t="shared" si="26"/>
        <v>41550.543935185182</v>
      </c>
      <c r="T443" s="11">
        <f t="shared" si="27"/>
        <v>41580.543935185182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8324</v>
      </c>
      <c r="S444" s="11">
        <f t="shared" si="26"/>
        <v>42024.638692129629</v>
      </c>
      <c r="T444" s="11">
        <f t="shared" si="27"/>
        <v>42054.638692129629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8324</v>
      </c>
      <c r="S445" s="11">
        <f t="shared" si="26"/>
        <v>41649.765057870369</v>
      </c>
      <c r="T445" s="11">
        <f t="shared" si="27"/>
        <v>41679.765057870369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8324</v>
      </c>
      <c r="S446" s="11">
        <f t="shared" si="26"/>
        <v>40894.656956018516</v>
      </c>
      <c r="T446" s="11">
        <f t="shared" si="27"/>
        <v>40954.656956018516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8324</v>
      </c>
      <c r="S447" s="11">
        <f t="shared" si="26"/>
        <v>42130.085358796292</v>
      </c>
      <c r="T447" s="11">
        <f t="shared" si="27"/>
        <v>42145.085358796292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8324</v>
      </c>
      <c r="S448" s="11">
        <f t="shared" si="26"/>
        <v>42036.833564814813</v>
      </c>
      <c r="T448" s="11">
        <f t="shared" si="27"/>
        <v>42066.833564814813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8324</v>
      </c>
      <c r="S449" s="11">
        <f t="shared" si="26"/>
        <v>41331.305127314816</v>
      </c>
      <c r="T449" s="11">
        <f t="shared" si="27"/>
        <v>41356.263460648144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ref="P450:P513" si="29">E450/L450</f>
        <v>20.502500000000001</v>
      </c>
      <c r="Q450" t="s">
        <v>8310</v>
      </c>
      <c r="R450" t="s">
        <v>8324</v>
      </c>
      <c r="S450" s="11">
        <f t="shared" ref="S450:S513" si="30">(((J450/60)/60)/24)+DATE(1970,1,1)+(-6/24)</f>
        <v>41753.508043981477</v>
      </c>
      <c r="T450" s="11">
        <f t="shared" ref="T450:T513" si="31">(((I450/60)/60)/24)+DATE(1970,1,1)+(-6/24)</f>
        <v>41773.508043981477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si="29"/>
        <v>9</v>
      </c>
      <c r="Q451" t="s">
        <v>8310</v>
      </c>
      <c r="R451" t="s">
        <v>8324</v>
      </c>
      <c r="S451" s="11">
        <f t="shared" si="30"/>
        <v>41534.318113425928</v>
      </c>
      <c r="T451" s="11">
        <f t="shared" si="31"/>
        <v>41564.318113425928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8324</v>
      </c>
      <c r="S452" s="11">
        <f t="shared" si="30"/>
        <v>41654.696759259255</v>
      </c>
      <c r="T452" s="11">
        <f t="shared" si="31"/>
        <v>41684.696759259255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8324</v>
      </c>
      <c r="S453" s="11">
        <f t="shared" si="30"/>
        <v>41634.465173611112</v>
      </c>
      <c r="T453" s="11">
        <f t="shared" si="31"/>
        <v>41664.465173611112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8324</v>
      </c>
      <c r="S454" s="11">
        <f t="shared" si="30"/>
        <v>42107.453877314809</v>
      </c>
      <c r="T454" s="11">
        <f t="shared" si="31"/>
        <v>42137.453877314809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8324</v>
      </c>
      <c r="S455" s="11">
        <f t="shared" si="30"/>
        <v>42038.574988425928</v>
      </c>
      <c r="T455" s="11">
        <f t="shared" si="31"/>
        <v>42054.574988425928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8324</v>
      </c>
      <c r="S456" s="11">
        <f t="shared" si="30"/>
        <v>41938.467256944445</v>
      </c>
      <c r="T456" s="11">
        <f t="shared" si="31"/>
        <v>41969.301388888889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8324</v>
      </c>
      <c r="S457" s="11">
        <f t="shared" si="30"/>
        <v>40970.752569444441</v>
      </c>
      <c r="T457" s="11">
        <f t="shared" si="31"/>
        <v>41015.771527777775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8324</v>
      </c>
      <c r="S458" s="11">
        <f t="shared" si="30"/>
        <v>41547.444456018515</v>
      </c>
      <c r="T458" s="11">
        <f t="shared" si="31"/>
        <v>41568.915972222225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8324</v>
      </c>
      <c r="S459" s="11">
        <f t="shared" si="30"/>
        <v>41837.517500000002</v>
      </c>
      <c r="T459" s="11">
        <f t="shared" si="31"/>
        <v>41867.517500000002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8324</v>
      </c>
      <c r="S460" s="11">
        <f t="shared" si="30"/>
        <v>41378.44976851852</v>
      </c>
      <c r="T460" s="11">
        <f t="shared" si="31"/>
        <v>41408.44976851852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8324</v>
      </c>
      <c r="S461" s="11">
        <f t="shared" si="30"/>
        <v>40800.3903587963</v>
      </c>
      <c r="T461" s="11">
        <f t="shared" si="31"/>
        <v>40860.432025462964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8324</v>
      </c>
      <c r="S462" s="11">
        <f t="shared" si="30"/>
        <v>41759.292534722219</v>
      </c>
      <c r="T462" s="11">
        <f t="shared" si="31"/>
        <v>41790.916666666664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8324</v>
      </c>
      <c r="S463" s="11">
        <f t="shared" si="30"/>
        <v>41407.59684027778</v>
      </c>
      <c r="T463" s="11">
        <f t="shared" si="31"/>
        <v>41427.59684027778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8324</v>
      </c>
      <c r="S464" s="11">
        <f t="shared" si="30"/>
        <v>40704.876631944448</v>
      </c>
      <c r="T464" s="11">
        <f t="shared" si="31"/>
        <v>40764.876631944448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8324</v>
      </c>
      <c r="S465" s="11">
        <f t="shared" si="30"/>
        <v>40750.460104166668</v>
      </c>
      <c r="T465" s="11">
        <f t="shared" si="31"/>
        <v>40810.460104166668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8324</v>
      </c>
      <c r="S466" s="11">
        <f t="shared" si="30"/>
        <v>42488.598784722228</v>
      </c>
      <c r="T466" s="11">
        <f t="shared" si="31"/>
        <v>42508.598784722228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8324</v>
      </c>
      <c r="S467" s="11">
        <f t="shared" si="30"/>
        <v>41800.870069444441</v>
      </c>
      <c r="T467" s="11">
        <f t="shared" si="31"/>
        <v>41816.870069444441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8324</v>
      </c>
      <c r="S468" s="11">
        <f t="shared" si="30"/>
        <v>41129.692870370374</v>
      </c>
      <c r="T468" s="11">
        <f t="shared" si="31"/>
        <v>41159.692870370374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8324</v>
      </c>
      <c r="S469" s="11">
        <f t="shared" si="30"/>
        <v>41135.429791666669</v>
      </c>
      <c r="T469" s="11">
        <f t="shared" si="31"/>
        <v>41180.429791666669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8324</v>
      </c>
      <c r="S470" s="11">
        <f t="shared" si="30"/>
        <v>41040.917627314811</v>
      </c>
      <c r="T470" s="11">
        <f t="shared" si="31"/>
        <v>41100.910474537035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8324</v>
      </c>
      <c r="S471" s="11">
        <f t="shared" si="30"/>
        <v>41827.739861111113</v>
      </c>
      <c r="T471" s="11">
        <f t="shared" si="31"/>
        <v>41887.739861111113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8324</v>
      </c>
      <c r="S472" s="11">
        <f t="shared" si="30"/>
        <v>41604.917696759258</v>
      </c>
      <c r="T472" s="11">
        <f t="shared" si="31"/>
        <v>41654.916666666664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8324</v>
      </c>
      <c r="S473" s="11">
        <f t="shared" si="30"/>
        <v>41703.471979166665</v>
      </c>
      <c r="T473" s="11">
        <f t="shared" si="31"/>
        <v>41748.430312500001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8324</v>
      </c>
      <c r="S474" s="11">
        <f t="shared" si="30"/>
        <v>41844.672662037039</v>
      </c>
      <c r="T474" s="11">
        <f t="shared" si="31"/>
        <v>41874.672662037039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8324</v>
      </c>
      <c r="S475" s="11">
        <f t="shared" si="30"/>
        <v>41869.448136574072</v>
      </c>
      <c r="T475" s="11">
        <f t="shared" si="31"/>
        <v>41899.448136574072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8324</v>
      </c>
      <c r="S476" s="11">
        <f t="shared" si="30"/>
        <v>42753.079039351855</v>
      </c>
      <c r="T476" s="11">
        <f t="shared" si="31"/>
        <v>42783.079039351855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8324</v>
      </c>
      <c r="S477" s="11">
        <f t="shared" si="30"/>
        <v>42099.836145833338</v>
      </c>
      <c r="T477" s="11">
        <f t="shared" si="31"/>
        <v>42129.836145833338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8324</v>
      </c>
      <c r="S478" s="11">
        <f t="shared" si="30"/>
        <v>41757.725011574075</v>
      </c>
      <c r="T478" s="11">
        <f t="shared" si="31"/>
        <v>41792.915972222225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8324</v>
      </c>
      <c r="S479" s="11">
        <f t="shared" si="30"/>
        <v>40987.58488425926</v>
      </c>
      <c r="T479" s="11">
        <f t="shared" si="31"/>
        <v>41047.58488425926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8324</v>
      </c>
      <c r="S480" s="11">
        <f t="shared" si="30"/>
        <v>42065.660983796297</v>
      </c>
      <c r="T480" s="11">
        <f t="shared" si="31"/>
        <v>42095.619317129633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8324</v>
      </c>
      <c r="S481" s="11">
        <f t="shared" si="30"/>
        <v>41904.157812500001</v>
      </c>
      <c r="T481" s="11">
        <f t="shared" si="31"/>
        <v>41964.199479166666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8324</v>
      </c>
      <c r="S482" s="11">
        <f t="shared" si="30"/>
        <v>41465.250173611108</v>
      </c>
      <c r="T482" s="11">
        <f t="shared" si="31"/>
        <v>41495.250173611108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8324</v>
      </c>
      <c r="S483" s="11">
        <f t="shared" si="30"/>
        <v>41162.422326388885</v>
      </c>
      <c r="T483" s="11">
        <f t="shared" si="31"/>
        <v>41192.422326388885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8324</v>
      </c>
      <c r="S484" s="11">
        <f t="shared" si="30"/>
        <v>42447.646875000006</v>
      </c>
      <c r="T484" s="11">
        <f t="shared" si="31"/>
        <v>42474.356944444444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8324</v>
      </c>
      <c r="S485" s="11">
        <f t="shared" si="30"/>
        <v>41242.947592592594</v>
      </c>
      <c r="T485" s="11">
        <f t="shared" si="31"/>
        <v>41302.947592592594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8324</v>
      </c>
      <c r="S486" s="11">
        <f t="shared" si="30"/>
        <v>42272.68949074074</v>
      </c>
      <c r="T486" s="11">
        <f t="shared" si="31"/>
        <v>42313.731157407412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8324</v>
      </c>
      <c r="S487" s="11">
        <f t="shared" si="30"/>
        <v>41381.25577546296</v>
      </c>
      <c r="T487" s="11">
        <f t="shared" si="31"/>
        <v>41411.25577546296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8324</v>
      </c>
      <c r="S488" s="11">
        <f t="shared" si="30"/>
        <v>41761.69258101852</v>
      </c>
      <c r="T488" s="11">
        <f t="shared" si="31"/>
        <v>41791.69258101852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8324</v>
      </c>
      <c r="S489" s="11">
        <f t="shared" si="30"/>
        <v>42669.344837962963</v>
      </c>
      <c r="T489" s="11">
        <f t="shared" si="31"/>
        <v>42729.386504629627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8324</v>
      </c>
      <c r="S490" s="11">
        <f t="shared" si="30"/>
        <v>42713.804398148146</v>
      </c>
      <c r="T490" s="11">
        <f t="shared" si="31"/>
        <v>42743.804398148146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8324</v>
      </c>
      <c r="S491" s="11">
        <f t="shared" si="30"/>
        <v>40882.231666666667</v>
      </c>
      <c r="T491" s="11">
        <f t="shared" si="31"/>
        <v>40913.231249999997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8324</v>
      </c>
      <c r="S492" s="11">
        <f t="shared" si="30"/>
        <v>41113.718576388892</v>
      </c>
      <c r="T492" s="11">
        <f t="shared" si="31"/>
        <v>41143.718576388892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8324</v>
      </c>
      <c r="S493" s="11">
        <f t="shared" si="30"/>
        <v>42366.732627314821</v>
      </c>
      <c r="T493" s="11">
        <f t="shared" si="31"/>
        <v>42396.732627314821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8324</v>
      </c>
      <c r="S494" s="11">
        <f t="shared" si="30"/>
        <v>42595.78506944445</v>
      </c>
      <c r="T494" s="11">
        <f t="shared" si="31"/>
        <v>42655.78506944445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8324</v>
      </c>
      <c r="S495" s="11">
        <f t="shared" si="30"/>
        <v>42114.476134259254</v>
      </c>
      <c r="T495" s="11">
        <f t="shared" si="31"/>
        <v>42144.476134259254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8324</v>
      </c>
      <c r="S496" s="11">
        <f t="shared" si="30"/>
        <v>41799.580613425926</v>
      </c>
      <c r="T496" s="11">
        <f t="shared" si="31"/>
        <v>41822.875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8324</v>
      </c>
      <c r="S497" s="11">
        <f t="shared" si="30"/>
        <v>42171.577604166669</v>
      </c>
      <c r="T497" s="11">
        <f t="shared" si="31"/>
        <v>42201.577604166669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8324</v>
      </c>
      <c r="S498" s="11">
        <f t="shared" si="30"/>
        <v>41620.68141203704</v>
      </c>
      <c r="T498" s="11">
        <f t="shared" si="31"/>
        <v>41680.68141203704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8324</v>
      </c>
      <c r="S499" s="11">
        <f t="shared" si="30"/>
        <v>41944.787789351853</v>
      </c>
      <c r="T499" s="11">
        <f t="shared" si="31"/>
        <v>41997.958333333328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8324</v>
      </c>
      <c r="S500" s="11">
        <f t="shared" si="30"/>
        <v>40858.512141203704</v>
      </c>
      <c r="T500" s="11">
        <f t="shared" si="31"/>
        <v>40900.512141203704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8324</v>
      </c>
      <c r="S501" s="11">
        <f t="shared" si="30"/>
        <v>40043.645462962959</v>
      </c>
      <c r="T501" s="11">
        <f t="shared" si="31"/>
        <v>40098.624305555553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8324</v>
      </c>
      <c r="S502" s="11">
        <f t="shared" si="30"/>
        <v>40247.636006944449</v>
      </c>
      <c r="T502" s="11">
        <f t="shared" si="31"/>
        <v>40306.677777777775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8324</v>
      </c>
      <c r="S503" s="11">
        <f t="shared" si="30"/>
        <v>40702.984386574077</v>
      </c>
      <c r="T503" s="11">
        <f t="shared" si="31"/>
        <v>40732.984386574077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8324</v>
      </c>
      <c r="S504" s="11">
        <f t="shared" si="30"/>
        <v>40956.303530092591</v>
      </c>
      <c r="T504" s="11">
        <f t="shared" si="31"/>
        <v>40986.261863425927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8324</v>
      </c>
      <c r="S505" s="11">
        <f t="shared" si="30"/>
        <v>41991.276655092588</v>
      </c>
      <c r="T505" s="11">
        <f t="shared" si="31"/>
        <v>42021.276655092588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8324</v>
      </c>
      <c r="S506" s="11">
        <f t="shared" si="30"/>
        <v>40949.73364583333</v>
      </c>
      <c r="T506" s="11">
        <f t="shared" si="31"/>
        <v>41009.691979166666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8324</v>
      </c>
      <c r="S507" s="11">
        <f t="shared" si="30"/>
        <v>42317.848217592589</v>
      </c>
      <c r="T507" s="11">
        <f t="shared" si="31"/>
        <v>42362.848217592589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8324</v>
      </c>
      <c r="S508" s="11">
        <f t="shared" si="30"/>
        <v>41466.302314814813</v>
      </c>
      <c r="T508" s="11">
        <f t="shared" si="31"/>
        <v>41496.302314814813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8324</v>
      </c>
      <c r="S509" s="11">
        <f t="shared" si="30"/>
        <v>41156.708993055552</v>
      </c>
      <c r="T509" s="11">
        <f t="shared" si="31"/>
        <v>41201.708993055552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8324</v>
      </c>
      <c r="S510" s="11">
        <f t="shared" si="30"/>
        <v>40994.774317129632</v>
      </c>
      <c r="T510" s="11">
        <f t="shared" si="31"/>
        <v>41054.343055555553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8324</v>
      </c>
      <c r="S511" s="11">
        <f t="shared" si="30"/>
        <v>42153.381597222222</v>
      </c>
      <c r="T511" s="11">
        <f t="shared" si="31"/>
        <v>42183.381597222222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8324</v>
      </c>
      <c r="S512" s="11">
        <f t="shared" si="30"/>
        <v>42399.926377314812</v>
      </c>
      <c r="T512" s="11">
        <f t="shared" si="31"/>
        <v>42429.926377314812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8324</v>
      </c>
      <c r="S513" s="11">
        <f t="shared" si="30"/>
        <v>41340.053032407406</v>
      </c>
      <c r="T513" s="11">
        <f t="shared" si="31"/>
        <v>41370.011365740742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ref="P514:P577" si="33">E514/L514</f>
        <v>5.5</v>
      </c>
      <c r="Q514" t="s">
        <v>8310</v>
      </c>
      <c r="R514" t="s">
        <v>8324</v>
      </c>
      <c r="S514" s="11">
        <f t="shared" ref="S514:S577" si="34">(((J514/60)/60)/24)+DATE(1970,1,1)+(-6/24)</f>
        <v>42649.492210648154</v>
      </c>
      <c r="T514" s="11">
        <f t="shared" ref="T514:T577" si="35">(((I514/60)/60)/24)+DATE(1970,1,1)+(-6/24)</f>
        <v>42694.533877314811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si="33"/>
        <v>102.38235294117646</v>
      </c>
      <c r="Q515" t="s">
        <v>8310</v>
      </c>
      <c r="R515" t="s">
        <v>8324</v>
      </c>
      <c r="S515" s="11">
        <f t="shared" si="34"/>
        <v>42552.403993055559</v>
      </c>
      <c r="T515" s="11">
        <f t="shared" si="35"/>
        <v>42597.041666666672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8324</v>
      </c>
      <c r="S516" s="11">
        <f t="shared" si="34"/>
        <v>41830.363969907405</v>
      </c>
      <c r="T516" s="11">
        <f t="shared" si="35"/>
        <v>41860.363969907405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8324</v>
      </c>
      <c r="S517" s="11">
        <f t="shared" si="34"/>
        <v>42327.240752314814</v>
      </c>
      <c r="T517" s="11">
        <f t="shared" si="35"/>
        <v>42367.240752314814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8324</v>
      </c>
      <c r="S518" s="11">
        <f t="shared" si="34"/>
        <v>42091.528703703705</v>
      </c>
      <c r="T518" s="11">
        <f t="shared" si="35"/>
        <v>42151.528703703705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8324</v>
      </c>
      <c r="S519" s="11">
        <f t="shared" si="34"/>
        <v>42738.365289351852</v>
      </c>
      <c r="T519" s="11">
        <f t="shared" si="35"/>
        <v>42768.365289351852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8324</v>
      </c>
      <c r="S520" s="11">
        <f t="shared" si="34"/>
        <v>42223.366018518514</v>
      </c>
      <c r="T520" s="11">
        <f t="shared" si="35"/>
        <v>42253.365277777775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8324</v>
      </c>
      <c r="S521" s="11">
        <f t="shared" si="34"/>
        <v>41218.141446759262</v>
      </c>
      <c r="T521" s="11">
        <f t="shared" si="35"/>
        <v>41248.141446759262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8311</v>
      </c>
      <c r="R522" t="s">
        <v>8325</v>
      </c>
      <c r="S522" s="11">
        <f t="shared" si="34"/>
        <v>42318.452094907407</v>
      </c>
      <c r="T522" s="11">
        <f t="shared" si="35"/>
        <v>42348.452094907407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8311</v>
      </c>
      <c r="R523" t="s">
        <v>8325</v>
      </c>
      <c r="S523" s="11">
        <f t="shared" si="34"/>
        <v>42645.842812499999</v>
      </c>
      <c r="T523" s="11">
        <f t="shared" si="35"/>
        <v>42674.957638888889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8311</v>
      </c>
      <c r="R524" t="s">
        <v>8325</v>
      </c>
      <c r="S524" s="11">
        <f t="shared" si="34"/>
        <v>42429.790798611109</v>
      </c>
      <c r="T524" s="11">
        <f t="shared" si="35"/>
        <v>42449.749131944445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8311</v>
      </c>
      <c r="R525" t="s">
        <v>8325</v>
      </c>
      <c r="S525" s="11">
        <f t="shared" si="34"/>
        <v>42237.88282407407</v>
      </c>
      <c r="T525" s="11">
        <f t="shared" si="35"/>
        <v>42267.88282407407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8311</v>
      </c>
      <c r="R526" t="s">
        <v>8325</v>
      </c>
      <c r="S526" s="11">
        <f t="shared" si="34"/>
        <v>42492.467233796298</v>
      </c>
      <c r="T526" s="11">
        <f t="shared" si="35"/>
        <v>42522.467233796298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8311</v>
      </c>
      <c r="R527" t="s">
        <v>8325</v>
      </c>
      <c r="S527" s="11">
        <f t="shared" si="34"/>
        <v>41850.150937500002</v>
      </c>
      <c r="T527" s="11">
        <f t="shared" si="35"/>
        <v>41895.150937500002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8311</v>
      </c>
      <c r="R528" t="s">
        <v>8325</v>
      </c>
      <c r="S528" s="11">
        <f t="shared" si="34"/>
        <v>42192.341944444444</v>
      </c>
      <c r="T528" s="11">
        <f t="shared" si="35"/>
        <v>42223.458333333328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8311</v>
      </c>
      <c r="R529" t="s">
        <v>8325</v>
      </c>
      <c r="S529" s="11">
        <f t="shared" si="34"/>
        <v>42752.955625000002</v>
      </c>
      <c r="T529" s="11">
        <f t="shared" si="35"/>
        <v>42783.420138888891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8311</v>
      </c>
      <c r="R530" t="s">
        <v>8325</v>
      </c>
      <c r="S530" s="11">
        <f t="shared" si="34"/>
        <v>42155.670219907406</v>
      </c>
      <c r="T530" s="11">
        <f t="shared" si="35"/>
        <v>42176.638888888891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8311</v>
      </c>
      <c r="R531" t="s">
        <v>8325</v>
      </c>
      <c r="S531" s="11">
        <f t="shared" si="34"/>
        <v>42724.781180555554</v>
      </c>
      <c r="T531" s="11">
        <f t="shared" si="35"/>
        <v>42745.958333333328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8311</v>
      </c>
      <c r="R532" t="s">
        <v>8325</v>
      </c>
      <c r="S532" s="11">
        <f t="shared" si="34"/>
        <v>42157.341064814813</v>
      </c>
      <c r="T532" s="11">
        <f t="shared" si="35"/>
        <v>42178.833333333328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8311</v>
      </c>
      <c r="R533" t="s">
        <v>8325</v>
      </c>
      <c r="S533" s="11">
        <f t="shared" si="34"/>
        <v>42675.815150462964</v>
      </c>
      <c r="T533" s="11">
        <f t="shared" si="35"/>
        <v>42721.040972222225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8311</v>
      </c>
      <c r="R534" t="s">
        <v>8325</v>
      </c>
      <c r="S534" s="11">
        <f t="shared" si="34"/>
        <v>42472.757037037038</v>
      </c>
      <c r="T534" s="11">
        <f t="shared" si="35"/>
        <v>42502.757037037038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8311</v>
      </c>
      <c r="R535" t="s">
        <v>8325</v>
      </c>
      <c r="S535" s="11">
        <f t="shared" si="34"/>
        <v>42482.18478009259</v>
      </c>
      <c r="T535" s="11">
        <f t="shared" si="35"/>
        <v>42506.18478009259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8311</v>
      </c>
      <c r="R536" t="s">
        <v>8325</v>
      </c>
      <c r="S536" s="11">
        <f t="shared" si="34"/>
        <v>42270.560995370368</v>
      </c>
      <c r="T536" s="11">
        <f t="shared" si="35"/>
        <v>42309.708333333328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8311</v>
      </c>
      <c r="R537" t="s">
        <v>8325</v>
      </c>
      <c r="S537" s="11">
        <f t="shared" si="34"/>
        <v>42711.295196759253</v>
      </c>
      <c r="T537" s="11">
        <f t="shared" si="35"/>
        <v>42741.295196759253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8311</v>
      </c>
      <c r="R538" t="s">
        <v>8325</v>
      </c>
      <c r="S538" s="11">
        <f t="shared" si="34"/>
        <v>42179.094988425932</v>
      </c>
      <c r="T538" s="11">
        <f t="shared" si="35"/>
        <v>42219.5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8311</v>
      </c>
      <c r="R539" t="s">
        <v>8325</v>
      </c>
      <c r="S539" s="11">
        <f t="shared" si="34"/>
        <v>42282.518414351856</v>
      </c>
      <c r="T539" s="11">
        <f t="shared" si="35"/>
        <v>42312.560081018513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8311</v>
      </c>
      <c r="R540" t="s">
        <v>8325</v>
      </c>
      <c r="S540" s="11">
        <f t="shared" si="34"/>
        <v>42473.544710648144</v>
      </c>
      <c r="T540" s="11">
        <f t="shared" si="35"/>
        <v>42503.544710648144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8311</v>
      </c>
      <c r="R541" t="s">
        <v>8325</v>
      </c>
      <c r="S541" s="11">
        <f t="shared" si="34"/>
        <v>42534.799849537041</v>
      </c>
      <c r="T541" s="11">
        <f t="shared" si="35"/>
        <v>42555.799849537041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8312</v>
      </c>
      <c r="R542" t="s">
        <v>8326</v>
      </c>
      <c r="S542" s="11">
        <f t="shared" si="34"/>
        <v>42009.567199074074</v>
      </c>
      <c r="T542" s="11">
        <f t="shared" si="35"/>
        <v>42039.567199074074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8312</v>
      </c>
      <c r="R543" t="s">
        <v>8326</v>
      </c>
      <c r="S543" s="11">
        <f t="shared" si="34"/>
        <v>42275.796689814815</v>
      </c>
      <c r="T543" s="11">
        <f t="shared" si="35"/>
        <v>42305.796689814815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8312</v>
      </c>
      <c r="R544" t="s">
        <v>8326</v>
      </c>
      <c r="S544" s="11">
        <f t="shared" si="34"/>
        <v>42433.487453703703</v>
      </c>
      <c r="T544" s="11">
        <f t="shared" si="35"/>
        <v>42493.445787037039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8312</v>
      </c>
      <c r="R545" t="s">
        <v>8326</v>
      </c>
      <c r="S545" s="11">
        <f t="shared" si="34"/>
        <v>41913.842152777775</v>
      </c>
      <c r="T545" s="11">
        <f t="shared" si="35"/>
        <v>41943.842152777775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8312</v>
      </c>
      <c r="R546" t="s">
        <v>8326</v>
      </c>
      <c r="S546" s="11">
        <f t="shared" si="34"/>
        <v>42525.406944444447</v>
      </c>
      <c r="T546" s="11">
        <f t="shared" si="35"/>
        <v>42555.406944444447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8312</v>
      </c>
      <c r="R547" t="s">
        <v>8326</v>
      </c>
      <c r="S547" s="11">
        <f t="shared" si="34"/>
        <v>42283.342465277776</v>
      </c>
      <c r="T547" s="11">
        <f t="shared" si="35"/>
        <v>42323.384131944447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8312</v>
      </c>
      <c r="R548" t="s">
        <v>8326</v>
      </c>
      <c r="S548" s="11">
        <f t="shared" si="34"/>
        <v>42249.417997685188</v>
      </c>
      <c r="T548" s="11">
        <f t="shared" si="35"/>
        <v>42294.417997685188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8312</v>
      </c>
      <c r="R549" t="s">
        <v>8326</v>
      </c>
      <c r="S549" s="11">
        <f t="shared" si="34"/>
        <v>42380.446342592593</v>
      </c>
      <c r="T549" s="11">
        <f t="shared" si="35"/>
        <v>42410.446342592593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8312</v>
      </c>
      <c r="R550" t="s">
        <v>8326</v>
      </c>
      <c r="S550" s="11">
        <f t="shared" si="34"/>
        <v>42276.653333333335</v>
      </c>
      <c r="T550" s="11">
        <f t="shared" si="35"/>
        <v>42306.653333333335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8312</v>
      </c>
      <c r="R551" t="s">
        <v>8326</v>
      </c>
      <c r="S551" s="11">
        <f t="shared" si="34"/>
        <v>42163.386828703704</v>
      </c>
      <c r="T551" s="11">
        <f t="shared" si="35"/>
        <v>42193.386828703704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8312</v>
      </c>
      <c r="R552" t="s">
        <v>8326</v>
      </c>
      <c r="S552" s="11">
        <f t="shared" si="34"/>
        <v>42753.428761574076</v>
      </c>
      <c r="T552" s="11">
        <f t="shared" si="35"/>
        <v>42765.958333333328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8312</v>
      </c>
      <c r="R553" t="s">
        <v>8326</v>
      </c>
      <c r="S553" s="11">
        <f t="shared" si="34"/>
        <v>42173.025740740741</v>
      </c>
      <c r="T553" s="11">
        <f t="shared" si="35"/>
        <v>42217.495138888888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8312</v>
      </c>
      <c r="R554" t="s">
        <v>8326</v>
      </c>
      <c r="S554" s="11">
        <f t="shared" si="34"/>
        <v>42318.366851851853</v>
      </c>
      <c r="T554" s="11">
        <f t="shared" si="35"/>
        <v>42378.366851851853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8312</v>
      </c>
      <c r="R555" t="s">
        <v>8326</v>
      </c>
      <c r="S555" s="11">
        <f t="shared" si="34"/>
        <v>41927.46980324074</v>
      </c>
      <c r="T555" s="11">
        <f t="shared" si="35"/>
        <v>41957.511469907404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8312</v>
      </c>
      <c r="R556" t="s">
        <v>8326</v>
      </c>
      <c r="S556" s="11">
        <f t="shared" si="34"/>
        <v>41901.434861111113</v>
      </c>
      <c r="T556" s="11">
        <f t="shared" si="35"/>
        <v>41931.434861111113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8312</v>
      </c>
      <c r="R557" t="s">
        <v>8326</v>
      </c>
      <c r="S557" s="11">
        <f t="shared" si="34"/>
        <v>42503.103506944448</v>
      </c>
      <c r="T557" s="11">
        <f t="shared" si="35"/>
        <v>42533.103506944448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8312</v>
      </c>
      <c r="R558" t="s">
        <v>8326</v>
      </c>
      <c r="S558" s="11">
        <f t="shared" si="34"/>
        <v>42345.610150462962</v>
      </c>
      <c r="T558" s="11">
        <f t="shared" si="35"/>
        <v>42375.610150462962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8312</v>
      </c>
      <c r="R559" t="s">
        <v>8326</v>
      </c>
      <c r="S559" s="11">
        <f t="shared" si="34"/>
        <v>42676.692164351851</v>
      </c>
      <c r="T559" s="11">
        <f t="shared" si="35"/>
        <v>42706.733831018515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8312</v>
      </c>
      <c r="R560" t="s">
        <v>8326</v>
      </c>
      <c r="S560" s="11">
        <f t="shared" si="34"/>
        <v>42057.633159722223</v>
      </c>
      <c r="T560" s="11">
        <f t="shared" si="35"/>
        <v>42087.591493055559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8312</v>
      </c>
      <c r="R561" t="s">
        <v>8326</v>
      </c>
      <c r="S561" s="11">
        <f t="shared" si="34"/>
        <v>42321.033101851848</v>
      </c>
      <c r="T561" s="11">
        <f t="shared" si="35"/>
        <v>42351.033101851848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8312</v>
      </c>
      <c r="R562" t="s">
        <v>8326</v>
      </c>
      <c r="S562" s="11">
        <f t="shared" si="34"/>
        <v>41960.521354166667</v>
      </c>
      <c r="T562" s="11">
        <f t="shared" si="35"/>
        <v>41990.521354166667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8312</v>
      </c>
      <c r="R563" t="s">
        <v>8326</v>
      </c>
      <c r="S563" s="11">
        <f t="shared" si="34"/>
        <v>42268.408715277779</v>
      </c>
      <c r="T563" s="11">
        <f t="shared" si="35"/>
        <v>42303.408715277779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8312</v>
      </c>
      <c r="R564" t="s">
        <v>8326</v>
      </c>
      <c r="S564" s="11">
        <f t="shared" si="34"/>
        <v>42692.139062500006</v>
      </c>
      <c r="T564" s="11">
        <f t="shared" si="35"/>
        <v>42722.139062500006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8312</v>
      </c>
      <c r="R565" t="s">
        <v>8326</v>
      </c>
      <c r="S565" s="11">
        <f t="shared" si="34"/>
        <v>42021.819988425923</v>
      </c>
      <c r="T565" s="11">
        <f t="shared" si="35"/>
        <v>42051.819988425923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8312</v>
      </c>
      <c r="R566" t="s">
        <v>8326</v>
      </c>
      <c r="S566" s="11">
        <f t="shared" si="34"/>
        <v>42411.692997685182</v>
      </c>
      <c r="T566" s="11">
        <f t="shared" si="35"/>
        <v>42441.692997685182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8312</v>
      </c>
      <c r="R567" t="s">
        <v>8326</v>
      </c>
      <c r="S567" s="11">
        <f t="shared" si="34"/>
        <v>42165.535289351858</v>
      </c>
      <c r="T567" s="11">
        <f t="shared" si="35"/>
        <v>42195.535289351858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8312</v>
      </c>
      <c r="R568" t="s">
        <v>8326</v>
      </c>
      <c r="S568" s="11">
        <f t="shared" si="34"/>
        <v>42535.43440972222</v>
      </c>
      <c r="T568" s="11">
        <f t="shared" si="35"/>
        <v>42565.43440972222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8312</v>
      </c>
      <c r="R569" t="s">
        <v>8326</v>
      </c>
      <c r="S569" s="11">
        <f t="shared" si="34"/>
        <v>41975.592523148152</v>
      </c>
      <c r="T569" s="11">
        <f t="shared" si="35"/>
        <v>42005.592523148152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8312</v>
      </c>
      <c r="R570" t="s">
        <v>8326</v>
      </c>
      <c r="S570" s="11">
        <f t="shared" si="34"/>
        <v>42348.6715625</v>
      </c>
      <c r="T570" s="11">
        <f t="shared" si="35"/>
        <v>42385.208333333328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8312</v>
      </c>
      <c r="R571" t="s">
        <v>8326</v>
      </c>
      <c r="S571" s="11">
        <f t="shared" si="34"/>
        <v>42340.597361111111</v>
      </c>
      <c r="T571" s="11">
        <f t="shared" si="35"/>
        <v>42370.597361111111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8312</v>
      </c>
      <c r="R572" t="s">
        <v>8326</v>
      </c>
      <c r="S572" s="11">
        <f t="shared" si="34"/>
        <v>42388.548252314817</v>
      </c>
      <c r="T572" s="11">
        <f t="shared" si="35"/>
        <v>42418.548252314817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8312</v>
      </c>
      <c r="R573" t="s">
        <v>8326</v>
      </c>
      <c r="S573" s="11">
        <f t="shared" si="34"/>
        <v>42192.566238425927</v>
      </c>
      <c r="T573" s="11">
        <f t="shared" si="35"/>
        <v>42211.915972222225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8312</v>
      </c>
      <c r="R574" t="s">
        <v>8326</v>
      </c>
      <c r="S574" s="11">
        <f t="shared" si="34"/>
        <v>42282.46629629629</v>
      </c>
      <c r="T574" s="11">
        <f t="shared" si="35"/>
        <v>42312.507962962962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8312</v>
      </c>
      <c r="R575" t="s">
        <v>8326</v>
      </c>
      <c r="S575" s="11">
        <f t="shared" si="34"/>
        <v>41962.800127314811</v>
      </c>
      <c r="T575" s="11">
        <f t="shared" si="35"/>
        <v>42021.8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8312</v>
      </c>
      <c r="R576" t="s">
        <v>8326</v>
      </c>
      <c r="S576" s="11">
        <f t="shared" si="34"/>
        <v>42632.193368055552</v>
      </c>
      <c r="T576" s="11">
        <f t="shared" si="35"/>
        <v>42662.193368055552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8312</v>
      </c>
      <c r="R577" t="s">
        <v>8326</v>
      </c>
      <c r="S577" s="11">
        <f t="shared" si="34"/>
        <v>42138.442627314813</v>
      </c>
      <c r="T577" s="11">
        <f t="shared" si="35"/>
        <v>42168.442627314813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ref="P578:P641" si="37">E578/L578</f>
        <v>1</v>
      </c>
      <c r="Q578" t="s">
        <v>8312</v>
      </c>
      <c r="R578" t="s">
        <v>8326</v>
      </c>
      <c r="S578" s="11">
        <f t="shared" ref="S578:S641" si="38">(((J578/60)/60)/24)+DATE(1970,1,1)+(-6/24)</f>
        <v>42031.221666666665</v>
      </c>
      <c r="T578" s="11">
        <f t="shared" ref="T578:T641" si="39">(((I578/60)/60)/24)+DATE(1970,1,1)+(-6/24)</f>
        <v>42091.18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si="37"/>
        <v>10</v>
      </c>
      <c r="Q579" t="s">
        <v>8312</v>
      </c>
      <c r="R579" t="s">
        <v>8326</v>
      </c>
      <c r="S579" s="11">
        <f t="shared" si="38"/>
        <v>42450.339143518519</v>
      </c>
      <c r="T579" s="11">
        <f t="shared" si="39"/>
        <v>42510.339143518519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8312</v>
      </c>
      <c r="R580" t="s">
        <v>8326</v>
      </c>
      <c r="S580" s="11">
        <f t="shared" si="38"/>
        <v>42230.328622685185</v>
      </c>
      <c r="T580" s="11">
        <f t="shared" si="39"/>
        <v>42254.328622685185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8312</v>
      </c>
      <c r="R581" t="s">
        <v>8326</v>
      </c>
      <c r="S581" s="11">
        <f t="shared" si="38"/>
        <v>41968.602118055554</v>
      </c>
      <c r="T581" s="11">
        <f t="shared" si="39"/>
        <v>41998.602118055554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8312</v>
      </c>
      <c r="R582" t="s">
        <v>8326</v>
      </c>
      <c r="S582" s="11">
        <f t="shared" si="38"/>
        <v>42605.658182870371</v>
      </c>
      <c r="T582" s="11">
        <f t="shared" si="39"/>
        <v>42635.658182870371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8312</v>
      </c>
      <c r="R583" t="s">
        <v>8326</v>
      </c>
      <c r="S583" s="11">
        <f t="shared" si="38"/>
        <v>42187.762777777782</v>
      </c>
      <c r="T583" s="11">
        <f t="shared" si="39"/>
        <v>42217.762777777782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8312</v>
      </c>
      <c r="R584" t="s">
        <v>8326</v>
      </c>
      <c r="S584" s="11">
        <f t="shared" si="38"/>
        <v>42055.489803240736</v>
      </c>
      <c r="T584" s="11">
        <f t="shared" si="39"/>
        <v>42078.5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8312</v>
      </c>
      <c r="R585" t="s">
        <v>8326</v>
      </c>
      <c r="S585" s="11">
        <f t="shared" si="38"/>
        <v>42052.68850694444</v>
      </c>
      <c r="T585" s="11">
        <f t="shared" si="39"/>
        <v>42082.646840277783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8312</v>
      </c>
      <c r="R586" t="s">
        <v>8326</v>
      </c>
      <c r="S586" s="11">
        <f t="shared" si="38"/>
        <v>42049.466620370367</v>
      </c>
      <c r="T586" s="11">
        <f t="shared" si="39"/>
        <v>42079.424953703703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8312</v>
      </c>
      <c r="R587" t="s">
        <v>8326</v>
      </c>
      <c r="S587" s="11">
        <f t="shared" si="38"/>
        <v>42283.1409375</v>
      </c>
      <c r="T587" s="11">
        <f t="shared" si="39"/>
        <v>42338.75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8312</v>
      </c>
      <c r="R588" t="s">
        <v>8326</v>
      </c>
      <c r="S588" s="11">
        <f t="shared" si="38"/>
        <v>42020.604247685187</v>
      </c>
      <c r="T588" s="11">
        <f t="shared" si="39"/>
        <v>42050.604247685187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8312</v>
      </c>
      <c r="R589" t="s">
        <v>8326</v>
      </c>
      <c r="S589" s="11">
        <f t="shared" si="38"/>
        <v>42080.507326388892</v>
      </c>
      <c r="T589" s="11">
        <f t="shared" si="39"/>
        <v>42110.507326388892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8312</v>
      </c>
      <c r="R590" t="s">
        <v>8326</v>
      </c>
      <c r="S590" s="11">
        <f t="shared" si="38"/>
        <v>42631.519513888896</v>
      </c>
      <c r="T590" s="11">
        <f t="shared" si="39"/>
        <v>42691.561180555553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8312</v>
      </c>
      <c r="R591" t="s">
        <v>8326</v>
      </c>
      <c r="S591" s="11">
        <f t="shared" si="38"/>
        <v>42178.364571759259</v>
      </c>
      <c r="T591" s="11">
        <f t="shared" si="39"/>
        <v>42193.364571759259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8312</v>
      </c>
      <c r="R592" t="s">
        <v>8326</v>
      </c>
      <c r="S592" s="11">
        <f t="shared" si="38"/>
        <v>42377.304756944446</v>
      </c>
      <c r="T592" s="11">
        <f t="shared" si="39"/>
        <v>42408.292361111111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8312</v>
      </c>
      <c r="R593" t="s">
        <v>8326</v>
      </c>
      <c r="S593" s="11">
        <f t="shared" si="38"/>
        <v>42177.293171296296</v>
      </c>
      <c r="T593" s="11">
        <f t="shared" si="39"/>
        <v>42207.293171296296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8312</v>
      </c>
      <c r="R594" t="s">
        <v>8326</v>
      </c>
      <c r="S594" s="11">
        <f t="shared" si="38"/>
        <v>41945.982175925928</v>
      </c>
      <c r="T594" s="11">
        <f t="shared" si="39"/>
        <v>41975.982175925921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8312</v>
      </c>
      <c r="R595" t="s">
        <v>8326</v>
      </c>
      <c r="S595" s="11">
        <f t="shared" si="38"/>
        <v>42070.427604166667</v>
      </c>
      <c r="T595" s="11">
        <f t="shared" si="39"/>
        <v>42100.385937500003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8312</v>
      </c>
      <c r="R596" t="s">
        <v>8326</v>
      </c>
      <c r="S596" s="11">
        <f t="shared" si="38"/>
        <v>42446.530162037037</v>
      </c>
      <c r="T596" s="11">
        <f t="shared" si="39"/>
        <v>42476.530162037037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8312</v>
      </c>
      <c r="R597" t="s">
        <v>8326</v>
      </c>
      <c r="S597" s="11">
        <f t="shared" si="38"/>
        <v>42082.819884259254</v>
      </c>
      <c r="T597" s="11">
        <f t="shared" si="39"/>
        <v>42127.819884259254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8312</v>
      </c>
      <c r="R598" t="s">
        <v>8326</v>
      </c>
      <c r="S598" s="11">
        <f t="shared" si="38"/>
        <v>42646.646898148145</v>
      </c>
      <c r="T598" s="11">
        <f t="shared" si="39"/>
        <v>42676.646898148145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8312</v>
      </c>
      <c r="R599" t="s">
        <v>8326</v>
      </c>
      <c r="S599" s="11">
        <f t="shared" si="38"/>
        <v>42545.455266203702</v>
      </c>
      <c r="T599" s="11">
        <f t="shared" si="39"/>
        <v>42582.416666666672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8312</v>
      </c>
      <c r="R600" t="s">
        <v>8326</v>
      </c>
      <c r="S600" s="11">
        <f t="shared" si="38"/>
        <v>41947.75209490741</v>
      </c>
      <c r="T600" s="11">
        <f t="shared" si="39"/>
        <v>41977.75209490741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8312</v>
      </c>
      <c r="R601" t="s">
        <v>8326</v>
      </c>
      <c r="S601" s="11">
        <f t="shared" si="38"/>
        <v>42047.562523148154</v>
      </c>
      <c r="T601" s="11">
        <f t="shared" si="39"/>
        <v>42071.386111111111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8312</v>
      </c>
      <c r="R602" t="s">
        <v>8326</v>
      </c>
      <c r="S602" s="11">
        <f t="shared" si="38"/>
        <v>42073.548171296294</v>
      </c>
      <c r="T602" s="11">
        <f t="shared" si="39"/>
        <v>42133.548171296294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8312</v>
      </c>
      <c r="R603" t="s">
        <v>8326</v>
      </c>
      <c r="S603" s="11">
        <f t="shared" si="38"/>
        <v>41969.608090277776</v>
      </c>
      <c r="T603" s="11">
        <f t="shared" si="39"/>
        <v>41999.608090277776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8312</v>
      </c>
      <c r="R604" t="s">
        <v>8326</v>
      </c>
      <c r="S604" s="11">
        <f t="shared" si="38"/>
        <v>42143.54415509259</v>
      </c>
      <c r="T604" s="11">
        <f t="shared" si="39"/>
        <v>42173.54415509259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8312</v>
      </c>
      <c r="R605" t="s">
        <v>8326</v>
      </c>
      <c r="S605" s="11">
        <f t="shared" si="38"/>
        <v>41835.389155092591</v>
      </c>
      <c r="T605" s="11">
        <f t="shared" si="39"/>
        <v>41865.389155092591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8312</v>
      </c>
      <c r="R606" t="s">
        <v>8326</v>
      </c>
      <c r="S606" s="11">
        <f t="shared" si="38"/>
        <v>41848.785370370373</v>
      </c>
      <c r="T606" s="11">
        <f t="shared" si="39"/>
        <v>41878.785370370373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8312</v>
      </c>
      <c r="R607" t="s">
        <v>8326</v>
      </c>
      <c r="S607" s="11">
        <f t="shared" si="38"/>
        <v>42194.107731481476</v>
      </c>
      <c r="T607" s="11">
        <f t="shared" si="39"/>
        <v>42239.107731481476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8312</v>
      </c>
      <c r="R608" t="s">
        <v>8326</v>
      </c>
      <c r="S608" s="11">
        <f t="shared" si="38"/>
        <v>42102.400567129633</v>
      </c>
      <c r="T608" s="11">
        <f t="shared" si="39"/>
        <v>42148.375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8312</v>
      </c>
      <c r="R609" t="s">
        <v>8326</v>
      </c>
      <c r="S609" s="11">
        <f t="shared" si="38"/>
        <v>42300.575648148151</v>
      </c>
      <c r="T609" s="11">
        <f t="shared" si="39"/>
        <v>42330.617314814815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8312</v>
      </c>
      <c r="R610" t="s">
        <v>8326</v>
      </c>
      <c r="S610" s="11">
        <f t="shared" si="38"/>
        <v>42140.671064814815</v>
      </c>
      <c r="T610" s="11">
        <f t="shared" si="39"/>
        <v>42170.671064814815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8312</v>
      </c>
      <c r="R611" t="s">
        <v>8326</v>
      </c>
      <c r="S611" s="11">
        <f t="shared" si="38"/>
        <v>42306.784074074079</v>
      </c>
      <c r="T611" s="11">
        <f t="shared" si="39"/>
        <v>42336.825740740736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8312</v>
      </c>
      <c r="R612" t="s">
        <v>8326</v>
      </c>
      <c r="S612" s="11">
        <f t="shared" si="38"/>
        <v>42086.58085648148</v>
      </c>
      <c r="T612" s="11">
        <f t="shared" si="39"/>
        <v>42116.58085648148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8312</v>
      </c>
      <c r="R613" t="s">
        <v>8326</v>
      </c>
      <c r="S613" s="11">
        <f t="shared" si="38"/>
        <v>42328.310613425929</v>
      </c>
      <c r="T613" s="11">
        <f t="shared" si="39"/>
        <v>42388.310613425929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8312</v>
      </c>
      <c r="R614" t="s">
        <v>8326</v>
      </c>
      <c r="S614" s="11">
        <f t="shared" si="38"/>
        <v>42584.781782407401</v>
      </c>
      <c r="T614" s="11">
        <f t="shared" si="39"/>
        <v>42614.781782407401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8312</v>
      </c>
      <c r="R615" t="s">
        <v>8326</v>
      </c>
      <c r="S615" s="11">
        <f t="shared" si="38"/>
        <v>42247.246759259258</v>
      </c>
      <c r="T615" s="11">
        <f t="shared" si="39"/>
        <v>42277.957638888889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8312</v>
      </c>
      <c r="R616" t="s">
        <v>8326</v>
      </c>
      <c r="S616" s="11">
        <f t="shared" si="38"/>
        <v>42514.811805555553</v>
      </c>
      <c r="T616" s="11">
        <f t="shared" si="39"/>
        <v>42544.811805555553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8312</v>
      </c>
      <c r="R617" t="s">
        <v>8326</v>
      </c>
      <c r="S617" s="11">
        <f t="shared" si="38"/>
        <v>42241.872210648144</v>
      </c>
      <c r="T617" s="11">
        <f t="shared" si="39"/>
        <v>42271.872210648144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8312</v>
      </c>
      <c r="R618" t="s">
        <v>8326</v>
      </c>
      <c r="S618" s="11">
        <f t="shared" si="38"/>
        <v>42761.126238425932</v>
      </c>
      <c r="T618" s="11">
        <f t="shared" si="39"/>
        <v>42791.126238425932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8312</v>
      </c>
      <c r="R619" t="s">
        <v>8326</v>
      </c>
      <c r="S619" s="11">
        <f t="shared" si="38"/>
        <v>42087.093090277776</v>
      </c>
      <c r="T619" s="11">
        <f t="shared" si="39"/>
        <v>42132.093090277776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8312</v>
      </c>
      <c r="R620" t="s">
        <v>8326</v>
      </c>
      <c r="S620" s="11">
        <f t="shared" si="38"/>
        <v>42317.560219907406</v>
      </c>
      <c r="T620" s="11">
        <f t="shared" si="39"/>
        <v>42347.560219907406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8312</v>
      </c>
      <c r="R621" t="s">
        <v>8326</v>
      </c>
      <c r="S621" s="11">
        <f t="shared" si="38"/>
        <v>41908.400347222225</v>
      </c>
      <c r="T621" s="11">
        <f t="shared" si="39"/>
        <v>41968.442013888889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8312</v>
      </c>
      <c r="R622" t="s">
        <v>8326</v>
      </c>
      <c r="S622" s="11">
        <f t="shared" si="38"/>
        <v>41831.466874999998</v>
      </c>
      <c r="T622" s="11">
        <f t="shared" si="39"/>
        <v>41876.466874999998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8312</v>
      </c>
      <c r="R623" t="s">
        <v>8326</v>
      </c>
      <c r="S623" s="11">
        <f t="shared" si="38"/>
        <v>42528.737696759257</v>
      </c>
      <c r="T623" s="11">
        <f t="shared" si="39"/>
        <v>42558.737696759257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8312</v>
      </c>
      <c r="R624" t="s">
        <v>8326</v>
      </c>
      <c r="S624" s="11">
        <f t="shared" si="38"/>
        <v>42532.524745370371</v>
      </c>
      <c r="T624" s="11">
        <f t="shared" si="39"/>
        <v>42552.524745370371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8312</v>
      </c>
      <c r="R625" t="s">
        <v>8326</v>
      </c>
      <c r="S625" s="11">
        <f t="shared" si="38"/>
        <v>42121.759224537032</v>
      </c>
      <c r="T625" s="11">
        <f t="shared" si="39"/>
        <v>42151.759224537032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8312</v>
      </c>
      <c r="R626" t="s">
        <v>8326</v>
      </c>
      <c r="S626" s="11">
        <f t="shared" si="38"/>
        <v>42108.738900462966</v>
      </c>
      <c r="T626" s="11">
        <f t="shared" si="39"/>
        <v>42138.738900462966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8312</v>
      </c>
      <c r="R627" t="s">
        <v>8326</v>
      </c>
      <c r="S627" s="11">
        <f t="shared" si="38"/>
        <v>42790.645567129628</v>
      </c>
      <c r="T627" s="11">
        <f t="shared" si="39"/>
        <v>42820.603900462964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8312</v>
      </c>
      <c r="R628" t="s">
        <v>8326</v>
      </c>
      <c r="S628" s="11">
        <f t="shared" si="38"/>
        <v>42198.309479166666</v>
      </c>
      <c r="T628" s="11">
        <f t="shared" si="39"/>
        <v>42231.306944444441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8312</v>
      </c>
      <c r="R629" t="s">
        <v>8326</v>
      </c>
      <c r="S629" s="11">
        <f t="shared" si="38"/>
        <v>42384.056840277779</v>
      </c>
      <c r="T629" s="11">
        <f t="shared" si="39"/>
        <v>42443.708333333328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8312</v>
      </c>
      <c r="R630" t="s">
        <v>8326</v>
      </c>
      <c r="S630" s="11">
        <f t="shared" si="38"/>
        <v>41803.442789351851</v>
      </c>
      <c r="T630" s="11">
        <f t="shared" si="39"/>
        <v>41833.442789351851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8312</v>
      </c>
      <c r="R631" t="s">
        <v>8326</v>
      </c>
      <c r="S631" s="11">
        <f t="shared" si="38"/>
        <v>42474.387824074074</v>
      </c>
      <c r="T631" s="11">
        <f t="shared" si="39"/>
        <v>42504.387824074074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8312</v>
      </c>
      <c r="R632" t="s">
        <v>8326</v>
      </c>
      <c r="S632" s="11">
        <f t="shared" si="38"/>
        <v>42223.369456018518</v>
      </c>
      <c r="T632" s="11">
        <f t="shared" si="39"/>
        <v>42252.965277777781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8312</v>
      </c>
      <c r="R633" t="s">
        <v>8326</v>
      </c>
      <c r="S633" s="11">
        <f t="shared" si="38"/>
        <v>42489.522326388891</v>
      </c>
      <c r="T633" s="11">
        <f t="shared" si="39"/>
        <v>42518.522326388891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8312</v>
      </c>
      <c r="R634" t="s">
        <v>8326</v>
      </c>
      <c r="S634" s="11">
        <f t="shared" si="38"/>
        <v>42303.409317129626</v>
      </c>
      <c r="T634" s="11">
        <f t="shared" si="39"/>
        <v>42333.450983796298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8312</v>
      </c>
      <c r="R635" t="s">
        <v>8326</v>
      </c>
      <c r="S635" s="11">
        <f t="shared" si="38"/>
        <v>42507.04932870371</v>
      </c>
      <c r="T635" s="11">
        <f t="shared" si="39"/>
        <v>42538.708333333328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8312</v>
      </c>
      <c r="R636" t="s">
        <v>8326</v>
      </c>
      <c r="S636" s="11">
        <f t="shared" si="38"/>
        <v>42031.678576388891</v>
      </c>
      <c r="T636" s="11">
        <f t="shared" si="39"/>
        <v>42061.678576388891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8312</v>
      </c>
      <c r="R637" t="s">
        <v>8326</v>
      </c>
      <c r="S637" s="11">
        <f t="shared" si="38"/>
        <v>42075.842152777783</v>
      </c>
      <c r="T637" s="11">
        <f t="shared" si="39"/>
        <v>42105.842152777783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8312</v>
      </c>
      <c r="R638" t="s">
        <v>8326</v>
      </c>
      <c r="S638" s="11">
        <f t="shared" si="38"/>
        <v>42131.205439814818</v>
      </c>
      <c r="T638" s="11">
        <f t="shared" si="39"/>
        <v>42161.19930555555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8312</v>
      </c>
      <c r="R639" t="s">
        <v>8326</v>
      </c>
      <c r="S639" s="11">
        <f t="shared" si="38"/>
        <v>42762.712013888886</v>
      </c>
      <c r="T639" s="11">
        <f t="shared" si="39"/>
        <v>42791.711111111115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8312</v>
      </c>
      <c r="R640" t="s">
        <v>8326</v>
      </c>
      <c r="S640" s="11">
        <f t="shared" si="38"/>
        <v>42759.343310185184</v>
      </c>
      <c r="T640" s="11">
        <f t="shared" si="39"/>
        <v>42819.30164351852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8312</v>
      </c>
      <c r="R641" t="s">
        <v>8326</v>
      </c>
      <c r="S641" s="11">
        <f t="shared" si="38"/>
        <v>41865.333275462966</v>
      </c>
      <c r="T641" s="11">
        <f t="shared" si="39"/>
        <v>41925.333275462966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ref="P642:P705" si="41">E642/L642</f>
        <v>50.5</v>
      </c>
      <c r="Q642" t="s">
        <v>8312</v>
      </c>
      <c r="R642" t="s">
        <v>8327</v>
      </c>
      <c r="S642" s="11">
        <f t="shared" ref="S642:S705" si="42">(((J642/60)/60)/24)+DATE(1970,1,1)+(-6/24)</f>
        <v>42683.170312500006</v>
      </c>
      <c r="T642" s="11">
        <f t="shared" ref="T642:T705" si="43">(((I642/60)/60)/24)+DATE(1970,1,1)+(-6/24)</f>
        <v>42698.708333333328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si="41"/>
        <v>151.31746031746033</v>
      </c>
      <c r="Q643" t="s">
        <v>8312</v>
      </c>
      <c r="R643" t="s">
        <v>8327</v>
      </c>
      <c r="S643" s="11">
        <f t="shared" si="42"/>
        <v>42199.32</v>
      </c>
      <c r="T643" s="11">
        <f t="shared" si="43"/>
        <v>42229.32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8312</v>
      </c>
      <c r="R644" t="s">
        <v>8327</v>
      </c>
      <c r="S644" s="11">
        <f t="shared" si="42"/>
        <v>42199.401319444441</v>
      </c>
      <c r="T644" s="11">
        <f t="shared" si="43"/>
        <v>42235.401319444441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8312</v>
      </c>
      <c r="R645" t="s">
        <v>8327</v>
      </c>
      <c r="S645" s="11">
        <f t="shared" si="42"/>
        <v>42100.392071759255</v>
      </c>
      <c r="T645" s="11">
        <f t="shared" si="43"/>
        <v>42155.392071759255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8312</v>
      </c>
      <c r="R646" t="s">
        <v>8327</v>
      </c>
      <c r="S646" s="11">
        <f t="shared" si="42"/>
        <v>41898.415960648148</v>
      </c>
      <c r="T646" s="11">
        <f t="shared" si="43"/>
        <v>41940.791666666664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8312</v>
      </c>
      <c r="R647" t="s">
        <v>8327</v>
      </c>
      <c r="S647" s="11">
        <f t="shared" si="42"/>
        <v>42563.776319444441</v>
      </c>
      <c r="T647" s="11">
        <f t="shared" si="43"/>
        <v>42593.776319444441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8312</v>
      </c>
      <c r="R648" t="s">
        <v>8327</v>
      </c>
      <c r="S648" s="11">
        <f t="shared" si="42"/>
        <v>41832.602627314816</v>
      </c>
      <c r="T648" s="11">
        <f t="shared" si="43"/>
        <v>41862.602627314816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8312</v>
      </c>
      <c r="R649" t="s">
        <v>8327</v>
      </c>
      <c r="S649" s="11">
        <f t="shared" si="42"/>
        <v>42416.517928240741</v>
      </c>
      <c r="T649" s="11">
        <f t="shared" si="43"/>
        <v>42446.476261574076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8312</v>
      </c>
      <c r="R650" t="s">
        <v>8327</v>
      </c>
      <c r="S650" s="11">
        <f t="shared" si="42"/>
        <v>41891.443379629629</v>
      </c>
      <c r="T650" s="11">
        <f t="shared" si="43"/>
        <v>41926.443379629629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8312</v>
      </c>
      <c r="R651" t="s">
        <v>8327</v>
      </c>
      <c r="S651" s="11">
        <f t="shared" si="42"/>
        <v>41877.662187499998</v>
      </c>
      <c r="T651" s="11">
        <f t="shared" si="43"/>
        <v>41898.662187499998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8312</v>
      </c>
      <c r="R652" t="s">
        <v>8327</v>
      </c>
      <c r="S652" s="11">
        <f t="shared" si="42"/>
        <v>41931.786851851852</v>
      </c>
      <c r="T652" s="11">
        <f t="shared" si="43"/>
        <v>41991.828518518523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8312</v>
      </c>
      <c r="R653" t="s">
        <v>8327</v>
      </c>
      <c r="S653" s="11">
        <f t="shared" si="42"/>
        <v>41955.767488425925</v>
      </c>
      <c r="T653" s="11">
        <f t="shared" si="43"/>
        <v>41985.767488425925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8312</v>
      </c>
      <c r="R654" t="s">
        <v>8327</v>
      </c>
      <c r="S654" s="11">
        <f t="shared" si="42"/>
        <v>42675.440393518518</v>
      </c>
      <c r="T654" s="11">
        <f t="shared" si="43"/>
        <v>42705.482060185182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8312</v>
      </c>
      <c r="R655" t="s">
        <v>8327</v>
      </c>
      <c r="S655" s="11">
        <f t="shared" si="42"/>
        <v>42199.368518518517</v>
      </c>
      <c r="T655" s="11">
        <f t="shared" si="43"/>
        <v>42236.368518518517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8312</v>
      </c>
      <c r="R656" t="s">
        <v>8327</v>
      </c>
      <c r="S656" s="11">
        <f t="shared" si="42"/>
        <v>42163.707326388889</v>
      </c>
      <c r="T656" s="11">
        <f t="shared" si="43"/>
        <v>42193.707326388889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8312</v>
      </c>
      <c r="R657" t="s">
        <v>8327</v>
      </c>
      <c r="S657" s="11">
        <f t="shared" si="42"/>
        <v>42045.707314814819</v>
      </c>
      <c r="T657" s="11">
        <f t="shared" si="43"/>
        <v>42075.665648148148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8312</v>
      </c>
      <c r="R658" t="s">
        <v>8327</v>
      </c>
      <c r="S658" s="11">
        <f t="shared" si="42"/>
        <v>42417.554618055554</v>
      </c>
      <c r="T658" s="11">
        <f t="shared" si="43"/>
        <v>42477.512951388882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8312</v>
      </c>
      <c r="R659" t="s">
        <v>8327</v>
      </c>
      <c r="S659" s="11">
        <f t="shared" si="42"/>
        <v>42331.59574074074</v>
      </c>
      <c r="T659" s="11">
        <f t="shared" si="43"/>
        <v>42361.59574074074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8312</v>
      </c>
      <c r="R660" t="s">
        <v>8327</v>
      </c>
      <c r="S660" s="11">
        <f t="shared" si="42"/>
        <v>42178.910752314812</v>
      </c>
      <c r="T660" s="11">
        <f t="shared" si="43"/>
        <v>42211.5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8312</v>
      </c>
      <c r="R661" t="s">
        <v>8327</v>
      </c>
      <c r="S661" s="11">
        <f t="shared" si="42"/>
        <v>42209.343692129631</v>
      </c>
      <c r="T661" s="11">
        <f t="shared" si="43"/>
        <v>42239.343692129631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8312</v>
      </c>
      <c r="R662" t="s">
        <v>8327</v>
      </c>
      <c r="S662" s="11">
        <f t="shared" si="42"/>
        <v>41922.491655092592</v>
      </c>
      <c r="T662" s="11">
        <f t="shared" si="43"/>
        <v>41952.533321759263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8312</v>
      </c>
      <c r="R663" t="s">
        <v>8327</v>
      </c>
      <c r="S663" s="11">
        <f t="shared" si="42"/>
        <v>42636.395358796297</v>
      </c>
      <c r="T663" s="11">
        <f t="shared" si="43"/>
        <v>42666.395358796297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8312</v>
      </c>
      <c r="R664" t="s">
        <v>8327</v>
      </c>
      <c r="S664" s="11">
        <f t="shared" si="42"/>
        <v>41990.188043981485</v>
      </c>
      <c r="T664" s="11">
        <f t="shared" si="43"/>
        <v>42020.188043981485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8312</v>
      </c>
      <c r="R665" t="s">
        <v>8327</v>
      </c>
      <c r="S665" s="11">
        <f t="shared" si="42"/>
        <v>42173.593240740738</v>
      </c>
      <c r="T665" s="11">
        <f t="shared" si="43"/>
        <v>42203.593240740738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8312</v>
      </c>
      <c r="R666" t="s">
        <v>8327</v>
      </c>
      <c r="S666" s="11">
        <f t="shared" si="42"/>
        <v>42077.416377314818</v>
      </c>
      <c r="T666" s="11">
        <f t="shared" si="43"/>
        <v>42107.416377314818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8312</v>
      </c>
      <c r="R667" t="s">
        <v>8327</v>
      </c>
      <c r="S667" s="11">
        <f t="shared" si="42"/>
        <v>42688.461354166662</v>
      </c>
      <c r="T667" s="11">
        <f t="shared" si="43"/>
        <v>42748.461354166662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8312</v>
      </c>
      <c r="R668" t="s">
        <v>8327</v>
      </c>
      <c r="S668" s="11">
        <f t="shared" si="42"/>
        <v>41838.582152777781</v>
      </c>
      <c r="T668" s="11">
        <f t="shared" si="43"/>
        <v>41868.582152777781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8312</v>
      </c>
      <c r="R669" t="s">
        <v>8327</v>
      </c>
      <c r="S669" s="11">
        <f t="shared" si="42"/>
        <v>42632.123414351852</v>
      </c>
      <c r="T669" s="11">
        <f t="shared" si="43"/>
        <v>42672.123414351852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8312</v>
      </c>
      <c r="R670" t="s">
        <v>8327</v>
      </c>
      <c r="S670" s="11">
        <f t="shared" si="42"/>
        <v>42090.581273148149</v>
      </c>
      <c r="T670" s="11">
        <f t="shared" si="43"/>
        <v>42135.581273148149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8312</v>
      </c>
      <c r="R671" t="s">
        <v>8327</v>
      </c>
      <c r="S671" s="11">
        <f t="shared" si="42"/>
        <v>42527.375671296293</v>
      </c>
      <c r="T671" s="11">
        <f t="shared" si="43"/>
        <v>42557.375671296293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8312</v>
      </c>
      <c r="R672" t="s">
        <v>8327</v>
      </c>
      <c r="S672" s="11">
        <f t="shared" si="42"/>
        <v>42506.459722222222</v>
      </c>
      <c r="T672" s="11">
        <f t="shared" si="43"/>
        <v>42540.090277777781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8312</v>
      </c>
      <c r="R673" t="s">
        <v>8327</v>
      </c>
      <c r="S673" s="11">
        <f t="shared" si="42"/>
        <v>41984.442731481482</v>
      </c>
      <c r="T673" s="11">
        <f t="shared" si="43"/>
        <v>42017.916666666672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8312</v>
      </c>
      <c r="R674" t="s">
        <v>8327</v>
      </c>
      <c r="S674" s="11">
        <f t="shared" si="42"/>
        <v>41973.969490740739</v>
      </c>
      <c r="T674" s="11">
        <f t="shared" si="43"/>
        <v>42004.957638888889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8312</v>
      </c>
      <c r="R675" t="s">
        <v>8327</v>
      </c>
      <c r="S675" s="11">
        <f t="shared" si="42"/>
        <v>41838.590474537035</v>
      </c>
      <c r="T675" s="11">
        <f t="shared" si="43"/>
        <v>41883.590474537035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8312</v>
      </c>
      <c r="R676" t="s">
        <v>8327</v>
      </c>
      <c r="S676" s="11">
        <f t="shared" si="42"/>
        <v>41802.866053240738</v>
      </c>
      <c r="T676" s="11">
        <f t="shared" si="43"/>
        <v>41862.866053240738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8312</v>
      </c>
      <c r="R677" t="s">
        <v>8327</v>
      </c>
      <c r="S677" s="11">
        <f t="shared" si="42"/>
        <v>41975.680601851855</v>
      </c>
      <c r="T677" s="11">
        <f t="shared" si="43"/>
        <v>42005.040972222225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8312</v>
      </c>
      <c r="R678" t="s">
        <v>8327</v>
      </c>
      <c r="S678" s="11">
        <f t="shared" si="42"/>
        <v>42012.518298611118</v>
      </c>
      <c r="T678" s="11">
        <f t="shared" si="43"/>
        <v>42042.518298611118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8312</v>
      </c>
      <c r="R679" t="s">
        <v>8327</v>
      </c>
      <c r="S679" s="11">
        <f t="shared" si="42"/>
        <v>42504.153877314813</v>
      </c>
      <c r="T679" s="11">
        <f t="shared" si="43"/>
        <v>42549.153877314813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8312</v>
      </c>
      <c r="R680" t="s">
        <v>8327</v>
      </c>
      <c r="S680" s="11">
        <f t="shared" si="42"/>
        <v>42481.126597222217</v>
      </c>
      <c r="T680" s="11">
        <f t="shared" si="43"/>
        <v>42511.126597222217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8312</v>
      </c>
      <c r="R681" t="s">
        <v>8327</v>
      </c>
      <c r="S681" s="11">
        <f t="shared" si="42"/>
        <v>42556.445706018523</v>
      </c>
      <c r="T681" s="11">
        <f t="shared" si="43"/>
        <v>42616.445706018523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8312</v>
      </c>
      <c r="R682" t="s">
        <v>8327</v>
      </c>
      <c r="S682" s="11">
        <f t="shared" si="42"/>
        <v>41864.251516203702</v>
      </c>
      <c r="T682" s="11">
        <f t="shared" si="43"/>
        <v>41899.251516203702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8312</v>
      </c>
      <c r="R683" t="s">
        <v>8327</v>
      </c>
      <c r="S683" s="11">
        <f t="shared" si="42"/>
        <v>42639.555601851855</v>
      </c>
      <c r="T683" s="11">
        <f t="shared" si="43"/>
        <v>42669.555601851855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8312</v>
      </c>
      <c r="R684" t="s">
        <v>8327</v>
      </c>
      <c r="S684" s="11">
        <f t="shared" si="42"/>
        <v>42778.515300925923</v>
      </c>
      <c r="T684" s="11">
        <f t="shared" si="43"/>
        <v>42808.473634259266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8312</v>
      </c>
      <c r="R685" t="s">
        <v>8327</v>
      </c>
      <c r="S685" s="11">
        <f t="shared" si="42"/>
        <v>42634.650046296301</v>
      </c>
      <c r="T685" s="11">
        <f t="shared" si="43"/>
        <v>42674.650046296301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8312</v>
      </c>
      <c r="R686" t="s">
        <v>8327</v>
      </c>
      <c r="S686" s="11">
        <f t="shared" si="42"/>
        <v>41809.223275462966</v>
      </c>
      <c r="T686" s="11">
        <f t="shared" si="43"/>
        <v>41844.875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8312</v>
      </c>
      <c r="R687" t="s">
        <v>8327</v>
      </c>
      <c r="S687" s="11">
        <f t="shared" si="42"/>
        <v>41971.616574074069</v>
      </c>
      <c r="T687" s="11">
        <f t="shared" si="43"/>
        <v>42016.616574074069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8312</v>
      </c>
      <c r="R688" t="s">
        <v>8327</v>
      </c>
      <c r="S688" s="11">
        <f t="shared" si="42"/>
        <v>42189.423263888893</v>
      </c>
      <c r="T688" s="11">
        <f t="shared" si="43"/>
        <v>42219.423263888893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8312</v>
      </c>
      <c r="R689" t="s">
        <v>8327</v>
      </c>
      <c r="S689" s="11">
        <f t="shared" si="42"/>
        <v>42711.500613425931</v>
      </c>
      <c r="T689" s="11">
        <f t="shared" si="43"/>
        <v>42771.500613425931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8312</v>
      </c>
      <c r="R690" t="s">
        <v>8327</v>
      </c>
      <c r="S690" s="11">
        <f t="shared" si="42"/>
        <v>42261.854780092588</v>
      </c>
      <c r="T690" s="11">
        <f t="shared" si="43"/>
        <v>42291.854780092588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8312</v>
      </c>
      <c r="R691" t="s">
        <v>8327</v>
      </c>
      <c r="S691" s="11">
        <f t="shared" si="42"/>
        <v>42675.41778935185</v>
      </c>
      <c r="T691" s="11">
        <f t="shared" si="43"/>
        <v>42711.957638888889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8312</v>
      </c>
      <c r="R692" t="s">
        <v>8327</v>
      </c>
      <c r="S692" s="11">
        <f t="shared" si="42"/>
        <v>42579.384733796294</v>
      </c>
      <c r="T692" s="11">
        <f t="shared" si="43"/>
        <v>42622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8312</v>
      </c>
      <c r="R693" t="s">
        <v>8327</v>
      </c>
      <c r="S693" s="11">
        <f t="shared" si="42"/>
        <v>42157.778310185182</v>
      </c>
      <c r="T693" s="11">
        <f t="shared" si="43"/>
        <v>42185.778310185182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8312</v>
      </c>
      <c r="R694" t="s">
        <v>8327</v>
      </c>
      <c r="S694" s="11">
        <f t="shared" si="42"/>
        <v>42696.12572916667</v>
      </c>
      <c r="T694" s="11">
        <f t="shared" si="43"/>
        <v>42726.12572916667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8312</v>
      </c>
      <c r="R695" t="s">
        <v>8327</v>
      </c>
      <c r="S695" s="11">
        <f t="shared" si="42"/>
        <v>42094.558182870373</v>
      </c>
      <c r="T695" s="11">
        <f t="shared" si="43"/>
        <v>42124.558182870373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8312</v>
      </c>
      <c r="R696" t="s">
        <v>8327</v>
      </c>
      <c r="S696" s="11">
        <f t="shared" si="42"/>
        <v>42737.413877314815</v>
      </c>
      <c r="T696" s="11">
        <f t="shared" si="43"/>
        <v>42767.413877314815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8312</v>
      </c>
      <c r="R697" t="s">
        <v>8327</v>
      </c>
      <c r="S697" s="11">
        <f t="shared" si="42"/>
        <v>41913.271064814813</v>
      </c>
      <c r="T697" s="11">
        <f t="shared" si="43"/>
        <v>41943.271064814813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8312</v>
      </c>
      <c r="R698" t="s">
        <v>8327</v>
      </c>
      <c r="S698" s="11">
        <f t="shared" si="42"/>
        <v>41815.677106481482</v>
      </c>
      <c r="T698" s="11">
        <f t="shared" si="43"/>
        <v>41845.677106481482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8312</v>
      </c>
      <c r="R699" t="s">
        <v>8327</v>
      </c>
      <c r="S699" s="11">
        <f t="shared" si="42"/>
        <v>42388.273020833338</v>
      </c>
      <c r="T699" s="11">
        <f t="shared" si="43"/>
        <v>42403.273020833338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8312</v>
      </c>
      <c r="R700" t="s">
        <v>8327</v>
      </c>
      <c r="S700" s="11">
        <f t="shared" si="42"/>
        <v>41866.681076388886</v>
      </c>
      <c r="T700" s="11">
        <f t="shared" si="43"/>
        <v>41899.833333333336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8312</v>
      </c>
      <c r="R701" t="s">
        <v>8327</v>
      </c>
      <c r="S701" s="11">
        <f t="shared" si="42"/>
        <v>41563.235509259262</v>
      </c>
      <c r="T701" s="11">
        <f t="shared" si="43"/>
        <v>41600.416666666664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8312</v>
      </c>
      <c r="R702" t="s">
        <v>8327</v>
      </c>
      <c r="S702" s="11">
        <f t="shared" si="42"/>
        <v>42715.438437500001</v>
      </c>
      <c r="T702" s="11">
        <f t="shared" si="43"/>
        <v>42745.438437500001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8312</v>
      </c>
      <c r="R703" t="s">
        <v>8327</v>
      </c>
      <c r="S703" s="11">
        <f t="shared" si="42"/>
        <v>41813.412962962961</v>
      </c>
      <c r="T703" s="11">
        <f t="shared" si="43"/>
        <v>41843.412962962961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8312</v>
      </c>
      <c r="R704" t="s">
        <v>8327</v>
      </c>
      <c r="S704" s="11">
        <f t="shared" si="42"/>
        <v>42668.476701388892</v>
      </c>
      <c r="T704" s="11">
        <f t="shared" si="43"/>
        <v>42698.518368055549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8312</v>
      </c>
      <c r="R705" t="s">
        <v>8327</v>
      </c>
      <c r="S705" s="11">
        <f t="shared" si="42"/>
        <v>42711.700798611113</v>
      </c>
      <c r="T705" s="11">
        <f t="shared" si="43"/>
        <v>42766.73055555555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ref="P706:P769" si="45">E706/L706</f>
        <v>120.25</v>
      </c>
      <c r="Q706" t="s">
        <v>8312</v>
      </c>
      <c r="R706" t="s">
        <v>8327</v>
      </c>
      <c r="S706" s="11">
        <f t="shared" ref="S706:S769" si="46">(((J706/60)/60)/24)+DATE(1970,1,1)+(-6/24)</f>
        <v>42725.942916666667</v>
      </c>
      <c r="T706" s="11">
        <f t="shared" ref="T706:T769" si="47">(((I706/60)/60)/24)+DATE(1970,1,1)+(-6/24)</f>
        <v>42785.942916666667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si="45"/>
        <v>195.4</v>
      </c>
      <c r="Q707" t="s">
        <v>8312</v>
      </c>
      <c r="R707" t="s">
        <v>8327</v>
      </c>
      <c r="S707" s="11">
        <f t="shared" si="46"/>
        <v>42726.241643518515</v>
      </c>
      <c r="T707" s="11">
        <f t="shared" si="47"/>
        <v>42756.241643518515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8312</v>
      </c>
      <c r="R708" t="s">
        <v>8327</v>
      </c>
      <c r="S708" s="11">
        <f t="shared" si="46"/>
        <v>42676.745173611111</v>
      </c>
      <c r="T708" s="11">
        <f t="shared" si="47"/>
        <v>42718.527083333334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8312</v>
      </c>
      <c r="R709" t="s">
        <v>8327</v>
      </c>
      <c r="S709" s="11">
        <f t="shared" si="46"/>
        <v>42696.413506944446</v>
      </c>
      <c r="T709" s="11">
        <f t="shared" si="47"/>
        <v>42736.413506944446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8312</v>
      </c>
      <c r="R710" t="s">
        <v>8327</v>
      </c>
      <c r="S710" s="11">
        <f t="shared" si="46"/>
        <v>41835.331018518518</v>
      </c>
      <c r="T710" s="11">
        <f t="shared" si="47"/>
        <v>41895.331018518518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8312</v>
      </c>
      <c r="R711" t="s">
        <v>8327</v>
      </c>
      <c r="S711" s="11">
        <f t="shared" si="46"/>
        <v>41947.791192129633</v>
      </c>
      <c r="T711" s="11">
        <f t="shared" si="47"/>
        <v>41977.791192129633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8312</v>
      </c>
      <c r="R712" t="s">
        <v>8327</v>
      </c>
      <c r="S712" s="11">
        <f t="shared" si="46"/>
        <v>41837.734976851854</v>
      </c>
      <c r="T712" s="11">
        <f t="shared" si="47"/>
        <v>41870.780555555553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8312</v>
      </c>
      <c r="R713" t="s">
        <v>8327</v>
      </c>
      <c r="S713" s="11">
        <f t="shared" si="46"/>
        <v>42678.209120370375</v>
      </c>
      <c r="T713" s="11">
        <f t="shared" si="47"/>
        <v>42718.250787037032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8312</v>
      </c>
      <c r="R714" t="s">
        <v>8327</v>
      </c>
      <c r="S714" s="11">
        <f t="shared" si="46"/>
        <v>42384.430925925932</v>
      </c>
      <c r="T714" s="11">
        <f t="shared" si="47"/>
        <v>42414.430925925932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8312</v>
      </c>
      <c r="R715" t="s">
        <v>8327</v>
      </c>
      <c r="S715" s="11">
        <f t="shared" si="46"/>
        <v>42496.279305555552</v>
      </c>
      <c r="T715" s="11">
        <f t="shared" si="47"/>
        <v>42526.279305555552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8312</v>
      </c>
      <c r="R716" t="s">
        <v>8327</v>
      </c>
      <c r="S716" s="11">
        <f t="shared" si="46"/>
        <v>42734.537986111114</v>
      </c>
      <c r="T716" s="11">
        <f t="shared" si="47"/>
        <v>42794.537986111114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8312</v>
      </c>
      <c r="R717" t="s">
        <v>8327</v>
      </c>
      <c r="S717" s="11">
        <f t="shared" si="46"/>
        <v>42272.840740740736</v>
      </c>
      <c r="T717" s="11">
        <f t="shared" si="47"/>
        <v>42312.882407407407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8312</v>
      </c>
      <c r="R718" t="s">
        <v>8327</v>
      </c>
      <c r="S718" s="11">
        <f t="shared" si="46"/>
        <v>41940.408645833333</v>
      </c>
      <c r="T718" s="11">
        <f t="shared" si="47"/>
        <v>41973.75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8312</v>
      </c>
      <c r="R719" t="s">
        <v>8327</v>
      </c>
      <c r="S719" s="11">
        <f t="shared" si="46"/>
        <v>41857.604189814818</v>
      </c>
      <c r="T719" s="11">
        <f t="shared" si="47"/>
        <v>41887.604189814818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8312</v>
      </c>
      <c r="R720" t="s">
        <v>8327</v>
      </c>
      <c r="S720" s="11">
        <f t="shared" si="46"/>
        <v>42752.595451388886</v>
      </c>
      <c r="T720" s="11">
        <f t="shared" si="47"/>
        <v>42783.999305555553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8312</v>
      </c>
      <c r="R721" t="s">
        <v>8327</v>
      </c>
      <c r="S721" s="11">
        <f t="shared" si="46"/>
        <v>42408.790231481486</v>
      </c>
      <c r="T721" s="11">
        <f t="shared" si="47"/>
        <v>42422.790231481486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8313</v>
      </c>
      <c r="R722" t="s">
        <v>8328</v>
      </c>
      <c r="S722" s="11">
        <f t="shared" si="46"/>
        <v>40909.399201388893</v>
      </c>
      <c r="T722" s="11">
        <f t="shared" si="47"/>
        <v>40937.399201388893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8313</v>
      </c>
      <c r="R723" t="s">
        <v>8328</v>
      </c>
      <c r="S723" s="11">
        <f t="shared" si="46"/>
        <v>41807.321840277778</v>
      </c>
      <c r="T723" s="11">
        <f t="shared" si="47"/>
        <v>41852.321840277778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8313</v>
      </c>
      <c r="R724" t="s">
        <v>8328</v>
      </c>
      <c r="S724" s="11">
        <f t="shared" si="46"/>
        <v>40977.555300925924</v>
      </c>
      <c r="T724" s="11">
        <f t="shared" si="47"/>
        <v>41007.51363425926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8313</v>
      </c>
      <c r="R725" t="s">
        <v>8328</v>
      </c>
      <c r="S725" s="11">
        <f t="shared" si="46"/>
        <v>42184.566539351858</v>
      </c>
      <c r="T725" s="11">
        <f t="shared" si="47"/>
        <v>42214.915972222225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8313</v>
      </c>
      <c r="R726" t="s">
        <v>8328</v>
      </c>
      <c r="S726" s="11">
        <f t="shared" si="46"/>
        <v>40694.388460648144</v>
      </c>
      <c r="T726" s="11">
        <f t="shared" si="47"/>
        <v>40724.388460648144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8313</v>
      </c>
      <c r="R727" t="s">
        <v>8328</v>
      </c>
      <c r="S727" s="11">
        <f t="shared" si="46"/>
        <v>42321.376296296294</v>
      </c>
      <c r="T727" s="11">
        <f t="shared" si="47"/>
        <v>42351.376296296294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8313</v>
      </c>
      <c r="R728" t="s">
        <v>8328</v>
      </c>
      <c r="S728" s="11">
        <f t="shared" si="46"/>
        <v>41345.792673611111</v>
      </c>
      <c r="T728" s="11">
        <f t="shared" si="47"/>
        <v>41375.792673611111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8313</v>
      </c>
      <c r="R729" t="s">
        <v>8328</v>
      </c>
      <c r="S729" s="11">
        <f t="shared" si="46"/>
        <v>41246.770243055551</v>
      </c>
      <c r="T729" s="11">
        <f t="shared" si="47"/>
        <v>41288.638888888891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8313</v>
      </c>
      <c r="R730" t="s">
        <v>8328</v>
      </c>
      <c r="S730" s="11">
        <f t="shared" si="46"/>
        <v>40731.587465277778</v>
      </c>
      <c r="T730" s="11">
        <f t="shared" si="47"/>
        <v>40776.587465277778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8313</v>
      </c>
      <c r="R731" t="s">
        <v>8328</v>
      </c>
      <c r="S731" s="11">
        <f t="shared" si="46"/>
        <v>41110.935891203706</v>
      </c>
      <c r="T731" s="11">
        <f t="shared" si="47"/>
        <v>41170.935891203706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8313</v>
      </c>
      <c r="R732" t="s">
        <v>8328</v>
      </c>
      <c r="S732" s="11">
        <f t="shared" si="46"/>
        <v>40854.495266203703</v>
      </c>
      <c r="T732" s="11">
        <f t="shared" si="47"/>
        <v>40884.495266203703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8313</v>
      </c>
      <c r="R733" t="s">
        <v>8328</v>
      </c>
      <c r="S733" s="11">
        <f t="shared" si="46"/>
        <v>40879.545682870368</v>
      </c>
      <c r="T733" s="11">
        <f t="shared" si="47"/>
        <v>40930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8313</v>
      </c>
      <c r="R734" t="s">
        <v>8328</v>
      </c>
      <c r="S734" s="11">
        <f t="shared" si="46"/>
        <v>41486.174317129626</v>
      </c>
      <c r="T734" s="11">
        <f t="shared" si="47"/>
        <v>41546.174317129626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8313</v>
      </c>
      <c r="R735" t="s">
        <v>8328</v>
      </c>
      <c r="S735" s="11">
        <f t="shared" si="46"/>
        <v>41598.170046296298</v>
      </c>
      <c r="T735" s="11">
        <f t="shared" si="47"/>
        <v>41628.170046296298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8313</v>
      </c>
      <c r="R736" t="s">
        <v>8328</v>
      </c>
      <c r="S736" s="11">
        <f t="shared" si="46"/>
        <v>42101.914583333331</v>
      </c>
      <c r="T736" s="11">
        <f t="shared" si="47"/>
        <v>42132.958333333328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8313</v>
      </c>
      <c r="R737" t="s">
        <v>8328</v>
      </c>
      <c r="S737" s="11">
        <f t="shared" si="46"/>
        <v>41945.779467592591</v>
      </c>
      <c r="T737" s="11">
        <f t="shared" si="47"/>
        <v>41976.777083333334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8313</v>
      </c>
      <c r="R738" t="s">
        <v>8328</v>
      </c>
      <c r="S738" s="11">
        <f t="shared" si="46"/>
        <v>41579.484259259261</v>
      </c>
      <c r="T738" s="11">
        <f t="shared" si="47"/>
        <v>41598.957638888889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8313</v>
      </c>
      <c r="R739" t="s">
        <v>8328</v>
      </c>
      <c r="S739" s="11">
        <f t="shared" si="46"/>
        <v>41667.025312500002</v>
      </c>
      <c r="T739" s="11">
        <f t="shared" si="47"/>
        <v>41684.583333333336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8313</v>
      </c>
      <c r="R740" t="s">
        <v>8328</v>
      </c>
      <c r="S740" s="11">
        <f t="shared" si="46"/>
        <v>41943.354097222218</v>
      </c>
      <c r="T740" s="11">
        <f t="shared" si="47"/>
        <v>41973.957638888889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8313</v>
      </c>
      <c r="R741" t="s">
        <v>8328</v>
      </c>
      <c r="S741" s="11">
        <f t="shared" si="46"/>
        <v>41829.252650462964</v>
      </c>
      <c r="T741" s="11">
        <f t="shared" si="47"/>
        <v>41862.252650462964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8313</v>
      </c>
      <c r="R742" t="s">
        <v>8328</v>
      </c>
      <c r="S742" s="11">
        <f t="shared" si="46"/>
        <v>42161.896782407406</v>
      </c>
      <c r="T742" s="11">
        <f t="shared" si="47"/>
        <v>42175.896782407406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8313</v>
      </c>
      <c r="R743" t="s">
        <v>8328</v>
      </c>
      <c r="S743" s="11">
        <f t="shared" si="46"/>
        <v>41401.398217592592</v>
      </c>
      <c r="T743" s="11">
        <f t="shared" si="47"/>
        <v>41436.398217592592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8313</v>
      </c>
      <c r="R744" t="s">
        <v>8328</v>
      </c>
      <c r="S744" s="11">
        <f t="shared" si="46"/>
        <v>41689.667962962965</v>
      </c>
      <c r="T744" s="11">
        <f t="shared" si="47"/>
        <v>41719.626296296294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8313</v>
      </c>
      <c r="R745" t="s">
        <v>8328</v>
      </c>
      <c r="S745" s="11">
        <f t="shared" si="46"/>
        <v>40990.459317129629</v>
      </c>
      <c r="T745" s="11">
        <f t="shared" si="47"/>
        <v>41015.625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8313</v>
      </c>
      <c r="R746" t="s">
        <v>8328</v>
      </c>
      <c r="S746" s="11">
        <f t="shared" si="46"/>
        <v>41226.70721064815</v>
      </c>
      <c r="T746" s="11">
        <f t="shared" si="47"/>
        <v>41256.70721064815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8313</v>
      </c>
      <c r="R747" t="s">
        <v>8328</v>
      </c>
      <c r="S747" s="11">
        <f t="shared" si="46"/>
        <v>41367.322280092594</v>
      </c>
      <c r="T747" s="11">
        <f t="shared" si="47"/>
        <v>41397.322280092594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8313</v>
      </c>
      <c r="R748" t="s">
        <v>8328</v>
      </c>
      <c r="S748" s="11">
        <f t="shared" si="46"/>
        <v>41156.792928240742</v>
      </c>
      <c r="T748" s="11">
        <f t="shared" si="47"/>
        <v>41174.915972222225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8313</v>
      </c>
      <c r="R749" t="s">
        <v>8328</v>
      </c>
      <c r="S749" s="11">
        <f t="shared" si="46"/>
        <v>41988.298831018517</v>
      </c>
      <c r="T749" s="11">
        <f t="shared" si="47"/>
        <v>42019.204166666663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8313</v>
      </c>
      <c r="R750" t="s">
        <v>8328</v>
      </c>
      <c r="S750" s="11">
        <f t="shared" si="46"/>
        <v>41831.596828703703</v>
      </c>
      <c r="T750" s="11">
        <f t="shared" si="47"/>
        <v>41861.596828703703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8313</v>
      </c>
      <c r="R751" t="s">
        <v>8328</v>
      </c>
      <c r="S751" s="11">
        <f t="shared" si="46"/>
        <v>42733.69131944445</v>
      </c>
      <c r="T751" s="11">
        <f t="shared" si="47"/>
        <v>42763.69131944445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8313</v>
      </c>
      <c r="R752" t="s">
        <v>8328</v>
      </c>
      <c r="S752" s="11">
        <f t="shared" si="46"/>
        <v>41299.628148148149</v>
      </c>
      <c r="T752" s="11">
        <f t="shared" si="47"/>
        <v>41329.628148148149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8313</v>
      </c>
      <c r="R753" t="s">
        <v>8328</v>
      </c>
      <c r="S753" s="11">
        <f t="shared" si="46"/>
        <v>40713.380497685182</v>
      </c>
      <c r="T753" s="11">
        <f t="shared" si="47"/>
        <v>40759.380497685182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8313</v>
      </c>
      <c r="R754" t="s">
        <v>8328</v>
      </c>
      <c r="S754" s="11">
        <f t="shared" si="46"/>
        <v>42639.171493055561</v>
      </c>
      <c r="T754" s="11">
        <f t="shared" si="47"/>
        <v>42659.208333333328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8313</v>
      </c>
      <c r="R755" t="s">
        <v>8328</v>
      </c>
      <c r="S755" s="11">
        <f t="shared" si="46"/>
        <v>42019.340173611112</v>
      </c>
      <c r="T755" s="11">
        <f t="shared" si="47"/>
        <v>42049.340173611112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8313</v>
      </c>
      <c r="R756" t="s">
        <v>8328</v>
      </c>
      <c r="S756" s="11">
        <f t="shared" si="46"/>
        <v>41249.499085648145</v>
      </c>
      <c r="T756" s="11">
        <f t="shared" si="47"/>
        <v>41279.499085648145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8313</v>
      </c>
      <c r="R757" t="s">
        <v>8328</v>
      </c>
      <c r="S757" s="11">
        <f t="shared" si="46"/>
        <v>41383.355057870373</v>
      </c>
      <c r="T757" s="11">
        <f t="shared" si="47"/>
        <v>41413.77847222222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8313</v>
      </c>
      <c r="R758" t="s">
        <v>8328</v>
      </c>
      <c r="S758" s="11">
        <f t="shared" si="46"/>
        <v>40590.516886574071</v>
      </c>
      <c r="T758" s="11">
        <f t="shared" si="47"/>
        <v>40651.475219907406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8313</v>
      </c>
      <c r="R759" t="s">
        <v>8328</v>
      </c>
      <c r="S759" s="11">
        <f t="shared" si="46"/>
        <v>41234.804560185185</v>
      </c>
      <c r="T759" s="11">
        <f t="shared" si="47"/>
        <v>41248.804560185185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8313</v>
      </c>
      <c r="R760" t="s">
        <v>8328</v>
      </c>
      <c r="S760" s="11">
        <f t="shared" si="46"/>
        <v>40429.586435185185</v>
      </c>
      <c r="T760" s="11">
        <f t="shared" si="47"/>
        <v>40459.586435185185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8313</v>
      </c>
      <c r="R761" t="s">
        <v>8328</v>
      </c>
      <c r="S761" s="11">
        <f t="shared" si="46"/>
        <v>41789.080312500002</v>
      </c>
      <c r="T761" s="11">
        <f t="shared" si="47"/>
        <v>41829.080312500002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8313</v>
      </c>
      <c r="R762" t="s">
        <v>8329</v>
      </c>
      <c r="S762" s="11">
        <f t="shared" si="46"/>
        <v>42670.514039351852</v>
      </c>
      <c r="T762" s="11">
        <f t="shared" si="47"/>
        <v>42700.555706018517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8313</v>
      </c>
      <c r="R763" t="s">
        <v>8329</v>
      </c>
      <c r="S763" s="11">
        <f t="shared" si="46"/>
        <v>41642.501458333332</v>
      </c>
      <c r="T763" s="11">
        <f t="shared" si="47"/>
        <v>41672.501458333332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8313</v>
      </c>
      <c r="R764" t="s">
        <v>8329</v>
      </c>
      <c r="S764" s="11">
        <f t="shared" si="46"/>
        <v>42690.608449074076</v>
      </c>
      <c r="T764" s="11">
        <f t="shared" si="47"/>
        <v>42708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8313</v>
      </c>
      <c r="R765" t="s">
        <v>8329</v>
      </c>
      <c r="S765" s="11">
        <f t="shared" si="46"/>
        <v>41471.196851851848</v>
      </c>
      <c r="T765" s="11">
        <f t="shared" si="47"/>
        <v>41501.196851851848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8313</v>
      </c>
      <c r="R766" t="s">
        <v>8329</v>
      </c>
      <c r="S766" s="11">
        <f t="shared" si="46"/>
        <v>42226.923159722224</v>
      </c>
      <c r="T766" s="11">
        <f t="shared" si="47"/>
        <v>42256.923159722224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8313</v>
      </c>
      <c r="R767" t="s">
        <v>8329</v>
      </c>
      <c r="S767" s="11">
        <f t="shared" si="46"/>
        <v>41901.292638888888</v>
      </c>
      <c r="T767" s="11">
        <f t="shared" si="47"/>
        <v>41931.292638888888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8313</v>
      </c>
      <c r="R768" t="s">
        <v>8329</v>
      </c>
      <c r="S768" s="11">
        <f t="shared" si="46"/>
        <v>42021.533368055556</v>
      </c>
      <c r="T768" s="11">
        <f t="shared" si="47"/>
        <v>42051.533368055556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8313</v>
      </c>
      <c r="R769" t="s">
        <v>8329</v>
      </c>
      <c r="S769" s="11">
        <f t="shared" si="46"/>
        <v>42114.893634259264</v>
      </c>
      <c r="T769" s="11">
        <f t="shared" si="47"/>
        <v>42144.893634259264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 t="e">
        <f t="shared" ref="P770:P833" si="49">E770/L770</f>
        <v>#DIV/0!</v>
      </c>
      <c r="Q770" t="s">
        <v>8313</v>
      </c>
      <c r="R770" t="s">
        <v>8329</v>
      </c>
      <c r="S770" s="11">
        <f t="shared" ref="S770:S833" si="50">(((J770/60)/60)/24)+DATE(1970,1,1)+(-6/24)</f>
        <v>41593.957060185188</v>
      </c>
      <c r="T770" s="11">
        <f t="shared" ref="T770:T833" si="51">(((I770/60)/60)/24)+DATE(1970,1,1)+(-6/24)</f>
        <v>41623.957060185188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si="49"/>
        <v>31.846153846153847</v>
      </c>
      <c r="Q771" t="s">
        <v>8313</v>
      </c>
      <c r="R771" t="s">
        <v>8329</v>
      </c>
      <c r="S771" s="11">
        <f t="shared" si="50"/>
        <v>41604.746458333335</v>
      </c>
      <c r="T771" s="11">
        <f t="shared" si="51"/>
        <v>41634.746458333335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8313</v>
      </c>
      <c r="R772" t="s">
        <v>8329</v>
      </c>
      <c r="S772" s="11">
        <f t="shared" si="50"/>
        <v>41289.749641203707</v>
      </c>
      <c r="T772" s="11">
        <f t="shared" si="51"/>
        <v>41329.749641203707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8313</v>
      </c>
      <c r="R773" t="s">
        <v>8329</v>
      </c>
      <c r="S773" s="11">
        <f t="shared" si="50"/>
        <v>42349.574097222227</v>
      </c>
      <c r="T773" s="11">
        <f t="shared" si="51"/>
        <v>42399.574097222227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8313</v>
      </c>
      <c r="R774" t="s">
        <v>8329</v>
      </c>
      <c r="S774" s="11">
        <f t="shared" si="50"/>
        <v>40067.806932870371</v>
      </c>
      <c r="T774" s="11">
        <f t="shared" si="51"/>
        <v>40117.915972222225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8313</v>
      </c>
      <c r="R775" t="s">
        <v>8329</v>
      </c>
      <c r="S775" s="11">
        <f t="shared" si="50"/>
        <v>42100.485937499994</v>
      </c>
      <c r="T775" s="11">
        <f t="shared" si="51"/>
        <v>42134.709027777775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8313</v>
      </c>
      <c r="R776" t="s">
        <v>8329</v>
      </c>
      <c r="S776" s="11">
        <f t="shared" si="50"/>
        <v>41663.530300925922</v>
      </c>
      <c r="T776" s="11">
        <f t="shared" si="51"/>
        <v>41693.530300925922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8313</v>
      </c>
      <c r="R777" t="s">
        <v>8329</v>
      </c>
      <c r="S777" s="11">
        <f t="shared" si="50"/>
        <v>40862.810127314813</v>
      </c>
      <c r="T777" s="11">
        <f t="shared" si="51"/>
        <v>40892.810127314813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8313</v>
      </c>
      <c r="R778" t="s">
        <v>8329</v>
      </c>
      <c r="S778" s="11">
        <f t="shared" si="50"/>
        <v>42250.435706018514</v>
      </c>
      <c r="T778" s="11">
        <f t="shared" si="51"/>
        <v>42287.958333333328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8313</v>
      </c>
      <c r="R779" t="s">
        <v>8329</v>
      </c>
      <c r="S779" s="11">
        <f t="shared" si="50"/>
        <v>41456.731215277774</v>
      </c>
      <c r="T779" s="11">
        <f t="shared" si="51"/>
        <v>41486.731215277774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8313</v>
      </c>
      <c r="R780" t="s">
        <v>8329</v>
      </c>
      <c r="S780" s="11">
        <f t="shared" si="50"/>
        <v>41729.452314814815</v>
      </c>
      <c r="T780" s="11">
        <f t="shared" si="51"/>
        <v>41759.452314814815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8313</v>
      </c>
      <c r="R781" t="s">
        <v>8329</v>
      </c>
      <c r="S781" s="11">
        <f t="shared" si="50"/>
        <v>40436.43408564815</v>
      </c>
      <c r="T781" s="11">
        <f t="shared" si="51"/>
        <v>40465.916666666664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8314</v>
      </c>
      <c r="R782" t="s">
        <v>8330</v>
      </c>
      <c r="S782" s="11">
        <f t="shared" si="50"/>
        <v>40636.423900462964</v>
      </c>
      <c r="T782" s="11">
        <f t="shared" si="51"/>
        <v>40666.423900462964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8314</v>
      </c>
      <c r="R783" t="s">
        <v>8330</v>
      </c>
      <c r="S783" s="11">
        <f t="shared" si="50"/>
        <v>41402.750856481485</v>
      </c>
      <c r="T783" s="11">
        <f t="shared" si="51"/>
        <v>41432.750856481485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8314</v>
      </c>
      <c r="R784" t="s">
        <v>8330</v>
      </c>
      <c r="S784" s="11">
        <f t="shared" si="50"/>
        <v>41116.508125</v>
      </c>
      <c r="T784" s="11">
        <f t="shared" si="51"/>
        <v>41146.508125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8314</v>
      </c>
      <c r="R785" t="s">
        <v>8330</v>
      </c>
      <c r="S785" s="11">
        <f t="shared" si="50"/>
        <v>40987.523715277777</v>
      </c>
      <c r="T785" s="11">
        <f t="shared" si="51"/>
        <v>41026.666666666664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8314</v>
      </c>
      <c r="R786" t="s">
        <v>8330</v>
      </c>
      <c r="S786" s="11">
        <f t="shared" si="50"/>
        <v>41674.899525462963</v>
      </c>
      <c r="T786" s="11">
        <f t="shared" si="51"/>
        <v>41714.857858796298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8314</v>
      </c>
      <c r="R787" t="s">
        <v>8330</v>
      </c>
      <c r="S787" s="11">
        <f t="shared" si="50"/>
        <v>41303.343923611108</v>
      </c>
      <c r="T787" s="11">
        <f t="shared" si="51"/>
        <v>41333.343923611108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8314</v>
      </c>
      <c r="R788" t="s">
        <v>8330</v>
      </c>
      <c r="S788" s="11">
        <f t="shared" si="50"/>
        <v>40982.805949074071</v>
      </c>
      <c r="T788" s="11">
        <f t="shared" si="51"/>
        <v>41040.407638888886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8314</v>
      </c>
      <c r="R789" t="s">
        <v>8330</v>
      </c>
      <c r="S789" s="11">
        <f t="shared" si="50"/>
        <v>41549.377615740741</v>
      </c>
      <c r="T789" s="11">
        <f t="shared" si="51"/>
        <v>41579.377615740741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8314</v>
      </c>
      <c r="R790" t="s">
        <v>8330</v>
      </c>
      <c r="S790" s="11">
        <f t="shared" si="50"/>
        <v>41058.756805555553</v>
      </c>
      <c r="T790" s="11">
        <f t="shared" si="51"/>
        <v>41096.915972222225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8314</v>
      </c>
      <c r="R791" t="s">
        <v>8330</v>
      </c>
      <c r="S791" s="11">
        <f t="shared" si="50"/>
        <v>41276.936111111114</v>
      </c>
      <c r="T791" s="11">
        <f t="shared" si="51"/>
        <v>41295.082638888889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8314</v>
      </c>
      <c r="R792" t="s">
        <v>8330</v>
      </c>
      <c r="S792" s="11">
        <f t="shared" si="50"/>
        <v>41275.797905092593</v>
      </c>
      <c r="T792" s="11">
        <f t="shared" si="51"/>
        <v>41305.797905092593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8314</v>
      </c>
      <c r="R793" t="s">
        <v>8330</v>
      </c>
      <c r="S793" s="11">
        <f t="shared" si="50"/>
        <v>41557.530624999999</v>
      </c>
      <c r="T793" s="11">
        <f t="shared" si="51"/>
        <v>41590.999305555553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8314</v>
      </c>
      <c r="R794" t="s">
        <v>8330</v>
      </c>
      <c r="S794" s="11">
        <f t="shared" si="50"/>
        <v>41555.623645833337</v>
      </c>
      <c r="T794" s="11">
        <f t="shared" si="51"/>
        <v>41585.665312500001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8314</v>
      </c>
      <c r="R795" t="s">
        <v>8330</v>
      </c>
      <c r="S795" s="11">
        <f t="shared" si="50"/>
        <v>41442.491249999999</v>
      </c>
      <c r="T795" s="11">
        <f t="shared" si="51"/>
        <v>41457.957638888889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8314</v>
      </c>
      <c r="R796" t="s">
        <v>8330</v>
      </c>
      <c r="S796" s="11">
        <f t="shared" si="50"/>
        <v>40735.865011574075</v>
      </c>
      <c r="T796" s="11">
        <f t="shared" si="51"/>
        <v>40791.462500000001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8314</v>
      </c>
      <c r="R797" t="s">
        <v>8330</v>
      </c>
      <c r="S797" s="11">
        <f t="shared" si="50"/>
        <v>40963.363032407404</v>
      </c>
      <c r="T797" s="11">
        <f t="shared" si="51"/>
        <v>41005.957638888889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8314</v>
      </c>
      <c r="R798" t="s">
        <v>8330</v>
      </c>
      <c r="S798" s="11">
        <f t="shared" si="50"/>
        <v>41502.632928240739</v>
      </c>
      <c r="T798" s="11">
        <f t="shared" si="51"/>
        <v>41532.631944444445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8314</v>
      </c>
      <c r="R799" t="s">
        <v>8330</v>
      </c>
      <c r="S799" s="11">
        <f t="shared" si="50"/>
        <v>40996.744074074071</v>
      </c>
      <c r="T799" s="11">
        <f t="shared" si="51"/>
        <v>41027.916666666664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8314</v>
      </c>
      <c r="R800" t="s">
        <v>8330</v>
      </c>
      <c r="S800" s="11">
        <f t="shared" si="50"/>
        <v>41882.340127314819</v>
      </c>
      <c r="T800" s="11">
        <f t="shared" si="51"/>
        <v>41912.340127314819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8314</v>
      </c>
      <c r="R801" t="s">
        <v>8330</v>
      </c>
      <c r="S801" s="11">
        <f t="shared" si="50"/>
        <v>40996.417199074072</v>
      </c>
      <c r="T801" s="11">
        <f t="shared" si="51"/>
        <v>41026.417199074072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8314</v>
      </c>
      <c r="R802" t="s">
        <v>8330</v>
      </c>
      <c r="S802" s="11">
        <f t="shared" si="50"/>
        <v>41863.183495370373</v>
      </c>
      <c r="T802" s="11">
        <f t="shared" si="51"/>
        <v>41893.183495370373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8314</v>
      </c>
      <c r="R803" t="s">
        <v>8330</v>
      </c>
      <c r="S803" s="11">
        <f t="shared" si="50"/>
        <v>40695.545370370368</v>
      </c>
      <c r="T803" s="11">
        <f t="shared" si="51"/>
        <v>40725.545370370368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8314</v>
      </c>
      <c r="R804" t="s">
        <v>8330</v>
      </c>
      <c r="S804" s="11">
        <f t="shared" si="50"/>
        <v>41122.772268518522</v>
      </c>
      <c r="T804" s="11">
        <f t="shared" si="51"/>
        <v>41168.920138888891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8314</v>
      </c>
      <c r="R805" t="s">
        <v>8330</v>
      </c>
      <c r="S805" s="11">
        <f t="shared" si="50"/>
        <v>40665.699976851851</v>
      </c>
      <c r="T805" s="11">
        <f t="shared" si="51"/>
        <v>40691.791666666664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8314</v>
      </c>
      <c r="R806" t="s">
        <v>8330</v>
      </c>
      <c r="S806" s="11">
        <f t="shared" si="50"/>
        <v>40729.855625000004</v>
      </c>
      <c r="T806" s="11">
        <f t="shared" si="51"/>
        <v>40746.915972222225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8314</v>
      </c>
      <c r="R807" t="s">
        <v>8330</v>
      </c>
      <c r="S807" s="11">
        <f t="shared" si="50"/>
        <v>40690.573055555556</v>
      </c>
      <c r="T807" s="11">
        <f t="shared" si="51"/>
        <v>40740.708333333336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8314</v>
      </c>
      <c r="R808" t="s">
        <v>8330</v>
      </c>
      <c r="S808" s="11">
        <f t="shared" si="50"/>
        <v>40763.441423611112</v>
      </c>
      <c r="T808" s="11">
        <f t="shared" si="51"/>
        <v>40793.441423611112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8314</v>
      </c>
      <c r="R809" t="s">
        <v>8330</v>
      </c>
      <c r="S809" s="11">
        <f t="shared" si="50"/>
        <v>42759.378599537042</v>
      </c>
      <c r="T809" s="11">
        <f t="shared" si="51"/>
        <v>42794.833333333328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8314</v>
      </c>
      <c r="R810" t="s">
        <v>8330</v>
      </c>
      <c r="S810" s="11">
        <f t="shared" si="50"/>
        <v>41961.850532407407</v>
      </c>
      <c r="T810" s="11">
        <f t="shared" si="51"/>
        <v>41994.957638888889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8314</v>
      </c>
      <c r="R811" t="s">
        <v>8330</v>
      </c>
      <c r="S811" s="11">
        <f t="shared" si="50"/>
        <v>41628.583680555559</v>
      </c>
      <c r="T811" s="11">
        <f t="shared" si="51"/>
        <v>41658.583680555559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8314</v>
      </c>
      <c r="R812" t="s">
        <v>8330</v>
      </c>
      <c r="S812" s="11">
        <f t="shared" si="50"/>
        <v>41122.806273148148</v>
      </c>
      <c r="T812" s="11">
        <f t="shared" si="51"/>
        <v>41152.806273148148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8314</v>
      </c>
      <c r="R813" t="s">
        <v>8330</v>
      </c>
      <c r="S813" s="11">
        <f t="shared" si="50"/>
        <v>41443.393541666665</v>
      </c>
      <c r="T813" s="11">
        <f t="shared" si="51"/>
        <v>41465.452777777777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8314</v>
      </c>
      <c r="R814" t="s">
        <v>8330</v>
      </c>
      <c r="S814" s="11">
        <f t="shared" si="50"/>
        <v>41281.767962962964</v>
      </c>
      <c r="T814" s="11">
        <f t="shared" si="51"/>
        <v>41334.331944444442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8314</v>
      </c>
      <c r="R815" t="s">
        <v>8330</v>
      </c>
      <c r="S815" s="11">
        <f t="shared" si="50"/>
        <v>41080.710243055553</v>
      </c>
      <c r="T815" s="11">
        <f t="shared" si="51"/>
        <v>41110.710243055553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8314</v>
      </c>
      <c r="R816" t="s">
        <v>8330</v>
      </c>
      <c r="S816" s="11">
        <f t="shared" si="50"/>
        <v>40679.493067129632</v>
      </c>
      <c r="T816" s="11">
        <f t="shared" si="51"/>
        <v>40694.50277777778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8314</v>
      </c>
      <c r="R817" t="s">
        <v>8330</v>
      </c>
      <c r="S817" s="11">
        <f t="shared" si="50"/>
        <v>41914.667858796296</v>
      </c>
      <c r="T817" s="11">
        <f t="shared" si="51"/>
        <v>41944.667858796296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8314</v>
      </c>
      <c r="R818" t="s">
        <v>8330</v>
      </c>
      <c r="S818" s="11">
        <f t="shared" si="50"/>
        <v>41341.620868055557</v>
      </c>
      <c r="T818" s="11">
        <f t="shared" si="51"/>
        <v>41373.020833333336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8314</v>
      </c>
      <c r="R819" t="s">
        <v>8330</v>
      </c>
      <c r="S819" s="11">
        <f t="shared" si="50"/>
        <v>40925.349664351852</v>
      </c>
      <c r="T819" s="11">
        <f t="shared" si="51"/>
        <v>40978.957638888889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8314</v>
      </c>
      <c r="R820" t="s">
        <v>8330</v>
      </c>
      <c r="S820" s="11">
        <f t="shared" si="50"/>
        <v>41120.632881944446</v>
      </c>
      <c r="T820" s="11">
        <f t="shared" si="51"/>
        <v>41128.459027777775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8314</v>
      </c>
      <c r="R821" t="s">
        <v>8330</v>
      </c>
      <c r="S821" s="11">
        <f t="shared" si="50"/>
        <v>41619.748310185183</v>
      </c>
      <c r="T821" s="11">
        <f t="shared" si="51"/>
        <v>41628.947222222225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8314</v>
      </c>
      <c r="R822" t="s">
        <v>8330</v>
      </c>
      <c r="S822" s="11">
        <f t="shared" si="50"/>
        <v>41768.591921296298</v>
      </c>
      <c r="T822" s="11">
        <f t="shared" si="51"/>
        <v>41798.958333333336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8314</v>
      </c>
      <c r="R823" t="s">
        <v>8330</v>
      </c>
      <c r="S823" s="11">
        <f t="shared" si="50"/>
        <v>42093.672048611115</v>
      </c>
      <c r="T823" s="11">
        <f t="shared" si="51"/>
        <v>42127.917361111111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8314</v>
      </c>
      <c r="R824" t="s">
        <v>8330</v>
      </c>
      <c r="S824" s="11">
        <f t="shared" si="50"/>
        <v>41157.697337962964</v>
      </c>
      <c r="T824" s="11">
        <f t="shared" si="51"/>
        <v>41187.697337962964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8314</v>
      </c>
      <c r="R825" t="s">
        <v>8330</v>
      </c>
      <c r="S825" s="11">
        <f t="shared" si="50"/>
        <v>42055.722824074073</v>
      </c>
      <c r="T825" s="11">
        <f t="shared" si="51"/>
        <v>42085.681157407409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8314</v>
      </c>
      <c r="R826" t="s">
        <v>8330</v>
      </c>
      <c r="S826" s="11">
        <f t="shared" si="50"/>
        <v>40249.992106481484</v>
      </c>
      <c r="T826" s="11">
        <f t="shared" si="51"/>
        <v>40286.040972222225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8314</v>
      </c>
      <c r="R827" t="s">
        <v>8330</v>
      </c>
      <c r="S827" s="11">
        <f t="shared" si="50"/>
        <v>41186.056527777779</v>
      </c>
      <c r="T827" s="11">
        <f t="shared" si="51"/>
        <v>41211.056527777779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8314</v>
      </c>
      <c r="R828" t="s">
        <v>8330</v>
      </c>
      <c r="S828" s="11">
        <f t="shared" si="50"/>
        <v>40972.788541666669</v>
      </c>
      <c r="T828" s="11">
        <f t="shared" si="51"/>
        <v>40993.746874999997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8314</v>
      </c>
      <c r="R829" t="s">
        <v>8330</v>
      </c>
      <c r="S829" s="11">
        <f t="shared" si="50"/>
        <v>40927.223460648151</v>
      </c>
      <c r="T829" s="11">
        <f t="shared" si="51"/>
        <v>40953.575694444444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8314</v>
      </c>
      <c r="R830" t="s">
        <v>8330</v>
      </c>
      <c r="S830" s="11">
        <f t="shared" si="50"/>
        <v>41072.800717592596</v>
      </c>
      <c r="T830" s="11">
        <f t="shared" si="51"/>
        <v>41085.433333333334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8314</v>
      </c>
      <c r="R831" t="s">
        <v>8330</v>
      </c>
      <c r="S831" s="11">
        <f t="shared" si="50"/>
        <v>42504.551388888889</v>
      </c>
      <c r="T831" s="11">
        <f t="shared" si="51"/>
        <v>42564.551388888889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8314</v>
      </c>
      <c r="R832" t="s">
        <v>8330</v>
      </c>
      <c r="S832" s="11">
        <f t="shared" si="50"/>
        <v>41325.275752314818</v>
      </c>
      <c r="T832" s="11">
        <f t="shared" si="51"/>
        <v>41355.234085648146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8314</v>
      </c>
      <c r="R833" t="s">
        <v>8330</v>
      </c>
      <c r="S833" s="11">
        <f t="shared" si="50"/>
        <v>40996.396921296298</v>
      </c>
      <c r="T833" s="11">
        <f t="shared" si="51"/>
        <v>41026.396921296298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ref="P834:P897" si="53">E834/L834</f>
        <v>97.993896103896105</v>
      </c>
      <c r="Q834" t="s">
        <v>8314</v>
      </c>
      <c r="R834" t="s">
        <v>8330</v>
      </c>
      <c r="S834" s="11">
        <f t="shared" ref="S834:S897" si="54">(((J834/60)/60)/24)+DATE(1970,1,1)+(-6/24)</f>
        <v>40869.425173611111</v>
      </c>
      <c r="T834" s="11">
        <f t="shared" ref="T834:T897" si="55">(((I834/60)/60)/24)+DATE(1970,1,1)+(-6/24)</f>
        <v>40929.092361111114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si="53"/>
        <v>148.78048780487805</v>
      </c>
      <c r="Q835" t="s">
        <v>8314</v>
      </c>
      <c r="R835" t="s">
        <v>8330</v>
      </c>
      <c r="S835" s="11">
        <f t="shared" si="54"/>
        <v>41718.628182870372</v>
      </c>
      <c r="T835" s="11">
        <f t="shared" si="55"/>
        <v>41748.628182870372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8314</v>
      </c>
      <c r="R836" t="s">
        <v>8330</v>
      </c>
      <c r="S836" s="11">
        <f t="shared" si="54"/>
        <v>41422.572824074072</v>
      </c>
      <c r="T836" s="11">
        <f t="shared" si="55"/>
        <v>41455.915972222225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8314</v>
      </c>
      <c r="R837" t="s">
        <v>8330</v>
      </c>
      <c r="S837" s="11">
        <f t="shared" si="54"/>
        <v>41005.20784722222</v>
      </c>
      <c r="T837" s="11">
        <f t="shared" si="55"/>
        <v>41047.875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8314</v>
      </c>
      <c r="R838" t="s">
        <v>8330</v>
      </c>
      <c r="S838" s="11">
        <f t="shared" si="54"/>
        <v>41523.806921296295</v>
      </c>
      <c r="T838" s="11">
        <f t="shared" si="55"/>
        <v>41553.806921296295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8314</v>
      </c>
      <c r="R839" t="s">
        <v>8330</v>
      </c>
      <c r="S839" s="11">
        <f t="shared" si="54"/>
        <v>41730.748402777775</v>
      </c>
      <c r="T839" s="11">
        <f t="shared" si="55"/>
        <v>41760.748402777775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8314</v>
      </c>
      <c r="R840" t="s">
        <v>8330</v>
      </c>
      <c r="S840" s="11">
        <f t="shared" si="54"/>
        <v>40895.647974537038</v>
      </c>
      <c r="T840" s="11">
        <f t="shared" si="55"/>
        <v>40925.647974537038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8314</v>
      </c>
      <c r="R841" t="s">
        <v>8330</v>
      </c>
      <c r="S841" s="11">
        <f t="shared" si="54"/>
        <v>41144.513379629629</v>
      </c>
      <c r="T841" s="11">
        <f t="shared" si="55"/>
        <v>41174.513379629629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8314</v>
      </c>
      <c r="R842" t="s">
        <v>8331</v>
      </c>
      <c r="S842" s="11">
        <f t="shared" si="54"/>
        <v>42606.976701388892</v>
      </c>
      <c r="T842" s="11">
        <f t="shared" si="55"/>
        <v>42636.976701388892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8314</v>
      </c>
      <c r="R843" t="s">
        <v>8331</v>
      </c>
      <c r="S843" s="11">
        <f t="shared" si="54"/>
        <v>41923.588692129626</v>
      </c>
      <c r="T843" s="11">
        <f t="shared" si="55"/>
        <v>41953.63035879629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8314</v>
      </c>
      <c r="R844" t="s">
        <v>8331</v>
      </c>
      <c r="S844" s="11">
        <f t="shared" si="54"/>
        <v>41526.342395833337</v>
      </c>
      <c r="T844" s="11">
        <f t="shared" si="55"/>
        <v>41560.915972222225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8314</v>
      </c>
      <c r="R845" t="s">
        <v>8331</v>
      </c>
      <c r="S845" s="11">
        <f t="shared" si="54"/>
        <v>42695.007870370369</v>
      </c>
      <c r="T845" s="11">
        <f t="shared" si="55"/>
        <v>42712.083333333328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8314</v>
      </c>
      <c r="R846" t="s">
        <v>8331</v>
      </c>
      <c r="S846" s="11">
        <f t="shared" si="54"/>
        <v>41905.434629629628</v>
      </c>
      <c r="T846" s="11">
        <f t="shared" si="55"/>
        <v>41943.957638888889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8314</v>
      </c>
      <c r="R847" t="s">
        <v>8331</v>
      </c>
      <c r="S847" s="11">
        <f t="shared" si="54"/>
        <v>42577.955972222218</v>
      </c>
      <c r="T847" s="11">
        <f t="shared" si="55"/>
        <v>42617.915972222225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8314</v>
      </c>
      <c r="R848" t="s">
        <v>8331</v>
      </c>
      <c r="S848" s="11">
        <f t="shared" si="54"/>
        <v>41694.141840277778</v>
      </c>
      <c r="T848" s="11">
        <f t="shared" si="55"/>
        <v>41708.333333333336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8314</v>
      </c>
      <c r="R849" t="s">
        <v>8331</v>
      </c>
      <c r="S849" s="11">
        <f t="shared" si="54"/>
        <v>42165.54833333334</v>
      </c>
      <c r="T849" s="11">
        <f t="shared" si="55"/>
        <v>42195.54833333334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8314</v>
      </c>
      <c r="R850" t="s">
        <v>8331</v>
      </c>
      <c r="S850" s="11">
        <f t="shared" si="54"/>
        <v>42078.542048611111</v>
      </c>
      <c r="T850" s="11">
        <f t="shared" si="55"/>
        <v>42108.542048611111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8314</v>
      </c>
      <c r="R851" t="s">
        <v>8331</v>
      </c>
      <c r="S851" s="11">
        <f t="shared" si="54"/>
        <v>42050.898888888885</v>
      </c>
      <c r="T851" s="11">
        <f t="shared" si="55"/>
        <v>42078.857222222221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8314</v>
      </c>
      <c r="R852" t="s">
        <v>8331</v>
      </c>
      <c r="S852" s="11">
        <f t="shared" si="54"/>
        <v>42452.577743055561</v>
      </c>
      <c r="T852" s="11">
        <f t="shared" si="55"/>
        <v>42484.957638888889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8314</v>
      </c>
      <c r="R853" t="s">
        <v>8331</v>
      </c>
      <c r="S853" s="11">
        <f t="shared" si="54"/>
        <v>42522.630243055552</v>
      </c>
      <c r="T853" s="11">
        <f t="shared" si="55"/>
        <v>42582.572916666672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8314</v>
      </c>
      <c r="R854" t="s">
        <v>8331</v>
      </c>
      <c r="S854" s="11">
        <f t="shared" si="54"/>
        <v>42656.555497685185</v>
      </c>
      <c r="T854" s="11">
        <f t="shared" si="55"/>
        <v>42667.625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8314</v>
      </c>
      <c r="R855" t="s">
        <v>8331</v>
      </c>
      <c r="S855" s="11">
        <f t="shared" si="54"/>
        <v>42021.582280092596</v>
      </c>
      <c r="T855" s="11">
        <f t="shared" si="55"/>
        <v>42051.582280092596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8314</v>
      </c>
      <c r="R856" t="s">
        <v>8331</v>
      </c>
      <c r="S856" s="11">
        <f t="shared" si="54"/>
        <v>42701.962337962963</v>
      </c>
      <c r="T856" s="11">
        <f t="shared" si="55"/>
        <v>42731.962337962963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8314</v>
      </c>
      <c r="R857" t="s">
        <v>8331</v>
      </c>
      <c r="S857" s="11">
        <f t="shared" si="54"/>
        <v>42544.875196759262</v>
      </c>
      <c r="T857" s="11">
        <f t="shared" si="55"/>
        <v>42574.875196759262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8314</v>
      </c>
      <c r="R858" t="s">
        <v>8331</v>
      </c>
      <c r="S858" s="11">
        <f t="shared" si="54"/>
        <v>42609.061990740738</v>
      </c>
      <c r="T858" s="11">
        <f t="shared" si="55"/>
        <v>42668.541666666672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8314</v>
      </c>
      <c r="R859" t="s">
        <v>8331</v>
      </c>
      <c r="S859" s="11">
        <f t="shared" si="54"/>
        <v>42291.331377314811</v>
      </c>
      <c r="T859" s="11">
        <f t="shared" si="55"/>
        <v>42333.373043981483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8314</v>
      </c>
      <c r="R860" t="s">
        <v>8331</v>
      </c>
      <c r="S860" s="11">
        <f t="shared" si="54"/>
        <v>42079.495578703703</v>
      </c>
      <c r="T860" s="11">
        <f t="shared" si="55"/>
        <v>42109.707638888889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8314</v>
      </c>
      <c r="R861" t="s">
        <v>8331</v>
      </c>
      <c r="S861" s="11">
        <f t="shared" si="54"/>
        <v>42128.570231481484</v>
      </c>
      <c r="T861" s="11">
        <f t="shared" si="55"/>
        <v>42158.75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8314</v>
      </c>
      <c r="R862" t="s">
        <v>8332</v>
      </c>
      <c r="S862" s="11">
        <f t="shared" si="54"/>
        <v>41570.232789351852</v>
      </c>
      <c r="T862" s="11">
        <f t="shared" si="55"/>
        <v>41600.274456018517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8314</v>
      </c>
      <c r="R863" t="s">
        <v>8332</v>
      </c>
      <c r="S863" s="11">
        <f t="shared" si="54"/>
        <v>42599.715324074074</v>
      </c>
      <c r="T863" s="11">
        <f t="shared" si="55"/>
        <v>42629.715324074074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8314</v>
      </c>
      <c r="R864" t="s">
        <v>8332</v>
      </c>
      <c r="S864" s="11">
        <f t="shared" si="54"/>
        <v>41559.3049537037</v>
      </c>
      <c r="T864" s="11">
        <f t="shared" si="55"/>
        <v>41589.346620370372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8314</v>
      </c>
      <c r="R865" t="s">
        <v>8332</v>
      </c>
      <c r="S865" s="11">
        <f t="shared" si="54"/>
        <v>40920.867662037039</v>
      </c>
      <c r="T865" s="11">
        <f t="shared" si="55"/>
        <v>40950.867662037039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8314</v>
      </c>
      <c r="R866" t="s">
        <v>8332</v>
      </c>
      <c r="S866" s="11">
        <f t="shared" si="54"/>
        <v>41540.856921296298</v>
      </c>
      <c r="T866" s="11">
        <f t="shared" si="55"/>
        <v>41563.165972222225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8314</v>
      </c>
      <c r="R867" t="s">
        <v>8332</v>
      </c>
      <c r="S867" s="11">
        <f t="shared" si="54"/>
        <v>41230.52311342593</v>
      </c>
      <c r="T867" s="11">
        <f t="shared" si="55"/>
        <v>41290.52311342593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8314</v>
      </c>
      <c r="R868" t="s">
        <v>8332</v>
      </c>
      <c r="S868" s="11">
        <f t="shared" si="54"/>
        <v>42025.387939814813</v>
      </c>
      <c r="T868" s="11">
        <f t="shared" si="55"/>
        <v>42063.381944444445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8314</v>
      </c>
      <c r="R869" t="s">
        <v>8332</v>
      </c>
      <c r="S869" s="11">
        <f t="shared" si="54"/>
        <v>40087.855393518519</v>
      </c>
      <c r="T869" s="11">
        <f t="shared" si="55"/>
        <v>40147.957638888889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8314</v>
      </c>
      <c r="R870" t="s">
        <v>8332</v>
      </c>
      <c r="S870" s="11">
        <f t="shared" si="54"/>
        <v>41615.777754629627</v>
      </c>
      <c r="T870" s="11">
        <f t="shared" si="55"/>
        <v>41645.777754629627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8314</v>
      </c>
      <c r="R871" t="s">
        <v>8332</v>
      </c>
      <c r="S871" s="11">
        <f t="shared" si="54"/>
        <v>41342.595567129632</v>
      </c>
      <c r="T871" s="11">
        <f t="shared" si="55"/>
        <v>41372.553900462961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8314</v>
      </c>
      <c r="R872" t="s">
        <v>8332</v>
      </c>
      <c r="S872" s="11">
        <f t="shared" si="54"/>
        <v>41487.772256944445</v>
      </c>
      <c r="T872" s="11">
        <f t="shared" si="55"/>
        <v>41517.772256944445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8314</v>
      </c>
      <c r="R873" t="s">
        <v>8332</v>
      </c>
      <c r="S873" s="11">
        <f t="shared" si="54"/>
        <v>41577.311284722222</v>
      </c>
      <c r="T873" s="11">
        <f t="shared" si="55"/>
        <v>41607.352951388886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8314</v>
      </c>
      <c r="R874" t="s">
        <v>8332</v>
      </c>
      <c r="S874" s="11">
        <f t="shared" si="54"/>
        <v>40567.575543981482</v>
      </c>
      <c r="T874" s="11">
        <f t="shared" si="55"/>
        <v>40612.575543981482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8314</v>
      </c>
      <c r="R875" t="s">
        <v>8332</v>
      </c>
      <c r="S875" s="11">
        <f t="shared" si="54"/>
        <v>41183.917129629634</v>
      </c>
      <c r="T875" s="11">
        <f t="shared" si="55"/>
        <v>41223.958796296298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8314</v>
      </c>
      <c r="R876" t="s">
        <v>8332</v>
      </c>
      <c r="S876" s="11">
        <f t="shared" si="54"/>
        <v>41368.333726851852</v>
      </c>
      <c r="T876" s="11">
        <f t="shared" si="55"/>
        <v>41398.333726851852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8314</v>
      </c>
      <c r="R877" t="s">
        <v>8332</v>
      </c>
      <c r="S877" s="11">
        <f t="shared" si="54"/>
        <v>42248.473738425921</v>
      </c>
      <c r="T877" s="11">
        <f t="shared" si="55"/>
        <v>42268.473738425921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8314</v>
      </c>
      <c r="R878" t="s">
        <v>8332</v>
      </c>
      <c r="S878" s="11">
        <f t="shared" si="54"/>
        <v>41276.246840277774</v>
      </c>
      <c r="T878" s="11">
        <f t="shared" si="55"/>
        <v>41309.246840277774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8314</v>
      </c>
      <c r="R879" t="s">
        <v>8332</v>
      </c>
      <c r="S879" s="11">
        <f t="shared" si="54"/>
        <v>41597.538888888892</v>
      </c>
      <c r="T879" s="11">
        <f t="shared" si="55"/>
        <v>41627.538888888892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8314</v>
      </c>
      <c r="R880" t="s">
        <v>8332</v>
      </c>
      <c r="S880" s="11">
        <f t="shared" si="54"/>
        <v>40504.982916666668</v>
      </c>
      <c r="T880" s="11">
        <f t="shared" si="55"/>
        <v>40534.982916666668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8314</v>
      </c>
      <c r="R881" t="s">
        <v>8332</v>
      </c>
      <c r="S881" s="11">
        <f t="shared" si="54"/>
        <v>41037.579918981479</v>
      </c>
      <c r="T881" s="11">
        <f t="shared" si="55"/>
        <v>41058.579918981479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8314</v>
      </c>
      <c r="R882" t="s">
        <v>8333</v>
      </c>
      <c r="S882" s="11">
        <f t="shared" si="54"/>
        <v>41179.07104166667</v>
      </c>
      <c r="T882" s="11">
        <f t="shared" si="55"/>
        <v>41212.07104166667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8314</v>
      </c>
      <c r="R883" t="s">
        <v>8333</v>
      </c>
      <c r="S883" s="11">
        <f t="shared" si="54"/>
        <v>40877.00099537037</v>
      </c>
      <c r="T883" s="11">
        <f t="shared" si="55"/>
        <v>40922.00099537037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8314</v>
      </c>
      <c r="R884" t="s">
        <v>8333</v>
      </c>
      <c r="S884" s="11">
        <f t="shared" si="54"/>
        <v>40759.610532407409</v>
      </c>
      <c r="T884" s="11">
        <f t="shared" si="55"/>
        <v>40792.610532407409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8314</v>
      </c>
      <c r="R885" t="s">
        <v>8333</v>
      </c>
      <c r="S885" s="11">
        <f t="shared" si="54"/>
        <v>42371.685590277775</v>
      </c>
      <c r="T885" s="11">
        <f t="shared" si="55"/>
        <v>42431.685590277775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8314</v>
      </c>
      <c r="R886" t="s">
        <v>8333</v>
      </c>
      <c r="S886" s="11">
        <f t="shared" si="54"/>
        <v>40981.552615740737</v>
      </c>
      <c r="T886" s="11">
        <f t="shared" si="55"/>
        <v>41040.854861111111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8314</v>
      </c>
      <c r="R887" t="s">
        <v>8333</v>
      </c>
      <c r="S887" s="11">
        <f t="shared" si="54"/>
        <v>42713.691099537042</v>
      </c>
      <c r="T887" s="11">
        <f t="shared" si="55"/>
        <v>42734.691099537042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8314</v>
      </c>
      <c r="R888" t="s">
        <v>8333</v>
      </c>
      <c r="S888" s="11">
        <f t="shared" si="54"/>
        <v>42603.620520833334</v>
      </c>
      <c r="T888" s="11">
        <f t="shared" si="55"/>
        <v>42628.620520833334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8314</v>
      </c>
      <c r="R889" t="s">
        <v>8333</v>
      </c>
      <c r="S889" s="11">
        <f t="shared" si="54"/>
        <v>41026.708969907406</v>
      </c>
      <c r="T889" s="11">
        <f t="shared" si="55"/>
        <v>41056.708969907406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8314</v>
      </c>
      <c r="R890" t="s">
        <v>8333</v>
      </c>
      <c r="S890" s="11">
        <f t="shared" si="54"/>
        <v>40751.503298611111</v>
      </c>
      <c r="T890" s="11">
        <f t="shared" si="55"/>
        <v>40787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8314</v>
      </c>
      <c r="R891" t="s">
        <v>8333</v>
      </c>
      <c r="S891" s="11">
        <f t="shared" si="54"/>
        <v>41887.534062500003</v>
      </c>
      <c r="T891" s="11">
        <f t="shared" si="55"/>
        <v>41917.534062500003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8314</v>
      </c>
      <c r="R892" t="s">
        <v>8333</v>
      </c>
      <c r="S892" s="11">
        <f t="shared" si="54"/>
        <v>41569.448831018519</v>
      </c>
      <c r="T892" s="11">
        <f t="shared" si="55"/>
        <v>41599.490497685183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8314</v>
      </c>
      <c r="R893" t="s">
        <v>8333</v>
      </c>
      <c r="S893" s="11">
        <f t="shared" si="54"/>
        <v>41841.781597222223</v>
      </c>
      <c r="T893" s="11">
        <f t="shared" si="55"/>
        <v>41871.781597222223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8314</v>
      </c>
      <c r="R894" t="s">
        <v>8333</v>
      </c>
      <c r="S894" s="11">
        <f t="shared" si="54"/>
        <v>40303.95003472222</v>
      </c>
      <c r="T894" s="11">
        <f t="shared" si="55"/>
        <v>40390.916666666664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8314</v>
      </c>
      <c r="R895" t="s">
        <v>8333</v>
      </c>
      <c r="S895" s="11">
        <f t="shared" si="54"/>
        <v>42065.647719907407</v>
      </c>
      <c r="T895" s="11">
        <f t="shared" si="55"/>
        <v>42095.606053240743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8314</v>
      </c>
      <c r="R896" t="s">
        <v>8333</v>
      </c>
      <c r="S896" s="11">
        <f t="shared" si="54"/>
        <v>42496.731597222228</v>
      </c>
      <c r="T896" s="11">
        <f t="shared" si="55"/>
        <v>42526.731597222228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8314</v>
      </c>
      <c r="R897" t="s">
        <v>8333</v>
      </c>
      <c r="S897" s="11">
        <f t="shared" si="54"/>
        <v>40430.877650462964</v>
      </c>
      <c r="T897" s="11">
        <f t="shared" si="55"/>
        <v>40475.877650462964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ref="P898:P961" si="57">E898/L898</f>
        <v>44.444444444444443</v>
      </c>
      <c r="Q898" t="s">
        <v>8314</v>
      </c>
      <c r="R898" t="s">
        <v>8333</v>
      </c>
      <c r="S898" s="11">
        <f t="shared" ref="S898:S961" si="58">(((J898/60)/60)/24)+DATE(1970,1,1)+(-6/24)</f>
        <v>42218.622986111113</v>
      </c>
      <c r="T898" s="11">
        <f t="shared" ref="T898:T961" si="59">(((I898/60)/60)/24)+DATE(1970,1,1)+(-6/24)</f>
        <v>42243.916666666672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e">
        <f t="shared" si="57"/>
        <v>#DIV/0!</v>
      </c>
      <c r="Q899" t="s">
        <v>8314</v>
      </c>
      <c r="R899" t="s">
        <v>8333</v>
      </c>
      <c r="S899" s="11">
        <f t="shared" si="58"/>
        <v>41211.438750000001</v>
      </c>
      <c r="T899" s="11">
        <f t="shared" si="59"/>
        <v>41241.480416666665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8314</v>
      </c>
      <c r="R900" t="s">
        <v>8333</v>
      </c>
      <c r="S900" s="11">
        <f t="shared" si="58"/>
        <v>40878.508217592593</v>
      </c>
      <c r="T900" s="11">
        <f t="shared" si="59"/>
        <v>40923.508217592593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8314</v>
      </c>
      <c r="R901" t="s">
        <v>8333</v>
      </c>
      <c r="S901" s="11">
        <f t="shared" si="58"/>
        <v>40645.849097222221</v>
      </c>
      <c r="T901" s="11">
        <f t="shared" si="59"/>
        <v>40690.849097222221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8314</v>
      </c>
      <c r="R902" t="s">
        <v>8332</v>
      </c>
      <c r="S902" s="11">
        <f t="shared" si="58"/>
        <v>42429.59956018519</v>
      </c>
      <c r="T902" s="11">
        <f t="shared" si="59"/>
        <v>42459.557893518519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8314</v>
      </c>
      <c r="R903" t="s">
        <v>8332</v>
      </c>
      <c r="S903" s="11">
        <f t="shared" si="58"/>
        <v>40291.56150462963</v>
      </c>
      <c r="T903" s="11">
        <f t="shared" si="59"/>
        <v>40337.549305555556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8314</v>
      </c>
      <c r="R904" t="s">
        <v>8332</v>
      </c>
      <c r="S904" s="11">
        <f t="shared" si="58"/>
        <v>41829.715532407405</v>
      </c>
      <c r="T904" s="11">
        <f t="shared" si="59"/>
        <v>41881.395833333336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8314</v>
      </c>
      <c r="R905" t="s">
        <v>8332</v>
      </c>
      <c r="S905" s="11">
        <f t="shared" si="58"/>
        <v>41149.546064814815</v>
      </c>
      <c r="T905" s="11">
        <f t="shared" si="59"/>
        <v>41174.850694444445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8314</v>
      </c>
      <c r="R906" t="s">
        <v>8332</v>
      </c>
      <c r="S906" s="11">
        <f t="shared" si="58"/>
        <v>42341.830289351856</v>
      </c>
      <c r="T906" s="11">
        <f t="shared" si="59"/>
        <v>42371.830289351856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8314</v>
      </c>
      <c r="R907" t="s">
        <v>8332</v>
      </c>
      <c r="S907" s="11">
        <f t="shared" si="58"/>
        <v>40506.989884259259</v>
      </c>
      <c r="T907" s="11">
        <f t="shared" si="59"/>
        <v>40566.989884259259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8314</v>
      </c>
      <c r="R908" t="s">
        <v>8332</v>
      </c>
      <c r="S908" s="11">
        <f t="shared" si="58"/>
        <v>41680.939699074072</v>
      </c>
      <c r="T908" s="11">
        <f t="shared" si="59"/>
        <v>41710.898032407407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8314</v>
      </c>
      <c r="R909" t="s">
        <v>8332</v>
      </c>
      <c r="S909" s="11">
        <f t="shared" si="58"/>
        <v>40766.942395833335</v>
      </c>
      <c r="T909" s="11">
        <f t="shared" si="59"/>
        <v>40796.942395833335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8314</v>
      </c>
      <c r="R910" t="s">
        <v>8332</v>
      </c>
      <c r="S910" s="11">
        <f t="shared" si="58"/>
        <v>40340.551562499997</v>
      </c>
      <c r="T910" s="11">
        <f t="shared" si="59"/>
        <v>40385.957638888889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8314</v>
      </c>
      <c r="R911" t="s">
        <v>8332</v>
      </c>
      <c r="S911" s="11">
        <f t="shared" si="58"/>
        <v>41081.44027777778</v>
      </c>
      <c r="T911" s="11">
        <f t="shared" si="59"/>
        <v>41112.916666666664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8314</v>
      </c>
      <c r="R912" t="s">
        <v>8332</v>
      </c>
      <c r="S912" s="11">
        <f t="shared" si="58"/>
        <v>42737.295358796298</v>
      </c>
      <c r="T912" s="11">
        <f t="shared" si="59"/>
        <v>42797.295358796298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8314</v>
      </c>
      <c r="R913" t="s">
        <v>8332</v>
      </c>
      <c r="S913" s="11">
        <f t="shared" si="58"/>
        <v>41641.755150462966</v>
      </c>
      <c r="T913" s="11">
        <f t="shared" si="59"/>
        <v>41662.755150462966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8314</v>
      </c>
      <c r="R914" t="s">
        <v>8332</v>
      </c>
      <c r="S914" s="11">
        <f t="shared" si="58"/>
        <v>41193.859340277777</v>
      </c>
      <c r="T914" s="11">
        <f t="shared" si="59"/>
        <v>41253.901006944441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8314</v>
      </c>
      <c r="R915" t="s">
        <v>8332</v>
      </c>
      <c r="S915" s="11">
        <f t="shared" si="58"/>
        <v>41003.889108796298</v>
      </c>
      <c r="T915" s="11">
        <f t="shared" si="59"/>
        <v>41033.889108796298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8314</v>
      </c>
      <c r="R916" t="s">
        <v>8332</v>
      </c>
      <c r="S916" s="11">
        <f t="shared" si="58"/>
        <v>41116.513275462967</v>
      </c>
      <c r="T916" s="11">
        <f t="shared" si="59"/>
        <v>41146.513275462967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8314</v>
      </c>
      <c r="R917" t="s">
        <v>8332</v>
      </c>
      <c r="S917" s="11">
        <f t="shared" si="58"/>
        <v>40937.429560185185</v>
      </c>
      <c r="T917" s="11">
        <f t="shared" si="59"/>
        <v>40968.957638888889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8314</v>
      </c>
      <c r="R918" t="s">
        <v>8332</v>
      </c>
      <c r="S918" s="11">
        <f t="shared" si="58"/>
        <v>40434.603402777779</v>
      </c>
      <c r="T918" s="11">
        <f t="shared" si="59"/>
        <v>40472.958333333336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8314</v>
      </c>
      <c r="R919" t="s">
        <v>8332</v>
      </c>
      <c r="S919" s="11">
        <f t="shared" si="58"/>
        <v>41802.69363425926</v>
      </c>
      <c r="T919" s="11">
        <f t="shared" si="59"/>
        <v>41833.854166666664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8314</v>
      </c>
      <c r="R920" t="s">
        <v>8332</v>
      </c>
      <c r="S920" s="11">
        <f t="shared" si="58"/>
        <v>41944.666215277779</v>
      </c>
      <c r="T920" s="11">
        <f t="shared" si="59"/>
        <v>41974.707881944443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8314</v>
      </c>
      <c r="R921" t="s">
        <v>8332</v>
      </c>
      <c r="S921" s="11">
        <f t="shared" si="58"/>
        <v>41227.391724537039</v>
      </c>
      <c r="T921" s="11">
        <f t="shared" si="59"/>
        <v>41262.391724537039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8314</v>
      </c>
      <c r="R922" t="s">
        <v>8332</v>
      </c>
      <c r="S922" s="11">
        <f t="shared" si="58"/>
        <v>41562.42155092593</v>
      </c>
      <c r="T922" s="11">
        <f t="shared" si="59"/>
        <v>41592.463217592594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8314</v>
      </c>
      <c r="R923" t="s">
        <v>8332</v>
      </c>
      <c r="S923" s="11">
        <f t="shared" si="58"/>
        <v>40846.921018518515</v>
      </c>
      <c r="T923" s="11">
        <f t="shared" si="59"/>
        <v>40888.962685185186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8314</v>
      </c>
      <c r="R924" t="s">
        <v>8332</v>
      </c>
      <c r="S924" s="11">
        <f t="shared" si="58"/>
        <v>41878.280011574076</v>
      </c>
      <c r="T924" s="11">
        <f t="shared" si="59"/>
        <v>41913.280011574076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8314</v>
      </c>
      <c r="R925" t="s">
        <v>8332</v>
      </c>
      <c r="S925" s="11">
        <f t="shared" si="58"/>
        <v>41934.709756944445</v>
      </c>
      <c r="T925" s="11">
        <f t="shared" si="59"/>
        <v>41964.751423611116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8314</v>
      </c>
      <c r="R926" t="s">
        <v>8332</v>
      </c>
      <c r="S926" s="11">
        <f t="shared" si="58"/>
        <v>41288.692928240744</v>
      </c>
      <c r="T926" s="11">
        <f t="shared" si="59"/>
        <v>41318.692928240744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8314</v>
      </c>
      <c r="R927" t="s">
        <v>8332</v>
      </c>
      <c r="S927" s="11">
        <f t="shared" si="58"/>
        <v>41575.630914351852</v>
      </c>
      <c r="T927" s="11">
        <f t="shared" si="59"/>
        <v>41605.672581018516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8314</v>
      </c>
      <c r="R928" t="s">
        <v>8332</v>
      </c>
      <c r="S928" s="11">
        <f t="shared" si="58"/>
        <v>40337.77002314815</v>
      </c>
      <c r="T928" s="11">
        <f t="shared" si="59"/>
        <v>40367.694444444445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8314</v>
      </c>
      <c r="R929" t="s">
        <v>8332</v>
      </c>
      <c r="S929" s="11">
        <f t="shared" si="58"/>
        <v>41013.572858796295</v>
      </c>
      <c r="T929" s="11">
        <f t="shared" si="59"/>
        <v>41043.572858796295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8314</v>
      </c>
      <c r="R930" t="s">
        <v>8332</v>
      </c>
      <c r="S930" s="11">
        <f t="shared" si="58"/>
        <v>41180.61241898148</v>
      </c>
      <c r="T930" s="11">
        <f t="shared" si="59"/>
        <v>41230.75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8314</v>
      </c>
      <c r="R931" t="s">
        <v>8332</v>
      </c>
      <c r="S931" s="11">
        <f t="shared" si="58"/>
        <v>40977.988067129627</v>
      </c>
      <c r="T931" s="11">
        <f t="shared" si="59"/>
        <v>41007.946400462963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8314</v>
      </c>
      <c r="R932" t="s">
        <v>8332</v>
      </c>
      <c r="S932" s="11">
        <f t="shared" si="58"/>
        <v>40312.665578703702</v>
      </c>
      <c r="T932" s="11">
        <f t="shared" si="59"/>
        <v>40354.647222222222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8314</v>
      </c>
      <c r="R933" t="s">
        <v>8332</v>
      </c>
      <c r="S933" s="11">
        <f t="shared" si="58"/>
        <v>41680.109976851854</v>
      </c>
      <c r="T933" s="11">
        <f t="shared" si="59"/>
        <v>41714.666666666664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8314</v>
      </c>
      <c r="R934" t="s">
        <v>8332</v>
      </c>
      <c r="S934" s="11">
        <f t="shared" si="58"/>
        <v>41310.719270833331</v>
      </c>
      <c r="T934" s="11">
        <f t="shared" si="59"/>
        <v>41355.677604166667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8314</v>
      </c>
      <c r="R935" t="s">
        <v>8332</v>
      </c>
      <c r="S935" s="11">
        <f t="shared" si="58"/>
        <v>41710.919085648151</v>
      </c>
      <c r="T935" s="11">
        <f t="shared" si="59"/>
        <v>41770.919085648151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8314</v>
      </c>
      <c r="R936" t="s">
        <v>8332</v>
      </c>
      <c r="S936" s="11">
        <f t="shared" si="58"/>
        <v>41733.487083333333</v>
      </c>
      <c r="T936" s="11">
        <f t="shared" si="59"/>
        <v>41763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8314</v>
      </c>
      <c r="R937" t="s">
        <v>8332</v>
      </c>
      <c r="S937" s="11">
        <f t="shared" si="58"/>
        <v>42368.083668981482</v>
      </c>
      <c r="T937" s="11">
        <f t="shared" si="59"/>
        <v>42398.083668981482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8314</v>
      </c>
      <c r="R938" t="s">
        <v>8332</v>
      </c>
      <c r="S938" s="11">
        <f t="shared" si="58"/>
        <v>40882.774178240739</v>
      </c>
      <c r="T938" s="11">
        <f t="shared" si="59"/>
        <v>40926.583333333336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8314</v>
      </c>
      <c r="R939" t="s">
        <v>8332</v>
      </c>
      <c r="S939" s="11">
        <f t="shared" si="58"/>
        <v>41551.548113425924</v>
      </c>
      <c r="T939" s="11">
        <f t="shared" si="59"/>
        <v>41581.589780092596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8314</v>
      </c>
      <c r="R940" t="s">
        <v>8332</v>
      </c>
      <c r="S940" s="11">
        <f t="shared" si="58"/>
        <v>41124.229722222226</v>
      </c>
      <c r="T940" s="11">
        <f t="shared" si="59"/>
        <v>41154.229722222226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8314</v>
      </c>
      <c r="R941" t="s">
        <v>8332</v>
      </c>
      <c r="S941" s="11">
        <f t="shared" si="58"/>
        <v>41416.513171296298</v>
      </c>
      <c r="T941" s="11">
        <f t="shared" si="59"/>
        <v>41455.581944444442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8312</v>
      </c>
      <c r="R942" t="s">
        <v>8327</v>
      </c>
      <c r="S942" s="11">
        <f t="shared" si="58"/>
        <v>42181.758402777778</v>
      </c>
      <c r="T942" s="11">
        <f t="shared" si="59"/>
        <v>42226.758402777778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8312</v>
      </c>
      <c r="R943" t="s">
        <v>8327</v>
      </c>
      <c r="S943" s="11">
        <f t="shared" si="58"/>
        <v>42745.846585648149</v>
      </c>
      <c r="T943" s="11">
        <f t="shared" si="59"/>
        <v>42775.846585648149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8312</v>
      </c>
      <c r="R944" t="s">
        <v>8327</v>
      </c>
      <c r="S944" s="11">
        <f t="shared" si="58"/>
        <v>42382.593287037031</v>
      </c>
      <c r="T944" s="11">
        <f t="shared" si="59"/>
        <v>42418.593287037031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8312</v>
      </c>
      <c r="R945" t="s">
        <v>8327</v>
      </c>
      <c r="S945" s="11">
        <f t="shared" si="58"/>
        <v>42673.41788194445</v>
      </c>
      <c r="T945" s="11">
        <f t="shared" si="59"/>
        <v>42703.459548611107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8312</v>
      </c>
      <c r="R946" t="s">
        <v>8327</v>
      </c>
      <c r="S946" s="11">
        <f t="shared" si="58"/>
        <v>42444.333912037036</v>
      </c>
      <c r="T946" s="11">
        <f t="shared" si="59"/>
        <v>42478.333333333328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8312</v>
      </c>
      <c r="R947" t="s">
        <v>8327</v>
      </c>
      <c r="S947" s="11">
        <f t="shared" si="58"/>
        <v>42732.622986111113</v>
      </c>
      <c r="T947" s="11">
        <f t="shared" si="59"/>
        <v>42784.749305555553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8312</v>
      </c>
      <c r="R948" t="s">
        <v>8327</v>
      </c>
      <c r="S948" s="11">
        <f t="shared" si="58"/>
        <v>42592.500555555554</v>
      </c>
      <c r="T948" s="11">
        <f t="shared" si="59"/>
        <v>42622.500555555554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8312</v>
      </c>
      <c r="R949" t="s">
        <v>8327</v>
      </c>
      <c r="S949" s="11">
        <f t="shared" si="58"/>
        <v>42491.531319444446</v>
      </c>
      <c r="T949" s="11">
        <f t="shared" si="59"/>
        <v>42551.531319444446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8312</v>
      </c>
      <c r="R950" t="s">
        <v>8327</v>
      </c>
      <c r="S950" s="11">
        <f t="shared" si="58"/>
        <v>42411.578287037039</v>
      </c>
      <c r="T950" s="11">
        <f t="shared" si="59"/>
        <v>42441.578287037039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8312</v>
      </c>
      <c r="R951" t="s">
        <v>8327</v>
      </c>
      <c r="S951" s="11">
        <f t="shared" si="58"/>
        <v>42360.793703703705</v>
      </c>
      <c r="T951" s="11">
        <f t="shared" si="59"/>
        <v>42420.793703703705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8312</v>
      </c>
      <c r="R952" t="s">
        <v>8327</v>
      </c>
      <c r="S952" s="11">
        <f t="shared" si="58"/>
        <v>42356.500706018516</v>
      </c>
      <c r="T952" s="11">
        <f t="shared" si="59"/>
        <v>42386.500706018516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8312</v>
      </c>
      <c r="R953" t="s">
        <v>8327</v>
      </c>
      <c r="S953" s="11">
        <f t="shared" si="58"/>
        <v>42480.403611111105</v>
      </c>
      <c r="T953" s="11">
        <f t="shared" si="59"/>
        <v>42525.403611111105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8312</v>
      </c>
      <c r="R954" t="s">
        <v>8327</v>
      </c>
      <c r="S954" s="11">
        <f t="shared" si="58"/>
        <v>42662.363564814819</v>
      </c>
      <c r="T954" s="11">
        <f t="shared" si="59"/>
        <v>42692.405231481483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8312</v>
      </c>
      <c r="R955" t="s">
        <v>8327</v>
      </c>
      <c r="S955" s="11">
        <f t="shared" si="58"/>
        <v>41998.914340277777</v>
      </c>
      <c r="T955" s="11">
        <f t="shared" si="59"/>
        <v>42028.914340277777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8312</v>
      </c>
      <c r="R956" t="s">
        <v>8327</v>
      </c>
      <c r="S956" s="11">
        <f t="shared" si="58"/>
        <v>42194.583784722221</v>
      </c>
      <c r="T956" s="11">
        <f t="shared" si="59"/>
        <v>42236.583784722221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8312</v>
      </c>
      <c r="R957" t="s">
        <v>8327</v>
      </c>
      <c r="S957" s="11">
        <f t="shared" si="58"/>
        <v>42586.045138888891</v>
      </c>
      <c r="T957" s="11">
        <f t="shared" si="59"/>
        <v>42626.045138888891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8312</v>
      </c>
      <c r="R958" t="s">
        <v>8327</v>
      </c>
      <c r="S958" s="11">
        <f t="shared" si="58"/>
        <v>42060.663877314815</v>
      </c>
      <c r="T958" s="11">
        <f t="shared" si="59"/>
        <v>42120.622210648144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8312</v>
      </c>
      <c r="R959" t="s">
        <v>8327</v>
      </c>
      <c r="S959" s="11">
        <f t="shared" si="58"/>
        <v>42660.302465277782</v>
      </c>
      <c r="T959" s="11">
        <f t="shared" si="59"/>
        <v>42691.344131944439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8312</v>
      </c>
      <c r="R960" t="s">
        <v>8327</v>
      </c>
      <c r="S960" s="11">
        <f t="shared" si="58"/>
        <v>42082.552812499998</v>
      </c>
      <c r="T960" s="11">
        <f t="shared" si="59"/>
        <v>42103.957638888889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8312</v>
      </c>
      <c r="R961" t="s">
        <v>8327</v>
      </c>
      <c r="S961" s="11">
        <f t="shared" si="58"/>
        <v>41992.924363425926</v>
      </c>
      <c r="T961" s="11">
        <f t="shared" si="59"/>
        <v>42022.924363425926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ref="P962:P1025" si="61">E962/L962</f>
        <v>136.46276595744681</v>
      </c>
      <c r="Q962" t="s">
        <v>8312</v>
      </c>
      <c r="R962" t="s">
        <v>8327</v>
      </c>
      <c r="S962" s="11">
        <f t="shared" ref="S962:S1025" si="62">(((J962/60)/60)/24)+DATE(1970,1,1)+(-6/24)</f>
        <v>42766.376793981486</v>
      </c>
      <c r="T962" s="11">
        <f t="shared" ref="T962:T1025" si="63">(((I962/60)/60)/24)+DATE(1970,1,1)+(-6/24)</f>
        <v>42808.335127314815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si="61"/>
        <v>364.35454545454547</v>
      </c>
      <c r="Q963" t="s">
        <v>8312</v>
      </c>
      <c r="R963" t="s">
        <v>8327</v>
      </c>
      <c r="S963" s="11">
        <f t="shared" si="62"/>
        <v>42740.443692129629</v>
      </c>
      <c r="T963" s="11">
        <f t="shared" si="63"/>
        <v>42786.541666666672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8312</v>
      </c>
      <c r="R964" t="s">
        <v>8327</v>
      </c>
      <c r="S964" s="11">
        <f t="shared" si="62"/>
        <v>42373.462418981479</v>
      </c>
      <c r="T964" s="11">
        <f t="shared" si="63"/>
        <v>42411.462418981479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8312</v>
      </c>
      <c r="R965" t="s">
        <v>8327</v>
      </c>
      <c r="S965" s="11">
        <f t="shared" si="62"/>
        <v>42625.385636574079</v>
      </c>
      <c r="T965" s="11">
        <f t="shared" si="63"/>
        <v>42660.385636574079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8312</v>
      </c>
      <c r="R966" t="s">
        <v>8327</v>
      </c>
      <c r="S966" s="11">
        <f t="shared" si="62"/>
        <v>42208.378692129627</v>
      </c>
      <c r="T966" s="11">
        <f t="shared" si="63"/>
        <v>42248.378692129627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8312</v>
      </c>
      <c r="R967" t="s">
        <v>8327</v>
      </c>
      <c r="S967" s="11">
        <f t="shared" si="62"/>
        <v>42636.766736111109</v>
      </c>
      <c r="T967" s="11">
        <f t="shared" si="63"/>
        <v>42668.915972222225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8312</v>
      </c>
      <c r="R968" t="s">
        <v>8327</v>
      </c>
      <c r="S968" s="11">
        <f t="shared" si="62"/>
        <v>42619.385787037041</v>
      </c>
      <c r="T968" s="11">
        <f t="shared" si="63"/>
        <v>42649.385787037041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8312</v>
      </c>
      <c r="R969" t="s">
        <v>8327</v>
      </c>
      <c r="S969" s="11">
        <f t="shared" si="62"/>
        <v>42422.004328703704</v>
      </c>
      <c r="T969" s="11">
        <f t="shared" si="63"/>
        <v>42481.96266203704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8312</v>
      </c>
      <c r="R970" t="s">
        <v>8327</v>
      </c>
      <c r="S970" s="11">
        <f t="shared" si="62"/>
        <v>41836.597615740742</v>
      </c>
      <c r="T970" s="11">
        <f t="shared" si="63"/>
        <v>41866.597615740742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8312</v>
      </c>
      <c r="R971" t="s">
        <v>8327</v>
      </c>
      <c r="S971" s="11">
        <f t="shared" si="62"/>
        <v>42742.05332175926</v>
      </c>
      <c r="T971" s="11">
        <f t="shared" si="63"/>
        <v>42775.05332175926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8312</v>
      </c>
      <c r="R972" t="s">
        <v>8327</v>
      </c>
      <c r="S972" s="11">
        <f t="shared" si="62"/>
        <v>42720.970520833333</v>
      </c>
      <c r="T972" s="11">
        <f t="shared" si="63"/>
        <v>42757.957638888889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8312</v>
      </c>
      <c r="R973" t="s">
        <v>8327</v>
      </c>
      <c r="S973" s="11">
        <f t="shared" si="62"/>
        <v>42111.459027777775</v>
      </c>
      <c r="T973" s="11">
        <f t="shared" si="63"/>
        <v>42156.459027777775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8312</v>
      </c>
      <c r="R974" t="s">
        <v>8327</v>
      </c>
      <c r="S974" s="11">
        <f t="shared" si="62"/>
        <v>41856.615717592591</v>
      </c>
      <c r="T974" s="11">
        <f t="shared" si="63"/>
        <v>41886.040972222225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8312</v>
      </c>
      <c r="R975" t="s">
        <v>8327</v>
      </c>
      <c r="S975" s="11">
        <f t="shared" si="62"/>
        <v>42256.764965277776</v>
      </c>
      <c r="T975" s="11">
        <f t="shared" si="63"/>
        <v>42316.806631944448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8312</v>
      </c>
      <c r="R976" t="s">
        <v>8327</v>
      </c>
      <c r="S976" s="11">
        <f t="shared" si="62"/>
        <v>42424.499490740738</v>
      </c>
      <c r="T976" s="11">
        <f t="shared" si="63"/>
        <v>42454.457824074074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8312</v>
      </c>
      <c r="R977" t="s">
        <v>8327</v>
      </c>
      <c r="S977" s="11">
        <f t="shared" si="62"/>
        <v>42489.446585648147</v>
      </c>
      <c r="T977" s="11">
        <f t="shared" si="63"/>
        <v>42549.446585648147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8312</v>
      </c>
      <c r="R978" t="s">
        <v>8327</v>
      </c>
      <c r="S978" s="11">
        <f t="shared" si="62"/>
        <v>42184.808993055558</v>
      </c>
      <c r="T978" s="11">
        <f t="shared" si="63"/>
        <v>42229.808993055558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8312</v>
      </c>
      <c r="R979" t="s">
        <v>8327</v>
      </c>
      <c r="S979" s="11">
        <f t="shared" si="62"/>
        <v>42391.692094907412</v>
      </c>
      <c r="T979" s="11">
        <f t="shared" si="63"/>
        <v>42421.692094907412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8312</v>
      </c>
      <c r="R980" t="s">
        <v>8327</v>
      </c>
      <c r="S980" s="11">
        <f t="shared" si="62"/>
        <v>42395.059039351851</v>
      </c>
      <c r="T980" s="11">
        <f t="shared" si="63"/>
        <v>42425.059039351851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8312</v>
      </c>
      <c r="R981" t="s">
        <v>8327</v>
      </c>
      <c r="S981" s="11">
        <f t="shared" si="62"/>
        <v>42506.166990740734</v>
      </c>
      <c r="T981" s="11">
        <f t="shared" si="63"/>
        <v>42541.540972222225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8312</v>
      </c>
      <c r="R982" t="s">
        <v>8327</v>
      </c>
      <c r="S982" s="11">
        <f t="shared" si="62"/>
        <v>41928.654189814813</v>
      </c>
      <c r="T982" s="11">
        <f t="shared" si="63"/>
        <v>41973.695856481485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8312</v>
      </c>
      <c r="R983" t="s">
        <v>8327</v>
      </c>
      <c r="S983" s="11">
        <f t="shared" si="62"/>
        <v>41830.697013888886</v>
      </c>
      <c r="T983" s="11">
        <f t="shared" si="63"/>
        <v>41860.697013888886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8312</v>
      </c>
      <c r="R984" t="s">
        <v>8327</v>
      </c>
      <c r="S984" s="11">
        <f t="shared" si="62"/>
        <v>42615.503310185188</v>
      </c>
      <c r="T984" s="11">
        <f t="shared" si="63"/>
        <v>42645.503310185188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8312</v>
      </c>
      <c r="R985" t="s">
        <v>8327</v>
      </c>
      <c r="S985" s="11">
        <f t="shared" si="62"/>
        <v>42574.417650462965</v>
      </c>
      <c r="T985" s="11">
        <f t="shared" si="63"/>
        <v>42605.620833333334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8312</v>
      </c>
      <c r="R986" t="s">
        <v>8327</v>
      </c>
      <c r="S986" s="11">
        <f t="shared" si="62"/>
        <v>42060.86583333333</v>
      </c>
      <c r="T986" s="11">
        <f t="shared" si="63"/>
        <v>42090.824166666673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8312</v>
      </c>
      <c r="R987" t="s">
        <v>8327</v>
      </c>
      <c r="S987" s="11">
        <f t="shared" si="62"/>
        <v>42339.717708333337</v>
      </c>
      <c r="T987" s="11">
        <f t="shared" si="63"/>
        <v>42369.708333333328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8312</v>
      </c>
      <c r="R988" t="s">
        <v>8327</v>
      </c>
      <c r="S988" s="11">
        <f t="shared" si="62"/>
        <v>42324.517361111109</v>
      </c>
      <c r="T988" s="11">
        <f t="shared" si="63"/>
        <v>42378.75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8312</v>
      </c>
      <c r="R989" t="s">
        <v>8327</v>
      </c>
      <c r="S989" s="11">
        <f t="shared" si="62"/>
        <v>41773.044560185182</v>
      </c>
      <c r="T989" s="11">
        <f t="shared" si="63"/>
        <v>41813.044560185182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8312</v>
      </c>
      <c r="R990" t="s">
        <v>8327</v>
      </c>
      <c r="S990" s="11">
        <f t="shared" si="62"/>
        <v>42614.106770833328</v>
      </c>
      <c r="T990" s="11">
        <f t="shared" si="63"/>
        <v>42644.106770833328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8312</v>
      </c>
      <c r="R991" t="s">
        <v>8327</v>
      </c>
      <c r="S991" s="11">
        <f t="shared" si="62"/>
        <v>42611.683969907404</v>
      </c>
      <c r="T991" s="11">
        <f t="shared" si="63"/>
        <v>42641.683969907404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8312</v>
      </c>
      <c r="R992" t="s">
        <v>8327</v>
      </c>
      <c r="S992" s="11">
        <f t="shared" si="62"/>
        <v>41855.534305555557</v>
      </c>
      <c r="T992" s="11">
        <f t="shared" si="63"/>
        <v>41885.534305555557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8312</v>
      </c>
      <c r="R993" t="s">
        <v>8327</v>
      </c>
      <c r="S993" s="11">
        <f t="shared" si="62"/>
        <v>42538.50680555556</v>
      </c>
      <c r="T993" s="11">
        <f t="shared" si="63"/>
        <v>42563.535416666666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8312</v>
      </c>
      <c r="R994" t="s">
        <v>8327</v>
      </c>
      <c r="S994" s="11">
        <f t="shared" si="62"/>
        <v>42437.674988425926</v>
      </c>
      <c r="T994" s="11">
        <f t="shared" si="63"/>
        <v>42497.633321759262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8312</v>
      </c>
      <c r="R995" t="s">
        <v>8327</v>
      </c>
      <c r="S995" s="11">
        <f t="shared" si="62"/>
        <v>42652.714907407411</v>
      </c>
      <c r="T995" s="11">
        <f t="shared" si="63"/>
        <v>42685.958333333328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8312</v>
      </c>
      <c r="R996" t="s">
        <v>8327</v>
      </c>
      <c r="S996" s="11">
        <f t="shared" si="62"/>
        <v>41921.013078703705</v>
      </c>
      <c r="T996" s="11">
        <f t="shared" si="63"/>
        <v>41973.707638888889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8312</v>
      </c>
      <c r="R997" t="s">
        <v>8327</v>
      </c>
      <c r="S997" s="11">
        <f t="shared" si="62"/>
        <v>41947.690740740742</v>
      </c>
      <c r="T997" s="11">
        <f t="shared" si="63"/>
        <v>41972.416666666672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8312</v>
      </c>
      <c r="R998" t="s">
        <v>8327</v>
      </c>
      <c r="S998" s="11">
        <f t="shared" si="62"/>
        <v>41817.616435185184</v>
      </c>
      <c r="T998" s="11">
        <f t="shared" si="63"/>
        <v>41847.393750000003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8312</v>
      </c>
      <c r="R999" t="s">
        <v>8327</v>
      </c>
      <c r="S999" s="11">
        <f t="shared" si="62"/>
        <v>41940.85297453704</v>
      </c>
      <c r="T999" s="11">
        <f t="shared" si="63"/>
        <v>41970.894641203704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8312</v>
      </c>
      <c r="R1000" t="s">
        <v>8327</v>
      </c>
      <c r="S1000" s="11">
        <f t="shared" si="62"/>
        <v>42281.918993055559</v>
      </c>
      <c r="T1000" s="11">
        <f t="shared" si="63"/>
        <v>42326.960659722223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8312</v>
      </c>
      <c r="R1001" t="s">
        <v>8327</v>
      </c>
      <c r="S1001" s="11">
        <f t="shared" si="62"/>
        <v>41926.04965277778</v>
      </c>
      <c r="T1001" s="11">
        <f t="shared" si="63"/>
        <v>41956.084722222222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8312</v>
      </c>
      <c r="R1002" t="s">
        <v>8327</v>
      </c>
      <c r="S1002" s="11">
        <f t="shared" si="62"/>
        <v>42748.809722222228</v>
      </c>
      <c r="T1002" s="11">
        <f t="shared" si="63"/>
        <v>42808.768055555556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8312</v>
      </c>
      <c r="R1003" t="s">
        <v>8327</v>
      </c>
      <c r="S1003" s="11">
        <f t="shared" si="62"/>
        <v>42720.470057870371</v>
      </c>
      <c r="T1003" s="11">
        <f t="shared" si="63"/>
        <v>42765.470057870371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8312</v>
      </c>
      <c r="R1004" t="s">
        <v>8327</v>
      </c>
      <c r="S1004" s="11">
        <f t="shared" si="62"/>
        <v>42325.434189814812</v>
      </c>
      <c r="T1004" s="11">
        <f t="shared" si="63"/>
        <v>42354.999305555553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8312</v>
      </c>
      <c r="R1005" t="s">
        <v>8327</v>
      </c>
      <c r="S1005" s="11">
        <f t="shared" si="62"/>
        <v>42780.459039351852</v>
      </c>
      <c r="T1005" s="11">
        <f t="shared" si="63"/>
        <v>42810.417372685188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8312</v>
      </c>
      <c r="R1006" t="s">
        <v>8327</v>
      </c>
      <c r="S1006" s="11">
        <f t="shared" si="62"/>
        <v>42388.458645833336</v>
      </c>
      <c r="T1006" s="11">
        <f t="shared" si="63"/>
        <v>42418.458645833336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8312</v>
      </c>
      <c r="R1007" t="s">
        <v>8327</v>
      </c>
      <c r="S1007" s="11">
        <f t="shared" si="62"/>
        <v>42276.374803240738</v>
      </c>
      <c r="T1007" s="11">
        <f t="shared" si="63"/>
        <v>42307.374803240738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8312</v>
      </c>
      <c r="R1008" t="s">
        <v>8327</v>
      </c>
      <c r="S1008" s="11">
        <f t="shared" si="62"/>
        <v>41976.790185185186</v>
      </c>
      <c r="T1008" s="11">
        <f t="shared" si="63"/>
        <v>41985.049305555556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8312</v>
      </c>
      <c r="R1009" t="s">
        <v>8327</v>
      </c>
      <c r="S1009" s="11">
        <f t="shared" si="62"/>
        <v>42676.333599537036</v>
      </c>
      <c r="T1009" s="11">
        <f t="shared" si="63"/>
        <v>42718.3752662037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8312</v>
      </c>
      <c r="R1010" t="s">
        <v>8327</v>
      </c>
      <c r="S1010" s="11">
        <f t="shared" si="62"/>
        <v>42702.559201388889</v>
      </c>
      <c r="T1010" s="11">
        <f t="shared" si="63"/>
        <v>42732.559201388889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8312</v>
      </c>
      <c r="R1011" t="s">
        <v>8327</v>
      </c>
      <c r="S1011" s="11">
        <f t="shared" si="62"/>
        <v>42510.354699074072</v>
      </c>
      <c r="T1011" s="11">
        <f t="shared" si="63"/>
        <v>42540.354699074072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8312</v>
      </c>
      <c r="R1012" t="s">
        <v>8327</v>
      </c>
      <c r="S1012" s="11">
        <f t="shared" si="62"/>
        <v>42561.579421296294</v>
      </c>
      <c r="T1012" s="11">
        <f t="shared" si="63"/>
        <v>42617.874305555553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8312</v>
      </c>
      <c r="R1013" t="s">
        <v>8327</v>
      </c>
      <c r="S1013" s="11">
        <f t="shared" si="62"/>
        <v>41946.648090277777</v>
      </c>
      <c r="T1013" s="11">
        <f t="shared" si="63"/>
        <v>41991.648090277777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8312</v>
      </c>
      <c r="R1014" t="s">
        <v>8327</v>
      </c>
      <c r="S1014" s="11">
        <f t="shared" si="62"/>
        <v>42714.190416666665</v>
      </c>
      <c r="T1014" s="11">
        <f t="shared" si="63"/>
        <v>42759.190416666665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8312</v>
      </c>
      <c r="R1015" t="s">
        <v>8327</v>
      </c>
      <c r="S1015" s="11">
        <f t="shared" si="62"/>
        <v>42339.583981481483</v>
      </c>
      <c r="T1015" s="11">
        <f t="shared" si="63"/>
        <v>42367.583333333328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8312</v>
      </c>
      <c r="R1016" t="s">
        <v>8327</v>
      </c>
      <c r="S1016" s="11">
        <f t="shared" si="62"/>
        <v>41954.752488425926</v>
      </c>
      <c r="T1016" s="11">
        <f t="shared" si="63"/>
        <v>42004.752488425926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8312</v>
      </c>
      <c r="R1017" t="s">
        <v>8327</v>
      </c>
      <c r="S1017" s="11">
        <f t="shared" si="62"/>
        <v>42303.628414351857</v>
      </c>
      <c r="T1017" s="11">
        <f t="shared" si="63"/>
        <v>42333.670081018514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8312</v>
      </c>
      <c r="R1018" t="s">
        <v>8327</v>
      </c>
      <c r="S1018" s="11">
        <f t="shared" si="62"/>
        <v>42421.857129629629</v>
      </c>
      <c r="T1018" s="11">
        <f t="shared" si="63"/>
        <v>42466.815462962957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8312</v>
      </c>
      <c r="R1019" t="s">
        <v>8327</v>
      </c>
      <c r="S1019" s="11">
        <f t="shared" si="62"/>
        <v>42289.425173611111</v>
      </c>
      <c r="T1019" s="11">
        <f t="shared" si="63"/>
        <v>42329.466840277775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8312</v>
      </c>
      <c r="R1020" t="s">
        <v>8327</v>
      </c>
      <c r="S1020" s="11">
        <f t="shared" si="62"/>
        <v>42535.242280092592</v>
      </c>
      <c r="T1020" s="11">
        <f t="shared" si="63"/>
        <v>42565.242280092592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8312</v>
      </c>
      <c r="R1021" t="s">
        <v>8327</v>
      </c>
      <c r="S1021" s="11">
        <f t="shared" si="62"/>
        <v>42009.723946759259</v>
      </c>
      <c r="T1021" s="11">
        <f t="shared" si="63"/>
        <v>42039.723946759259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8314</v>
      </c>
      <c r="R1022" t="s">
        <v>8334</v>
      </c>
      <c r="S1022" s="11">
        <f t="shared" si="62"/>
        <v>42126.819548611107</v>
      </c>
      <c r="T1022" s="11">
        <f t="shared" si="63"/>
        <v>42156.782638888893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8314</v>
      </c>
      <c r="R1023" t="s">
        <v>8334</v>
      </c>
      <c r="S1023" s="11">
        <f t="shared" si="62"/>
        <v>42271.001979166671</v>
      </c>
      <c r="T1023" s="11">
        <f t="shared" si="63"/>
        <v>42293.916666666672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8314</v>
      </c>
      <c r="R1024" t="s">
        <v>8334</v>
      </c>
      <c r="S1024" s="11">
        <f t="shared" si="62"/>
        <v>42111.396724537044</v>
      </c>
      <c r="T1024" s="11">
        <f t="shared" si="63"/>
        <v>42141.396724537044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8314</v>
      </c>
      <c r="R1025" t="s">
        <v>8334</v>
      </c>
      <c r="S1025" s="11">
        <f t="shared" si="62"/>
        <v>42145.669687500005</v>
      </c>
      <c r="T1025" s="11">
        <f t="shared" si="63"/>
        <v>42175.669687500005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ref="P1026:P1089" si="65">E1026/L1026</f>
        <v>388.9762295081967</v>
      </c>
      <c r="Q1026" t="s">
        <v>8314</v>
      </c>
      <c r="R1026" t="s">
        <v>8334</v>
      </c>
      <c r="S1026" s="11">
        <f t="shared" ref="S1026:S1089" si="66">(((J1026/60)/60)/24)+DATE(1970,1,1)+(-6/24)</f>
        <v>42370.330590277779</v>
      </c>
      <c r="T1026" s="11">
        <f t="shared" ref="T1026:T1089" si="67">(((I1026/60)/60)/24)+DATE(1970,1,1)+(-6/24)</f>
        <v>42400.330590277779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si="65"/>
        <v>71.848571428571432</v>
      </c>
      <c r="Q1027" t="s">
        <v>8314</v>
      </c>
      <c r="R1027" t="s">
        <v>8334</v>
      </c>
      <c r="S1027" s="11">
        <f t="shared" si="66"/>
        <v>42049.583761574075</v>
      </c>
      <c r="T1027" s="11">
        <f t="shared" si="67"/>
        <v>42079.542094907403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8314</v>
      </c>
      <c r="R1028" t="s">
        <v>8334</v>
      </c>
      <c r="S1028" s="11">
        <f t="shared" si="66"/>
        <v>42426.157592592594</v>
      </c>
      <c r="T1028" s="11">
        <f t="shared" si="67"/>
        <v>42460.115925925929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8314</v>
      </c>
      <c r="R1029" t="s">
        <v>8334</v>
      </c>
      <c r="S1029" s="11">
        <f t="shared" si="66"/>
        <v>41904.784108796295</v>
      </c>
      <c r="T1029" s="11">
        <f t="shared" si="67"/>
        <v>41934.784108796295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8314</v>
      </c>
      <c r="R1030" t="s">
        <v>8334</v>
      </c>
      <c r="S1030" s="11">
        <f t="shared" si="66"/>
        <v>42755.377372685187</v>
      </c>
      <c r="T1030" s="11">
        <f t="shared" si="67"/>
        <v>42800.583333333328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8314</v>
      </c>
      <c r="R1031" t="s">
        <v>8334</v>
      </c>
      <c r="S1031" s="11">
        <f t="shared" si="66"/>
        <v>42044.461886574078</v>
      </c>
      <c r="T1031" s="11">
        <f t="shared" si="67"/>
        <v>42098.665972222225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8314</v>
      </c>
      <c r="R1032" t="s">
        <v>8334</v>
      </c>
      <c r="S1032" s="11">
        <f t="shared" si="66"/>
        <v>42611.233206018514</v>
      </c>
      <c r="T1032" s="11">
        <f t="shared" si="67"/>
        <v>42625.233206018514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8314</v>
      </c>
      <c r="R1033" t="s">
        <v>8334</v>
      </c>
      <c r="S1033" s="11">
        <f t="shared" si="66"/>
        <v>42324.514004629629</v>
      </c>
      <c r="T1033" s="11">
        <f t="shared" si="67"/>
        <v>42354.514004629629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8314</v>
      </c>
      <c r="R1034" t="s">
        <v>8334</v>
      </c>
      <c r="S1034" s="11">
        <f t="shared" si="66"/>
        <v>42514.416956018518</v>
      </c>
      <c r="T1034" s="11">
        <f t="shared" si="67"/>
        <v>42544.416956018518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8314</v>
      </c>
      <c r="R1035" t="s">
        <v>8334</v>
      </c>
      <c r="S1035" s="11">
        <f t="shared" si="66"/>
        <v>42688.482407407413</v>
      </c>
      <c r="T1035" s="11">
        <f t="shared" si="67"/>
        <v>42716.482407407413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8314</v>
      </c>
      <c r="R1036" t="s">
        <v>8334</v>
      </c>
      <c r="S1036" s="11">
        <f t="shared" si="66"/>
        <v>42554.916712962964</v>
      </c>
      <c r="T1036" s="11">
        <f t="shared" si="67"/>
        <v>42586.915972222225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8314</v>
      </c>
      <c r="R1037" t="s">
        <v>8334</v>
      </c>
      <c r="S1037" s="11">
        <f t="shared" si="66"/>
        <v>42016.391435185185</v>
      </c>
      <c r="T1037" s="11">
        <f t="shared" si="67"/>
        <v>42046.391435185185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8314</v>
      </c>
      <c r="R1038" t="s">
        <v>8334</v>
      </c>
      <c r="S1038" s="11">
        <f t="shared" si="66"/>
        <v>41249.198958333334</v>
      </c>
      <c r="T1038" s="11">
        <f t="shared" si="67"/>
        <v>41281.083333333336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8314</v>
      </c>
      <c r="R1039" t="s">
        <v>8334</v>
      </c>
      <c r="S1039" s="11">
        <f t="shared" si="66"/>
        <v>42119.572476851856</v>
      </c>
      <c r="T1039" s="11">
        <f t="shared" si="67"/>
        <v>42141.958333333328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8314</v>
      </c>
      <c r="R1040" t="s">
        <v>8334</v>
      </c>
      <c r="S1040" s="11">
        <f t="shared" si="66"/>
        <v>42417.981747685189</v>
      </c>
      <c r="T1040" s="11">
        <f t="shared" si="67"/>
        <v>42447.940081018518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8314</v>
      </c>
      <c r="R1041" t="s">
        <v>8334</v>
      </c>
      <c r="S1041" s="11">
        <f t="shared" si="66"/>
        <v>42691.859328703707</v>
      </c>
      <c r="T1041" s="11">
        <f t="shared" si="67"/>
        <v>42717.082638888889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8315</v>
      </c>
      <c r="R1042" t="s">
        <v>8335</v>
      </c>
      <c r="S1042" s="11">
        <f t="shared" si="66"/>
        <v>42579.458437499998</v>
      </c>
      <c r="T1042" s="11">
        <f t="shared" si="67"/>
        <v>42609.458437499998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8315</v>
      </c>
      <c r="R1043" t="s">
        <v>8335</v>
      </c>
      <c r="S1043" s="11">
        <f t="shared" si="66"/>
        <v>41830.810092592597</v>
      </c>
      <c r="T1043" s="11">
        <f t="shared" si="67"/>
        <v>41850.810092592597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8315</v>
      </c>
      <c r="R1044" t="s">
        <v>8335</v>
      </c>
      <c r="S1044" s="11">
        <f t="shared" si="66"/>
        <v>41851.446157407408</v>
      </c>
      <c r="T1044" s="11">
        <f t="shared" si="67"/>
        <v>41894.166666666664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8315</v>
      </c>
      <c r="R1045" t="s">
        <v>8335</v>
      </c>
      <c r="S1045" s="11">
        <f t="shared" si="66"/>
        <v>42114.002951388888</v>
      </c>
      <c r="T1045" s="11">
        <f t="shared" si="67"/>
        <v>42144.002951388888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8315</v>
      </c>
      <c r="R1046" t="s">
        <v>8335</v>
      </c>
      <c r="S1046" s="11">
        <f t="shared" si="66"/>
        <v>42011.675937499997</v>
      </c>
      <c r="T1046" s="11">
        <f t="shared" si="67"/>
        <v>42068.602083333331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8315</v>
      </c>
      <c r="R1047" t="s">
        <v>8335</v>
      </c>
      <c r="S1047" s="11">
        <f t="shared" si="66"/>
        <v>41844.624421296299</v>
      </c>
      <c r="T1047" s="11">
        <f t="shared" si="67"/>
        <v>41874.624421296299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8315</v>
      </c>
      <c r="R1048" t="s">
        <v>8335</v>
      </c>
      <c r="S1048" s="11">
        <f t="shared" si="66"/>
        <v>42319.601388888885</v>
      </c>
      <c r="T1048" s="11">
        <f t="shared" si="67"/>
        <v>42364.601388888885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8315</v>
      </c>
      <c r="R1049" t="s">
        <v>8335</v>
      </c>
      <c r="S1049" s="11">
        <f t="shared" si="66"/>
        <v>41918.568460648145</v>
      </c>
      <c r="T1049" s="11">
        <f t="shared" si="67"/>
        <v>41948.610127314816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8315</v>
      </c>
      <c r="R1050" t="s">
        <v>8335</v>
      </c>
      <c r="S1050" s="11">
        <f t="shared" si="66"/>
        <v>42597.803113425922</v>
      </c>
      <c r="T1050" s="11">
        <f t="shared" si="67"/>
        <v>42637.803113425922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8315</v>
      </c>
      <c r="R1051" t="s">
        <v>8335</v>
      </c>
      <c r="S1051" s="11">
        <f t="shared" si="66"/>
        <v>42382.181076388893</v>
      </c>
      <c r="T1051" s="11">
        <f t="shared" si="67"/>
        <v>42412.181076388893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8315</v>
      </c>
      <c r="R1052" t="s">
        <v>8335</v>
      </c>
      <c r="S1052" s="11">
        <f t="shared" si="66"/>
        <v>42231.5471875</v>
      </c>
      <c r="T1052" s="11">
        <f t="shared" si="67"/>
        <v>42261.5471875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8315</v>
      </c>
      <c r="R1053" t="s">
        <v>8335</v>
      </c>
      <c r="S1053" s="11">
        <f t="shared" si="66"/>
        <v>41849.764178240745</v>
      </c>
      <c r="T1053" s="11">
        <f t="shared" si="67"/>
        <v>41877.764178240745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8315</v>
      </c>
      <c r="R1054" t="s">
        <v>8335</v>
      </c>
      <c r="S1054" s="11">
        <f t="shared" si="66"/>
        <v>42483.547395833331</v>
      </c>
      <c r="T1054" s="11">
        <f t="shared" si="67"/>
        <v>42527.589583333334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8315</v>
      </c>
      <c r="R1055" t="s">
        <v>8335</v>
      </c>
      <c r="S1055" s="11">
        <f t="shared" si="66"/>
        <v>42774.922824074078</v>
      </c>
      <c r="T1055" s="11">
        <f t="shared" si="67"/>
        <v>42799.922824074078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8315</v>
      </c>
      <c r="R1056" t="s">
        <v>8335</v>
      </c>
      <c r="S1056" s="11">
        <f t="shared" si="66"/>
        <v>41831.601840277777</v>
      </c>
      <c r="T1056" s="11">
        <f t="shared" si="67"/>
        <v>41861.666666666664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8315</v>
      </c>
      <c r="R1057" t="s">
        <v>8335</v>
      </c>
      <c r="S1057" s="11">
        <f t="shared" si="66"/>
        <v>42406.742418981477</v>
      </c>
      <c r="T1057" s="11">
        <f t="shared" si="67"/>
        <v>42436.742418981477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8315</v>
      </c>
      <c r="R1058" t="s">
        <v>8335</v>
      </c>
      <c r="S1058" s="11">
        <f t="shared" si="66"/>
        <v>42058.469641203701</v>
      </c>
      <c r="T1058" s="11">
        <f t="shared" si="67"/>
        <v>42118.427974537044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8315</v>
      </c>
      <c r="R1059" t="s">
        <v>8335</v>
      </c>
      <c r="S1059" s="11">
        <f t="shared" si="66"/>
        <v>42678.621331018512</v>
      </c>
      <c r="T1059" s="11">
        <f t="shared" si="67"/>
        <v>42708.662997685184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8315</v>
      </c>
      <c r="R1060" t="s">
        <v>8335</v>
      </c>
      <c r="S1060" s="11">
        <f t="shared" si="66"/>
        <v>42047.650960648149</v>
      </c>
      <c r="T1060" s="11">
        <f t="shared" si="67"/>
        <v>42088.75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8315</v>
      </c>
      <c r="R1061" t="s">
        <v>8335</v>
      </c>
      <c r="S1061" s="11">
        <f t="shared" si="66"/>
        <v>42046.54</v>
      </c>
      <c r="T1061" s="11">
        <f t="shared" si="67"/>
        <v>42076.498333333337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8315</v>
      </c>
      <c r="R1062" t="s">
        <v>8335</v>
      </c>
      <c r="S1062" s="11">
        <f t="shared" si="66"/>
        <v>42079.663113425922</v>
      </c>
      <c r="T1062" s="11">
        <f t="shared" si="67"/>
        <v>42109.663113425922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8315</v>
      </c>
      <c r="R1063" t="s">
        <v>8335</v>
      </c>
      <c r="S1063" s="11">
        <f t="shared" si="66"/>
        <v>42432.026712962965</v>
      </c>
      <c r="T1063" s="11">
        <f t="shared" si="67"/>
        <v>42491.791666666672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8315</v>
      </c>
      <c r="R1064" t="s">
        <v>8335</v>
      </c>
      <c r="S1064" s="11">
        <f t="shared" si="66"/>
        <v>42556.557187500002</v>
      </c>
      <c r="T1064" s="11">
        <f t="shared" si="67"/>
        <v>42563.557187500002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8315</v>
      </c>
      <c r="R1065" t="s">
        <v>8335</v>
      </c>
      <c r="S1065" s="11">
        <f t="shared" si="66"/>
        <v>42582.780810185184</v>
      </c>
      <c r="T1065" s="11">
        <f t="shared" si="67"/>
        <v>42612.780810185184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8316</v>
      </c>
      <c r="R1066" t="s">
        <v>8336</v>
      </c>
      <c r="S1066" s="11">
        <f t="shared" si="66"/>
        <v>41416.978043981479</v>
      </c>
      <c r="T1066" s="11">
        <f t="shared" si="67"/>
        <v>41461.978043981479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8316</v>
      </c>
      <c r="R1067" t="s">
        <v>8336</v>
      </c>
      <c r="S1067" s="11">
        <f t="shared" si="66"/>
        <v>41661.131041666667</v>
      </c>
      <c r="T1067" s="11">
        <f t="shared" si="67"/>
        <v>41689.131041666667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8316</v>
      </c>
      <c r="R1068" t="s">
        <v>8336</v>
      </c>
      <c r="S1068" s="11">
        <f t="shared" si="66"/>
        <v>41445.712754629632</v>
      </c>
      <c r="T1068" s="11">
        <f t="shared" si="67"/>
        <v>41490.712754629632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8316</v>
      </c>
      <c r="R1069" t="s">
        <v>8336</v>
      </c>
      <c r="S1069" s="11">
        <f t="shared" si="66"/>
        <v>41599.605682870373</v>
      </c>
      <c r="T1069" s="11">
        <f t="shared" si="67"/>
        <v>41629.605682870373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8316</v>
      </c>
      <c r="R1070" t="s">
        <v>8336</v>
      </c>
      <c r="S1070" s="11">
        <f t="shared" si="66"/>
        <v>42440.121111111104</v>
      </c>
      <c r="T1070" s="11">
        <f t="shared" si="67"/>
        <v>42470.079444444447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8316</v>
      </c>
      <c r="R1071" t="s">
        <v>8336</v>
      </c>
      <c r="S1071" s="11">
        <f t="shared" si="66"/>
        <v>41571.979849537034</v>
      </c>
      <c r="T1071" s="11">
        <f t="shared" si="67"/>
        <v>41604.021516203706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8316</v>
      </c>
      <c r="R1072" t="s">
        <v>8336</v>
      </c>
      <c r="S1072" s="11">
        <f t="shared" si="66"/>
        <v>41162.761828703704</v>
      </c>
      <c r="T1072" s="11">
        <f t="shared" si="67"/>
        <v>41182.761828703704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8316</v>
      </c>
      <c r="R1073" t="s">
        <v>8336</v>
      </c>
      <c r="S1073" s="11">
        <f t="shared" si="66"/>
        <v>42295.503391203703</v>
      </c>
      <c r="T1073" s="11">
        <f t="shared" si="67"/>
        <v>42325.545057870375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8316</v>
      </c>
      <c r="R1074" t="s">
        <v>8336</v>
      </c>
      <c r="S1074" s="11">
        <f t="shared" si="66"/>
        <v>41645.582141203704</v>
      </c>
      <c r="T1074" s="11">
        <f t="shared" si="67"/>
        <v>41675.582141203704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8316</v>
      </c>
      <c r="R1075" t="s">
        <v>8336</v>
      </c>
      <c r="S1075" s="11">
        <f t="shared" si="66"/>
        <v>40802.714594907404</v>
      </c>
      <c r="T1075" s="11">
        <f t="shared" si="67"/>
        <v>40832.714594907404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8316</v>
      </c>
      <c r="R1076" t="s">
        <v>8336</v>
      </c>
      <c r="S1076" s="11">
        <f t="shared" si="66"/>
        <v>41612.922974537039</v>
      </c>
      <c r="T1076" s="11">
        <f t="shared" si="67"/>
        <v>41642.922974537039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8316</v>
      </c>
      <c r="R1077" t="s">
        <v>8336</v>
      </c>
      <c r="S1077" s="11">
        <f t="shared" si="66"/>
        <v>41005.654120370367</v>
      </c>
      <c r="T1077" s="11">
        <f t="shared" si="67"/>
        <v>41035.654120370367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8316</v>
      </c>
      <c r="R1078" t="s">
        <v>8336</v>
      </c>
      <c r="S1078" s="11">
        <f t="shared" si="66"/>
        <v>41838.127893518518</v>
      </c>
      <c r="T1078" s="11">
        <f t="shared" si="67"/>
        <v>41893.127893518518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8316</v>
      </c>
      <c r="R1079" t="s">
        <v>8336</v>
      </c>
      <c r="S1079" s="11">
        <f t="shared" si="66"/>
        <v>42352.91679398148</v>
      </c>
      <c r="T1079" s="11">
        <f t="shared" si="67"/>
        <v>42382.91679398148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8316</v>
      </c>
      <c r="R1080" t="s">
        <v>8336</v>
      </c>
      <c r="S1080" s="11">
        <f t="shared" si="66"/>
        <v>40700.945844907408</v>
      </c>
      <c r="T1080" s="11">
        <f t="shared" si="67"/>
        <v>40745.945844907408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8316</v>
      </c>
      <c r="R1081" t="s">
        <v>8336</v>
      </c>
      <c r="S1081" s="11">
        <f t="shared" si="66"/>
        <v>42479.316388888896</v>
      </c>
      <c r="T1081" s="11">
        <f t="shared" si="67"/>
        <v>42504.316388888896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8316</v>
      </c>
      <c r="R1082" t="s">
        <v>8336</v>
      </c>
      <c r="S1082" s="11">
        <f t="shared" si="66"/>
        <v>41739.888113425928</v>
      </c>
      <c r="T1082" s="11">
        <f t="shared" si="67"/>
        <v>41769.888113425928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8316</v>
      </c>
      <c r="R1083" t="s">
        <v>8336</v>
      </c>
      <c r="S1083" s="11">
        <f t="shared" si="66"/>
        <v>42002.676990740743</v>
      </c>
      <c r="T1083" s="11">
        <f t="shared" si="67"/>
        <v>42032.676990740743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8316</v>
      </c>
      <c r="R1084" t="s">
        <v>8336</v>
      </c>
      <c r="S1084" s="11">
        <f t="shared" si="66"/>
        <v>41101.656111111115</v>
      </c>
      <c r="T1084" s="11">
        <f t="shared" si="67"/>
        <v>41131.656111111115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8316</v>
      </c>
      <c r="R1085" t="s">
        <v>8336</v>
      </c>
      <c r="S1085" s="11">
        <f t="shared" si="66"/>
        <v>41793.409525462965</v>
      </c>
      <c r="T1085" s="11">
        <f t="shared" si="67"/>
        <v>41853.409525462965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8316</v>
      </c>
      <c r="R1086" t="s">
        <v>8336</v>
      </c>
      <c r="S1086" s="11">
        <f t="shared" si="66"/>
        <v>41829.662083333329</v>
      </c>
      <c r="T1086" s="11">
        <f t="shared" si="67"/>
        <v>41859.662083333329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8316</v>
      </c>
      <c r="R1087" t="s">
        <v>8336</v>
      </c>
      <c r="S1087" s="11">
        <f t="shared" si="66"/>
        <v>42413.421006944445</v>
      </c>
      <c r="T1087" s="11">
        <f t="shared" si="67"/>
        <v>42443.379340277781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8316</v>
      </c>
      <c r="R1088" t="s">
        <v>8336</v>
      </c>
      <c r="S1088" s="11">
        <f t="shared" si="66"/>
        <v>41845.616793981484</v>
      </c>
      <c r="T1088" s="11">
        <f t="shared" si="67"/>
        <v>41875.616793981484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8316</v>
      </c>
      <c r="R1089" t="s">
        <v>8336</v>
      </c>
      <c r="S1089" s="11">
        <f t="shared" si="66"/>
        <v>41775.463969907411</v>
      </c>
      <c r="T1089" s="11">
        <f t="shared" si="67"/>
        <v>41805.463969907411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ref="P1090:P1153" si="69">E1090/L1090</f>
        <v>43.41727891156463</v>
      </c>
      <c r="Q1090" t="s">
        <v>8316</v>
      </c>
      <c r="R1090" t="s">
        <v>8336</v>
      </c>
      <c r="S1090" s="11">
        <f t="shared" ref="S1090:S1153" si="70">(((J1090/60)/60)/24)+DATE(1970,1,1)+(-6/24)</f>
        <v>41723.549386574072</v>
      </c>
      <c r="T1090" s="11">
        <f t="shared" ref="T1090:T1153" si="71">(((I1090/60)/60)/24)+DATE(1970,1,1)+(-6/24)</f>
        <v>41753.549386574072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si="69"/>
        <v>23.959183673469386</v>
      </c>
      <c r="Q1091" t="s">
        <v>8316</v>
      </c>
      <c r="R1091" t="s">
        <v>8336</v>
      </c>
      <c r="S1091" s="11">
        <f t="shared" si="70"/>
        <v>42150.939525462964</v>
      </c>
      <c r="T1091" s="11">
        <f t="shared" si="71"/>
        <v>42180.939525462964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8316</v>
      </c>
      <c r="R1092" t="s">
        <v>8336</v>
      </c>
      <c r="S1092" s="11">
        <f t="shared" si="70"/>
        <v>42122.935798611114</v>
      </c>
      <c r="T1092" s="11">
        <f t="shared" si="71"/>
        <v>42152.935798611114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8316</v>
      </c>
      <c r="R1093" t="s">
        <v>8336</v>
      </c>
      <c r="S1093" s="11">
        <f t="shared" si="70"/>
        <v>42440.570277777777</v>
      </c>
      <c r="T1093" s="11">
        <f t="shared" si="71"/>
        <v>42470.528611111105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8316</v>
      </c>
      <c r="R1094" t="s">
        <v>8336</v>
      </c>
      <c r="S1094" s="11">
        <f t="shared" si="70"/>
        <v>41249.775902777779</v>
      </c>
      <c r="T1094" s="11">
        <f t="shared" si="71"/>
        <v>41279.775902777779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8316</v>
      </c>
      <c r="R1095" t="s">
        <v>8336</v>
      </c>
      <c r="S1095" s="11">
        <f t="shared" si="70"/>
        <v>42396.723807870367</v>
      </c>
      <c r="T1095" s="11">
        <f t="shared" si="71"/>
        <v>42411.723807870367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8316</v>
      </c>
      <c r="R1096" t="s">
        <v>8336</v>
      </c>
      <c r="S1096" s="11">
        <f t="shared" si="70"/>
        <v>40795.463344907403</v>
      </c>
      <c r="T1096" s="11">
        <f t="shared" si="71"/>
        <v>40825.463344907403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8316</v>
      </c>
      <c r="R1097" t="s">
        <v>8336</v>
      </c>
      <c r="S1097" s="11">
        <f t="shared" si="70"/>
        <v>41486.287268518521</v>
      </c>
      <c r="T1097" s="11">
        <f t="shared" si="71"/>
        <v>41516.287268518521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8316</v>
      </c>
      <c r="R1098" t="s">
        <v>8336</v>
      </c>
      <c r="S1098" s="11">
        <f t="shared" si="70"/>
        <v>41885.26798611111</v>
      </c>
      <c r="T1098" s="11">
        <f t="shared" si="71"/>
        <v>41915.895833333336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8316</v>
      </c>
      <c r="R1099" t="s">
        <v>8336</v>
      </c>
      <c r="S1099" s="11">
        <f t="shared" si="70"/>
        <v>41660.542557870373</v>
      </c>
      <c r="T1099" s="11">
        <f t="shared" si="71"/>
        <v>41700.542557870373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8316</v>
      </c>
      <c r="R1100" t="s">
        <v>8336</v>
      </c>
      <c r="S1100" s="11">
        <f t="shared" si="70"/>
        <v>41712.512673611112</v>
      </c>
      <c r="T1100" s="11">
        <f t="shared" si="71"/>
        <v>41742.512673611112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8316</v>
      </c>
      <c r="R1101" t="s">
        <v>8336</v>
      </c>
      <c r="S1101" s="11">
        <f t="shared" si="70"/>
        <v>42107.586435185185</v>
      </c>
      <c r="T1101" s="11">
        <f t="shared" si="71"/>
        <v>42137.586435185185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8316</v>
      </c>
      <c r="R1102" t="s">
        <v>8336</v>
      </c>
      <c r="S1102" s="11">
        <f t="shared" si="70"/>
        <v>42383.860775462963</v>
      </c>
      <c r="T1102" s="11">
        <f t="shared" si="71"/>
        <v>42413.860775462963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8316</v>
      </c>
      <c r="R1103" t="s">
        <v>8336</v>
      </c>
      <c r="S1103" s="11">
        <f t="shared" si="70"/>
        <v>42538.52243055556</v>
      </c>
      <c r="T1103" s="11">
        <f t="shared" si="71"/>
        <v>42565.508333333331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8316</v>
      </c>
      <c r="R1104" t="s">
        <v>8336</v>
      </c>
      <c r="S1104" s="11">
        <f t="shared" si="70"/>
        <v>41576.795428240745</v>
      </c>
      <c r="T1104" s="11">
        <f t="shared" si="71"/>
        <v>41616.999305555553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8316</v>
      </c>
      <c r="R1105" t="s">
        <v>8336</v>
      </c>
      <c r="S1105" s="11">
        <f t="shared" si="70"/>
        <v>42478.97210648148</v>
      </c>
      <c r="T1105" s="11">
        <f t="shared" si="71"/>
        <v>42538.97210648148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8316</v>
      </c>
      <c r="R1106" t="s">
        <v>8336</v>
      </c>
      <c r="S1106" s="11">
        <f t="shared" si="70"/>
        <v>41771.15996527778</v>
      </c>
      <c r="T1106" s="11">
        <f t="shared" si="71"/>
        <v>41801.15996527778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8316</v>
      </c>
      <c r="R1107" t="s">
        <v>8336</v>
      </c>
      <c r="S1107" s="11">
        <f t="shared" si="70"/>
        <v>41691.885729166665</v>
      </c>
      <c r="T1107" s="11">
        <f t="shared" si="71"/>
        <v>41721.8440625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8316</v>
      </c>
      <c r="R1108" t="s">
        <v>8336</v>
      </c>
      <c r="S1108" s="11">
        <f t="shared" si="70"/>
        <v>40973.490451388891</v>
      </c>
      <c r="T1108" s="11">
        <f t="shared" si="71"/>
        <v>41003.448784722219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8316</v>
      </c>
      <c r="R1109" t="s">
        <v>8336</v>
      </c>
      <c r="S1109" s="11">
        <f t="shared" si="70"/>
        <v>41813.611388888887</v>
      </c>
      <c r="T1109" s="11">
        <f t="shared" si="71"/>
        <v>41843.611388888887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8316</v>
      </c>
      <c r="R1110" t="s">
        <v>8336</v>
      </c>
      <c r="S1110" s="11">
        <f t="shared" si="70"/>
        <v>40952.386979166666</v>
      </c>
      <c r="T1110" s="11">
        <f t="shared" si="71"/>
        <v>41012.345312500001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8316</v>
      </c>
      <c r="R1111" t="s">
        <v>8336</v>
      </c>
      <c r="S1111" s="11">
        <f t="shared" si="70"/>
        <v>42662.502199074079</v>
      </c>
      <c r="T1111" s="11">
        <f t="shared" si="71"/>
        <v>42692.543865740736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8316</v>
      </c>
      <c r="R1112" t="s">
        <v>8336</v>
      </c>
      <c r="S1112" s="11">
        <f t="shared" si="70"/>
        <v>41220.683124999996</v>
      </c>
      <c r="T1112" s="11">
        <f t="shared" si="71"/>
        <v>41250.683124999996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8316</v>
      </c>
      <c r="R1113" t="s">
        <v>8336</v>
      </c>
      <c r="S1113" s="11">
        <f t="shared" si="70"/>
        <v>42346.953587962969</v>
      </c>
      <c r="T1113" s="11">
        <f t="shared" si="71"/>
        <v>42376.953587962969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8316</v>
      </c>
      <c r="R1114" t="s">
        <v>8336</v>
      </c>
      <c r="S1114" s="11">
        <f t="shared" si="70"/>
        <v>41963.509386574078</v>
      </c>
      <c r="T1114" s="11">
        <f t="shared" si="71"/>
        <v>42023.104166666672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8316</v>
      </c>
      <c r="R1115" t="s">
        <v>8336</v>
      </c>
      <c r="S1115" s="11">
        <f t="shared" si="70"/>
        <v>41835.727083333331</v>
      </c>
      <c r="T1115" s="11">
        <f t="shared" si="71"/>
        <v>41865.727083333331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8316</v>
      </c>
      <c r="R1116" t="s">
        <v>8336</v>
      </c>
      <c r="S1116" s="11">
        <f t="shared" si="70"/>
        <v>41526.095914351856</v>
      </c>
      <c r="T1116" s="11">
        <f t="shared" si="71"/>
        <v>41556.095914351856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8316</v>
      </c>
      <c r="R1117" t="s">
        <v>8336</v>
      </c>
      <c r="S1117" s="11">
        <f t="shared" si="70"/>
        <v>42429.445543981477</v>
      </c>
      <c r="T1117" s="11">
        <f t="shared" si="71"/>
        <v>42459.403877314813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8316</v>
      </c>
      <c r="R1118" t="s">
        <v>8336</v>
      </c>
      <c r="S1118" s="11">
        <f t="shared" si="70"/>
        <v>41009.597314814811</v>
      </c>
      <c r="T1118" s="11">
        <f t="shared" si="71"/>
        <v>41069.597314814811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8316</v>
      </c>
      <c r="R1119" t="s">
        <v>8336</v>
      </c>
      <c r="S1119" s="11">
        <f t="shared" si="70"/>
        <v>42333.348530092597</v>
      </c>
      <c r="T1119" s="11">
        <f t="shared" si="71"/>
        <v>42363.348530092597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8316</v>
      </c>
      <c r="R1120" t="s">
        <v>8336</v>
      </c>
      <c r="S1120" s="11">
        <f t="shared" si="70"/>
        <v>41703.91642361111</v>
      </c>
      <c r="T1120" s="11">
        <f t="shared" si="71"/>
        <v>41733.874756944446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8316</v>
      </c>
      <c r="R1121" t="s">
        <v>8336</v>
      </c>
      <c r="S1121" s="11">
        <f t="shared" si="70"/>
        <v>41722.542407407411</v>
      </c>
      <c r="T1121" s="11">
        <f t="shared" si="71"/>
        <v>41735.542407407411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8316</v>
      </c>
      <c r="R1122" t="s">
        <v>8336</v>
      </c>
      <c r="S1122" s="11">
        <f t="shared" si="70"/>
        <v>40799.622685185182</v>
      </c>
      <c r="T1122" s="11">
        <f t="shared" si="71"/>
        <v>40844.622685185182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8316</v>
      </c>
      <c r="R1123" t="s">
        <v>8336</v>
      </c>
      <c r="S1123" s="11">
        <f t="shared" si="70"/>
        <v>42412.684212962966</v>
      </c>
      <c r="T1123" s="11">
        <f t="shared" si="71"/>
        <v>42442.642546296294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8316</v>
      </c>
      <c r="R1124" t="s">
        <v>8336</v>
      </c>
      <c r="S1124" s="11">
        <f t="shared" si="70"/>
        <v>41410.453993055555</v>
      </c>
      <c r="T1124" s="11">
        <f t="shared" si="71"/>
        <v>41424.453993055555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8316</v>
      </c>
      <c r="R1125" t="s">
        <v>8336</v>
      </c>
      <c r="S1125" s="11">
        <f t="shared" si="70"/>
        <v>41718.2737037037</v>
      </c>
      <c r="T1125" s="11">
        <f t="shared" si="71"/>
        <v>41748.2737037037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8316</v>
      </c>
      <c r="R1126" t="s">
        <v>8337</v>
      </c>
      <c r="S1126" s="11">
        <f t="shared" si="70"/>
        <v>42094.417256944449</v>
      </c>
      <c r="T1126" s="11">
        <f t="shared" si="71"/>
        <v>42124.417256944449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8316</v>
      </c>
      <c r="R1127" t="s">
        <v>8337</v>
      </c>
      <c r="S1127" s="11">
        <f t="shared" si="70"/>
        <v>42212.374189814815</v>
      </c>
      <c r="T1127" s="11">
        <f t="shared" si="71"/>
        <v>42272.374189814815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8316</v>
      </c>
      <c r="R1128" t="s">
        <v>8337</v>
      </c>
      <c r="S1128" s="11">
        <f t="shared" si="70"/>
        <v>42535.077476851846</v>
      </c>
      <c r="T1128" s="11">
        <f t="shared" si="71"/>
        <v>42565.077476851846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8316</v>
      </c>
      <c r="R1129" t="s">
        <v>8337</v>
      </c>
      <c r="S1129" s="11">
        <f t="shared" si="70"/>
        <v>41926.604166666664</v>
      </c>
      <c r="T1129" s="11">
        <f t="shared" si="71"/>
        <v>41957.645833333328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8316</v>
      </c>
      <c r="R1130" t="s">
        <v>8337</v>
      </c>
      <c r="S1130" s="11">
        <f t="shared" si="70"/>
        <v>41828.399502314816</v>
      </c>
      <c r="T1130" s="11">
        <f t="shared" si="71"/>
        <v>41858.399502314816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8316</v>
      </c>
      <c r="R1131" t="s">
        <v>8337</v>
      </c>
      <c r="S1131" s="11">
        <f t="shared" si="70"/>
        <v>42496.014965277776</v>
      </c>
      <c r="T1131" s="11">
        <f t="shared" si="71"/>
        <v>42526.014965277776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8316</v>
      </c>
      <c r="R1132" t="s">
        <v>8337</v>
      </c>
      <c r="S1132" s="11">
        <f t="shared" si="70"/>
        <v>41908.746527777781</v>
      </c>
      <c r="T1132" s="11">
        <f t="shared" si="71"/>
        <v>41968.788194444445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8316</v>
      </c>
      <c r="R1133" t="s">
        <v>8337</v>
      </c>
      <c r="S1133" s="11">
        <f t="shared" si="70"/>
        <v>42332.658194444448</v>
      </c>
      <c r="T1133" s="11">
        <f t="shared" si="71"/>
        <v>42362.658194444448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8316</v>
      </c>
      <c r="R1134" t="s">
        <v>8337</v>
      </c>
      <c r="S1134" s="11">
        <f t="shared" si="70"/>
        <v>42705.865405092598</v>
      </c>
      <c r="T1134" s="11">
        <f t="shared" si="71"/>
        <v>42735.865405092598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8316</v>
      </c>
      <c r="R1135" t="s">
        <v>8337</v>
      </c>
      <c r="S1135" s="11">
        <f t="shared" si="70"/>
        <v>41821.157187500001</v>
      </c>
      <c r="T1135" s="11">
        <f t="shared" si="71"/>
        <v>41851.157187500001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8316</v>
      </c>
      <c r="R1136" t="s">
        <v>8337</v>
      </c>
      <c r="S1136" s="11">
        <f t="shared" si="70"/>
        <v>41958.035046296296</v>
      </c>
      <c r="T1136" s="11">
        <f t="shared" si="71"/>
        <v>41971.939583333333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8316</v>
      </c>
      <c r="R1137" t="s">
        <v>8337</v>
      </c>
      <c r="S1137" s="11">
        <f t="shared" si="70"/>
        <v>42558.739513888882</v>
      </c>
      <c r="T1137" s="11">
        <f t="shared" si="71"/>
        <v>42588.739513888882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8316</v>
      </c>
      <c r="R1138" t="s">
        <v>8337</v>
      </c>
      <c r="S1138" s="11">
        <f t="shared" si="70"/>
        <v>42327.421631944439</v>
      </c>
      <c r="T1138" s="11">
        <f t="shared" si="71"/>
        <v>42357.421631944439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8316</v>
      </c>
      <c r="R1139" t="s">
        <v>8337</v>
      </c>
      <c r="S1139" s="11">
        <f t="shared" si="70"/>
        <v>42453.569687499999</v>
      </c>
      <c r="T1139" s="11">
        <f t="shared" si="71"/>
        <v>42483.569687499999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8316</v>
      </c>
      <c r="R1140" t="s">
        <v>8337</v>
      </c>
      <c r="S1140" s="11">
        <f t="shared" si="70"/>
        <v>42736.6566087963</v>
      </c>
      <c r="T1140" s="11">
        <f t="shared" si="71"/>
        <v>42756.6566087963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8316</v>
      </c>
      <c r="R1141" t="s">
        <v>8337</v>
      </c>
      <c r="S1141" s="11">
        <f t="shared" si="70"/>
        <v>41975.097523148142</v>
      </c>
      <c r="T1141" s="11">
        <f t="shared" si="71"/>
        <v>42005.097523148142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8316</v>
      </c>
      <c r="R1142" t="s">
        <v>8337</v>
      </c>
      <c r="S1142" s="11">
        <f t="shared" si="70"/>
        <v>42192.212048611109</v>
      </c>
      <c r="T1142" s="11">
        <f t="shared" si="71"/>
        <v>42222.212048611109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8316</v>
      </c>
      <c r="R1143" t="s">
        <v>8337</v>
      </c>
      <c r="S1143" s="11">
        <f t="shared" si="70"/>
        <v>42164.449652777781</v>
      </c>
      <c r="T1143" s="11">
        <f t="shared" si="71"/>
        <v>42194.449652777781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8316</v>
      </c>
      <c r="R1144" t="s">
        <v>8337</v>
      </c>
      <c r="S1144" s="11">
        <f t="shared" si="70"/>
        <v>42021.756099537044</v>
      </c>
      <c r="T1144" s="11">
        <f t="shared" si="71"/>
        <v>42051.756099537044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8316</v>
      </c>
      <c r="R1145" t="s">
        <v>8337</v>
      </c>
      <c r="S1145" s="11">
        <f t="shared" si="70"/>
        <v>42324.94358796296</v>
      </c>
      <c r="T1145" s="11">
        <f t="shared" si="71"/>
        <v>42354.94358796296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8317</v>
      </c>
      <c r="R1146" t="s">
        <v>8338</v>
      </c>
      <c r="S1146" s="11">
        <f t="shared" si="70"/>
        <v>42092.931944444441</v>
      </c>
      <c r="T1146" s="11">
        <f t="shared" si="71"/>
        <v>42122.931944444441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8317</v>
      </c>
      <c r="R1147" t="s">
        <v>8338</v>
      </c>
      <c r="S1147" s="11">
        <f t="shared" si="70"/>
        <v>41854.497592592597</v>
      </c>
      <c r="T1147" s="11">
        <f t="shared" si="71"/>
        <v>41914.497592592597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8317</v>
      </c>
      <c r="R1148" t="s">
        <v>8338</v>
      </c>
      <c r="S1148" s="11">
        <f t="shared" si="70"/>
        <v>41723.7033912037</v>
      </c>
      <c r="T1148" s="11">
        <f t="shared" si="71"/>
        <v>41761.7033912037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8317</v>
      </c>
      <c r="R1149" t="s">
        <v>8338</v>
      </c>
      <c r="S1149" s="11">
        <f t="shared" si="70"/>
        <v>41871.722025462965</v>
      </c>
      <c r="T1149" s="11">
        <f t="shared" si="71"/>
        <v>41931.722025462965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8317</v>
      </c>
      <c r="R1150" t="s">
        <v>8338</v>
      </c>
      <c r="S1150" s="11">
        <f t="shared" si="70"/>
        <v>42674.921076388884</v>
      </c>
      <c r="T1150" s="11">
        <f t="shared" si="71"/>
        <v>42704.962743055556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8317</v>
      </c>
      <c r="R1151" t="s">
        <v>8338</v>
      </c>
      <c r="S1151" s="11">
        <f t="shared" si="70"/>
        <v>42507.46025462963</v>
      </c>
      <c r="T1151" s="11">
        <f t="shared" si="71"/>
        <v>42537.46025462963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8317</v>
      </c>
      <c r="R1152" t="s">
        <v>8338</v>
      </c>
      <c r="S1152" s="11">
        <f t="shared" si="70"/>
        <v>42317.704571759255</v>
      </c>
      <c r="T1152" s="11">
        <f t="shared" si="71"/>
        <v>42377.704571759255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8317</v>
      </c>
      <c r="R1153" t="s">
        <v>8338</v>
      </c>
      <c r="S1153" s="11">
        <f t="shared" si="70"/>
        <v>42223.852581018517</v>
      </c>
      <c r="T1153" s="11">
        <f t="shared" si="71"/>
        <v>42253.852581018517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ref="P1154:P1217" si="73">E1154/L1154</f>
        <v>60.733333333333334</v>
      </c>
      <c r="Q1154" t="s">
        <v>8317</v>
      </c>
      <c r="R1154" t="s">
        <v>8338</v>
      </c>
      <c r="S1154" s="11">
        <f t="shared" ref="S1154:S1217" si="74">(((J1154/60)/60)/24)+DATE(1970,1,1)+(-6/24)</f>
        <v>42109.459629629629</v>
      </c>
      <c r="T1154" s="11">
        <f t="shared" ref="T1154:T1217" si="75">(((I1154/60)/60)/24)+DATE(1970,1,1)+(-6/24)</f>
        <v>42139.459629629629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si="73"/>
        <v>50</v>
      </c>
      <c r="Q1155" t="s">
        <v>8317</v>
      </c>
      <c r="R1155" t="s">
        <v>8338</v>
      </c>
      <c r="S1155" s="11">
        <f t="shared" si="74"/>
        <v>42143.464178240742</v>
      </c>
      <c r="T1155" s="11">
        <f t="shared" si="75"/>
        <v>42173.464178240742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8317</v>
      </c>
      <c r="R1156" t="s">
        <v>8338</v>
      </c>
      <c r="S1156" s="11">
        <f t="shared" si="74"/>
        <v>42222.858865740738</v>
      </c>
      <c r="T1156" s="11">
        <f t="shared" si="75"/>
        <v>42252.858865740738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8317</v>
      </c>
      <c r="R1157" t="s">
        <v>8338</v>
      </c>
      <c r="S1157" s="11">
        <f t="shared" si="74"/>
        <v>41835.513981481483</v>
      </c>
      <c r="T1157" s="11">
        <f t="shared" si="75"/>
        <v>41865.513981481483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8317</v>
      </c>
      <c r="R1158" t="s">
        <v>8338</v>
      </c>
      <c r="S1158" s="11">
        <f t="shared" si="74"/>
        <v>42028.82131944444</v>
      </c>
      <c r="T1158" s="11">
        <f t="shared" si="75"/>
        <v>42058.82131944444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8317</v>
      </c>
      <c r="R1159" t="s">
        <v>8338</v>
      </c>
      <c r="S1159" s="11">
        <f t="shared" si="74"/>
        <v>41918.378240740742</v>
      </c>
      <c r="T1159" s="11">
        <f t="shared" si="75"/>
        <v>41978.419907407413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8317</v>
      </c>
      <c r="R1160" t="s">
        <v>8338</v>
      </c>
      <c r="S1160" s="11">
        <f t="shared" si="74"/>
        <v>41951.84175925926</v>
      </c>
      <c r="T1160" s="11">
        <f t="shared" si="75"/>
        <v>41981.84175925926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8317</v>
      </c>
      <c r="R1161" t="s">
        <v>8338</v>
      </c>
      <c r="S1161" s="11">
        <f t="shared" si="74"/>
        <v>42154.476446759261</v>
      </c>
      <c r="T1161" s="11">
        <f t="shared" si="75"/>
        <v>42185.40625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8317</v>
      </c>
      <c r="R1162" t="s">
        <v>8338</v>
      </c>
      <c r="S1162" s="11">
        <f t="shared" si="74"/>
        <v>42060.904930555553</v>
      </c>
      <c r="T1162" s="11">
        <f t="shared" si="75"/>
        <v>42090.863263888896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8317</v>
      </c>
      <c r="R1163" t="s">
        <v>8338</v>
      </c>
      <c r="S1163" s="11">
        <f t="shared" si="74"/>
        <v>42122.379502314812</v>
      </c>
      <c r="T1163" s="11">
        <f t="shared" si="75"/>
        <v>42143.379502314812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8317</v>
      </c>
      <c r="R1164" t="s">
        <v>8338</v>
      </c>
      <c r="S1164" s="11">
        <f t="shared" si="74"/>
        <v>41876.433611111112</v>
      </c>
      <c r="T1164" s="11">
        <f t="shared" si="75"/>
        <v>41907.433611111112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8317</v>
      </c>
      <c r="R1165" t="s">
        <v>8338</v>
      </c>
      <c r="S1165" s="11">
        <f t="shared" si="74"/>
        <v>41830.473611111112</v>
      </c>
      <c r="T1165" s="11">
        <f t="shared" si="75"/>
        <v>41860.473611111112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8317</v>
      </c>
      <c r="R1166" t="s">
        <v>8338</v>
      </c>
      <c r="S1166" s="11">
        <f t="shared" si="74"/>
        <v>42509.474328703705</v>
      </c>
      <c r="T1166" s="11">
        <f t="shared" si="75"/>
        <v>42539.474328703705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8317</v>
      </c>
      <c r="R1167" t="s">
        <v>8338</v>
      </c>
      <c r="S1167" s="11">
        <f t="shared" si="74"/>
        <v>41791.964467592588</v>
      </c>
      <c r="T1167" s="11">
        <f t="shared" si="75"/>
        <v>41825.964467592588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8317</v>
      </c>
      <c r="R1168" t="s">
        <v>8338</v>
      </c>
      <c r="S1168" s="11">
        <f t="shared" si="74"/>
        <v>42150.235439814816</v>
      </c>
      <c r="T1168" s="11">
        <f t="shared" si="75"/>
        <v>42180.916666666672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8317</v>
      </c>
      <c r="R1169" t="s">
        <v>8338</v>
      </c>
      <c r="S1169" s="11">
        <f t="shared" si="74"/>
        <v>41863.484895833331</v>
      </c>
      <c r="T1169" s="11">
        <f t="shared" si="75"/>
        <v>41894.484895833331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8317</v>
      </c>
      <c r="R1170" t="s">
        <v>8338</v>
      </c>
      <c r="S1170" s="11">
        <f t="shared" si="74"/>
        <v>42604.803993055553</v>
      </c>
      <c r="T1170" s="11">
        <f t="shared" si="75"/>
        <v>42634.803993055553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8317</v>
      </c>
      <c r="R1171" t="s">
        <v>8338</v>
      </c>
      <c r="S1171" s="11">
        <f t="shared" si="74"/>
        <v>42027.103738425925</v>
      </c>
      <c r="T1171" s="11">
        <f t="shared" si="75"/>
        <v>42057.103738425925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8317</v>
      </c>
      <c r="R1172" t="s">
        <v>8338</v>
      </c>
      <c r="S1172" s="11">
        <f t="shared" si="74"/>
        <v>42124.643182870372</v>
      </c>
      <c r="T1172" s="11">
        <f t="shared" si="75"/>
        <v>42154.643182870372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8317</v>
      </c>
      <c r="R1173" t="s">
        <v>8338</v>
      </c>
      <c r="S1173" s="11">
        <f t="shared" si="74"/>
        <v>41938.554710648146</v>
      </c>
      <c r="T1173" s="11">
        <f t="shared" si="75"/>
        <v>41956.596377314811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8317</v>
      </c>
      <c r="R1174" t="s">
        <v>8338</v>
      </c>
      <c r="S1174" s="11">
        <f t="shared" si="74"/>
        <v>41841.432314814818</v>
      </c>
      <c r="T1174" s="11">
        <f t="shared" si="75"/>
        <v>41871.432314814818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8317</v>
      </c>
      <c r="R1175" t="s">
        <v>8338</v>
      </c>
      <c r="S1175" s="11">
        <f t="shared" si="74"/>
        <v>42183.935844907406</v>
      </c>
      <c r="T1175" s="11">
        <f t="shared" si="75"/>
        <v>42218.935844907406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8317</v>
      </c>
      <c r="R1176" t="s">
        <v>8338</v>
      </c>
      <c r="S1176" s="11">
        <f t="shared" si="74"/>
        <v>42468.59174768519</v>
      </c>
      <c r="T1176" s="11">
        <f t="shared" si="75"/>
        <v>42498.59174768519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8317</v>
      </c>
      <c r="R1177" t="s">
        <v>8338</v>
      </c>
      <c r="S1177" s="11">
        <f t="shared" si="74"/>
        <v>42170.478460648148</v>
      </c>
      <c r="T1177" s="11">
        <f t="shared" si="75"/>
        <v>42200.478460648148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8317</v>
      </c>
      <c r="R1178" t="s">
        <v>8338</v>
      </c>
      <c r="S1178" s="11">
        <f t="shared" si="74"/>
        <v>42745.769652777773</v>
      </c>
      <c r="T1178" s="11">
        <f t="shared" si="75"/>
        <v>42800.291666666672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8317</v>
      </c>
      <c r="R1179" t="s">
        <v>8338</v>
      </c>
      <c r="S1179" s="11">
        <f t="shared" si="74"/>
        <v>41897.410833333335</v>
      </c>
      <c r="T1179" s="11">
        <f t="shared" si="75"/>
        <v>41927.410833333335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8317</v>
      </c>
      <c r="R1180" t="s">
        <v>8338</v>
      </c>
      <c r="S1180" s="11">
        <f t="shared" si="74"/>
        <v>41837.655694444446</v>
      </c>
      <c r="T1180" s="11">
        <f t="shared" si="75"/>
        <v>41867.655694444446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8317</v>
      </c>
      <c r="R1181" t="s">
        <v>8338</v>
      </c>
      <c r="S1181" s="11">
        <f t="shared" si="74"/>
        <v>42275.470219907409</v>
      </c>
      <c r="T1181" s="11">
        <f t="shared" si="75"/>
        <v>42305.470219907409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8317</v>
      </c>
      <c r="R1182" t="s">
        <v>8338</v>
      </c>
      <c r="S1182" s="11">
        <f t="shared" si="74"/>
        <v>41781.556875000002</v>
      </c>
      <c r="T1182" s="11">
        <f t="shared" si="75"/>
        <v>41818.556875000002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8317</v>
      </c>
      <c r="R1183" t="s">
        <v>8338</v>
      </c>
      <c r="S1183" s="11">
        <f t="shared" si="74"/>
        <v>42034.089363425926</v>
      </c>
      <c r="T1183" s="11">
        <f t="shared" si="75"/>
        <v>42064.089363425926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8317</v>
      </c>
      <c r="R1184" t="s">
        <v>8338</v>
      </c>
      <c r="S1184" s="11">
        <f t="shared" si="74"/>
        <v>42728.577407407407</v>
      </c>
      <c r="T1184" s="11">
        <f t="shared" si="75"/>
        <v>42747.445833333331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8317</v>
      </c>
      <c r="R1185" t="s">
        <v>8338</v>
      </c>
      <c r="S1185" s="11">
        <f t="shared" si="74"/>
        <v>42656.61137731481</v>
      </c>
      <c r="T1185" s="11">
        <f t="shared" si="75"/>
        <v>42675.915972222225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8318</v>
      </c>
      <c r="R1186" t="s">
        <v>8339</v>
      </c>
      <c r="S1186" s="11">
        <f t="shared" si="74"/>
        <v>42741.349664351852</v>
      </c>
      <c r="T1186" s="11">
        <f t="shared" si="75"/>
        <v>42772.349664351852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8318</v>
      </c>
      <c r="R1187" t="s">
        <v>8339</v>
      </c>
      <c r="S1187" s="11">
        <f t="shared" si="74"/>
        <v>42130.615150462967</v>
      </c>
      <c r="T1187" s="11">
        <f t="shared" si="75"/>
        <v>42162.916666666672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8318</v>
      </c>
      <c r="R1188" t="s">
        <v>8339</v>
      </c>
      <c r="S1188" s="11">
        <f t="shared" si="74"/>
        <v>42123.61336805555</v>
      </c>
      <c r="T1188" s="11">
        <f t="shared" si="75"/>
        <v>42156.695833333331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8318</v>
      </c>
      <c r="R1189" t="s">
        <v>8339</v>
      </c>
      <c r="S1189" s="11">
        <f t="shared" si="74"/>
        <v>42109.644942129627</v>
      </c>
      <c r="T1189" s="11">
        <f t="shared" si="75"/>
        <v>42141.5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8318</v>
      </c>
      <c r="R1190" t="s">
        <v>8339</v>
      </c>
      <c r="S1190" s="11">
        <f t="shared" si="74"/>
        <v>42711.450694444444</v>
      </c>
      <c r="T1190" s="11">
        <f t="shared" si="75"/>
        <v>42732.450694444444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8318</v>
      </c>
      <c r="R1191" t="s">
        <v>8339</v>
      </c>
      <c r="S1191" s="11">
        <f t="shared" si="74"/>
        <v>42529.729108796295</v>
      </c>
      <c r="T1191" s="11">
        <f t="shared" si="75"/>
        <v>42550.729108796295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8318</v>
      </c>
      <c r="R1192" t="s">
        <v>8339</v>
      </c>
      <c r="S1192" s="11">
        <f t="shared" si="74"/>
        <v>41852.415798611109</v>
      </c>
      <c r="T1192" s="11">
        <f t="shared" si="75"/>
        <v>41882.415798611109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8318</v>
      </c>
      <c r="R1193" t="s">
        <v>8339</v>
      </c>
      <c r="S1193" s="11">
        <f t="shared" si="74"/>
        <v>42419.353703703702</v>
      </c>
      <c r="T1193" s="11">
        <f t="shared" si="75"/>
        <v>42449.312037037031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8318</v>
      </c>
      <c r="R1194" t="s">
        <v>8339</v>
      </c>
      <c r="S1194" s="11">
        <f t="shared" si="74"/>
        <v>42747.256689814814</v>
      </c>
      <c r="T1194" s="11">
        <f t="shared" si="75"/>
        <v>42777.256689814814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8318</v>
      </c>
      <c r="R1195" t="s">
        <v>8339</v>
      </c>
      <c r="S1195" s="11">
        <f t="shared" si="74"/>
        <v>42409.526076388895</v>
      </c>
      <c r="T1195" s="11">
        <f t="shared" si="75"/>
        <v>42469.484409722223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8318</v>
      </c>
      <c r="R1196" t="s">
        <v>8339</v>
      </c>
      <c r="S1196" s="11">
        <f t="shared" si="74"/>
        <v>42072.238182870366</v>
      </c>
      <c r="T1196" s="11">
        <f t="shared" si="75"/>
        <v>42102.238182870366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8318</v>
      </c>
      <c r="R1197" t="s">
        <v>8339</v>
      </c>
      <c r="S1197" s="11">
        <f t="shared" si="74"/>
        <v>42298.09783564815</v>
      </c>
      <c r="T1197" s="11">
        <f t="shared" si="75"/>
        <v>42358.125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8318</v>
      </c>
      <c r="R1198" t="s">
        <v>8339</v>
      </c>
      <c r="S1198" s="11">
        <f t="shared" si="74"/>
        <v>42326.568738425922</v>
      </c>
      <c r="T1198" s="11">
        <f t="shared" si="75"/>
        <v>42356.568738425922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8318</v>
      </c>
      <c r="R1199" t="s">
        <v>8339</v>
      </c>
      <c r="S1199" s="11">
        <f t="shared" si="74"/>
        <v>42503.41474537037</v>
      </c>
      <c r="T1199" s="11">
        <f t="shared" si="75"/>
        <v>42533.999305555553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8318</v>
      </c>
      <c r="R1200" t="s">
        <v>8339</v>
      </c>
      <c r="S1200" s="11">
        <f t="shared" si="74"/>
        <v>42333.369050925925</v>
      </c>
      <c r="T1200" s="11">
        <f t="shared" si="75"/>
        <v>42368.875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8318</v>
      </c>
      <c r="R1201" t="s">
        <v>8339</v>
      </c>
      <c r="S1201" s="11">
        <f t="shared" si="74"/>
        <v>42161.520833333328</v>
      </c>
      <c r="T1201" s="11">
        <f t="shared" si="75"/>
        <v>42193.520833333328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8318</v>
      </c>
      <c r="R1202" t="s">
        <v>8339</v>
      </c>
      <c r="S1202" s="11">
        <f t="shared" si="74"/>
        <v>42089.227500000001</v>
      </c>
      <c r="T1202" s="11">
        <f t="shared" si="75"/>
        <v>42110.227500000001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8318</v>
      </c>
      <c r="R1203" t="s">
        <v>8339</v>
      </c>
      <c r="S1203" s="11">
        <f t="shared" si="74"/>
        <v>42536.35701388889</v>
      </c>
      <c r="T1203" s="11">
        <f t="shared" si="75"/>
        <v>42566.35701388889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8318</v>
      </c>
      <c r="R1204" t="s">
        <v>8339</v>
      </c>
      <c r="S1204" s="11">
        <f t="shared" si="74"/>
        <v>42152.038819444439</v>
      </c>
      <c r="T1204" s="11">
        <f t="shared" si="75"/>
        <v>42182.038819444439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8318</v>
      </c>
      <c r="R1205" t="s">
        <v>8339</v>
      </c>
      <c r="S1205" s="11">
        <f t="shared" si="74"/>
        <v>42125.364895833336</v>
      </c>
      <c r="T1205" s="11">
        <f t="shared" si="75"/>
        <v>42155.364895833336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8318</v>
      </c>
      <c r="R1206" t="s">
        <v>8339</v>
      </c>
      <c r="S1206" s="11">
        <f t="shared" si="74"/>
        <v>42297.498067129629</v>
      </c>
      <c r="T1206" s="11">
        <f t="shared" si="75"/>
        <v>42341.958333333328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8318</v>
      </c>
      <c r="R1207" t="s">
        <v>8339</v>
      </c>
      <c r="S1207" s="11">
        <f t="shared" si="74"/>
        <v>42138.256377314814</v>
      </c>
      <c r="T1207" s="11">
        <f t="shared" si="75"/>
        <v>42168.256377314814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8318</v>
      </c>
      <c r="R1208" t="s">
        <v>8339</v>
      </c>
      <c r="S1208" s="11">
        <f t="shared" si="74"/>
        <v>42772.526076388895</v>
      </c>
      <c r="T1208" s="11">
        <f t="shared" si="75"/>
        <v>42805.311805555553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8318</v>
      </c>
      <c r="R1209" t="s">
        <v>8339</v>
      </c>
      <c r="S1209" s="11">
        <f t="shared" si="74"/>
        <v>42430.180243055554</v>
      </c>
      <c r="T1209" s="11">
        <f t="shared" si="75"/>
        <v>42460.166666666672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8318</v>
      </c>
      <c r="R1210" t="s">
        <v>8339</v>
      </c>
      <c r="S1210" s="11">
        <f t="shared" si="74"/>
        <v>42423.459074074075</v>
      </c>
      <c r="T1210" s="11">
        <f t="shared" si="75"/>
        <v>42453.417407407411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8318</v>
      </c>
      <c r="R1211" t="s">
        <v>8339</v>
      </c>
      <c r="S1211" s="11">
        <f t="shared" si="74"/>
        <v>42761.596122685187</v>
      </c>
      <c r="T1211" s="11">
        <f t="shared" si="75"/>
        <v>42791.596122685187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8318</v>
      </c>
      <c r="R1212" t="s">
        <v>8339</v>
      </c>
      <c r="S1212" s="11">
        <f t="shared" si="74"/>
        <v>42132.691805555558</v>
      </c>
      <c r="T1212" s="11">
        <f t="shared" si="75"/>
        <v>42155.625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8318</v>
      </c>
      <c r="R1213" t="s">
        <v>8339</v>
      </c>
      <c r="S1213" s="11">
        <f t="shared" si="74"/>
        <v>42515.616446759261</v>
      </c>
      <c r="T1213" s="11">
        <f t="shared" si="75"/>
        <v>42530.616446759261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8318</v>
      </c>
      <c r="R1214" t="s">
        <v>8339</v>
      </c>
      <c r="S1214" s="11">
        <f t="shared" si="74"/>
        <v>42318.700173611112</v>
      </c>
      <c r="T1214" s="11">
        <f t="shared" si="75"/>
        <v>42334.791666666672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8318</v>
      </c>
      <c r="R1215" t="s">
        <v>8339</v>
      </c>
      <c r="S1215" s="11">
        <f t="shared" si="74"/>
        <v>42731.505787037036</v>
      </c>
      <c r="T1215" s="11">
        <f t="shared" si="75"/>
        <v>42766.505787037036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8318</v>
      </c>
      <c r="R1216" t="s">
        <v>8339</v>
      </c>
      <c r="S1216" s="11">
        <f t="shared" si="74"/>
        <v>42104.590335648143</v>
      </c>
      <c r="T1216" s="11">
        <f t="shared" si="75"/>
        <v>42164.590335648143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8318</v>
      </c>
      <c r="R1217" t="s">
        <v>8339</v>
      </c>
      <c r="S1217" s="11">
        <f t="shared" si="74"/>
        <v>41759.673101851848</v>
      </c>
      <c r="T1217" s="11">
        <f t="shared" si="75"/>
        <v>41789.673101851848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ref="P1218:P1281" si="77">E1218/L1218</f>
        <v>91.882882882882882</v>
      </c>
      <c r="Q1218" t="s">
        <v>8318</v>
      </c>
      <c r="R1218" t="s">
        <v>8339</v>
      </c>
      <c r="S1218" s="11">
        <f t="shared" ref="S1218:S1281" si="78">(((J1218/60)/60)/24)+DATE(1970,1,1)+(-6/24)</f>
        <v>42247.366400462968</v>
      </c>
      <c r="T1218" s="11">
        <f t="shared" ref="T1218:T1281" si="79">(((I1218/60)/60)/24)+DATE(1970,1,1)+(-6/24)</f>
        <v>42279.710416666669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si="77"/>
        <v>148.57377049180329</v>
      </c>
      <c r="Q1219" t="s">
        <v>8318</v>
      </c>
      <c r="R1219" t="s">
        <v>8339</v>
      </c>
      <c r="S1219" s="11">
        <f t="shared" si="78"/>
        <v>42535.559490740736</v>
      </c>
      <c r="T1219" s="11">
        <f t="shared" si="79"/>
        <v>42565.559490740736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8318</v>
      </c>
      <c r="R1220" t="s">
        <v>8339</v>
      </c>
      <c r="S1220" s="11">
        <f t="shared" si="78"/>
        <v>42278.412037037036</v>
      </c>
      <c r="T1220" s="11">
        <f t="shared" si="79"/>
        <v>42308.875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8318</v>
      </c>
      <c r="R1221" t="s">
        <v>8339</v>
      </c>
      <c r="S1221" s="11">
        <f t="shared" si="78"/>
        <v>42633.211956018517</v>
      </c>
      <c r="T1221" s="11">
        <f t="shared" si="79"/>
        <v>42663.211956018517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8318</v>
      </c>
      <c r="R1222" t="s">
        <v>8339</v>
      </c>
      <c r="S1222" s="11">
        <f t="shared" si="78"/>
        <v>42211.378611111111</v>
      </c>
      <c r="T1222" s="11">
        <f t="shared" si="79"/>
        <v>42241.378611111111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8318</v>
      </c>
      <c r="R1223" t="s">
        <v>8339</v>
      </c>
      <c r="S1223" s="11">
        <f t="shared" si="78"/>
        <v>42680.22555555556</v>
      </c>
      <c r="T1223" s="11">
        <f t="shared" si="79"/>
        <v>42707.75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8318</v>
      </c>
      <c r="R1224" t="s">
        <v>8339</v>
      </c>
      <c r="S1224" s="11">
        <f t="shared" si="78"/>
        <v>42430.470451388886</v>
      </c>
      <c r="T1224" s="11">
        <f t="shared" si="79"/>
        <v>42460.916666666672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8318</v>
      </c>
      <c r="R1225" t="s">
        <v>8339</v>
      </c>
      <c r="S1225" s="11">
        <f t="shared" si="78"/>
        <v>42653.927187499998</v>
      </c>
      <c r="T1225" s="11">
        <f t="shared" si="79"/>
        <v>42683.968854166669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8314</v>
      </c>
      <c r="R1226" t="s">
        <v>8340</v>
      </c>
      <c r="S1226" s="11">
        <f t="shared" si="78"/>
        <v>41736.299791666665</v>
      </c>
      <c r="T1226" s="11">
        <f t="shared" si="79"/>
        <v>41796.299791666665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8314</v>
      </c>
      <c r="R1227" t="s">
        <v>8340</v>
      </c>
      <c r="S1227" s="11">
        <f t="shared" si="78"/>
        <v>41509.655995370369</v>
      </c>
      <c r="T1227" s="11">
        <f t="shared" si="79"/>
        <v>41569.655995370369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8314</v>
      </c>
      <c r="R1228" t="s">
        <v>8340</v>
      </c>
      <c r="S1228" s="11">
        <f t="shared" si="78"/>
        <v>41715.624780092592</v>
      </c>
      <c r="T1228" s="11">
        <f t="shared" si="79"/>
        <v>41749.791666666664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8314</v>
      </c>
      <c r="R1229" t="s">
        <v>8340</v>
      </c>
      <c r="S1229" s="11">
        <f t="shared" si="78"/>
        <v>41827.669166666667</v>
      </c>
      <c r="T1229" s="11">
        <f t="shared" si="79"/>
        <v>41858.041666666664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8314</v>
      </c>
      <c r="R1230" t="s">
        <v>8340</v>
      </c>
      <c r="S1230" s="11">
        <f t="shared" si="78"/>
        <v>40754.479259259257</v>
      </c>
      <c r="T1230" s="11">
        <f t="shared" si="79"/>
        <v>40814.479259259257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8314</v>
      </c>
      <c r="R1231" t="s">
        <v>8340</v>
      </c>
      <c r="S1231" s="11">
        <f t="shared" si="78"/>
        <v>40985.209803240738</v>
      </c>
      <c r="T1231" s="11">
        <f t="shared" si="79"/>
        <v>41015.416666666664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8314</v>
      </c>
      <c r="R1232" t="s">
        <v>8340</v>
      </c>
      <c r="S1232" s="11">
        <f t="shared" si="78"/>
        <v>40568.722569444442</v>
      </c>
      <c r="T1232" s="11">
        <f t="shared" si="79"/>
        <v>40598.722569444442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8314</v>
      </c>
      <c r="R1233" t="s">
        <v>8340</v>
      </c>
      <c r="S1233" s="11">
        <f t="shared" si="78"/>
        <v>42193.691759259258</v>
      </c>
      <c r="T1233" s="11">
        <f t="shared" si="79"/>
        <v>42243.791666666672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8314</v>
      </c>
      <c r="R1234" t="s">
        <v>8340</v>
      </c>
      <c r="S1234" s="11">
        <f t="shared" si="78"/>
        <v>41506.598032407412</v>
      </c>
      <c r="T1234" s="11">
        <f t="shared" si="79"/>
        <v>41553.598032407412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8314</v>
      </c>
      <c r="R1235" t="s">
        <v>8340</v>
      </c>
      <c r="S1235" s="11">
        <f t="shared" si="78"/>
        <v>40939.698773148149</v>
      </c>
      <c r="T1235" s="11">
        <f t="shared" si="79"/>
        <v>40960.698773148149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8314</v>
      </c>
      <c r="R1236" t="s">
        <v>8340</v>
      </c>
      <c r="S1236" s="11">
        <f t="shared" si="78"/>
        <v>42007.538680555561</v>
      </c>
      <c r="T1236" s="11">
        <f t="shared" si="79"/>
        <v>42037.538680555561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8314</v>
      </c>
      <c r="R1237" t="s">
        <v>8340</v>
      </c>
      <c r="S1237" s="11">
        <f t="shared" si="78"/>
        <v>41582.885405092595</v>
      </c>
      <c r="T1237" s="11">
        <f t="shared" si="79"/>
        <v>41622.885405092595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8314</v>
      </c>
      <c r="R1238" t="s">
        <v>8340</v>
      </c>
      <c r="S1238" s="11">
        <f t="shared" si="78"/>
        <v>41110.430138888885</v>
      </c>
      <c r="T1238" s="11">
        <f t="shared" si="79"/>
        <v>41118.416666666664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8314</v>
      </c>
      <c r="R1239" t="s">
        <v>8340</v>
      </c>
      <c r="S1239" s="11">
        <f t="shared" si="78"/>
        <v>41125.033159722225</v>
      </c>
      <c r="T1239" s="11">
        <f t="shared" si="79"/>
        <v>41145.033159722225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8314</v>
      </c>
      <c r="R1240" t="s">
        <v>8340</v>
      </c>
      <c r="S1240" s="11">
        <f t="shared" si="78"/>
        <v>40731.36037037037</v>
      </c>
      <c r="T1240" s="11">
        <f t="shared" si="79"/>
        <v>40761.36037037037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8314</v>
      </c>
      <c r="R1241" t="s">
        <v>8340</v>
      </c>
      <c r="S1241" s="11">
        <f t="shared" si="78"/>
        <v>40883.712581018517</v>
      </c>
      <c r="T1241" s="11">
        <f t="shared" si="79"/>
        <v>40913.712581018517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8314</v>
      </c>
      <c r="R1242" t="s">
        <v>8340</v>
      </c>
      <c r="S1242" s="11">
        <f t="shared" si="78"/>
        <v>41408.790011574078</v>
      </c>
      <c r="T1242" s="11">
        <f t="shared" si="79"/>
        <v>41467.660416666666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8314</v>
      </c>
      <c r="R1243" t="s">
        <v>8340</v>
      </c>
      <c r="S1243" s="11">
        <f t="shared" si="78"/>
        <v>41923.587731481479</v>
      </c>
      <c r="T1243" s="11">
        <f t="shared" si="79"/>
        <v>41945.999305555553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8314</v>
      </c>
      <c r="R1244" t="s">
        <v>8340</v>
      </c>
      <c r="S1244" s="11">
        <f t="shared" si="78"/>
        <v>40781.915532407409</v>
      </c>
      <c r="T1244" s="11">
        <f t="shared" si="79"/>
        <v>40797.304166666669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8314</v>
      </c>
      <c r="R1245" t="s">
        <v>8340</v>
      </c>
      <c r="S1245" s="11">
        <f t="shared" si="78"/>
        <v>40671.629293981481</v>
      </c>
      <c r="T1245" s="11">
        <f t="shared" si="79"/>
        <v>40732.625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8314</v>
      </c>
      <c r="R1246" t="s">
        <v>8330</v>
      </c>
      <c r="S1246" s="11">
        <f t="shared" si="78"/>
        <v>41355.575497685182</v>
      </c>
      <c r="T1246" s="11">
        <f t="shared" si="79"/>
        <v>41386.625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8314</v>
      </c>
      <c r="R1247" t="s">
        <v>8330</v>
      </c>
      <c r="S1247" s="11">
        <f t="shared" si="78"/>
        <v>41774.349930555552</v>
      </c>
      <c r="T1247" s="11">
        <f t="shared" si="79"/>
        <v>41804.349930555552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8314</v>
      </c>
      <c r="R1248" t="s">
        <v>8330</v>
      </c>
      <c r="S1248" s="11">
        <f t="shared" si="78"/>
        <v>40837.793391203704</v>
      </c>
      <c r="T1248" s="11">
        <f t="shared" si="79"/>
        <v>40882.835057870368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8314</v>
      </c>
      <c r="R1249" t="s">
        <v>8330</v>
      </c>
      <c r="S1249" s="11">
        <f t="shared" si="78"/>
        <v>41370.042303240742</v>
      </c>
      <c r="T1249" s="11">
        <f t="shared" si="79"/>
        <v>41400.042303240742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8314</v>
      </c>
      <c r="R1250" t="s">
        <v>8330</v>
      </c>
      <c r="S1250" s="11">
        <f t="shared" si="78"/>
        <v>41767.406863425924</v>
      </c>
      <c r="T1250" s="11">
        <f t="shared" si="79"/>
        <v>41803.040972222225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8314</v>
      </c>
      <c r="R1251" t="s">
        <v>8330</v>
      </c>
      <c r="S1251" s="11">
        <f t="shared" si="78"/>
        <v>41067.49086805556</v>
      </c>
      <c r="T1251" s="11">
        <f t="shared" si="79"/>
        <v>41097.49086805556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8314</v>
      </c>
      <c r="R1252" t="s">
        <v>8330</v>
      </c>
      <c r="S1252" s="11">
        <f t="shared" si="78"/>
        <v>41843.39271990741</v>
      </c>
      <c r="T1252" s="11">
        <f t="shared" si="79"/>
        <v>41888.39271990741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8314</v>
      </c>
      <c r="R1253" t="s">
        <v>8330</v>
      </c>
      <c r="S1253" s="11">
        <f t="shared" si="78"/>
        <v>40751.564432870371</v>
      </c>
      <c r="T1253" s="11">
        <f t="shared" si="79"/>
        <v>40811.564432870371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8314</v>
      </c>
      <c r="R1254" t="s">
        <v>8330</v>
      </c>
      <c r="S1254" s="11">
        <f t="shared" si="78"/>
        <v>41543.738067129627</v>
      </c>
      <c r="T1254" s="11">
        <f t="shared" si="79"/>
        <v>41571.738067129627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8314</v>
      </c>
      <c r="R1255" t="s">
        <v>8330</v>
      </c>
      <c r="S1255" s="11">
        <f t="shared" si="78"/>
        <v>41855.533645833333</v>
      </c>
      <c r="T1255" s="11">
        <f t="shared" si="79"/>
        <v>41885.533645833333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8314</v>
      </c>
      <c r="R1256" t="s">
        <v>8330</v>
      </c>
      <c r="S1256" s="11">
        <f t="shared" si="78"/>
        <v>40487.371365740742</v>
      </c>
      <c r="T1256" s="11">
        <f t="shared" si="79"/>
        <v>40543.957638888889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8314</v>
      </c>
      <c r="R1257" t="s">
        <v>8330</v>
      </c>
      <c r="S1257" s="11">
        <f t="shared" si="78"/>
        <v>41579.595509259263</v>
      </c>
      <c r="T1257" s="11">
        <f t="shared" si="79"/>
        <v>41609.637175925927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8314</v>
      </c>
      <c r="R1258" t="s">
        <v>8330</v>
      </c>
      <c r="S1258" s="11">
        <f t="shared" si="78"/>
        <v>40921.669340277782</v>
      </c>
      <c r="T1258" s="11">
        <f t="shared" si="79"/>
        <v>40951.669340277782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8314</v>
      </c>
      <c r="R1259" t="s">
        <v>8330</v>
      </c>
      <c r="S1259" s="11">
        <f t="shared" si="78"/>
        <v>40586.835532407407</v>
      </c>
      <c r="T1259" s="11">
        <f t="shared" si="79"/>
        <v>40635.793865740743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8314</v>
      </c>
      <c r="R1260" t="s">
        <v>8330</v>
      </c>
      <c r="S1260" s="11">
        <f t="shared" si="78"/>
        <v>41487.361250000002</v>
      </c>
      <c r="T1260" s="11">
        <f t="shared" si="79"/>
        <v>41517.361250000002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8314</v>
      </c>
      <c r="R1261" t="s">
        <v>8330</v>
      </c>
      <c r="S1261" s="11">
        <f t="shared" si="78"/>
        <v>41766.720648148148</v>
      </c>
      <c r="T1261" s="11">
        <f t="shared" si="79"/>
        <v>41798.915972222225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8314</v>
      </c>
      <c r="R1262" t="s">
        <v>8330</v>
      </c>
      <c r="S1262" s="11">
        <f t="shared" si="78"/>
        <v>41666.592824074076</v>
      </c>
      <c r="T1262" s="11">
        <f t="shared" si="79"/>
        <v>41696.592824074076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8314</v>
      </c>
      <c r="R1263" t="s">
        <v>8330</v>
      </c>
      <c r="S1263" s="11">
        <f t="shared" si="78"/>
        <v>41638.092905092592</v>
      </c>
      <c r="T1263" s="11">
        <f t="shared" si="79"/>
        <v>41668.092905092592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8314</v>
      </c>
      <c r="R1264" t="s">
        <v>8330</v>
      </c>
      <c r="S1264" s="11">
        <f t="shared" si="78"/>
        <v>41656.512638888889</v>
      </c>
      <c r="T1264" s="11">
        <f t="shared" si="79"/>
        <v>41686.512638888889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8314</v>
      </c>
      <c r="R1265" t="s">
        <v>8330</v>
      </c>
      <c r="S1265" s="11">
        <f t="shared" si="78"/>
        <v>41691.834143518521</v>
      </c>
      <c r="T1265" s="11">
        <f t="shared" si="79"/>
        <v>41726.791666666664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8314</v>
      </c>
      <c r="R1266" t="s">
        <v>8330</v>
      </c>
      <c r="S1266" s="11">
        <f t="shared" si="78"/>
        <v>41547.412997685184</v>
      </c>
      <c r="T1266" s="11">
        <f t="shared" si="79"/>
        <v>41576.412997685184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8314</v>
      </c>
      <c r="R1267" t="s">
        <v>8330</v>
      </c>
      <c r="S1267" s="11">
        <f t="shared" si="78"/>
        <v>40465.405266203699</v>
      </c>
      <c r="T1267" s="11">
        <f t="shared" si="79"/>
        <v>40512.405266203699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8314</v>
      </c>
      <c r="R1268" t="s">
        <v>8330</v>
      </c>
      <c r="S1268" s="11">
        <f t="shared" si="78"/>
        <v>41620.62667824074</v>
      </c>
      <c r="T1268" s="11">
        <f t="shared" si="79"/>
        <v>41650.62667824074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8314</v>
      </c>
      <c r="R1269" t="s">
        <v>8330</v>
      </c>
      <c r="S1269" s="11">
        <f t="shared" si="78"/>
        <v>41449.335162037038</v>
      </c>
      <c r="T1269" s="11">
        <f t="shared" si="79"/>
        <v>41479.335162037038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8314</v>
      </c>
      <c r="R1270" t="s">
        <v>8330</v>
      </c>
      <c r="S1270" s="11">
        <f t="shared" si="78"/>
        <v>41507.595451388886</v>
      </c>
      <c r="T1270" s="11">
        <f t="shared" si="79"/>
        <v>41537.595451388886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8314</v>
      </c>
      <c r="R1271" t="s">
        <v>8330</v>
      </c>
      <c r="S1271" s="11">
        <f t="shared" si="78"/>
        <v>42445.573055555549</v>
      </c>
      <c r="T1271" s="11">
        <f t="shared" si="79"/>
        <v>42475.75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8314</v>
      </c>
      <c r="R1272" t="s">
        <v>8330</v>
      </c>
      <c r="S1272" s="11">
        <f t="shared" si="78"/>
        <v>40933.606967592597</v>
      </c>
      <c r="T1272" s="11">
        <f t="shared" si="79"/>
        <v>40993.565300925926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8314</v>
      </c>
      <c r="R1273" t="s">
        <v>8330</v>
      </c>
      <c r="S1273" s="11">
        <f t="shared" si="78"/>
        <v>41561.433553240742</v>
      </c>
      <c r="T1273" s="11">
        <f t="shared" si="79"/>
        <v>41591.475219907406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8314</v>
      </c>
      <c r="R1274" t="s">
        <v>8330</v>
      </c>
      <c r="S1274" s="11">
        <f t="shared" si="78"/>
        <v>40274.495127314818</v>
      </c>
      <c r="T1274" s="11">
        <f t="shared" si="79"/>
        <v>40343.916666666664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8314</v>
      </c>
      <c r="R1275" t="s">
        <v>8330</v>
      </c>
      <c r="S1275" s="11">
        <f t="shared" si="78"/>
        <v>41852.480219907404</v>
      </c>
      <c r="T1275" s="11">
        <f t="shared" si="79"/>
        <v>41882.480219907404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8314</v>
      </c>
      <c r="R1276" t="s">
        <v>8330</v>
      </c>
      <c r="S1276" s="11">
        <f t="shared" si="78"/>
        <v>41116.440104166664</v>
      </c>
      <c r="T1276" s="11">
        <f t="shared" si="79"/>
        <v>41151.440104166664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8314</v>
      </c>
      <c r="R1277" t="s">
        <v>8330</v>
      </c>
      <c r="S1277" s="11">
        <f t="shared" si="78"/>
        <v>41458.617905092593</v>
      </c>
      <c r="T1277" s="11">
        <f t="shared" si="79"/>
        <v>41493.617905092593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8314</v>
      </c>
      <c r="R1278" t="s">
        <v>8330</v>
      </c>
      <c r="S1278" s="11">
        <f t="shared" si="78"/>
        <v>40007.454247685186</v>
      </c>
      <c r="T1278" s="11">
        <f t="shared" si="79"/>
        <v>40056.916666666664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8314</v>
      </c>
      <c r="R1279" t="s">
        <v>8330</v>
      </c>
      <c r="S1279" s="11">
        <f t="shared" si="78"/>
        <v>41121.311886574076</v>
      </c>
      <c r="T1279" s="11">
        <f t="shared" si="79"/>
        <v>41156.311886574076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8314</v>
      </c>
      <c r="R1280" t="s">
        <v>8330</v>
      </c>
      <c r="S1280" s="11">
        <f t="shared" si="78"/>
        <v>41786.305162037039</v>
      </c>
      <c r="T1280" s="11">
        <f t="shared" si="79"/>
        <v>41814.833333333336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8314</v>
      </c>
      <c r="R1281" t="s">
        <v>8330</v>
      </c>
      <c r="S1281" s="11">
        <f t="shared" si="78"/>
        <v>41681.849189814813</v>
      </c>
      <c r="T1281" s="11">
        <f t="shared" si="79"/>
        <v>41721.807523148149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ref="P1282:P1345" si="81">E1282/L1282</f>
        <v>127.97523076923076</v>
      </c>
      <c r="Q1282" t="s">
        <v>8314</v>
      </c>
      <c r="R1282" t="s">
        <v>8330</v>
      </c>
      <c r="S1282" s="11">
        <f t="shared" ref="S1282:S1345" si="82">(((J1282/60)/60)/24)+DATE(1970,1,1)+(-6/24)</f>
        <v>40513.507569444446</v>
      </c>
      <c r="T1282" s="11">
        <f t="shared" ref="T1282:T1345" si="83">(((I1282/60)/60)/24)+DATE(1970,1,1)+(-6/24)</f>
        <v>40603.507569444446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si="81"/>
        <v>104.72972972972973</v>
      </c>
      <c r="Q1283" t="s">
        <v>8314</v>
      </c>
      <c r="R1283" t="s">
        <v>8330</v>
      </c>
      <c r="S1283" s="11">
        <f t="shared" si="82"/>
        <v>41463.493472222224</v>
      </c>
      <c r="T1283" s="11">
        <f t="shared" si="83"/>
        <v>41483.493472222224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8314</v>
      </c>
      <c r="R1284" t="s">
        <v>8330</v>
      </c>
      <c r="S1284" s="11">
        <f t="shared" si="82"/>
        <v>41586.225173611114</v>
      </c>
      <c r="T1284" s="11">
        <f t="shared" si="83"/>
        <v>41616.957638888889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8314</v>
      </c>
      <c r="R1285" t="s">
        <v>8330</v>
      </c>
      <c r="S1285" s="11">
        <f t="shared" si="82"/>
        <v>41320.467465277776</v>
      </c>
      <c r="T1285" s="11">
        <f t="shared" si="83"/>
        <v>41343.916666666664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8311</v>
      </c>
      <c r="R1286" t="s">
        <v>8325</v>
      </c>
      <c r="S1286" s="11">
        <f t="shared" si="82"/>
        <v>42711.98474537037</v>
      </c>
      <c r="T1286" s="11">
        <f t="shared" si="83"/>
        <v>42735.457638888889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8311</v>
      </c>
      <c r="R1287" t="s">
        <v>8325</v>
      </c>
      <c r="S1287" s="11">
        <f t="shared" si="82"/>
        <v>42160.333043981482</v>
      </c>
      <c r="T1287" s="11">
        <f t="shared" si="83"/>
        <v>42175.333043981482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8311</v>
      </c>
      <c r="R1288" t="s">
        <v>8325</v>
      </c>
      <c r="S1288" s="11">
        <f t="shared" si="82"/>
        <v>42039.134571759263</v>
      </c>
      <c r="T1288" s="11">
        <f t="shared" si="83"/>
        <v>42052.333333333328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8311</v>
      </c>
      <c r="R1289" t="s">
        <v>8325</v>
      </c>
      <c r="S1289" s="11">
        <f t="shared" si="82"/>
        <v>42107.371018518519</v>
      </c>
      <c r="T1289" s="11">
        <f t="shared" si="83"/>
        <v>42167.371018518519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8311</v>
      </c>
      <c r="R1290" t="s">
        <v>8325</v>
      </c>
      <c r="S1290" s="11">
        <f t="shared" si="82"/>
        <v>42560.904664351852</v>
      </c>
      <c r="T1290" s="11">
        <f t="shared" si="83"/>
        <v>42591.916666666672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8311</v>
      </c>
      <c r="R1291" t="s">
        <v>8325</v>
      </c>
      <c r="S1291" s="11">
        <f t="shared" si="82"/>
        <v>42708.884780092587</v>
      </c>
      <c r="T1291" s="11">
        <f t="shared" si="83"/>
        <v>42738.884780092587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8311</v>
      </c>
      <c r="R1292" t="s">
        <v>8325</v>
      </c>
      <c r="S1292" s="11">
        <f t="shared" si="82"/>
        <v>42086.364942129629</v>
      </c>
      <c r="T1292" s="11">
        <f t="shared" si="83"/>
        <v>42117.040972222225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8311</v>
      </c>
      <c r="R1293" t="s">
        <v>8325</v>
      </c>
      <c r="S1293" s="11">
        <f t="shared" si="82"/>
        <v>42064.402673611112</v>
      </c>
      <c r="T1293" s="11">
        <f t="shared" si="83"/>
        <v>42101.041666666672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8311</v>
      </c>
      <c r="R1294" t="s">
        <v>8325</v>
      </c>
      <c r="S1294" s="11">
        <f t="shared" si="82"/>
        <v>42256.514212962968</v>
      </c>
      <c r="T1294" s="11">
        <f t="shared" si="83"/>
        <v>42283.707638888889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8311</v>
      </c>
      <c r="R1295" t="s">
        <v>8325</v>
      </c>
      <c r="S1295" s="11">
        <f t="shared" si="82"/>
        <v>42292.451053240744</v>
      </c>
      <c r="T1295" s="11">
        <f t="shared" si="83"/>
        <v>42322.492719907401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8311</v>
      </c>
      <c r="R1296" t="s">
        <v>8325</v>
      </c>
      <c r="S1296" s="11">
        <f t="shared" si="82"/>
        <v>42278.203668981485</v>
      </c>
      <c r="T1296" s="11">
        <f t="shared" si="83"/>
        <v>42296.208333333328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8311</v>
      </c>
      <c r="R1297" t="s">
        <v>8325</v>
      </c>
      <c r="S1297" s="11">
        <f t="shared" si="82"/>
        <v>42184.322881944448</v>
      </c>
      <c r="T1297" s="11">
        <f t="shared" si="83"/>
        <v>42214.458333333328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8311</v>
      </c>
      <c r="R1298" t="s">
        <v>8325</v>
      </c>
      <c r="S1298" s="11">
        <f t="shared" si="82"/>
        <v>42422.800613425927</v>
      </c>
      <c r="T1298" s="11">
        <f t="shared" si="83"/>
        <v>42442.758946759262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8311</v>
      </c>
      <c r="R1299" t="s">
        <v>8325</v>
      </c>
      <c r="S1299" s="11">
        <f t="shared" si="82"/>
        <v>42461.497199074074</v>
      </c>
      <c r="T1299" s="11">
        <f t="shared" si="83"/>
        <v>42491.497199074074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8311</v>
      </c>
      <c r="R1300" t="s">
        <v>8325</v>
      </c>
      <c r="S1300" s="11">
        <f t="shared" si="82"/>
        <v>42458.430925925932</v>
      </c>
      <c r="T1300" s="11">
        <f t="shared" si="83"/>
        <v>42488.430925925932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8311</v>
      </c>
      <c r="R1301" t="s">
        <v>8325</v>
      </c>
      <c r="S1301" s="11">
        <f t="shared" si="82"/>
        <v>42169.564340277779</v>
      </c>
      <c r="T1301" s="11">
        <f t="shared" si="83"/>
        <v>42199.564340277779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8311</v>
      </c>
      <c r="R1302" t="s">
        <v>8325</v>
      </c>
      <c r="S1302" s="11">
        <f t="shared" si="82"/>
        <v>42483.425208333334</v>
      </c>
      <c r="T1302" s="11">
        <f t="shared" si="83"/>
        <v>42522.539583333331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8311</v>
      </c>
      <c r="R1303" t="s">
        <v>8325</v>
      </c>
      <c r="S1303" s="11">
        <f t="shared" si="82"/>
        <v>42195.499745370369</v>
      </c>
      <c r="T1303" s="11">
        <f t="shared" si="83"/>
        <v>42205.875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8311</v>
      </c>
      <c r="R1304" t="s">
        <v>8325</v>
      </c>
      <c r="S1304" s="11">
        <f t="shared" si="82"/>
        <v>42674.807997685188</v>
      </c>
      <c r="T1304" s="11">
        <f t="shared" si="83"/>
        <v>42704.849664351852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8311</v>
      </c>
      <c r="R1305" t="s">
        <v>8325</v>
      </c>
      <c r="S1305" s="11">
        <f t="shared" si="82"/>
        <v>42566.191203703704</v>
      </c>
      <c r="T1305" s="11">
        <f t="shared" si="83"/>
        <v>42582.208333333328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8312</v>
      </c>
      <c r="R1306" t="s">
        <v>8327</v>
      </c>
      <c r="S1306" s="11">
        <f t="shared" si="82"/>
        <v>42746.944502314815</v>
      </c>
      <c r="T1306" s="11">
        <f t="shared" si="83"/>
        <v>42806.902835648143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8312</v>
      </c>
      <c r="R1307" t="s">
        <v>8327</v>
      </c>
      <c r="S1307" s="11">
        <f t="shared" si="82"/>
        <v>42543.415601851855</v>
      </c>
      <c r="T1307" s="11">
        <f t="shared" si="83"/>
        <v>42572.479166666672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8312</v>
      </c>
      <c r="R1308" t="s">
        <v>8327</v>
      </c>
      <c r="S1308" s="11">
        <f t="shared" si="82"/>
        <v>41947.207569444443</v>
      </c>
      <c r="T1308" s="11">
        <f t="shared" si="83"/>
        <v>41977.207569444443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8312</v>
      </c>
      <c r="R1309" t="s">
        <v>8327</v>
      </c>
      <c r="S1309" s="11">
        <f t="shared" si="82"/>
        <v>42387.253229166665</v>
      </c>
      <c r="T1309" s="11">
        <f t="shared" si="83"/>
        <v>42417.253229166665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8312</v>
      </c>
      <c r="R1310" t="s">
        <v>8327</v>
      </c>
      <c r="S1310" s="11">
        <f t="shared" si="82"/>
        <v>42611.363564814819</v>
      </c>
      <c r="T1310" s="11">
        <f t="shared" si="83"/>
        <v>42651.363564814819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8312</v>
      </c>
      <c r="R1311" t="s">
        <v>8327</v>
      </c>
      <c r="S1311" s="11">
        <f t="shared" si="82"/>
        <v>42257.632731481484</v>
      </c>
      <c r="T1311" s="11">
        <f t="shared" si="83"/>
        <v>42292.632731481484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8312</v>
      </c>
      <c r="R1312" t="s">
        <v>8327</v>
      </c>
      <c r="S1312" s="11">
        <f t="shared" si="82"/>
        <v>42556.417245370365</v>
      </c>
      <c r="T1312" s="11">
        <f t="shared" si="83"/>
        <v>42601.417245370365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8312</v>
      </c>
      <c r="R1313" t="s">
        <v>8327</v>
      </c>
      <c r="S1313" s="11">
        <f t="shared" si="82"/>
        <v>42669.552303240736</v>
      </c>
      <c r="T1313" s="11">
        <f t="shared" si="83"/>
        <v>42704.593969907408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8312</v>
      </c>
      <c r="R1314" t="s">
        <v>8327</v>
      </c>
      <c r="S1314" s="11">
        <f t="shared" si="82"/>
        <v>42082.452800925923</v>
      </c>
      <c r="T1314" s="11">
        <f t="shared" si="83"/>
        <v>42112.452800925923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8312</v>
      </c>
      <c r="R1315" t="s">
        <v>8327</v>
      </c>
      <c r="S1315" s="11">
        <f t="shared" si="82"/>
        <v>42402.459652777776</v>
      </c>
      <c r="T1315" s="11">
        <f t="shared" si="83"/>
        <v>42432.459652777776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8312</v>
      </c>
      <c r="R1316" t="s">
        <v>8327</v>
      </c>
      <c r="S1316" s="11">
        <f t="shared" si="82"/>
        <v>42604.419675925921</v>
      </c>
      <c r="T1316" s="11">
        <f t="shared" si="83"/>
        <v>42664.419675925921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8312</v>
      </c>
      <c r="R1317" t="s">
        <v>8327</v>
      </c>
      <c r="S1317" s="11">
        <f t="shared" si="82"/>
        <v>42278.248240740737</v>
      </c>
      <c r="T1317" s="11">
        <f t="shared" si="83"/>
        <v>42313.791666666672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8312</v>
      </c>
      <c r="R1318" t="s">
        <v>8327</v>
      </c>
      <c r="S1318" s="11">
        <f t="shared" si="82"/>
        <v>42393.711909722217</v>
      </c>
      <c r="T1318" s="11">
        <f t="shared" si="83"/>
        <v>42428.711909722217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8312</v>
      </c>
      <c r="R1319" t="s">
        <v>8327</v>
      </c>
      <c r="S1319" s="11">
        <f t="shared" si="82"/>
        <v>42519.985486111109</v>
      </c>
      <c r="T1319" s="11">
        <f t="shared" si="83"/>
        <v>42572.333333333328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8312</v>
      </c>
      <c r="R1320" t="s">
        <v>8327</v>
      </c>
      <c r="S1320" s="11">
        <f t="shared" si="82"/>
        <v>41984.793657407412</v>
      </c>
      <c r="T1320" s="11">
        <f t="shared" si="83"/>
        <v>42014.793657407412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8312</v>
      </c>
      <c r="R1321" t="s">
        <v>8327</v>
      </c>
      <c r="S1321" s="11">
        <f t="shared" si="82"/>
        <v>41816.562094907407</v>
      </c>
      <c r="T1321" s="11">
        <f t="shared" si="83"/>
        <v>41831.416666666664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8312</v>
      </c>
      <c r="R1322" t="s">
        <v>8327</v>
      </c>
      <c r="S1322" s="11">
        <f t="shared" si="82"/>
        <v>42705.440347222218</v>
      </c>
      <c r="T1322" s="11">
        <f t="shared" si="83"/>
        <v>42734.708333333328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8312</v>
      </c>
      <c r="R1323" t="s">
        <v>8327</v>
      </c>
      <c r="S1323" s="11">
        <f t="shared" si="82"/>
        <v>42697.49927083333</v>
      </c>
      <c r="T1323" s="11">
        <f t="shared" si="83"/>
        <v>42727.49927083333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8312</v>
      </c>
      <c r="R1324" t="s">
        <v>8327</v>
      </c>
      <c r="S1324" s="11">
        <f t="shared" si="82"/>
        <v>42115.406539351854</v>
      </c>
      <c r="T1324" s="11">
        <f t="shared" si="83"/>
        <v>42145.406539351854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8312</v>
      </c>
      <c r="R1325" t="s">
        <v>8327</v>
      </c>
      <c r="S1325" s="11">
        <f t="shared" si="82"/>
        <v>42451.448449074072</v>
      </c>
      <c r="T1325" s="11">
        <f t="shared" si="83"/>
        <v>42486.038194444445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8312</v>
      </c>
      <c r="R1326" t="s">
        <v>8327</v>
      </c>
      <c r="S1326" s="11">
        <f t="shared" si="82"/>
        <v>42626.383703703701</v>
      </c>
      <c r="T1326" s="11">
        <f t="shared" si="83"/>
        <v>42656.383703703701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8312</v>
      </c>
      <c r="R1327" t="s">
        <v>8327</v>
      </c>
      <c r="S1327" s="11">
        <f t="shared" si="82"/>
        <v>42703.836053240739</v>
      </c>
      <c r="T1327" s="11">
        <f t="shared" si="83"/>
        <v>42733.836053240739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8312</v>
      </c>
      <c r="R1328" t="s">
        <v>8327</v>
      </c>
      <c r="S1328" s="11">
        <f t="shared" si="82"/>
        <v>41974.541990740734</v>
      </c>
      <c r="T1328" s="11">
        <f t="shared" si="83"/>
        <v>42019.541990740734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8312</v>
      </c>
      <c r="R1329" t="s">
        <v>8327</v>
      </c>
      <c r="S1329" s="11">
        <f t="shared" si="82"/>
        <v>42123.428645833337</v>
      </c>
      <c r="T1329" s="11">
        <f t="shared" si="83"/>
        <v>42153.428645833337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8312</v>
      </c>
      <c r="R1330" t="s">
        <v>8327</v>
      </c>
      <c r="S1330" s="11">
        <f t="shared" si="82"/>
        <v>42612.392754629633</v>
      </c>
      <c r="T1330" s="11">
        <f t="shared" si="83"/>
        <v>42657.392754629633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8312</v>
      </c>
      <c r="R1331" t="s">
        <v>8327</v>
      </c>
      <c r="S1331" s="11">
        <f t="shared" si="82"/>
        <v>41934.971585648149</v>
      </c>
      <c r="T1331" s="11">
        <f t="shared" si="83"/>
        <v>41975.013252314813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8312</v>
      </c>
      <c r="R1332" t="s">
        <v>8327</v>
      </c>
      <c r="S1332" s="11">
        <f t="shared" si="82"/>
        <v>42522.026724537034</v>
      </c>
      <c r="T1332" s="11">
        <f t="shared" si="83"/>
        <v>42552.916666666672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8312</v>
      </c>
      <c r="R1333" t="s">
        <v>8327</v>
      </c>
      <c r="S1333" s="11">
        <f t="shared" si="82"/>
        <v>42569.25409722222</v>
      </c>
      <c r="T1333" s="11">
        <f t="shared" si="83"/>
        <v>42599.25409722222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8312</v>
      </c>
      <c r="R1334" t="s">
        <v>8327</v>
      </c>
      <c r="S1334" s="11">
        <f t="shared" si="82"/>
        <v>42731.810277777782</v>
      </c>
      <c r="T1334" s="11">
        <f t="shared" si="83"/>
        <v>42761.810277777782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8312</v>
      </c>
      <c r="R1335" t="s">
        <v>8327</v>
      </c>
      <c r="S1335" s="11">
        <f t="shared" si="82"/>
        <v>41805.856770833336</v>
      </c>
      <c r="T1335" s="11">
        <f t="shared" si="83"/>
        <v>41835.856770833336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8312</v>
      </c>
      <c r="R1336" t="s">
        <v>8327</v>
      </c>
      <c r="S1336" s="11">
        <f t="shared" si="82"/>
        <v>42410.524155092593</v>
      </c>
      <c r="T1336" s="11">
        <f t="shared" si="83"/>
        <v>42440.524155092593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8312</v>
      </c>
      <c r="R1337" t="s">
        <v>8327</v>
      </c>
      <c r="S1337" s="11">
        <f t="shared" si="82"/>
        <v>42313.686365740738</v>
      </c>
      <c r="T1337" s="11">
        <f t="shared" si="83"/>
        <v>42343.686365740738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8312</v>
      </c>
      <c r="R1338" t="s">
        <v>8327</v>
      </c>
      <c r="S1338" s="11">
        <f t="shared" si="82"/>
        <v>41955.613750000004</v>
      </c>
      <c r="T1338" s="11">
        <f t="shared" si="83"/>
        <v>41990.613750000004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8312</v>
      </c>
      <c r="R1339" t="s">
        <v>8327</v>
      </c>
      <c r="S1339" s="11">
        <f t="shared" si="82"/>
        <v>42767.327303240745</v>
      </c>
      <c r="T1339" s="11">
        <f t="shared" si="83"/>
        <v>42797.327303240745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8312</v>
      </c>
      <c r="R1340" t="s">
        <v>8327</v>
      </c>
      <c r="S1340" s="11">
        <f t="shared" si="82"/>
        <v>42188.553622685184</v>
      </c>
      <c r="T1340" s="11">
        <f t="shared" si="83"/>
        <v>42218.553622685184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8312</v>
      </c>
      <c r="R1341" t="s">
        <v>8327</v>
      </c>
      <c r="S1341" s="11">
        <f t="shared" si="82"/>
        <v>41936.397164351853</v>
      </c>
      <c r="T1341" s="11">
        <f t="shared" si="83"/>
        <v>41981.438831018517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8312</v>
      </c>
      <c r="R1342" t="s">
        <v>8327</v>
      </c>
      <c r="S1342" s="11">
        <f t="shared" si="82"/>
        <v>41836.345520833333</v>
      </c>
      <c r="T1342" s="11">
        <f t="shared" si="83"/>
        <v>41866.345520833333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8312</v>
      </c>
      <c r="R1343" t="s">
        <v>8327</v>
      </c>
      <c r="S1343" s="11">
        <f t="shared" si="82"/>
        <v>42612.374039351853</v>
      </c>
      <c r="T1343" s="11">
        <f t="shared" si="83"/>
        <v>42644.374039351853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8312</v>
      </c>
      <c r="R1344" t="s">
        <v>8327</v>
      </c>
      <c r="S1344" s="11">
        <f t="shared" si="82"/>
        <v>42172.566423611104</v>
      </c>
      <c r="T1344" s="11">
        <f t="shared" si="83"/>
        <v>42202.566423611104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8312</v>
      </c>
      <c r="R1345" t="s">
        <v>8327</v>
      </c>
      <c r="S1345" s="11">
        <f t="shared" si="82"/>
        <v>42542.276423611111</v>
      </c>
      <c r="T1345" s="11">
        <f t="shared" si="83"/>
        <v>42600.915972222225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ref="P1346:P1409" si="85">E1346/L1346</f>
        <v>40.762589928057551</v>
      </c>
      <c r="Q1346" t="s">
        <v>8313</v>
      </c>
      <c r="R1346" t="s">
        <v>8328</v>
      </c>
      <c r="S1346" s="11">
        <f t="shared" ref="S1346:S1409" si="86">(((J1346/60)/60)/24)+DATE(1970,1,1)+(-6/24)</f>
        <v>42522.539803240739</v>
      </c>
      <c r="T1346" s="11">
        <f t="shared" ref="T1346:T1409" si="87">(((I1346/60)/60)/24)+DATE(1970,1,1)+(-6/24)</f>
        <v>42551.539803240739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si="85"/>
        <v>53.571428571428569</v>
      </c>
      <c r="Q1347" t="s">
        <v>8313</v>
      </c>
      <c r="R1347" t="s">
        <v>8328</v>
      </c>
      <c r="S1347" s="11">
        <f t="shared" si="86"/>
        <v>41799.564340277779</v>
      </c>
      <c r="T1347" s="11">
        <f t="shared" si="87"/>
        <v>41834.564340277779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8313</v>
      </c>
      <c r="R1348" t="s">
        <v>8328</v>
      </c>
      <c r="S1348" s="11">
        <f t="shared" si="86"/>
        <v>41421.825821759259</v>
      </c>
      <c r="T1348" s="11">
        <f t="shared" si="87"/>
        <v>41451.825821759259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8313</v>
      </c>
      <c r="R1349" t="s">
        <v>8328</v>
      </c>
      <c r="S1349" s="11">
        <f t="shared" si="86"/>
        <v>42040.388020833328</v>
      </c>
      <c r="T1349" s="11">
        <f t="shared" si="87"/>
        <v>42070.388020833328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8313</v>
      </c>
      <c r="R1350" t="s">
        <v>8328</v>
      </c>
      <c r="S1350" s="11">
        <f t="shared" si="86"/>
        <v>41963.256168981476</v>
      </c>
      <c r="T1350" s="11">
        <f t="shared" si="87"/>
        <v>41991.256168981476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8313</v>
      </c>
      <c r="R1351" t="s">
        <v>8328</v>
      </c>
      <c r="S1351" s="11">
        <f t="shared" si="86"/>
        <v>42317.08258101852</v>
      </c>
      <c r="T1351" s="11">
        <f t="shared" si="87"/>
        <v>42354.040972222225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8313</v>
      </c>
      <c r="R1352" t="s">
        <v>8328</v>
      </c>
      <c r="S1352" s="11">
        <f t="shared" si="86"/>
        <v>42333.763124999998</v>
      </c>
      <c r="T1352" s="11">
        <f t="shared" si="87"/>
        <v>42363.763124999998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8313</v>
      </c>
      <c r="R1353" t="s">
        <v>8328</v>
      </c>
      <c r="S1353" s="11">
        <f t="shared" si="86"/>
        <v>42382.49009259259</v>
      </c>
      <c r="T1353" s="11">
        <f t="shared" si="87"/>
        <v>42412.49009259259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8313</v>
      </c>
      <c r="R1354" t="s">
        <v>8328</v>
      </c>
      <c r="S1354" s="11">
        <f t="shared" si="86"/>
        <v>42200.328310185185</v>
      </c>
      <c r="T1354" s="11">
        <f t="shared" si="87"/>
        <v>42251.915972222225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8313</v>
      </c>
      <c r="R1355" t="s">
        <v>8328</v>
      </c>
      <c r="S1355" s="11">
        <f t="shared" si="86"/>
        <v>41308.86791666667</v>
      </c>
      <c r="T1355" s="11">
        <f t="shared" si="87"/>
        <v>41343.75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8313</v>
      </c>
      <c r="R1356" t="s">
        <v>8328</v>
      </c>
      <c r="S1356" s="11">
        <f t="shared" si="86"/>
        <v>42502.557627314818</v>
      </c>
      <c r="T1356" s="11">
        <f t="shared" si="87"/>
        <v>42532.557627314818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8313</v>
      </c>
      <c r="R1357" t="s">
        <v>8328</v>
      </c>
      <c r="S1357" s="11">
        <f t="shared" si="86"/>
        <v>41213.004687499997</v>
      </c>
      <c r="T1357" s="11">
        <f t="shared" si="87"/>
        <v>41243.166666666664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8313</v>
      </c>
      <c r="R1358" t="s">
        <v>8328</v>
      </c>
      <c r="S1358" s="11">
        <f t="shared" si="86"/>
        <v>41429.788888888892</v>
      </c>
      <c r="T1358" s="11">
        <f t="shared" si="87"/>
        <v>41459.788888888892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8313</v>
      </c>
      <c r="R1359" t="s">
        <v>8328</v>
      </c>
      <c r="S1359" s="11">
        <f t="shared" si="86"/>
        <v>41304.712233796294</v>
      </c>
      <c r="T1359" s="11">
        <f t="shared" si="87"/>
        <v>41333.999305555553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8313</v>
      </c>
      <c r="R1360" t="s">
        <v>8328</v>
      </c>
      <c r="S1360" s="11">
        <f t="shared" si="86"/>
        <v>40689.320868055554</v>
      </c>
      <c r="T1360" s="11">
        <f t="shared" si="87"/>
        <v>40719.320868055554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8313</v>
      </c>
      <c r="R1361" t="s">
        <v>8328</v>
      </c>
      <c r="S1361" s="11">
        <f t="shared" si="86"/>
        <v>40668.564699074072</v>
      </c>
      <c r="T1361" s="11">
        <f t="shared" si="87"/>
        <v>40730.564699074072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8313</v>
      </c>
      <c r="R1362" t="s">
        <v>8328</v>
      </c>
      <c r="S1362" s="11">
        <f t="shared" si="86"/>
        <v>41095.650694444441</v>
      </c>
      <c r="T1362" s="11">
        <f t="shared" si="87"/>
        <v>41123.650694444441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8313</v>
      </c>
      <c r="R1363" t="s">
        <v>8328</v>
      </c>
      <c r="S1363" s="11">
        <f t="shared" si="86"/>
        <v>41781.467268518521</v>
      </c>
      <c r="T1363" s="11">
        <f t="shared" si="87"/>
        <v>41811.467268518521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8313</v>
      </c>
      <c r="R1364" t="s">
        <v>8328</v>
      </c>
      <c r="S1364" s="11">
        <f t="shared" si="86"/>
        <v>41464.684386574074</v>
      </c>
      <c r="T1364" s="11">
        <f t="shared" si="87"/>
        <v>41524.684386574074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8313</v>
      </c>
      <c r="R1365" t="s">
        <v>8328</v>
      </c>
      <c r="S1365" s="11">
        <f t="shared" si="86"/>
        <v>42396.5940625</v>
      </c>
      <c r="T1365" s="11">
        <f t="shared" si="87"/>
        <v>42415.082638888889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8314</v>
      </c>
      <c r="R1366" t="s">
        <v>8330</v>
      </c>
      <c r="S1366" s="11">
        <f t="shared" si="86"/>
        <v>41951.445671296293</v>
      </c>
      <c r="T1366" s="11">
        <f t="shared" si="87"/>
        <v>42011.4456712963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8314</v>
      </c>
      <c r="R1367" t="s">
        <v>8330</v>
      </c>
      <c r="S1367" s="11">
        <f t="shared" si="86"/>
        <v>42049.483240740738</v>
      </c>
      <c r="T1367" s="11">
        <f t="shared" si="87"/>
        <v>42079.441574074073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8314</v>
      </c>
      <c r="R1368" t="s">
        <v>8330</v>
      </c>
      <c r="S1368" s="11">
        <f t="shared" si="86"/>
        <v>41924.746099537035</v>
      </c>
      <c r="T1368" s="11">
        <f t="shared" si="87"/>
        <v>41969.787766203706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8314</v>
      </c>
      <c r="R1369" t="s">
        <v>8330</v>
      </c>
      <c r="S1369" s="11">
        <f t="shared" si="86"/>
        <v>42291.752893518518</v>
      </c>
      <c r="T1369" s="11">
        <f t="shared" si="87"/>
        <v>42321.794560185182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8314</v>
      </c>
      <c r="R1370" t="s">
        <v>8330</v>
      </c>
      <c r="S1370" s="11">
        <f t="shared" si="86"/>
        <v>42145.940902777773</v>
      </c>
      <c r="T1370" s="11">
        <f t="shared" si="87"/>
        <v>42169.940902777773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8314</v>
      </c>
      <c r="R1371" t="s">
        <v>8330</v>
      </c>
      <c r="S1371" s="11">
        <f t="shared" si="86"/>
        <v>41710.344282407408</v>
      </c>
      <c r="T1371" s="11">
        <f t="shared" si="87"/>
        <v>41740.344282407408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8314</v>
      </c>
      <c r="R1372" t="s">
        <v>8330</v>
      </c>
      <c r="S1372" s="11">
        <f t="shared" si="86"/>
        <v>41547.75335648148</v>
      </c>
      <c r="T1372" s="11">
        <f t="shared" si="87"/>
        <v>41562.75335648148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8314</v>
      </c>
      <c r="R1373" t="s">
        <v>8330</v>
      </c>
      <c r="S1373" s="11">
        <f t="shared" si="86"/>
        <v>42101.508587962962</v>
      </c>
      <c r="T1373" s="11">
        <f t="shared" si="87"/>
        <v>42131.508587962962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8314</v>
      </c>
      <c r="R1374" t="s">
        <v>8330</v>
      </c>
      <c r="S1374" s="11">
        <f t="shared" si="86"/>
        <v>41072.489953703705</v>
      </c>
      <c r="T1374" s="11">
        <f t="shared" si="87"/>
        <v>41102.489953703705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8314</v>
      </c>
      <c r="R1375" t="s">
        <v>8330</v>
      </c>
      <c r="S1375" s="11">
        <f t="shared" si="86"/>
        <v>42704.70177083333</v>
      </c>
      <c r="T1375" s="11">
        <f t="shared" si="87"/>
        <v>42734.70177083333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8314</v>
      </c>
      <c r="R1376" t="s">
        <v>8330</v>
      </c>
      <c r="S1376" s="11">
        <f t="shared" si="86"/>
        <v>42423.911898148144</v>
      </c>
      <c r="T1376" s="11">
        <f t="shared" si="87"/>
        <v>42453.87023148148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8314</v>
      </c>
      <c r="R1377" t="s">
        <v>8330</v>
      </c>
      <c r="S1377" s="11">
        <f t="shared" si="86"/>
        <v>42719.816192129627</v>
      </c>
      <c r="T1377" s="11">
        <f t="shared" si="87"/>
        <v>42749.816192129627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8314</v>
      </c>
      <c r="R1378" t="s">
        <v>8330</v>
      </c>
      <c r="S1378" s="11">
        <f t="shared" si="86"/>
        <v>42677.419050925921</v>
      </c>
      <c r="T1378" s="11">
        <f t="shared" si="87"/>
        <v>42707.460717592592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8314</v>
      </c>
      <c r="R1379" t="s">
        <v>8330</v>
      </c>
      <c r="S1379" s="11">
        <f t="shared" si="86"/>
        <v>42746.969560185185</v>
      </c>
      <c r="T1379" s="11">
        <f t="shared" si="87"/>
        <v>42768.924305555556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8314</v>
      </c>
      <c r="R1380" t="s">
        <v>8330</v>
      </c>
      <c r="S1380" s="11">
        <f t="shared" si="86"/>
        <v>42568.509374999994</v>
      </c>
      <c r="T1380" s="11">
        <f t="shared" si="87"/>
        <v>42583.509374999994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8314</v>
      </c>
      <c r="R1381" t="s">
        <v>8330</v>
      </c>
      <c r="S1381" s="11">
        <f t="shared" si="86"/>
        <v>42130.241620370376</v>
      </c>
      <c r="T1381" s="11">
        <f t="shared" si="87"/>
        <v>42160.241620370376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8314</v>
      </c>
      <c r="R1382" t="s">
        <v>8330</v>
      </c>
      <c r="S1382" s="11">
        <f t="shared" si="86"/>
        <v>42141.512800925921</v>
      </c>
      <c r="T1382" s="11">
        <f t="shared" si="87"/>
        <v>42163.833333333328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8314</v>
      </c>
      <c r="R1383" t="s">
        <v>8330</v>
      </c>
      <c r="S1383" s="11">
        <f t="shared" si="86"/>
        <v>42702.964409722219</v>
      </c>
      <c r="T1383" s="11">
        <f t="shared" si="87"/>
        <v>42732.964409722219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8314</v>
      </c>
      <c r="R1384" t="s">
        <v>8330</v>
      </c>
      <c r="S1384" s="11">
        <f t="shared" si="86"/>
        <v>41370.550185185188</v>
      </c>
      <c r="T1384" s="11">
        <f t="shared" si="87"/>
        <v>41400.550185185188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8314</v>
      </c>
      <c r="R1385" t="s">
        <v>8330</v>
      </c>
      <c r="S1385" s="11">
        <f t="shared" si="86"/>
        <v>42706.824976851851</v>
      </c>
      <c r="T1385" s="11">
        <f t="shared" si="87"/>
        <v>42726.824976851851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8314</v>
      </c>
      <c r="R1386" t="s">
        <v>8330</v>
      </c>
      <c r="S1386" s="11">
        <f t="shared" si="86"/>
        <v>42160.485208333332</v>
      </c>
      <c r="T1386" s="11">
        <f t="shared" si="87"/>
        <v>42190.485208333332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8314</v>
      </c>
      <c r="R1387" t="s">
        <v>8330</v>
      </c>
      <c r="S1387" s="11">
        <f t="shared" si="86"/>
        <v>42433.438900462963</v>
      </c>
      <c r="T1387" s="11">
        <f t="shared" si="87"/>
        <v>42489.257638888885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8314</v>
      </c>
      <c r="R1388" t="s">
        <v>8330</v>
      </c>
      <c r="S1388" s="11">
        <f t="shared" si="86"/>
        <v>42184.396863425922</v>
      </c>
      <c r="T1388" s="11">
        <f t="shared" si="87"/>
        <v>42214.396863425922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8314</v>
      </c>
      <c r="R1389" t="s">
        <v>8330</v>
      </c>
      <c r="S1389" s="11">
        <f t="shared" si="86"/>
        <v>42126.67123842593</v>
      </c>
      <c r="T1389" s="11">
        <f t="shared" si="87"/>
        <v>42157.9375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8314</v>
      </c>
      <c r="R1390" t="s">
        <v>8330</v>
      </c>
      <c r="S1390" s="11">
        <f t="shared" si="86"/>
        <v>42634.364780092597</v>
      </c>
      <c r="T1390" s="11">
        <f t="shared" si="87"/>
        <v>42660.426388888889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8314</v>
      </c>
      <c r="R1391" t="s">
        <v>8330</v>
      </c>
      <c r="S1391" s="11">
        <f t="shared" si="86"/>
        <v>42565.230983796297</v>
      </c>
      <c r="T1391" s="11">
        <f t="shared" si="87"/>
        <v>42595.230983796297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8314</v>
      </c>
      <c r="R1392" t="s">
        <v>8330</v>
      </c>
      <c r="S1392" s="11">
        <f t="shared" si="86"/>
        <v>42087.553310185183</v>
      </c>
      <c r="T1392" s="11">
        <f t="shared" si="87"/>
        <v>42121.466666666667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8314</v>
      </c>
      <c r="R1393" t="s">
        <v>8330</v>
      </c>
      <c r="S1393" s="11">
        <f t="shared" si="86"/>
        <v>42193.400671296295</v>
      </c>
      <c r="T1393" s="11">
        <f t="shared" si="87"/>
        <v>42237.957638888889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8314</v>
      </c>
      <c r="R1394" t="s">
        <v>8330</v>
      </c>
      <c r="S1394" s="11">
        <f t="shared" si="86"/>
        <v>42400.904930555553</v>
      </c>
      <c r="T1394" s="11">
        <f t="shared" si="87"/>
        <v>42431.904930555553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8314</v>
      </c>
      <c r="R1395" t="s">
        <v>8330</v>
      </c>
      <c r="S1395" s="11">
        <f t="shared" si="86"/>
        <v>42553.431979166664</v>
      </c>
      <c r="T1395" s="11">
        <f t="shared" si="87"/>
        <v>42583.431979166664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8314</v>
      </c>
      <c r="R1396" t="s">
        <v>8330</v>
      </c>
      <c r="S1396" s="11">
        <f t="shared" si="86"/>
        <v>42751.894976851851</v>
      </c>
      <c r="T1396" s="11">
        <f t="shared" si="87"/>
        <v>42794.875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8314</v>
      </c>
      <c r="R1397" t="s">
        <v>8330</v>
      </c>
      <c r="S1397" s="11">
        <f t="shared" si="86"/>
        <v>42719.65834490741</v>
      </c>
      <c r="T1397" s="11">
        <f t="shared" si="87"/>
        <v>42749.65834490741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8314</v>
      </c>
      <c r="R1398" t="s">
        <v>8330</v>
      </c>
      <c r="S1398" s="11">
        <f t="shared" si="86"/>
        <v>42018.74863425926</v>
      </c>
      <c r="T1398" s="11">
        <f t="shared" si="87"/>
        <v>42048.74863425926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8314</v>
      </c>
      <c r="R1399" t="s">
        <v>8330</v>
      </c>
      <c r="S1399" s="11">
        <f t="shared" si="86"/>
        <v>42640.667939814812</v>
      </c>
      <c r="T1399" s="11">
        <f t="shared" si="87"/>
        <v>42670.638194444444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8314</v>
      </c>
      <c r="R1400" t="s">
        <v>8330</v>
      </c>
      <c r="S1400" s="11">
        <f t="shared" si="86"/>
        <v>42526.624236111107</v>
      </c>
      <c r="T1400" s="11">
        <f t="shared" si="87"/>
        <v>42556.624236111107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8314</v>
      </c>
      <c r="R1401" t="s">
        <v>8330</v>
      </c>
      <c r="S1401" s="11">
        <f t="shared" si="86"/>
        <v>41888.754317129627</v>
      </c>
      <c r="T1401" s="11">
        <f t="shared" si="87"/>
        <v>41918.754317129627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8314</v>
      </c>
      <c r="R1402" t="s">
        <v>8330</v>
      </c>
      <c r="S1402" s="11">
        <f t="shared" si="86"/>
        <v>42498.091122685189</v>
      </c>
      <c r="T1402" s="11">
        <f t="shared" si="87"/>
        <v>42532.979166666672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8314</v>
      </c>
      <c r="R1403" t="s">
        <v>8330</v>
      </c>
      <c r="S1403" s="11">
        <f t="shared" si="86"/>
        <v>41399.74622685185</v>
      </c>
      <c r="T1403" s="11">
        <f t="shared" si="87"/>
        <v>41420.74622685185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8314</v>
      </c>
      <c r="R1404" t="s">
        <v>8330</v>
      </c>
      <c r="S1404" s="11">
        <f t="shared" si="86"/>
        <v>42064.803368055553</v>
      </c>
      <c r="T1404" s="11">
        <f t="shared" si="87"/>
        <v>42124.761701388896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8314</v>
      </c>
      <c r="R1405" t="s">
        <v>8330</v>
      </c>
      <c r="S1405" s="11">
        <f t="shared" si="86"/>
        <v>41450.812905092593</v>
      </c>
      <c r="T1405" s="11">
        <f t="shared" si="87"/>
        <v>41480.812905092593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8313</v>
      </c>
      <c r="R1406" t="s">
        <v>8341</v>
      </c>
      <c r="S1406" s="11">
        <f t="shared" si="86"/>
        <v>42032.260243055556</v>
      </c>
      <c r="T1406" s="11">
        <f t="shared" si="87"/>
        <v>42057.260243055556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8313</v>
      </c>
      <c r="R1407" t="s">
        <v>8341</v>
      </c>
      <c r="S1407" s="11">
        <f t="shared" si="86"/>
        <v>41941.430567129632</v>
      </c>
      <c r="T1407" s="11">
        <f t="shared" si="87"/>
        <v>41971.472233796296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8313</v>
      </c>
      <c r="R1408" t="s">
        <v>8341</v>
      </c>
      <c r="S1408" s="11">
        <f t="shared" si="86"/>
        <v>42297.182951388888</v>
      </c>
      <c r="T1408" s="11">
        <f t="shared" si="87"/>
        <v>42350.166666666672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8313</v>
      </c>
      <c r="R1409" t="s">
        <v>8341</v>
      </c>
      <c r="S1409" s="11">
        <f t="shared" si="86"/>
        <v>41838.286782407406</v>
      </c>
      <c r="T1409" s="11">
        <f t="shared" si="87"/>
        <v>41863.286782407406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ref="P1410:P1473" si="89">E1410/L1410</f>
        <v>12</v>
      </c>
      <c r="Q1410" t="s">
        <v>8313</v>
      </c>
      <c r="R1410" t="s">
        <v>8341</v>
      </c>
      <c r="S1410" s="11">
        <f t="shared" ref="S1410:S1473" si="90">(((J1410/60)/60)/24)+DATE(1970,1,1)+(-6/24)</f>
        <v>42291.622175925921</v>
      </c>
      <c r="T1410" s="11">
        <f t="shared" ref="T1410:T1473" si="91">(((I1410/60)/60)/24)+DATE(1970,1,1)+(-6/24)</f>
        <v>42321.663842592592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e">
        <f t="shared" si="89"/>
        <v>#DIV/0!</v>
      </c>
      <c r="Q1411" t="s">
        <v>8313</v>
      </c>
      <c r="R1411" t="s">
        <v>8341</v>
      </c>
      <c r="S1411" s="11">
        <f t="shared" si="90"/>
        <v>41944.883506944447</v>
      </c>
      <c r="T1411" s="11">
        <f t="shared" si="91"/>
        <v>42004.925173611111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8313</v>
      </c>
      <c r="R1412" t="s">
        <v>8341</v>
      </c>
      <c r="S1412" s="11">
        <f t="shared" si="90"/>
        <v>42479.068518518514</v>
      </c>
      <c r="T1412" s="11">
        <f t="shared" si="91"/>
        <v>42524.068518518514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8313</v>
      </c>
      <c r="R1413" t="s">
        <v>8341</v>
      </c>
      <c r="S1413" s="11">
        <f t="shared" si="90"/>
        <v>42012.809027777781</v>
      </c>
      <c r="T1413" s="11">
        <f t="shared" si="91"/>
        <v>42040.809027777781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8313</v>
      </c>
      <c r="R1414" t="s">
        <v>8341</v>
      </c>
      <c r="S1414" s="11">
        <f t="shared" si="90"/>
        <v>41946.813645833332</v>
      </c>
      <c r="T1414" s="11">
        <f t="shared" si="91"/>
        <v>41976.813645833332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8313</v>
      </c>
      <c r="R1415" t="s">
        <v>8341</v>
      </c>
      <c r="S1415" s="11">
        <f t="shared" si="90"/>
        <v>42360.187152777777</v>
      </c>
      <c r="T1415" s="11">
        <f t="shared" si="91"/>
        <v>42420.187152777777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8313</v>
      </c>
      <c r="R1416" t="s">
        <v>8341</v>
      </c>
      <c r="S1416" s="11">
        <f t="shared" si="90"/>
        <v>42708.00309027778</v>
      </c>
      <c r="T1416" s="11">
        <f t="shared" si="91"/>
        <v>42738.00309027778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8313</v>
      </c>
      <c r="R1417" t="s">
        <v>8341</v>
      </c>
      <c r="S1417" s="11">
        <f t="shared" si="90"/>
        <v>42192.425821759258</v>
      </c>
      <c r="T1417" s="11">
        <f t="shared" si="91"/>
        <v>42232.425821759258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8313</v>
      </c>
      <c r="R1418" t="s">
        <v>8341</v>
      </c>
      <c r="S1418" s="11">
        <f t="shared" si="90"/>
        <v>42299.676145833335</v>
      </c>
      <c r="T1418" s="11">
        <f t="shared" si="91"/>
        <v>42329.717812499999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8313</v>
      </c>
      <c r="R1419" t="s">
        <v>8341</v>
      </c>
      <c r="S1419" s="11">
        <f t="shared" si="90"/>
        <v>42231.90016203704</v>
      </c>
      <c r="T1419" s="11">
        <f t="shared" si="91"/>
        <v>42262.215972222228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8313</v>
      </c>
      <c r="R1420" t="s">
        <v>8341</v>
      </c>
      <c r="S1420" s="11">
        <f t="shared" si="90"/>
        <v>42395.206412037034</v>
      </c>
      <c r="T1420" s="11">
        <f t="shared" si="91"/>
        <v>42425.206412037034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8313</v>
      </c>
      <c r="R1421" t="s">
        <v>8341</v>
      </c>
      <c r="S1421" s="11">
        <f t="shared" si="90"/>
        <v>42622.206238425926</v>
      </c>
      <c r="T1421" s="11">
        <f t="shared" si="91"/>
        <v>42652.206238425926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8313</v>
      </c>
      <c r="R1422" t="s">
        <v>8341</v>
      </c>
      <c r="S1422" s="11">
        <f t="shared" si="90"/>
        <v>42524.417662037042</v>
      </c>
      <c r="T1422" s="11">
        <f t="shared" si="91"/>
        <v>42549.417662037042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8313</v>
      </c>
      <c r="R1423" t="s">
        <v>8341</v>
      </c>
      <c r="S1423" s="11">
        <f t="shared" si="90"/>
        <v>42013.665613425925</v>
      </c>
      <c r="T1423" s="11">
        <f t="shared" si="91"/>
        <v>42043.665613425925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8313</v>
      </c>
      <c r="R1424" t="s">
        <v>8341</v>
      </c>
      <c r="S1424" s="11">
        <f t="shared" si="90"/>
        <v>42603.989629629628</v>
      </c>
      <c r="T1424" s="11">
        <f t="shared" si="91"/>
        <v>42633.989629629628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8313</v>
      </c>
      <c r="R1425" t="s">
        <v>8341</v>
      </c>
      <c r="S1425" s="11">
        <f t="shared" si="90"/>
        <v>42340.110312500001</v>
      </c>
      <c r="T1425" s="11">
        <f t="shared" si="91"/>
        <v>42370.110312500001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8313</v>
      </c>
      <c r="R1426" t="s">
        <v>8341</v>
      </c>
      <c r="S1426" s="11">
        <f t="shared" si="90"/>
        <v>42676.467615740738</v>
      </c>
      <c r="T1426" s="11">
        <f t="shared" si="91"/>
        <v>42689.509282407409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8313</v>
      </c>
      <c r="R1427" t="s">
        <v>8341</v>
      </c>
      <c r="S1427" s="11">
        <f t="shared" si="90"/>
        <v>42092.881469907406</v>
      </c>
      <c r="T1427" s="11">
        <f t="shared" si="91"/>
        <v>42122.881469907406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8313</v>
      </c>
      <c r="R1428" t="s">
        <v>8341</v>
      </c>
      <c r="S1428" s="11">
        <f t="shared" si="90"/>
        <v>42180.140277777777</v>
      </c>
      <c r="T1428" s="11">
        <f t="shared" si="91"/>
        <v>42240.140277777777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8313</v>
      </c>
      <c r="R1429" t="s">
        <v>8341</v>
      </c>
      <c r="S1429" s="11">
        <f t="shared" si="90"/>
        <v>42601.601678240739</v>
      </c>
      <c r="T1429" s="11">
        <f t="shared" si="91"/>
        <v>42631.601678240739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8313</v>
      </c>
      <c r="R1430" t="s">
        <v>8341</v>
      </c>
      <c r="S1430" s="11">
        <f t="shared" si="90"/>
        <v>42432.129826388889</v>
      </c>
      <c r="T1430" s="11">
        <f t="shared" si="91"/>
        <v>42462.088159722218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8313</v>
      </c>
      <c r="R1431" t="s">
        <v>8341</v>
      </c>
      <c r="S1431" s="11">
        <f t="shared" si="90"/>
        <v>42073.810671296291</v>
      </c>
      <c r="T1431" s="11">
        <f t="shared" si="91"/>
        <v>42103.810671296291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8313</v>
      </c>
      <c r="R1432" t="s">
        <v>8341</v>
      </c>
      <c r="S1432" s="11">
        <f t="shared" si="90"/>
        <v>41961.563518518517</v>
      </c>
      <c r="T1432" s="11">
        <f t="shared" si="91"/>
        <v>41992.563518518517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8313</v>
      </c>
      <c r="R1433" t="s">
        <v>8341</v>
      </c>
      <c r="S1433" s="11">
        <f t="shared" si="90"/>
        <v>42303.960833333331</v>
      </c>
      <c r="T1433" s="11">
        <f t="shared" si="91"/>
        <v>42334.002500000002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8313</v>
      </c>
      <c r="R1434" t="s">
        <v>8341</v>
      </c>
      <c r="S1434" s="11">
        <f t="shared" si="90"/>
        <v>42175.530416666668</v>
      </c>
      <c r="T1434" s="11">
        <f t="shared" si="91"/>
        <v>42205.530416666668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8313</v>
      </c>
      <c r="R1435" t="s">
        <v>8341</v>
      </c>
      <c r="S1435" s="11">
        <f t="shared" si="90"/>
        <v>42673.375868055555</v>
      </c>
      <c r="T1435" s="11">
        <f t="shared" si="91"/>
        <v>42714.208333333328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8313</v>
      </c>
      <c r="R1436" t="s">
        <v>8341</v>
      </c>
      <c r="S1436" s="11">
        <f t="shared" si="90"/>
        <v>42142.517106481479</v>
      </c>
      <c r="T1436" s="11">
        <f t="shared" si="91"/>
        <v>42163.375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8313</v>
      </c>
      <c r="R1437" t="s">
        <v>8341</v>
      </c>
      <c r="S1437" s="11">
        <f t="shared" si="90"/>
        <v>42258.530324074076</v>
      </c>
      <c r="T1437" s="11">
        <f t="shared" si="91"/>
        <v>42288.530324074076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8313</v>
      </c>
      <c r="R1438" t="s">
        <v>8341</v>
      </c>
      <c r="S1438" s="11">
        <f t="shared" si="90"/>
        <v>42391.10019675926</v>
      </c>
      <c r="T1438" s="11">
        <f t="shared" si="91"/>
        <v>42421.10019675926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8313</v>
      </c>
      <c r="R1439" t="s">
        <v>8341</v>
      </c>
      <c r="S1439" s="11">
        <f t="shared" si="90"/>
        <v>41796.281701388885</v>
      </c>
      <c r="T1439" s="11">
        <f t="shared" si="91"/>
        <v>41832.957638888889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8313</v>
      </c>
      <c r="R1440" t="s">
        <v>8341</v>
      </c>
      <c r="S1440" s="11">
        <f t="shared" si="90"/>
        <v>42457.621516203704</v>
      </c>
      <c r="T1440" s="11">
        <f t="shared" si="91"/>
        <v>42487.329861111109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8313</v>
      </c>
      <c r="R1441" t="s">
        <v>8341</v>
      </c>
      <c r="S1441" s="11">
        <f t="shared" si="90"/>
        <v>42040.579872685179</v>
      </c>
      <c r="T1441" s="11">
        <f t="shared" si="91"/>
        <v>42070.579872685179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8313</v>
      </c>
      <c r="R1442" t="s">
        <v>8341</v>
      </c>
      <c r="S1442" s="11">
        <f t="shared" si="90"/>
        <v>42486.498414351852</v>
      </c>
      <c r="T1442" s="11">
        <f t="shared" si="91"/>
        <v>42516.498414351852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8313</v>
      </c>
      <c r="R1443" t="s">
        <v>8341</v>
      </c>
      <c r="S1443" s="11">
        <f t="shared" si="90"/>
        <v>42198.515844907408</v>
      </c>
      <c r="T1443" s="11">
        <f t="shared" si="91"/>
        <v>42258.515844907408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8313</v>
      </c>
      <c r="R1444" t="s">
        <v>8341</v>
      </c>
      <c r="S1444" s="11">
        <f t="shared" si="90"/>
        <v>42485.39534722222</v>
      </c>
      <c r="T1444" s="11">
        <f t="shared" si="91"/>
        <v>42515.39534722222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8313</v>
      </c>
      <c r="R1445" t="s">
        <v>8341</v>
      </c>
      <c r="S1445" s="11">
        <f t="shared" si="90"/>
        <v>42707.676030092596</v>
      </c>
      <c r="T1445" s="11">
        <f t="shared" si="91"/>
        <v>42737.676030092596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8313</v>
      </c>
      <c r="R1446" t="s">
        <v>8341</v>
      </c>
      <c r="S1446" s="11">
        <f t="shared" si="90"/>
        <v>42199.623402777783</v>
      </c>
      <c r="T1446" s="11">
        <f t="shared" si="91"/>
        <v>42259.623402777783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8313</v>
      </c>
      <c r="R1447" t="s">
        <v>8341</v>
      </c>
      <c r="S1447" s="11">
        <f t="shared" si="90"/>
        <v>42139.292303240742</v>
      </c>
      <c r="T1447" s="11">
        <f t="shared" si="91"/>
        <v>42169.292303240742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8313</v>
      </c>
      <c r="R1448" t="s">
        <v>8341</v>
      </c>
      <c r="S1448" s="11">
        <f t="shared" si="90"/>
        <v>42461.197662037041</v>
      </c>
      <c r="T1448" s="11">
        <f t="shared" si="91"/>
        <v>42481.197662037041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8313</v>
      </c>
      <c r="R1449" t="s">
        <v>8341</v>
      </c>
      <c r="S1449" s="11">
        <f t="shared" si="90"/>
        <v>42529.480717592596</v>
      </c>
      <c r="T1449" s="11">
        <f t="shared" si="91"/>
        <v>42559.480717592596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8313</v>
      </c>
      <c r="R1450" t="s">
        <v>8341</v>
      </c>
      <c r="S1450" s="11">
        <f t="shared" si="90"/>
        <v>42115.686550925922</v>
      </c>
      <c r="T1450" s="11">
        <f t="shared" si="91"/>
        <v>42145.975694444445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8313</v>
      </c>
      <c r="R1451" t="s">
        <v>8341</v>
      </c>
      <c r="S1451" s="11">
        <f t="shared" si="90"/>
        <v>42086.561400462961</v>
      </c>
      <c r="T1451" s="11">
        <f t="shared" si="91"/>
        <v>42134.561400462961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8313</v>
      </c>
      <c r="R1452" t="s">
        <v>8341</v>
      </c>
      <c r="S1452" s="11">
        <f t="shared" si="90"/>
        <v>42389.921261574069</v>
      </c>
      <c r="T1452" s="11">
        <f t="shared" si="91"/>
        <v>42419.921261574069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8313</v>
      </c>
      <c r="R1453" t="s">
        <v>8341</v>
      </c>
      <c r="S1453" s="11">
        <f t="shared" si="90"/>
        <v>41931.709016203706</v>
      </c>
      <c r="T1453" s="11">
        <f t="shared" si="91"/>
        <v>41961.75068287037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8313</v>
      </c>
      <c r="R1454" t="s">
        <v>8341</v>
      </c>
      <c r="S1454" s="11">
        <f t="shared" si="90"/>
        <v>41818.453275462962</v>
      </c>
      <c r="T1454" s="11">
        <f t="shared" si="91"/>
        <v>41848.453275462962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8313</v>
      </c>
      <c r="R1455" t="s">
        <v>8341</v>
      </c>
      <c r="S1455" s="11">
        <f t="shared" si="90"/>
        <v>42795.446145833332</v>
      </c>
      <c r="T1455" s="11">
        <f t="shared" si="91"/>
        <v>42840.404479166667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8313</v>
      </c>
      <c r="R1456" t="s">
        <v>8341</v>
      </c>
      <c r="S1456" s="11">
        <f t="shared" si="90"/>
        <v>42463.616666666669</v>
      </c>
      <c r="T1456" s="11">
        <f t="shared" si="91"/>
        <v>42484.665972222225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8313</v>
      </c>
      <c r="R1457" t="s">
        <v>8341</v>
      </c>
      <c r="S1457" s="11">
        <f t="shared" si="90"/>
        <v>41832.422685185185</v>
      </c>
      <c r="T1457" s="11">
        <f t="shared" si="91"/>
        <v>41887.318749999999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8313</v>
      </c>
      <c r="R1458" t="s">
        <v>8341</v>
      </c>
      <c r="S1458" s="11">
        <f t="shared" si="90"/>
        <v>42708.418576388889</v>
      </c>
      <c r="T1458" s="11">
        <f t="shared" si="91"/>
        <v>42738.418576388889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8313</v>
      </c>
      <c r="R1459" t="s">
        <v>8341</v>
      </c>
      <c r="S1459" s="11">
        <f t="shared" si="90"/>
        <v>42289.64634259259</v>
      </c>
      <c r="T1459" s="11">
        <f t="shared" si="91"/>
        <v>42319.688009259262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8313</v>
      </c>
      <c r="R1460" t="s">
        <v>8341</v>
      </c>
      <c r="S1460" s="11">
        <f t="shared" si="90"/>
        <v>41831.455555555556</v>
      </c>
      <c r="T1460" s="11">
        <f t="shared" si="91"/>
        <v>41861.916666666664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8313</v>
      </c>
      <c r="R1461" t="s">
        <v>8341</v>
      </c>
      <c r="S1461" s="11">
        <f t="shared" si="90"/>
        <v>42311.954814814817</v>
      </c>
      <c r="T1461" s="11">
        <f t="shared" si="91"/>
        <v>42340.475694444445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8313</v>
      </c>
      <c r="R1462" t="s">
        <v>8341</v>
      </c>
      <c r="S1462" s="11">
        <f t="shared" si="90"/>
        <v>41915.646967592591</v>
      </c>
      <c r="T1462" s="11">
        <f t="shared" si="91"/>
        <v>41973.739583333328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8313</v>
      </c>
      <c r="R1463" t="s">
        <v>8342</v>
      </c>
      <c r="S1463" s="11">
        <f t="shared" si="90"/>
        <v>41899.395300925928</v>
      </c>
      <c r="T1463" s="11">
        <f t="shared" si="91"/>
        <v>41932.75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8313</v>
      </c>
      <c r="R1464" t="s">
        <v>8342</v>
      </c>
      <c r="S1464" s="11">
        <f t="shared" si="90"/>
        <v>41344.412858796299</v>
      </c>
      <c r="T1464" s="11">
        <f t="shared" si="91"/>
        <v>41374.412858796299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8313</v>
      </c>
      <c r="R1465" t="s">
        <v>8342</v>
      </c>
      <c r="S1465" s="11">
        <f t="shared" si="90"/>
        <v>41326.661319444444</v>
      </c>
      <c r="T1465" s="11">
        <f t="shared" si="91"/>
        <v>41371.619652777779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8313</v>
      </c>
      <c r="R1466" t="s">
        <v>8342</v>
      </c>
      <c r="S1466" s="11">
        <f t="shared" si="90"/>
        <v>41291.411550925928</v>
      </c>
      <c r="T1466" s="11">
        <f t="shared" si="91"/>
        <v>41321.411550925928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8313</v>
      </c>
      <c r="R1467" t="s">
        <v>8342</v>
      </c>
      <c r="S1467" s="11">
        <f t="shared" si="90"/>
        <v>40959.484398148146</v>
      </c>
      <c r="T1467" s="11">
        <f t="shared" si="91"/>
        <v>40989.875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8313</v>
      </c>
      <c r="R1468" t="s">
        <v>8342</v>
      </c>
      <c r="S1468" s="11">
        <f t="shared" si="90"/>
        <v>42339.922060185185</v>
      </c>
      <c r="T1468" s="11">
        <f t="shared" si="91"/>
        <v>42380.958333333328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8313</v>
      </c>
      <c r="R1469" t="s">
        <v>8342</v>
      </c>
      <c r="S1469" s="11">
        <f t="shared" si="90"/>
        <v>40933.55190972222</v>
      </c>
      <c r="T1469" s="11">
        <f t="shared" si="91"/>
        <v>40993.510243055556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8313</v>
      </c>
      <c r="R1470" t="s">
        <v>8342</v>
      </c>
      <c r="S1470" s="11">
        <f t="shared" si="90"/>
        <v>40645.764456018522</v>
      </c>
      <c r="T1470" s="11">
        <f t="shared" si="91"/>
        <v>40705.764456018522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8313</v>
      </c>
      <c r="R1471" t="s">
        <v>8342</v>
      </c>
      <c r="S1471" s="11">
        <f t="shared" si="90"/>
        <v>41290.348483796297</v>
      </c>
      <c r="T1471" s="11">
        <f t="shared" si="91"/>
        <v>41320.348483796297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8313</v>
      </c>
      <c r="R1472" t="s">
        <v>8342</v>
      </c>
      <c r="S1472" s="11">
        <f t="shared" si="90"/>
        <v>41250.577118055553</v>
      </c>
      <c r="T1472" s="11">
        <f t="shared" si="91"/>
        <v>41271.577118055553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8313</v>
      </c>
      <c r="R1473" t="s">
        <v>8342</v>
      </c>
      <c r="S1473" s="11">
        <f t="shared" si="90"/>
        <v>42073.707569444443</v>
      </c>
      <c r="T1473" s="11">
        <f t="shared" si="91"/>
        <v>42103.707569444443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ref="P1474:P1537" si="93">E1474/L1474</f>
        <v>103.20238095238095</v>
      </c>
      <c r="Q1474" t="s">
        <v>8313</v>
      </c>
      <c r="R1474" t="s">
        <v>8342</v>
      </c>
      <c r="S1474" s="11">
        <f t="shared" ref="S1474:S1537" si="94">(((J1474/60)/60)/24)+DATE(1970,1,1)+(-6/24)</f>
        <v>41533.292858796296</v>
      </c>
      <c r="T1474" s="11">
        <f t="shared" ref="T1474:T1537" si="95">(((I1474/60)/60)/24)+DATE(1970,1,1)+(-6/24)</f>
        <v>41563.292858796296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si="93"/>
        <v>38.462553191489363</v>
      </c>
      <c r="Q1475" t="s">
        <v>8313</v>
      </c>
      <c r="R1475" t="s">
        <v>8342</v>
      </c>
      <c r="S1475" s="11">
        <f t="shared" si="94"/>
        <v>40939.729618055557</v>
      </c>
      <c r="T1475" s="11">
        <f t="shared" si="95"/>
        <v>40969.729618055557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8313</v>
      </c>
      <c r="R1476" t="s">
        <v>8342</v>
      </c>
      <c r="S1476" s="11">
        <f t="shared" si="94"/>
        <v>41500.477916666663</v>
      </c>
      <c r="T1476" s="11">
        <f t="shared" si="95"/>
        <v>41530.477916666663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8313</v>
      </c>
      <c r="R1477" t="s">
        <v>8342</v>
      </c>
      <c r="S1477" s="11">
        <f t="shared" si="94"/>
        <v>41960.472951388889</v>
      </c>
      <c r="T1477" s="11">
        <f t="shared" si="95"/>
        <v>41992.957638888889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8313</v>
      </c>
      <c r="R1478" t="s">
        <v>8342</v>
      </c>
      <c r="S1478" s="11">
        <f t="shared" si="94"/>
        <v>40765.791921296295</v>
      </c>
      <c r="T1478" s="11">
        <f t="shared" si="95"/>
        <v>40795.791921296295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8313</v>
      </c>
      <c r="R1479" t="s">
        <v>8342</v>
      </c>
      <c r="S1479" s="11">
        <f t="shared" si="94"/>
        <v>40840.365787037037</v>
      </c>
      <c r="T1479" s="11">
        <f t="shared" si="95"/>
        <v>40899.875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8313</v>
      </c>
      <c r="R1480" t="s">
        <v>8342</v>
      </c>
      <c r="S1480" s="11">
        <f t="shared" si="94"/>
        <v>41394.621678240743</v>
      </c>
      <c r="T1480" s="11">
        <f t="shared" si="95"/>
        <v>41408.621678240743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8313</v>
      </c>
      <c r="R1481" t="s">
        <v>8342</v>
      </c>
      <c r="S1481" s="11">
        <f t="shared" si="94"/>
        <v>41754.495243055557</v>
      </c>
      <c r="T1481" s="11">
        <f t="shared" si="95"/>
        <v>41768.915972222225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8313</v>
      </c>
      <c r="R1482" t="s">
        <v>8342</v>
      </c>
      <c r="S1482" s="11">
        <f t="shared" si="94"/>
        <v>41464.684016203704</v>
      </c>
      <c r="T1482" s="11">
        <f t="shared" si="95"/>
        <v>41481.458333333336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8313</v>
      </c>
      <c r="R1483" t="s">
        <v>8329</v>
      </c>
      <c r="S1483" s="11">
        <f t="shared" si="94"/>
        <v>41550.672974537039</v>
      </c>
      <c r="T1483" s="11">
        <f t="shared" si="95"/>
        <v>41580.672974537039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8313</v>
      </c>
      <c r="R1484" t="s">
        <v>8329</v>
      </c>
      <c r="S1484" s="11">
        <f t="shared" si="94"/>
        <v>41136.60805555556</v>
      </c>
      <c r="T1484" s="11">
        <f t="shared" si="95"/>
        <v>41159.07708333333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8313</v>
      </c>
      <c r="R1485" t="s">
        <v>8329</v>
      </c>
      <c r="S1485" s="11">
        <f t="shared" si="94"/>
        <v>42547.942997685182</v>
      </c>
      <c r="T1485" s="11">
        <f t="shared" si="95"/>
        <v>42572.942997685182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8313</v>
      </c>
      <c r="R1486" t="s">
        <v>8329</v>
      </c>
      <c r="S1486" s="11">
        <f t="shared" si="94"/>
        <v>41052.950960648144</v>
      </c>
      <c r="T1486" s="11">
        <f t="shared" si="95"/>
        <v>41111.368750000001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8313</v>
      </c>
      <c r="R1487" t="s">
        <v>8329</v>
      </c>
      <c r="S1487" s="11">
        <f t="shared" si="94"/>
        <v>42130.545983796299</v>
      </c>
      <c r="T1487" s="11">
        <f t="shared" si="95"/>
        <v>42175.545983796299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8313</v>
      </c>
      <c r="R1488" t="s">
        <v>8329</v>
      </c>
      <c r="S1488" s="11">
        <f t="shared" si="94"/>
        <v>42031.918530092589</v>
      </c>
      <c r="T1488" s="11">
        <f t="shared" si="95"/>
        <v>42061.918530092589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8313</v>
      </c>
      <c r="R1489" t="s">
        <v>8329</v>
      </c>
      <c r="S1489" s="11">
        <f t="shared" si="94"/>
        <v>42554.667488425926</v>
      </c>
      <c r="T1489" s="11">
        <f t="shared" si="95"/>
        <v>42584.667488425926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8313</v>
      </c>
      <c r="R1490" t="s">
        <v>8329</v>
      </c>
      <c r="S1490" s="11">
        <f t="shared" si="94"/>
        <v>41614.313194444447</v>
      </c>
      <c r="T1490" s="11">
        <f t="shared" si="95"/>
        <v>41644.313194444447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8313</v>
      </c>
      <c r="R1491" t="s">
        <v>8329</v>
      </c>
      <c r="S1491" s="11">
        <f t="shared" si="94"/>
        <v>41198.361712962964</v>
      </c>
      <c r="T1491" s="11">
        <f t="shared" si="95"/>
        <v>41228.403379629628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8313</v>
      </c>
      <c r="R1492" t="s">
        <v>8329</v>
      </c>
      <c r="S1492" s="11">
        <f t="shared" si="94"/>
        <v>41520.311041666668</v>
      </c>
      <c r="T1492" s="11">
        <f t="shared" si="95"/>
        <v>41549.311041666668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8313</v>
      </c>
      <c r="R1493" t="s">
        <v>8329</v>
      </c>
      <c r="S1493" s="11">
        <f t="shared" si="94"/>
        <v>41991.463460648149</v>
      </c>
      <c r="T1493" s="11">
        <f t="shared" si="95"/>
        <v>42050.401388888888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8313</v>
      </c>
      <c r="R1494" t="s">
        <v>8329</v>
      </c>
      <c r="S1494" s="11">
        <f t="shared" si="94"/>
        <v>40682.634791666671</v>
      </c>
      <c r="T1494" s="11">
        <f t="shared" si="95"/>
        <v>40712.634791666671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8313</v>
      </c>
      <c r="R1495" t="s">
        <v>8329</v>
      </c>
      <c r="S1495" s="11">
        <f t="shared" si="94"/>
        <v>41411.616608796299</v>
      </c>
      <c r="T1495" s="11">
        <f t="shared" si="95"/>
        <v>41441.616608796299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8313</v>
      </c>
      <c r="R1496" t="s">
        <v>8329</v>
      </c>
      <c r="S1496" s="11">
        <f t="shared" si="94"/>
        <v>42067.472372685181</v>
      </c>
      <c r="T1496" s="11">
        <f t="shared" si="95"/>
        <v>42097.401388888888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8313</v>
      </c>
      <c r="R1497" t="s">
        <v>8329</v>
      </c>
      <c r="S1497" s="11">
        <f t="shared" si="94"/>
        <v>40752.539710648147</v>
      </c>
      <c r="T1497" s="11">
        <f t="shared" si="95"/>
        <v>40782.539710648147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8313</v>
      </c>
      <c r="R1498" t="s">
        <v>8329</v>
      </c>
      <c r="S1498" s="11">
        <f t="shared" si="94"/>
        <v>41838.225219907406</v>
      </c>
      <c r="T1498" s="11">
        <f t="shared" si="95"/>
        <v>41898.225219907406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8313</v>
      </c>
      <c r="R1499" t="s">
        <v>8329</v>
      </c>
      <c r="S1499" s="11">
        <f t="shared" si="94"/>
        <v>41444.39261574074</v>
      </c>
      <c r="T1499" s="11">
        <f t="shared" si="95"/>
        <v>41486.571527777778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8313</v>
      </c>
      <c r="R1500" t="s">
        <v>8329</v>
      </c>
      <c r="S1500" s="11">
        <f t="shared" si="94"/>
        <v>41840.733541666668</v>
      </c>
      <c r="T1500" s="11">
        <f t="shared" si="95"/>
        <v>41885.733541666668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8313</v>
      </c>
      <c r="R1501" t="s">
        <v>8329</v>
      </c>
      <c r="S1501" s="11">
        <f t="shared" si="94"/>
        <v>42526.757326388892</v>
      </c>
      <c r="T1501" s="11">
        <f t="shared" si="95"/>
        <v>42586.757326388892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8313</v>
      </c>
      <c r="R1502" t="s">
        <v>8329</v>
      </c>
      <c r="S1502" s="11">
        <f t="shared" si="94"/>
        <v>41365.654594907406</v>
      </c>
      <c r="T1502" s="11">
        <f t="shared" si="95"/>
        <v>41395.654594907406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8318</v>
      </c>
      <c r="R1503" t="s">
        <v>8339</v>
      </c>
      <c r="S1503" s="11">
        <f t="shared" si="94"/>
        <v>42163.333599537036</v>
      </c>
      <c r="T1503" s="11">
        <f t="shared" si="95"/>
        <v>42193.333599537036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8318</v>
      </c>
      <c r="R1504" t="s">
        <v>8339</v>
      </c>
      <c r="S1504" s="11">
        <f t="shared" si="94"/>
        <v>42426.292592592596</v>
      </c>
      <c r="T1504" s="11">
        <f t="shared" si="95"/>
        <v>42454.666666666672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8318</v>
      </c>
      <c r="R1505" t="s">
        <v>8339</v>
      </c>
      <c r="S1505" s="11">
        <f t="shared" si="94"/>
        <v>42606.097233796296</v>
      </c>
      <c r="T1505" s="11">
        <f t="shared" si="95"/>
        <v>42666.097233796296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8318</v>
      </c>
      <c r="R1506" t="s">
        <v>8339</v>
      </c>
      <c r="S1506" s="11">
        <f t="shared" si="94"/>
        <v>41772.407685185186</v>
      </c>
      <c r="T1506" s="11">
        <f t="shared" si="95"/>
        <v>41800.106249999997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8318</v>
      </c>
      <c r="R1507" t="s">
        <v>8339</v>
      </c>
      <c r="S1507" s="11">
        <f t="shared" si="94"/>
        <v>42414.19332175926</v>
      </c>
      <c r="T1507" s="11">
        <f t="shared" si="95"/>
        <v>42451.584027777775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8318</v>
      </c>
      <c r="R1508" t="s">
        <v>8339</v>
      </c>
      <c r="S1508" s="11">
        <f t="shared" si="94"/>
        <v>41814.535925925928</v>
      </c>
      <c r="T1508" s="11">
        <f t="shared" si="95"/>
        <v>41844.535925925928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8318</v>
      </c>
      <c r="R1509" t="s">
        <v>8339</v>
      </c>
      <c r="S1509" s="11">
        <f t="shared" si="94"/>
        <v>40254.200335648151</v>
      </c>
      <c r="T1509" s="11">
        <f t="shared" si="95"/>
        <v>40313.090277777781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8318</v>
      </c>
      <c r="R1510" t="s">
        <v>8339</v>
      </c>
      <c r="S1510" s="11">
        <f t="shared" si="94"/>
        <v>41786.364363425928</v>
      </c>
      <c r="T1510" s="11">
        <f t="shared" si="95"/>
        <v>41817.364363425928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8318</v>
      </c>
      <c r="R1511" t="s">
        <v>8339</v>
      </c>
      <c r="S1511" s="11">
        <f t="shared" si="94"/>
        <v>42751.283391203702</v>
      </c>
      <c r="T1511" s="11">
        <f t="shared" si="95"/>
        <v>42780.707638888889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8318</v>
      </c>
      <c r="R1512" t="s">
        <v>8339</v>
      </c>
      <c r="S1512" s="11">
        <f t="shared" si="94"/>
        <v>41809.135162037033</v>
      </c>
      <c r="T1512" s="11">
        <f t="shared" si="95"/>
        <v>41839.135162037033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8318</v>
      </c>
      <c r="R1513" t="s">
        <v>8339</v>
      </c>
      <c r="S1513" s="11">
        <f t="shared" si="94"/>
        <v>42296.333379629628</v>
      </c>
      <c r="T1513" s="11">
        <f t="shared" si="95"/>
        <v>42326.375046296293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8318</v>
      </c>
      <c r="R1514" t="s">
        <v>8339</v>
      </c>
      <c r="S1514" s="11">
        <f t="shared" si="94"/>
        <v>42741.434479166666</v>
      </c>
      <c r="T1514" s="11">
        <f t="shared" si="95"/>
        <v>42771.434479166666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8318</v>
      </c>
      <c r="R1515" t="s">
        <v>8339</v>
      </c>
      <c r="S1515" s="11">
        <f t="shared" si="94"/>
        <v>41806.387337962966</v>
      </c>
      <c r="T1515" s="11">
        <f t="shared" si="95"/>
        <v>41836.387337962966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8318</v>
      </c>
      <c r="R1516" t="s">
        <v>8339</v>
      </c>
      <c r="S1516" s="11">
        <f t="shared" si="94"/>
        <v>42234.347685185188</v>
      </c>
      <c r="T1516" s="11">
        <f t="shared" si="95"/>
        <v>42274.347685185188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8318</v>
      </c>
      <c r="R1517" t="s">
        <v>8339</v>
      </c>
      <c r="S1517" s="11">
        <f t="shared" si="94"/>
        <v>42415.003437499996</v>
      </c>
      <c r="T1517" s="11">
        <f t="shared" si="95"/>
        <v>42444.961770833332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8318</v>
      </c>
      <c r="R1518" t="s">
        <v>8339</v>
      </c>
      <c r="S1518" s="11">
        <f t="shared" si="94"/>
        <v>42619.216342592597</v>
      </c>
      <c r="T1518" s="11">
        <f t="shared" si="95"/>
        <v>42649.333333333328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8318</v>
      </c>
      <c r="R1519" t="s">
        <v>8339</v>
      </c>
      <c r="S1519" s="11">
        <f t="shared" si="94"/>
        <v>41948.31658564815</v>
      </c>
      <c r="T1519" s="11">
        <f t="shared" si="95"/>
        <v>41979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8318</v>
      </c>
      <c r="R1520" t="s">
        <v>8339</v>
      </c>
      <c r="S1520" s="11">
        <f t="shared" si="94"/>
        <v>41760.5700462963</v>
      </c>
      <c r="T1520" s="11">
        <f t="shared" si="95"/>
        <v>41790.5700462963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8318</v>
      </c>
      <c r="R1521" t="s">
        <v>8339</v>
      </c>
      <c r="S1521" s="11">
        <f t="shared" si="94"/>
        <v>41782.491701388892</v>
      </c>
      <c r="T1521" s="11">
        <f t="shared" si="95"/>
        <v>41810.665972222225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8318</v>
      </c>
      <c r="R1522" t="s">
        <v>8339</v>
      </c>
      <c r="S1522" s="11">
        <f t="shared" si="94"/>
        <v>41955.607789351852</v>
      </c>
      <c r="T1522" s="11">
        <f t="shared" si="95"/>
        <v>41991.916666666672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8318</v>
      </c>
      <c r="R1523" t="s">
        <v>8339</v>
      </c>
      <c r="S1523" s="11">
        <f t="shared" si="94"/>
        <v>42492.917719907404</v>
      </c>
      <c r="T1523" s="11">
        <f t="shared" si="95"/>
        <v>42527.917719907404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8318</v>
      </c>
      <c r="R1524" t="s">
        <v>8339</v>
      </c>
      <c r="S1524" s="11">
        <f t="shared" si="94"/>
        <v>41899.580312500002</v>
      </c>
      <c r="T1524" s="11">
        <f t="shared" si="95"/>
        <v>41929.580312500002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8318</v>
      </c>
      <c r="R1525" t="s">
        <v>8339</v>
      </c>
      <c r="S1525" s="11">
        <f t="shared" si="94"/>
        <v>41964.501342592594</v>
      </c>
      <c r="T1525" s="11">
        <f t="shared" si="95"/>
        <v>41995.75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8318</v>
      </c>
      <c r="R1526" t="s">
        <v>8339</v>
      </c>
      <c r="S1526" s="11">
        <f t="shared" si="94"/>
        <v>42756.251041666663</v>
      </c>
      <c r="T1526" s="11">
        <f t="shared" si="95"/>
        <v>42786.251041666663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8318</v>
      </c>
      <c r="R1527" t="s">
        <v>8339</v>
      </c>
      <c r="S1527" s="11">
        <f t="shared" si="94"/>
        <v>42570.452986111108</v>
      </c>
      <c r="T1527" s="11">
        <f t="shared" si="95"/>
        <v>42600.452986111108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8318</v>
      </c>
      <c r="R1528" t="s">
        <v>8339</v>
      </c>
      <c r="S1528" s="11">
        <f t="shared" si="94"/>
        <v>42339.026006944448</v>
      </c>
      <c r="T1528" s="11">
        <f t="shared" si="95"/>
        <v>42388.026006944448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8318</v>
      </c>
      <c r="R1529" t="s">
        <v>8339</v>
      </c>
      <c r="S1529" s="11">
        <f t="shared" si="94"/>
        <v>42780.350532407407</v>
      </c>
      <c r="T1529" s="11">
        <f t="shared" si="95"/>
        <v>42808.308865740735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8318</v>
      </c>
      <c r="R1530" t="s">
        <v>8339</v>
      </c>
      <c r="S1530" s="11">
        <f t="shared" si="94"/>
        <v>42736.482893518521</v>
      </c>
      <c r="T1530" s="11">
        <f t="shared" si="95"/>
        <v>42766.75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8318</v>
      </c>
      <c r="R1531" t="s">
        <v>8339</v>
      </c>
      <c r="S1531" s="11">
        <f t="shared" si="94"/>
        <v>42052.378703703704</v>
      </c>
      <c r="T1531" s="11">
        <f t="shared" si="95"/>
        <v>42082.337037037039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8318</v>
      </c>
      <c r="R1532" t="s">
        <v>8339</v>
      </c>
      <c r="S1532" s="11">
        <f t="shared" si="94"/>
        <v>42275.517303240747</v>
      </c>
      <c r="T1532" s="11">
        <f t="shared" si="95"/>
        <v>42300.517303240747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8318</v>
      </c>
      <c r="R1533" t="s">
        <v>8339</v>
      </c>
      <c r="S1533" s="11">
        <f t="shared" si="94"/>
        <v>41941.552384259259</v>
      </c>
      <c r="T1533" s="11">
        <f t="shared" si="95"/>
        <v>41973.875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8318</v>
      </c>
      <c r="R1534" t="s">
        <v>8339</v>
      </c>
      <c r="S1534" s="11">
        <f t="shared" si="94"/>
        <v>42391.225289351853</v>
      </c>
      <c r="T1534" s="11">
        <f t="shared" si="95"/>
        <v>42415.375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8318</v>
      </c>
      <c r="R1535" t="s">
        <v>8339</v>
      </c>
      <c r="S1535" s="11">
        <f t="shared" si="94"/>
        <v>42442.75204861111</v>
      </c>
      <c r="T1535" s="11">
        <f t="shared" si="95"/>
        <v>42491.915972222225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8318</v>
      </c>
      <c r="R1536" t="s">
        <v>8339</v>
      </c>
      <c r="S1536" s="11">
        <f t="shared" si="94"/>
        <v>42221.42432870371</v>
      </c>
      <c r="T1536" s="11">
        <f t="shared" si="95"/>
        <v>42251.42432870371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8318</v>
      </c>
      <c r="R1537" t="s">
        <v>8339</v>
      </c>
      <c r="S1537" s="11">
        <f t="shared" si="94"/>
        <v>42484.579062500001</v>
      </c>
      <c r="T1537" s="11">
        <f t="shared" si="95"/>
        <v>42513.666666666672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ref="P1538:P1601" si="97">E1538/L1538</f>
        <v>66.015406593406595</v>
      </c>
      <c r="Q1538" t="s">
        <v>8318</v>
      </c>
      <c r="R1538" t="s">
        <v>8339</v>
      </c>
      <c r="S1538" s="11">
        <f t="shared" ref="S1538:S1601" si="98">(((J1538/60)/60)/24)+DATE(1970,1,1)+(-6/24)</f>
        <v>42213.552199074074</v>
      </c>
      <c r="T1538" s="11">
        <f t="shared" ref="T1538:T1601" si="99">(((I1538/60)/60)/24)+DATE(1970,1,1)+(-6/24)</f>
        <v>42243.552199074074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si="97"/>
        <v>96.375</v>
      </c>
      <c r="Q1539" t="s">
        <v>8318</v>
      </c>
      <c r="R1539" t="s">
        <v>8339</v>
      </c>
      <c r="S1539" s="11">
        <f t="shared" si="98"/>
        <v>42552.065127314811</v>
      </c>
      <c r="T1539" s="11">
        <f t="shared" si="99"/>
        <v>42588.5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8318</v>
      </c>
      <c r="R1540" t="s">
        <v>8339</v>
      </c>
      <c r="S1540" s="11">
        <f t="shared" si="98"/>
        <v>41981.532060185185</v>
      </c>
      <c r="T1540" s="11">
        <f t="shared" si="99"/>
        <v>42026.532060185185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8318</v>
      </c>
      <c r="R1541" t="s">
        <v>8339</v>
      </c>
      <c r="S1541" s="11">
        <f t="shared" si="98"/>
        <v>42705.669201388882</v>
      </c>
      <c r="T1541" s="11">
        <f t="shared" si="99"/>
        <v>42738.669201388882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8318</v>
      </c>
      <c r="R1542" t="s">
        <v>8339</v>
      </c>
      <c r="S1542" s="11">
        <f t="shared" si="98"/>
        <v>41938.75712962963</v>
      </c>
      <c r="T1542" s="11">
        <f t="shared" si="99"/>
        <v>41968.802083333328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8318</v>
      </c>
      <c r="R1543" t="s">
        <v>8343</v>
      </c>
      <c r="S1543" s="11">
        <f t="shared" si="98"/>
        <v>41974.462245370371</v>
      </c>
      <c r="T1543" s="11">
        <f t="shared" si="99"/>
        <v>42004.462245370371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8318</v>
      </c>
      <c r="R1544" t="s">
        <v>8343</v>
      </c>
      <c r="S1544" s="11">
        <f t="shared" si="98"/>
        <v>42170.746527777781</v>
      </c>
      <c r="T1544" s="11">
        <f t="shared" si="99"/>
        <v>42185.746527777781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8318</v>
      </c>
      <c r="R1545" t="s">
        <v>8343</v>
      </c>
      <c r="S1545" s="11">
        <f t="shared" si="98"/>
        <v>41935.259652777779</v>
      </c>
      <c r="T1545" s="11">
        <f t="shared" si="99"/>
        <v>41965.301319444443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8318</v>
      </c>
      <c r="R1546" t="s">
        <v>8343</v>
      </c>
      <c r="S1546" s="11">
        <f t="shared" si="98"/>
        <v>42052.801203703704</v>
      </c>
      <c r="T1546" s="11">
        <f t="shared" si="99"/>
        <v>42094.762499999997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8318</v>
      </c>
      <c r="R1547" t="s">
        <v>8343</v>
      </c>
      <c r="S1547" s="11">
        <f t="shared" si="98"/>
        <v>42031.634652777779</v>
      </c>
      <c r="T1547" s="11">
        <f t="shared" si="99"/>
        <v>42065.636111111111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8318</v>
      </c>
      <c r="R1548" t="s">
        <v>8343</v>
      </c>
      <c r="S1548" s="11">
        <f t="shared" si="98"/>
        <v>41838.962951388887</v>
      </c>
      <c r="T1548" s="11">
        <f t="shared" si="99"/>
        <v>41898.962951388887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8318</v>
      </c>
      <c r="R1549" t="s">
        <v>8343</v>
      </c>
      <c r="S1549" s="11">
        <f t="shared" si="98"/>
        <v>42782.176875000005</v>
      </c>
      <c r="T1549" s="11">
        <f t="shared" si="99"/>
        <v>42789.176875000005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8318</v>
      </c>
      <c r="R1550" t="s">
        <v>8343</v>
      </c>
      <c r="S1550" s="11">
        <f t="shared" si="98"/>
        <v>42286.63217592593</v>
      </c>
      <c r="T1550" s="11">
        <f t="shared" si="99"/>
        <v>42316.673842592587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8318</v>
      </c>
      <c r="R1551" t="s">
        <v>8343</v>
      </c>
      <c r="S1551" s="11">
        <f t="shared" si="98"/>
        <v>42280.886099537034</v>
      </c>
      <c r="T1551" s="11">
        <f t="shared" si="99"/>
        <v>42310.927766203706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8318</v>
      </c>
      <c r="R1552" t="s">
        <v>8343</v>
      </c>
      <c r="S1552" s="11">
        <f t="shared" si="98"/>
        <v>42472.199467592596</v>
      </c>
      <c r="T1552" s="11">
        <f t="shared" si="99"/>
        <v>42502.199467592596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8318</v>
      </c>
      <c r="R1553" t="s">
        <v>8343</v>
      </c>
      <c r="S1553" s="11">
        <f t="shared" si="98"/>
        <v>42121.574525462958</v>
      </c>
      <c r="T1553" s="11">
        <f t="shared" si="99"/>
        <v>42151.574525462958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8318</v>
      </c>
      <c r="R1554" t="s">
        <v>8343</v>
      </c>
      <c r="S1554" s="11">
        <f t="shared" si="98"/>
        <v>41892.438750000001</v>
      </c>
      <c r="T1554" s="11">
        <f t="shared" si="99"/>
        <v>41912.915972222225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8318</v>
      </c>
      <c r="R1555" t="s">
        <v>8343</v>
      </c>
      <c r="S1555" s="11">
        <f t="shared" si="98"/>
        <v>42219.032951388886</v>
      </c>
      <c r="T1555" s="11">
        <f t="shared" si="99"/>
        <v>42249.032951388886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8318</v>
      </c>
      <c r="R1556" t="s">
        <v>8343</v>
      </c>
      <c r="S1556" s="11">
        <f t="shared" si="98"/>
        <v>42188.002199074079</v>
      </c>
      <c r="T1556" s="11">
        <f t="shared" si="99"/>
        <v>42218.002199074079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8318</v>
      </c>
      <c r="R1557" t="s">
        <v>8343</v>
      </c>
      <c r="S1557" s="11">
        <f t="shared" si="98"/>
        <v>42241.363796296297</v>
      </c>
      <c r="T1557" s="11">
        <f t="shared" si="99"/>
        <v>42264.458333333328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8318</v>
      </c>
      <c r="R1558" t="s">
        <v>8343</v>
      </c>
      <c r="S1558" s="11">
        <f t="shared" si="98"/>
        <v>42524.903055555551</v>
      </c>
      <c r="T1558" s="11">
        <f t="shared" si="99"/>
        <v>42554.903055555551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8318</v>
      </c>
      <c r="R1559" t="s">
        <v>8343</v>
      </c>
      <c r="S1559" s="11">
        <f t="shared" si="98"/>
        <v>41871.40315972222</v>
      </c>
      <c r="T1559" s="11">
        <f t="shared" si="99"/>
        <v>41902.40315972222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8318</v>
      </c>
      <c r="R1560" t="s">
        <v>8343</v>
      </c>
      <c r="S1560" s="11">
        <f t="shared" si="98"/>
        <v>42185.147673611107</v>
      </c>
      <c r="T1560" s="11">
        <f t="shared" si="99"/>
        <v>42244.258333333331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8318</v>
      </c>
      <c r="R1561" t="s">
        <v>8343</v>
      </c>
      <c r="S1561" s="11">
        <f t="shared" si="98"/>
        <v>42107.80322916666</v>
      </c>
      <c r="T1561" s="11">
        <f t="shared" si="99"/>
        <v>42122.80322916666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8318</v>
      </c>
      <c r="R1562" t="s">
        <v>8343</v>
      </c>
      <c r="S1562" s="11">
        <f t="shared" si="98"/>
        <v>41935.770752314813</v>
      </c>
      <c r="T1562" s="11">
        <f t="shared" si="99"/>
        <v>41955.812418981484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8313</v>
      </c>
      <c r="R1563" t="s">
        <v>8344</v>
      </c>
      <c r="S1563" s="11">
        <f t="shared" si="98"/>
        <v>41554.791701388887</v>
      </c>
      <c r="T1563" s="11">
        <f t="shared" si="99"/>
        <v>41584.833368055559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8313</v>
      </c>
      <c r="R1564" t="s">
        <v>8344</v>
      </c>
      <c r="S1564" s="11">
        <f t="shared" si="98"/>
        <v>40079.316157407404</v>
      </c>
      <c r="T1564" s="11">
        <f t="shared" si="99"/>
        <v>40148.784722222219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8313</v>
      </c>
      <c r="R1565" t="s">
        <v>8344</v>
      </c>
      <c r="S1565" s="11">
        <f t="shared" si="98"/>
        <v>41652.492488425924</v>
      </c>
      <c r="T1565" s="11">
        <f t="shared" si="99"/>
        <v>41712.450821759259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8313</v>
      </c>
      <c r="R1566" t="s">
        <v>8344</v>
      </c>
      <c r="S1566" s="11">
        <f t="shared" si="98"/>
        <v>42121.117002314815</v>
      </c>
      <c r="T1566" s="11">
        <f t="shared" si="99"/>
        <v>42152.586805555555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8313</v>
      </c>
      <c r="R1567" t="s">
        <v>8344</v>
      </c>
      <c r="S1567" s="11">
        <f t="shared" si="98"/>
        <v>40672.479872685188</v>
      </c>
      <c r="T1567" s="11">
        <f t="shared" si="99"/>
        <v>40702.479872685188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8313</v>
      </c>
      <c r="R1568" t="s">
        <v>8344</v>
      </c>
      <c r="S1568" s="11">
        <f t="shared" si="98"/>
        <v>42549.666712962964</v>
      </c>
      <c r="T1568" s="11">
        <f t="shared" si="99"/>
        <v>42578.666666666672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8313</v>
      </c>
      <c r="R1569" t="s">
        <v>8344</v>
      </c>
      <c r="S1569" s="11">
        <f t="shared" si="98"/>
        <v>41671.686863425923</v>
      </c>
      <c r="T1569" s="11">
        <f t="shared" si="99"/>
        <v>41686.75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8313</v>
      </c>
      <c r="R1570" t="s">
        <v>8344</v>
      </c>
      <c r="S1570" s="11">
        <f t="shared" si="98"/>
        <v>41961.812326388885</v>
      </c>
      <c r="T1570" s="11">
        <f t="shared" si="99"/>
        <v>41996.812326388885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8313</v>
      </c>
      <c r="R1571" t="s">
        <v>8344</v>
      </c>
      <c r="S1571" s="11">
        <f t="shared" si="98"/>
        <v>41389.429560185185</v>
      </c>
      <c r="T1571" s="11">
        <f t="shared" si="99"/>
        <v>41419.429560185185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8313</v>
      </c>
      <c r="R1572" t="s">
        <v>8344</v>
      </c>
      <c r="S1572" s="11">
        <f t="shared" si="98"/>
        <v>42438.563449074078</v>
      </c>
      <c r="T1572" s="11">
        <f t="shared" si="99"/>
        <v>42468.521782407406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8313</v>
      </c>
      <c r="R1573" t="s">
        <v>8344</v>
      </c>
      <c r="S1573" s="11">
        <f t="shared" si="98"/>
        <v>42144.519479166673</v>
      </c>
      <c r="T1573" s="11">
        <f t="shared" si="99"/>
        <v>42174.519479166673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8313</v>
      </c>
      <c r="R1574" t="s">
        <v>8344</v>
      </c>
      <c r="S1574" s="11">
        <f t="shared" si="98"/>
        <v>42403.783090277779</v>
      </c>
      <c r="T1574" s="11">
        <f t="shared" si="99"/>
        <v>42428.749305555553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8313</v>
      </c>
      <c r="R1575" t="s">
        <v>8344</v>
      </c>
      <c r="S1575" s="11">
        <f t="shared" si="98"/>
        <v>42785.750023148154</v>
      </c>
      <c r="T1575" s="11">
        <f t="shared" si="99"/>
        <v>42825.915972222225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8313</v>
      </c>
      <c r="R1576" t="s">
        <v>8344</v>
      </c>
      <c r="S1576" s="11">
        <f t="shared" si="98"/>
        <v>42017.677418981482</v>
      </c>
      <c r="T1576" s="11">
        <f t="shared" si="99"/>
        <v>42052.677418981482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8313</v>
      </c>
      <c r="R1577" t="s">
        <v>8344</v>
      </c>
      <c r="S1577" s="11">
        <f t="shared" si="98"/>
        <v>41799.274259259262</v>
      </c>
      <c r="T1577" s="11">
        <f t="shared" si="99"/>
        <v>41829.274259259262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8313</v>
      </c>
      <c r="R1578" t="s">
        <v>8344</v>
      </c>
      <c r="S1578" s="11">
        <f t="shared" si="98"/>
        <v>42140.629259259258</v>
      </c>
      <c r="T1578" s="11">
        <f t="shared" si="99"/>
        <v>42185.629259259258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8313</v>
      </c>
      <c r="R1579" t="s">
        <v>8344</v>
      </c>
      <c r="S1579" s="11">
        <f t="shared" si="98"/>
        <v>41054.597777777781</v>
      </c>
      <c r="T1579" s="11">
        <f t="shared" si="99"/>
        <v>41114.597777777781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8313</v>
      </c>
      <c r="R1580" t="s">
        <v>8344</v>
      </c>
      <c r="S1580" s="11">
        <f t="shared" si="98"/>
        <v>40398.815868055557</v>
      </c>
      <c r="T1580" s="11">
        <f t="shared" si="99"/>
        <v>40422.833333333336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8313</v>
      </c>
      <c r="R1581" t="s">
        <v>8344</v>
      </c>
      <c r="S1581" s="11">
        <f t="shared" si="98"/>
        <v>41481.746423611112</v>
      </c>
      <c r="T1581" s="11">
        <f t="shared" si="99"/>
        <v>41514.746423611112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8313</v>
      </c>
      <c r="R1582" t="s">
        <v>8344</v>
      </c>
      <c r="S1582" s="11">
        <f t="shared" si="98"/>
        <v>40989.800069444449</v>
      </c>
      <c r="T1582" s="11">
        <f t="shared" si="99"/>
        <v>41049.800069444449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8318</v>
      </c>
      <c r="R1583" t="s">
        <v>8345</v>
      </c>
      <c r="S1583" s="11">
        <f t="shared" si="98"/>
        <v>42325.198958333334</v>
      </c>
      <c r="T1583" s="11">
        <f t="shared" si="99"/>
        <v>42357.198958333334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8318</v>
      </c>
      <c r="R1584" t="s">
        <v>8345</v>
      </c>
      <c r="S1584" s="11">
        <f t="shared" si="98"/>
        <v>42246.539965277778</v>
      </c>
      <c r="T1584" s="11">
        <f t="shared" si="99"/>
        <v>42303.638888888891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8318</v>
      </c>
      <c r="R1585" t="s">
        <v>8345</v>
      </c>
      <c r="S1585" s="11">
        <f t="shared" si="98"/>
        <v>41877.654988425929</v>
      </c>
      <c r="T1585" s="11">
        <f t="shared" si="99"/>
        <v>41907.654988425929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8318</v>
      </c>
      <c r="R1586" t="s">
        <v>8345</v>
      </c>
      <c r="S1586" s="11">
        <f t="shared" si="98"/>
        <v>41779.399317129632</v>
      </c>
      <c r="T1586" s="11">
        <f t="shared" si="99"/>
        <v>41789.399317129632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8318</v>
      </c>
      <c r="R1587" t="s">
        <v>8345</v>
      </c>
      <c r="S1587" s="11">
        <f t="shared" si="98"/>
        <v>42707.645462962959</v>
      </c>
      <c r="T1587" s="11">
        <f t="shared" si="99"/>
        <v>42729.208333333328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8318</v>
      </c>
      <c r="R1588" t="s">
        <v>8345</v>
      </c>
      <c r="S1588" s="11">
        <f t="shared" si="98"/>
        <v>42068.854421296302</v>
      </c>
      <c r="T1588" s="11">
        <f t="shared" si="99"/>
        <v>42098.812754629631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8318</v>
      </c>
      <c r="R1589" t="s">
        <v>8345</v>
      </c>
      <c r="S1589" s="11">
        <f t="shared" si="98"/>
        <v>41956.700983796298</v>
      </c>
      <c r="T1589" s="11">
        <f t="shared" si="99"/>
        <v>41986.700983796298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8318</v>
      </c>
      <c r="R1590" t="s">
        <v>8345</v>
      </c>
      <c r="S1590" s="11">
        <f t="shared" si="98"/>
        <v>42004.99998842593</v>
      </c>
      <c r="T1590" s="11">
        <f t="shared" si="99"/>
        <v>42035.591666666667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8318</v>
      </c>
      <c r="R1591" t="s">
        <v>8345</v>
      </c>
      <c r="S1591" s="11">
        <f t="shared" si="98"/>
        <v>42256.734791666662</v>
      </c>
      <c r="T1591" s="11">
        <f t="shared" si="99"/>
        <v>42286.734791666662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8318</v>
      </c>
      <c r="R1592" t="s">
        <v>8345</v>
      </c>
      <c r="S1592" s="11">
        <f t="shared" si="98"/>
        <v>42240.607222222221</v>
      </c>
      <c r="T1592" s="11">
        <f t="shared" si="99"/>
        <v>42270.607222222221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8318</v>
      </c>
      <c r="R1593" t="s">
        <v>8345</v>
      </c>
      <c r="S1593" s="11">
        <f t="shared" si="98"/>
        <v>42433.476168981477</v>
      </c>
      <c r="T1593" s="11">
        <f t="shared" si="99"/>
        <v>42463.43450231482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8318</v>
      </c>
      <c r="R1594" t="s">
        <v>8345</v>
      </c>
      <c r="S1594" s="11">
        <f t="shared" si="98"/>
        <v>42045.822743055556</v>
      </c>
      <c r="T1594" s="11">
        <f t="shared" si="99"/>
        <v>42090.781076388885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8318</v>
      </c>
      <c r="R1595" t="s">
        <v>8345</v>
      </c>
      <c r="S1595" s="11">
        <f t="shared" si="98"/>
        <v>42033.595543981486</v>
      </c>
      <c r="T1595" s="11">
        <f t="shared" si="99"/>
        <v>42063.595543981486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8318</v>
      </c>
      <c r="R1596" t="s">
        <v>8345</v>
      </c>
      <c r="S1596" s="11">
        <f t="shared" si="98"/>
        <v>42445.462754629625</v>
      </c>
      <c r="T1596" s="11">
        <f t="shared" si="99"/>
        <v>42505.431249999994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8318</v>
      </c>
      <c r="R1597" t="s">
        <v>8345</v>
      </c>
      <c r="S1597" s="11">
        <f t="shared" si="98"/>
        <v>41779.800092592595</v>
      </c>
      <c r="T1597" s="11">
        <f t="shared" si="99"/>
        <v>41808.592361111114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8318</v>
      </c>
      <c r="R1598" t="s">
        <v>8345</v>
      </c>
      <c r="S1598" s="11">
        <f t="shared" si="98"/>
        <v>41941.180196759262</v>
      </c>
      <c r="T1598" s="11">
        <f t="shared" si="99"/>
        <v>41986.221863425926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8318</v>
      </c>
      <c r="R1599" t="s">
        <v>8345</v>
      </c>
      <c r="S1599" s="11">
        <f t="shared" si="98"/>
        <v>42603.104131944448</v>
      </c>
      <c r="T1599" s="11">
        <f t="shared" si="99"/>
        <v>42633.104131944448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8318</v>
      </c>
      <c r="R1600" t="s">
        <v>8345</v>
      </c>
      <c r="S1600" s="11">
        <f t="shared" si="98"/>
        <v>42151.417337962965</v>
      </c>
      <c r="T1600" s="11">
        <f t="shared" si="99"/>
        <v>42211.417337962965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8318</v>
      </c>
      <c r="R1601" t="s">
        <v>8345</v>
      </c>
      <c r="S1601" s="11">
        <f t="shared" si="98"/>
        <v>42438.28907407407</v>
      </c>
      <c r="T1601" s="11">
        <f t="shared" si="99"/>
        <v>42468.247407407413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ref="P1602:P1665" si="101">E1602/L1602</f>
        <v>40.777777777777779</v>
      </c>
      <c r="Q1602" t="s">
        <v>8318</v>
      </c>
      <c r="R1602" t="s">
        <v>8345</v>
      </c>
      <c r="S1602" s="11">
        <f t="shared" ref="S1602:S1665" si="102">(((J1602/60)/60)/24)+DATE(1970,1,1)+(-6/24)</f>
        <v>41790.807314814818</v>
      </c>
      <c r="T1602" s="11">
        <f t="shared" ref="T1602:T1665" si="103">(((I1602/60)/60)/24)+DATE(1970,1,1)+(-6/24)</f>
        <v>41834.96597222222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si="101"/>
        <v>48.325535714285714</v>
      </c>
      <c r="Q1603" t="s">
        <v>8314</v>
      </c>
      <c r="R1603" t="s">
        <v>8330</v>
      </c>
      <c r="S1603" s="11">
        <f t="shared" si="102"/>
        <v>40637.842974537038</v>
      </c>
      <c r="T1603" s="11">
        <f t="shared" si="103"/>
        <v>40667.842974537038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8314</v>
      </c>
      <c r="R1604" t="s">
        <v>8330</v>
      </c>
      <c r="S1604" s="11">
        <f t="shared" si="102"/>
        <v>40788.047650462962</v>
      </c>
      <c r="T1604" s="11">
        <f t="shared" si="103"/>
        <v>40830.708333333336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8314</v>
      </c>
      <c r="R1605" t="s">
        <v>8330</v>
      </c>
      <c r="S1605" s="11">
        <f t="shared" si="102"/>
        <v>40875.919664351852</v>
      </c>
      <c r="T1605" s="11">
        <f t="shared" si="103"/>
        <v>40935.919664351852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8314</v>
      </c>
      <c r="R1606" t="s">
        <v>8330</v>
      </c>
      <c r="S1606" s="11">
        <f t="shared" si="102"/>
        <v>40945.595312500001</v>
      </c>
      <c r="T1606" s="11">
        <f t="shared" si="103"/>
        <v>40985.55364583333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8314</v>
      </c>
      <c r="R1607" t="s">
        <v>8330</v>
      </c>
      <c r="S1607" s="11">
        <f t="shared" si="102"/>
        <v>40746.762881944444</v>
      </c>
      <c r="T1607" s="11">
        <f t="shared" si="103"/>
        <v>40756.041666666664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8314</v>
      </c>
      <c r="R1608" t="s">
        <v>8330</v>
      </c>
      <c r="S1608" s="11">
        <f t="shared" si="102"/>
        <v>40535.861550925925</v>
      </c>
      <c r="T1608" s="11">
        <f t="shared" si="103"/>
        <v>40625.819884259261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8314</v>
      </c>
      <c r="R1609" t="s">
        <v>8330</v>
      </c>
      <c r="S1609" s="11">
        <f t="shared" si="102"/>
        <v>41053.55846064815</v>
      </c>
      <c r="T1609" s="11">
        <f t="shared" si="103"/>
        <v>41074.55846064815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8314</v>
      </c>
      <c r="R1610" t="s">
        <v>8330</v>
      </c>
      <c r="S1610" s="11">
        <f t="shared" si="102"/>
        <v>41607.58085648148</v>
      </c>
      <c r="T1610" s="11">
        <f t="shared" si="103"/>
        <v>41639.976388888892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8314</v>
      </c>
      <c r="R1611" t="s">
        <v>8330</v>
      </c>
      <c r="S1611" s="11">
        <f t="shared" si="102"/>
        <v>40795.751261574071</v>
      </c>
      <c r="T1611" s="11">
        <f t="shared" si="103"/>
        <v>40849.083333333336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8314</v>
      </c>
      <c r="R1612" t="s">
        <v>8330</v>
      </c>
      <c r="S1612" s="11">
        <f t="shared" si="102"/>
        <v>41228.674884259257</v>
      </c>
      <c r="T1612" s="11">
        <f t="shared" si="103"/>
        <v>41258.674884259257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8314</v>
      </c>
      <c r="R1613" t="s">
        <v>8330</v>
      </c>
      <c r="S1613" s="11">
        <f t="shared" si="102"/>
        <v>41408.75037037037</v>
      </c>
      <c r="T1613" s="11">
        <f t="shared" si="103"/>
        <v>41429.75037037037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8314</v>
      </c>
      <c r="R1614" t="s">
        <v>8330</v>
      </c>
      <c r="S1614" s="11">
        <f t="shared" si="102"/>
        <v>41246.624814814815</v>
      </c>
      <c r="T1614" s="11">
        <f t="shared" si="103"/>
        <v>41276.624814814815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8314</v>
      </c>
      <c r="R1615" t="s">
        <v>8330</v>
      </c>
      <c r="S1615" s="11">
        <f t="shared" si="102"/>
        <v>41081.819467592592</v>
      </c>
      <c r="T1615" s="11">
        <f t="shared" si="103"/>
        <v>41111.819467592592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8314</v>
      </c>
      <c r="R1616" t="s">
        <v>8330</v>
      </c>
      <c r="S1616" s="11">
        <f t="shared" si="102"/>
        <v>41794.731122685182</v>
      </c>
      <c r="T1616" s="11">
        <f t="shared" si="103"/>
        <v>41854.458333333336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8314</v>
      </c>
      <c r="R1617" t="s">
        <v>8330</v>
      </c>
      <c r="S1617" s="11">
        <f t="shared" si="102"/>
        <v>40844.800879629627</v>
      </c>
      <c r="T1617" s="11">
        <f t="shared" si="103"/>
        <v>40889.842546296299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8314</v>
      </c>
      <c r="R1618" t="s">
        <v>8330</v>
      </c>
      <c r="S1618" s="11">
        <f t="shared" si="102"/>
        <v>41194.465520833335</v>
      </c>
      <c r="T1618" s="11">
        <f t="shared" si="103"/>
        <v>41235.666666666664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8314</v>
      </c>
      <c r="R1619" t="s">
        <v>8330</v>
      </c>
      <c r="S1619" s="11">
        <f t="shared" si="102"/>
        <v>41546.414212962962</v>
      </c>
      <c r="T1619" s="11">
        <f t="shared" si="103"/>
        <v>41579.541666666664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8314</v>
      </c>
      <c r="R1620" t="s">
        <v>8330</v>
      </c>
      <c r="S1620" s="11">
        <f t="shared" si="102"/>
        <v>41301.404340277775</v>
      </c>
      <c r="T1620" s="11">
        <f t="shared" si="103"/>
        <v>41341.404340277775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8314</v>
      </c>
      <c r="R1621" t="s">
        <v>8330</v>
      </c>
      <c r="S1621" s="11">
        <f t="shared" si="102"/>
        <v>41875.93618055556</v>
      </c>
      <c r="T1621" s="11">
        <f t="shared" si="103"/>
        <v>41896.93618055556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8314</v>
      </c>
      <c r="R1622" t="s">
        <v>8330</v>
      </c>
      <c r="S1622" s="11">
        <f t="shared" si="102"/>
        <v>41321.089583333334</v>
      </c>
      <c r="T1622" s="11">
        <f t="shared" si="103"/>
        <v>41328.089583333334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8314</v>
      </c>
      <c r="R1623" t="s">
        <v>8330</v>
      </c>
      <c r="S1623" s="11">
        <f t="shared" si="102"/>
        <v>41003.35665509259</v>
      </c>
      <c r="T1623" s="11">
        <f t="shared" si="103"/>
        <v>41056.915972222225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8314</v>
      </c>
      <c r="R1624" t="s">
        <v>8330</v>
      </c>
      <c r="S1624" s="11">
        <f t="shared" si="102"/>
        <v>41950.04483796296</v>
      </c>
      <c r="T1624" s="11">
        <f t="shared" si="103"/>
        <v>41990.082638888889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8314</v>
      </c>
      <c r="R1625" t="s">
        <v>8330</v>
      </c>
      <c r="S1625" s="11">
        <f t="shared" si="102"/>
        <v>41453.438530092593</v>
      </c>
      <c r="T1625" s="11">
        <f t="shared" si="103"/>
        <v>41513.438530092593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8314</v>
      </c>
      <c r="R1626" t="s">
        <v>8330</v>
      </c>
      <c r="S1626" s="11">
        <f t="shared" si="102"/>
        <v>41243.117303240739</v>
      </c>
      <c r="T1626" s="11">
        <f t="shared" si="103"/>
        <v>41283.117303240739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8314</v>
      </c>
      <c r="R1627" t="s">
        <v>8330</v>
      </c>
      <c r="S1627" s="11">
        <f t="shared" si="102"/>
        <v>41135.449687500004</v>
      </c>
      <c r="T1627" s="11">
        <f t="shared" si="103"/>
        <v>41163.449687500004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8314</v>
      </c>
      <c r="R1628" t="s">
        <v>8330</v>
      </c>
      <c r="S1628" s="11">
        <f t="shared" si="102"/>
        <v>41579.597997685189</v>
      </c>
      <c r="T1628" s="11">
        <f t="shared" si="103"/>
        <v>41609.639664351853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8314</v>
      </c>
      <c r="R1629" t="s">
        <v>8330</v>
      </c>
      <c r="S1629" s="11">
        <f t="shared" si="102"/>
        <v>41205.457048611112</v>
      </c>
      <c r="T1629" s="11">
        <f t="shared" si="103"/>
        <v>41238.957638888889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8314</v>
      </c>
      <c r="R1630" t="s">
        <v>8330</v>
      </c>
      <c r="S1630" s="11">
        <f t="shared" si="102"/>
        <v>41774.487060185187</v>
      </c>
      <c r="T1630" s="11">
        <f t="shared" si="103"/>
        <v>41807.487060185187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8314</v>
      </c>
      <c r="R1631" t="s">
        <v>8330</v>
      </c>
      <c r="S1631" s="11">
        <f t="shared" si="102"/>
        <v>41645.617280092592</v>
      </c>
      <c r="T1631" s="11">
        <f t="shared" si="103"/>
        <v>41690.617280092592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8314</v>
      </c>
      <c r="R1632" t="s">
        <v>8330</v>
      </c>
      <c r="S1632" s="11">
        <f t="shared" si="102"/>
        <v>40939.587673611109</v>
      </c>
      <c r="T1632" s="11">
        <f t="shared" si="103"/>
        <v>40970.040972222225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8314</v>
      </c>
      <c r="R1633" t="s">
        <v>8330</v>
      </c>
      <c r="S1633" s="11">
        <f t="shared" si="102"/>
        <v>41164.609502314815</v>
      </c>
      <c r="T1633" s="11">
        <f t="shared" si="103"/>
        <v>41194.609502314815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8314</v>
      </c>
      <c r="R1634" t="s">
        <v>8330</v>
      </c>
      <c r="S1634" s="11">
        <f t="shared" si="102"/>
        <v>40750.090902777774</v>
      </c>
      <c r="T1634" s="11">
        <f t="shared" si="103"/>
        <v>40810.090902777774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8314</v>
      </c>
      <c r="R1635" t="s">
        <v>8330</v>
      </c>
      <c r="S1635" s="11">
        <f t="shared" si="102"/>
        <v>40896.633750000001</v>
      </c>
      <c r="T1635" s="11">
        <f t="shared" si="103"/>
        <v>40923.958333333336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8314</v>
      </c>
      <c r="R1636" t="s">
        <v>8330</v>
      </c>
      <c r="S1636" s="11">
        <f t="shared" si="102"/>
        <v>40657.939826388887</v>
      </c>
      <c r="T1636" s="11">
        <f t="shared" si="103"/>
        <v>40695.999305555553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8314</v>
      </c>
      <c r="R1637" t="s">
        <v>8330</v>
      </c>
      <c r="S1637" s="11">
        <f t="shared" si="102"/>
        <v>42502.618761574078</v>
      </c>
      <c r="T1637" s="11">
        <f t="shared" si="103"/>
        <v>42562.618761574078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8314</v>
      </c>
      <c r="R1638" t="s">
        <v>8330</v>
      </c>
      <c r="S1638" s="11">
        <f t="shared" si="102"/>
        <v>40662.83666666667</v>
      </c>
      <c r="T1638" s="11">
        <f t="shared" si="103"/>
        <v>40705.916666666664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8314</v>
      </c>
      <c r="R1639" t="s">
        <v>8330</v>
      </c>
      <c r="S1639" s="11">
        <f t="shared" si="102"/>
        <v>40122.501620370371</v>
      </c>
      <c r="T1639" s="11">
        <f t="shared" si="103"/>
        <v>40178.73541666667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8314</v>
      </c>
      <c r="R1640" t="s">
        <v>8330</v>
      </c>
      <c r="S1640" s="11">
        <f t="shared" si="102"/>
        <v>41288.43712962963</v>
      </c>
      <c r="T1640" s="11">
        <f t="shared" si="103"/>
        <v>41333.642361111109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8314</v>
      </c>
      <c r="R1641" t="s">
        <v>8330</v>
      </c>
      <c r="S1641" s="11">
        <f t="shared" si="102"/>
        <v>40941.402372685188</v>
      </c>
      <c r="T1641" s="11">
        <f t="shared" si="103"/>
        <v>40971.402372685188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8314</v>
      </c>
      <c r="R1642" t="s">
        <v>8330</v>
      </c>
      <c r="S1642" s="11">
        <f t="shared" si="102"/>
        <v>40378.98096064815</v>
      </c>
      <c r="T1642" s="11">
        <f t="shared" si="103"/>
        <v>40392.832638888889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8314</v>
      </c>
      <c r="R1643" t="s">
        <v>8346</v>
      </c>
      <c r="S1643" s="11">
        <f t="shared" si="102"/>
        <v>41962.346574074079</v>
      </c>
      <c r="T1643" s="11">
        <f t="shared" si="103"/>
        <v>41992.346574074079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8314</v>
      </c>
      <c r="R1644" t="s">
        <v>8346</v>
      </c>
      <c r="S1644" s="11">
        <f t="shared" si="102"/>
        <v>40687.774618055555</v>
      </c>
      <c r="T1644" s="11">
        <f t="shared" si="103"/>
        <v>40707.774618055555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8314</v>
      </c>
      <c r="R1645" t="s">
        <v>8346</v>
      </c>
      <c r="S1645" s="11">
        <f t="shared" si="102"/>
        <v>41146.574212962965</v>
      </c>
      <c r="T1645" s="11">
        <f t="shared" si="103"/>
        <v>41176.574212962965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8314</v>
      </c>
      <c r="R1646" t="s">
        <v>8346</v>
      </c>
      <c r="S1646" s="11">
        <f t="shared" si="102"/>
        <v>41174.80972222222</v>
      </c>
      <c r="T1646" s="11">
        <f t="shared" si="103"/>
        <v>41234.851388888892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8314</v>
      </c>
      <c r="R1647" t="s">
        <v>8346</v>
      </c>
      <c r="S1647" s="11">
        <f t="shared" si="102"/>
        <v>41521.367361111108</v>
      </c>
      <c r="T1647" s="11">
        <f t="shared" si="103"/>
        <v>41535.367361111108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8314</v>
      </c>
      <c r="R1648" t="s">
        <v>8346</v>
      </c>
      <c r="S1648" s="11">
        <f t="shared" si="102"/>
        <v>41833.200266203705</v>
      </c>
      <c r="T1648" s="11">
        <f t="shared" si="103"/>
        <v>41865.507638888892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8314</v>
      </c>
      <c r="R1649" t="s">
        <v>8346</v>
      </c>
      <c r="S1649" s="11">
        <f t="shared" si="102"/>
        <v>41039.159456018519</v>
      </c>
      <c r="T1649" s="11">
        <f t="shared" si="103"/>
        <v>41069.159456018519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8314</v>
      </c>
      <c r="R1650" t="s">
        <v>8346</v>
      </c>
      <c r="S1650" s="11">
        <f t="shared" si="102"/>
        <v>40592.454652777778</v>
      </c>
      <c r="T1650" s="11">
        <f t="shared" si="103"/>
        <v>40622.412986111114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8314</v>
      </c>
      <c r="R1651" t="s">
        <v>8346</v>
      </c>
      <c r="S1651" s="11">
        <f t="shared" si="102"/>
        <v>41737.434664351851</v>
      </c>
      <c r="T1651" s="11">
        <f t="shared" si="103"/>
        <v>41782.434664351851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8314</v>
      </c>
      <c r="R1652" t="s">
        <v>8346</v>
      </c>
      <c r="S1652" s="11">
        <f t="shared" si="102"/>
        <v>41526.185613425929</v>
      </c>
      <c r="T1652" s="11">
        <f t="shared" si="103"/>
        <v>41556.185613425929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8314</v>
      </c>
      <c r="R1653" t="s">
        <v>8346</v>
      </c>
      <c r="S1653" s="11">
        <f t="shared" si="102"/>
        <v>40625.650694444441</v>
      </c>
      <c r="T1653" s="11">
        <f t="shared" si="103"/>
        <v>40659.040972222225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8314</v>
      </c>
      <c r="R1654" t="s">
        <v>8346</v>
      </c>
      <c r="S1654" s="11">
        <f t="shared" si="102"/>
        <v>41572.242974537039</v>
      </c>
      <c r="T1654" s="11">
        <f t="shared" si="103"/>
        <v>41602.284641203703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8314</v>
      </c>
      <c r="R1655" t="s">
        <v>8346</v>
      </c>
      <c r="S1655" s="11">
        <f t="shared" si="102"/>
        <v>40626.584444444445</v>
      </c>
      <c r="T1655" s="11">
        <f t="shared" si="103"/>
        <v>40657.584444444445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8314</v>
      </c>
      <c r="R1656" t="s">
        <v>8346</v>
      </c>
      <c r="S1656" s="11">
        <f t="shared" si="102"/>
        <v>40987.640740740739</v>
      </c>
      <c r="T1656" s="11">
        <f t="shared" si="103"/>
        <v>41017.640740740739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8314</v>
      </c>
      <c r="R1657" t="s">
        <v>8346</v>
      </c>
      <c r="S1657" s="11">
        <f t="shared" si="102"/>
        <v>40974.541898148149</v>
      </c>
      <c r="T1657" s="11">
        <f t="shared" si="103"/>
        <v>41004.500231481477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8314</v>
      </c>
      <c r="R1658" t="s">
        <v>8346</v>
      </c>
      <c r="S1658" s="11">
        <f t="shared" si="102"/>
        <v>41226.678842592592</v>
      </c>
      <c r="T1658" s="11">
        <f t="shared" si="103"/>
        <v>41256.678842592592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8314</v>
      </c>
      <c r="R1659" t="s">
        <v>8346</v>
      </c>
      <c r="S1659" s="11">
        <f t="shared" si="102"/>
        <v>41023.532037037039</v>
      </c>
      <c r="T1659" s="11">
        <f t="shared" si="103"/>
        <v>41053.532037037039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8314</v>
      </c>
      <c r="R1660" t="s">
        <v>8346</v>
      </c>
      <c r="S1660" s="11">
        <f t="shared" si="102"/>
        <v>41222.97184027778</v>
      </c>
      <c r="T1660" s="11">
        <f t="shared" si="103"/>
        <v>41261.347222222219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8314</v>
      </c>
      <c r="R1661" t="s">
        <v>8346</v>
      </c>
      <c r="S1661" s="11">
        <f t="shared" si="102"/>
        <v>41596.663437499999</v>
      </c>
      <c r="T1661" s="11">
        <f t="shared" si="103"/>
        <v>41625.25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8314</v>
      </c>
      <c r="R1662" t="s">
        <v>8346</v>
      </c>
      <c r="S1662" s="11">
        <f t="shared" si="102"/>
        <v>42459.443865740745</v>
      </c>
      <c r="T1662" s="11">
        <f t="shared" si="103"/>
        <v>42490.665972222225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8314</v>
      </c>
      <c r="R1663" t="s">
        <v>8346</v>
      </c>
      <c r="S1663" s="11">
        <f t="shared" si="102"/>
        <v>42343.748043981483</v>
      </c>
      <c r="T1663" s="11">
        <f t="shared" si="103"/>
        <v>42386.625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8314</v>
      </c>
      <c r="R1664" t="s">
        <v>8346</v>
      </c>
      <c r="S1664" s="11">
        <f t="shared" si="102"/>
        <v>40847.948333333334</v>
      </c>
      <c r="T1664" s="11">
        <f t="shared" si="103"/>
        <v>40907.99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8314</v>
      </c>
      <c r="R1665" t="s">
        <v>8346</v>
      </c>
      <c r="S1665" s="11">
        <f t="shared" si="102"/>
        <v>42005.77207175926</v>
      </c>
      <c r="T1665" s="11">
        <f t="shared" si="103"/>
        <v>42035.77207175926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ref="P1666:P1729" si="105">E1666/L1666</f>
        <v>34.384494382022467</v>
      </c>
      <c r="Q1666" t="s">
        <v>8314</v>
      </c>
      <c r="R1666" t="s">
        <v>8346</v>
      </c>
      <c r="S1666" s="11">
        <f t="shared" ref="S1666:S1729" si="106">(((J1666/60)/60)/24)+DATE(1970,1,1)+(-6/24)</f>
        <v>40939.511782407404</v>
      </c>
      <c r="T1666" s="11">
        <f t="shared" ref="T1666:T1729" si="107">(((I1666/60)/60)/24)+DATE(1970,1,1)+(-6/24)</f>
        <v>40983.915972222225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si="105"/>
        <v>44.956989247311824</v>
      </c>
      <c r="Q1667" t="s">
        <v>8314</v>
      </c>
      <c r="R1667" t="s">
        <v>8346</v>
      </c>
      <c r="S1667" s="11">
        <f t="shared" si="106"/>
        <v>40564.399456018517</v>
      </c>
      <c r="T1667" s="11">
        <f t="shared" si="107"/>
        <v>40595.875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8314</v>
      </c>
      <c r="R1668" t="s">
        <v>8346</v>
      </c>
      <c r="S1668" s="11">
        <f t="shared" si="106"/>
        <v>41331.003159722226</v>
      </c>
      <c r="T1668" s="11">
        <f t="shared" si="107"/>
        <v>41360.961493055554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8314</v>
      </c>
      <c r="R1669" t="s">
        <v>8346</v>
      </c>
      <c r="S1669" s="11">
        <f t="shared" si="106"/>
        <v>41681.8205787037</v>
      </c>
      <c r="T1669" s="11">
        <f t="shared" si="107"/>
        <v>41709.040972222225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8314</v>
      </c>
      <c r="R1670" t="s">
        <v>8346</v>
      </c>
      <c r="S1670" s="11">
        <f t="shared" si="106"/>
        <v>40844.89975694444</v>
      </c>
      <c r="T1670" s="11">
        <f t="shared" si="107"/>
        <v>40874.941423611112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8314</v>
      </c>
      <c r="R1671" t="s">
        <v>8346</v>
      </c>
      <c r="S1671" s="11">
        <f t="shared" si="106"/>
        <v>42461.635138888887</v>
      </c>
      <c r="T1671" s="11">
        <f t="shared" si="107"/>
        <v>42521.635138888887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8314</v>
      </c>
      <c r="R1672" t="s">
        <v>8346</v>
      </c>
      <c r="S1672" s="11">
        <f t="shared" si="106"/>
        <v>40313.680543981485</v>
      </c>
      <c r="T1672" s="11">
        <f t="shared" si="107"/>
        <v>40363.916666666664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8314</v>
      </c>
      <c r="R1673" t="s">
        <v>8346</v>
      </c>
      <c r="S1673" s="11">
        <f t="shared" si="106"/>
        <v>42553.29414351852</v>
      </c>
      <c r="T1673" s="11">
        <f t="shared" si="107"/>
        <v>42583.29414351852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8314</v>
      </c>
      <c r="R1674" t="s">
        <v>8346</v>
      </c>
      <c r="S1674" s="11">
        <f t="shared" si="106"/>
        <v>41034.406597222223</v>
      </c>
      <c r="T1674" s="11">
        <f t="shared" si="107"/>
        <v>41064.406597222223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8314</v>
      </c>
      <c r="R1675" t="s">
        <v>8346</v>
      </c>
      <c r="S1675" s="11">
        <f t="shared" si="106"/>
        <v>42039.628379629634</v>
      </c>
      <c r="T1675" s="11">
        <f t="shared" si="107"/>
        <v>42069.628379629634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8314</v>
      </c>
      <c r="R1676" t="s">
        <v>8346</v>
      </c>
      <c r="S1676" s="11">
        <f t="shared" si="106"/>
        <v>42569.355393518519</v>
      </c>
      <c r="T1676" s="11">
        <f t="shared" si="107"/>
        <v>42600.040972222225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8314</v>
      </c>
      <c r="R1677" t="s">
        <v>8346</v>
      </c>
      <c r="S1677" s="11">
        <f t="shared" si="106"/>
        <v>40802.483101851853</v>
      </c>
      <c r="T1677" s="11">
        <f t="shared" si="107"/>
        <v>40832.668749999997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8314</v>
      </c>
      <c r="R1678" t="s">
        <v>8346</v>
      </c>
      <c r="S1678" s="11">
        <f t="shared" si="106"/>
        <v>40973.47623842593</v>
      </c>
      <c r="T1678" s="11">
        <f t="shared" si="107"/>
        <v>41019.915972222225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8314</v>
      </c>
      <c r="R1679" t="s">
        <v>8346</v>
      </c>
      <c r="S1679" s="11">
        <f t="shared" si="106"/>
        <v>42416.157129629632</v>
      </c>
      <c r="T1679" s="11">
        <f t="shared" si="107"/>
        <v>42475.999305555553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8314</v>
      </c>
      <c r="R1680" t="s">
        <v>8346</v>
      </c>
      <c r="S1680" s="11">
        <f t="shared" si="106"/>
        <v>41662.604988425926</v>
      </c>
      <c r="T1680" s="11">
        <f t="shared" si="107"/>
        <v>41676.604988425926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8314</v>
      </c>
      <c r="R1681" t="s">
        <v>8346</v>
      </c>
      <c r="S1681" s="11">
        <f t="shared" si="106"/>
        <v>40722.818807870368</v>
      </c>
      <c r="T1681" s="11">
        <f t="shared" si="107"/>
        <v>40745.818807870368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8314</v>
      </c>
      <c r="R1682" t="s">
        <v>8346</v>
      </c>
      <c r="S1682" s="11">
        <f t="shared" si="106"/>
        <v>41802.507719907408</v>
      </c>
      <c r="T1682" s="11">
        <f t="shared" si="107"/>
        <v>41832.507719907408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8314</v>
      </c>
      <c r="R1683" t="s">
        <v>8347</v>
      </c>
      <c r="S1683" s="11">
        <f t="shared" si="106"/>
        <v>42773.871342592596</v>
      </c>
      <c r="T1683" s="11">
        <f t="shared" si="107"/>
        <v>42822.833333333328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8314</v>
      </c>
      <c r="R1684" t="s">
        <v>8347</v>
      </c>
      <c r="S1684" s="11">
        <f t="shared" si="106"/>
        <v>42778.96365740741</v>
      </c>
      <c r="T1684" s="11">
        <f t="shared" si="107"/>
        <v>42838.921990740739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8314</v>
      </c>
      <c r="R1685" t="s">
        <v>8347</v>
      </c>
      <c r="S1685" s="11">
        <f t="shared" si="106"/>
        <v>42808.531689814816</v>
      </c>
      <c r="T1685" s="11">
        <f t="shared" si="107"/>
        <v>42832.531689814816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8314</v>
      </c>
      <c r="R1686" t="s">
        <v>8347</v>
      </c>
      <c r="S1686" s="11">
        <f t="shared" si="106"/>
        <v>42783.565289351856</v>
      </c>
      <c r="T1686" s="11">
        <f t="shared" si="107"/>
        <v>42811.523622685185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8314</v>
      </c>
      <c r="R1687" t="s">
        <v>8347</v>
      </c>
      <c r="S1687" s="11">
        <f t="shared" si="106"/>
        <v>42788.0002662037</v>
      </c>
      <c r="T1687" s="11">
        <f t="shared" si="107"/>
        <v>42817.958599537036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8314</v>
      </c>
      <c r="R1688" t="s">
        <v>8347</v>
      </c>
      <c r="S1688" s="11">
        <f t="shared" si="106"/>
        <v>42792.593969907408</v>
      </c>
      <c r="T1688" s="11">
        <f t="shared" si="107"/>
        <v>42852.552303240736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8314</v>
      </c>
      <c r="R1689" t="s">
        <v>8347</v>
      </c>
      <c r="S1689" s="11">
        <f t="shared" si="106"/>
        <v>42801.796817129631</v>
      </c>
      <c r="T1689" s="11">
        <f t="shared" si="107"/>
        <v>42835.59375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8314</v>
      </c>
      <c r="R1690" t="s">
        <v>8347</v>
      </c>
      <c r="S1690" s="11">
        <f t="shared" si="106"/>
        <v>42804.284652777773</v>
      </c>
      <c r="T1690" s="11">
        <f t="shared" si="107"/>
        <v>42834.242986111116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8314</v>
      </c>
      <c r="R1691" t="s">
        <v>8347</v>
      </c>
      <c r="S1691" s="11">
        <f t="shared" si="106"/>
        <v>42780.692476851851</v>
      </c>
      <c r="T1691" s="11">
        <f t="shared" si="107"/>
        <v>42810.650810185187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8314</v>
      </c>
      <c r="R1692" t="s">
        <v>8347</v>
      </c>
      <c r="S1692" s="11">
        <f t="shared" si="106"/>
        <v>42801.18104166667</v>
      </c>
      <c r="T1692" s="11">
        <f t="shared" si="107"/>
        <v>42831.139374999999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8314</v>
      </c>
      <c r="R1693" t="s">
        <v>8347</v>
      </c>
      <c r="S1693" s="11">
        <f t="shared" si="106"/>
        <v>42795.451481481476</v>
      </c>
      <c r="T1693" s="11">
        <f t="shared" si="107"/>
        <v>42827.791666666672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8314</v>
      </c>
      <c r="R1694" t="s">
        <v>8347</v>
      </c>
      <c r="S1694" s="11">
        <f t="shared" si="106"/>
        <v>42787.901238425926</v>
      </c>
      <c r="T1694" s="11">
        <f t="shared" si="107"/>
        <v>42820.749305555553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8314</v>
      </c>
      <c r="R1695" t="s">
        <v>8347</v>
      </c>
      <c r="S1695" s="11">
        <f t="shared" si="106"/>
        <v>42803.670277777783</v>
      </c>
      <c r="T1695" s="11">
        <f t="shared" si="107"/>
        <v>42834.583333333328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8314</v>
      </c>
      <c r="R1696" t="s">
        <v>8347</v>
      </c>
      <c r="S1696" s="11">
        <f t="shared" si="106"/>
        <v>42791.419837962967</v>
      </c>
      <c r="T1696" s="11">
        <f t="shared" si="107"/>
        <v>42820.941666666666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8314</v>
      </c>
      <c r="R1697" t="s">
        <v>8347</v>
      </c>
      <c r="S1697" s="11">
        <f t="shared" si="106"/>
        <v>42800.781412037039</v>
      </c>
      <c r="T1697" s="11">
        <f t="shared" si="107"/>
        <v>42834.791666666672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8314</v>
      </c>
      <c r="R1698" t="s">
        <v>8347</v>
      </c>
      <c r="S1698" s="11">
        <f t="shared" si="106"/>
        <v>42795.819571759261</v>
      </c>
      <c r="T1698" s="11">
        <f t="shared" si="107"/>
        <v>42825.777905092589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8314</v>
      </c>
      <c r="R1699" t="s">
        <v>8347</v>
      </c>
      <c r="S1699" s="11">
        <f t="shared" si="106"/>
        <v>42804.782962962956</v>
      </c>
      <c r="T1699" s="11">
        <f t="shared" si="107"/>
        <v>42834.741296296299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8314</v>
      </c>
      <c r="R1700" t="s">
        <v>8347</v>
      </c>
      <c r="S1700" s="11">
        <f t="shared" si="106"/>
        <v>42795.957870370374</v>
      </c>
      <c r="T1700" s="11">
        <f t="shared" si="107"/>
        <v>42819.897916666669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8314</v>
      </c>
      <c r="R1701" t="s">
        <v>8347</v>
      </c>
      <c r="S1701" s="11">
        <f t="shared" si="106"/>
        <v>42806.613946759258</v>
      </c>
      <c r="T1701" s="11">
        <f t="shared" si="107"/>
        <v>42836.613946759258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8314</v>
      </c>
      <c r="R1702" t="s">
        <v>8347</v>
      </c>
      <c r="S1702" s="11">
        <f t="shared" si="106"/>
        <v>42795.821643518517</v>
      </c>
      <c r="T1702" s="11">
        <f t="shared" si="107"/>
        <v>42825.916666666672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8314</v>
      </c>
      <c r="R1703" t="s">
        <v>8347</v>
      </c>
      <c r="S1703" s="11">
        <f t="shared" si="106"/>
        <v>41989.414409722223</v>
      </c>
      <c r="T1703" s="11">
        <f t="shared" si="107"/>
        <v>42019.414409722223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8314</v>
      </c>
      <c r="R1704" t="s">
        <v>8347</v>
      </c>
      <c r="S1704" s="11">
        <f t="shared" si="106"/>
        <v>42063.619791666672</v>
      </c>
      <c r="T1704" s="11">
        <f t="shared" si="107"/>
        <v>42093.578125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8314</v>
      </c>
      <c r="R1705" t="s">
        <v>8347</v>
      </c>
      <c r="S1705" s="11">
        <f t="shared" si="106"/>
        <v>42187.031678240746</v>
      </c>
      <c r="T1705" s="11">
        <f t="shared" si="107"/>
        <v>42247.031678240746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8314</v>
      </c>
      <c r="R1706" t="s">
        <v>8347</v>
      </c>
      <c r="S1706" s="11">
        <f t="shared" si="106"/>
        <v>42020.889733796299</v>
      </c>
      <c r="T1706" s="11">
        <f t="shared" si="107"/>
        <v>42050.889733796299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8314</v>
      </c>
      <c r="R1707" t="s">
        <v>8347</v>
      </c>
      <c r="S1707" s="11">
        <f t="shared" si="106"/>
        <v>42244.766736111109</v>
      </c>
      <c r="T1707" s="11">
        <f t="shared" si="107"/>
        <v>42256.416666666672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8314</v>
      </c>
      <c r="R1708" t="s">
        <v>8347</v>
      </c>
      <c r="S1708" s="11">
        <f t="shared" si="106"/>
        <v>42179.056388888886</v>
      </c>
      <c r="T1708" s="11">
        <f t="shared" si="107"/>
        <v>42239.056388888886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8314</v>
      </c>
      <c r="R1709" t="s">
        <v>8347</v>
      </c>
      <c r="S1709" s="11">
        <f t="shared" si="106"/>
        <v>42427.471006944441</v>
      </c>
      <c r="T1709" s="11">
        <f t="shared" si="107"/>
        <v>42457.429340277777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8314</v>
      </c>
      <c r="R1710" t="s">
        <v>8347</v>
      </c>
      <c r="S1710" s="11">
        <f t="shared" si="106"/>
        <v>42451.616967592592</v>
      </c>
      <c r="T1710" s="11">
        <f t="shared" si="107"/>
        <v>42491.616967592592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8314</v>
      </c>
      <c r="R1711" t="s">
        <v>8347</v>
      </c>
      <c r="S1711" s="11">
        <f t="shared" si="106"/>
        <v>41841.31381944444</v>
      </c>
      <c r="T1711" s="11">
        <f t="shared" si="107"/>
        <v>41882.568749999999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8314</v>
      </c>
      <c r="R1712" t="s">
        <v>8347</v>
      </c>
      <c r="S1712" s="11">
        <f t="shared" si="106"/>
        <v>42341.34129629629</v>
      </c>
      <c r="T1712" s="11">
        <f t="shared" si="107"/>
        <v>42387.291666666672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8314</v>
      </c>
      <c r="R1713" t="s">
        <v>8347</v>
      </c>
      <c r="S1713" s="11">
        <f t="shared" si="106"/>
        <v>41852.396226851852</v>
      </c>
      <c r="T1713" s="11">
        <f t="shared" si="107"/>
        <v>41883.396226851852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8314</v>
      </c>
      <c r="R1714" t="s">
        <v>8347</v>
      </c>
      <c r="S1714" s="11">
        <f t="shared" si="106"/>
        <v>42125.663807870369</v>
      </c>
      <c r="T1714" s="11">
        <f t="shared" si="107"/>
        <v>42185.663807870369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8314</v>
      </c>
      <c r="R1715" t="s">
        <v>8347</v>
      </c>
      <c r="S1715" s="11">
        <f t="shared" si="106"/>
        <v>41887.551064814819</v>
      </c>
      <c r="T1715" s="11">
        <f t="shared" si="107"/>
        <v>41917.551064814819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8314</v>
      </c>
      <c r="R1716" t="s">
        <v>8347</v>
      </c>
      <c r="S1716" s="11">
        <f t="shared" si="106"/>
        <v>42095.668530092589</v>
      </c>
      <c r="T1716" s="11">
        <f t="shared" si="107"/>
        <v>42125.668530092589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8314</v>
      </c>
      <c r="R1717" t="s">
        <v>8347</v>
      </c>
      <c r="S1717" s="11">
        <f t="shared" si="106"/>
        <v>42063.967418981483</v>
      </c>
      <c r="T1717" s="11">
        <f t="shared" si="107"/>
        <v>42093.890277777777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8314</v>
      </c>
      <c r="R1718" t="s">
        <v>8347</v>
      </c>
      <c r="S1718" s="11">
        <f t="shared" si="106"/>
        <v>42673.327534722222</v>
      </c>
      <c r="T1718" s="11">
        <f t="shared" si="107"/>
        <v>42713.369201388887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8314</v>
      </c>
      <c r="R1719" t="s">
        <v>8347</v>
      </c>
      <c r="S1719" s="11">
        <f t="shared" si="106"/>
        <v>42460.73192129629</v>
      </c>
      <c r="T1719" s="11">
        <f t="shared" si="107"/>
        <v>42480.916666666672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8314</v>
      </c>
      <c r="R1720" t="s">
        <v>8347</v>
      </c>
      <c r="S1720" s="11">
        <f t="shared" si="106"/>
        <v>42460.360520833332</v>
      </c>
      <c r="T1720" s="11">
        <f t="shared" si="107"/>
        <v>42503.957638888889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8314</v>
      </c>
      <c r="R1721" t="s">
        <v>8347</v>
      </c>
      <c r="S1721" s="11">
        <f t="shared" si="106"/>
        <v>41869.284618055557</v>
      </c>
      <c r="T1721" s="11">
        <f t="shared" si="107"/>
        <v>41899.284618055557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8314</v>
      </c>
      <c r="R1722" t="s">
        <v>8347</v>
      </c>
      <c r="S1722" s="11">
        <f t="shared" si="106"/>
        <v>41922.533229166671</v>
      </c>
      <c r="T1722" s="11">
        <f t="shared" si="107"/>
        <v>41952.574895833335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8314</v>
      </c>
      <c r="R1723" t="s">
        <v>8347</v>
      </c>
      <c r="S1723" s="11">
        <f t="shared" si="106"/>
        <v>42319.211377314816</v>
      </c>
      <c r="T1723" s="11">
        <f t="shared" si="107"/>
        <v>42349.211377314816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8314</v>
      </c>
      <c r="R1724" t="s">
        <v>8347</v>
      </c>
      <c r="S1724" s="11">
        <f t="shared" si="106"/>
        <v>42425.710983796293</v>
      </c>
      <c r="T1724" s="11">
        <f t="shared" si="107"/>
        <v>42462.756944444445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8314</v>
      </c>
      <c r="R1725" t="s">
        <v>8347</v>
      </c>
      <c r="S1725" s="11">
        <f t="shared" si="106"/>
        <v>42129.57540509259</v>
      </c>
      <c r="T1725" s="11">
        <f t="shared" si="107"/>
        <v>42186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8314</v>
      </c>
      <c r="R1726" t="s">
        <v>8347</v>
      </c>
      <c r="S1726" s="11">
        <f t="shared" si="106"/>
        <v>41912.682430555556</v>
      </c>
      <c r="T1726" s="11">
        <f t="shared" si="107"/>
        <v>41942.682430555556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8314</v>
      </c>
      <c r="R1727" t="s">
        <v>8347</v>
      </c>
      <c r="S1727" s="11">
        <f t="shared" si="106"/>
        <v>41845.718159722222</v>
      </c>
      <c r="T1727" s="11">
        <f t="shared" si="107"/>
        <v>41875.718159722222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8314</v>
      </c>
      <c r="R1728" t="s">
        <v>8347</v>
      </c>
      <c r="S1728" s="11">
        <f t="shared" si="106"/>
        <v>41788.669722222221</v>
      </c>
      <c r="T1728" s="11">
        <f t="shared" si="107"/>
        <v>41817.669722222221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8314</v>
      </c>
      <c r="R1729" t="s">
        <v>8347</v>
      </c>
      <c r="S1729" s="11">
        <f t="shared" si="106"/>
        <v>42044.677974537044</v>
      </c>
      <c r="T1729" s="11">
        <f t="shared" si="107"/>
        <v>42099.208333333328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ref="P1730:P1793" si="109">E1730/L1730</f>
        <v>122.14285714285714</v>
      </c>
      <c r="Q1730" t="s">
        <v>8314</v>
      </c>
      <c r="R1730" t="s">
        <v>8347</v>
      </c>
      <c r="S1730" s="11">
        <f t="shared" ref="S1730:S1793" si="110">(((J1730/60)/60)/24)+DATE(1970,1,1)+(-6/24)</f>
        <v>42268.375856481478</v>
      </c>
      <c r="T1730" s="11">
        <f t="shared" ref="T1730:T1793" si="111">(((I1730/60)/60)/24)+DATE(1970,1,1)+(-6/24)</f>
        <v>42298.375856481478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e">
        <f t="shared" si="109"/>
        <v>#DIV/0!</v>
      </c>
      <c r="Q1731" t="s">
        <v>8314</v>
      </c>
      <c r="R1731" t="s">
        <v>8347</v>
      </c>
      <c r="S1731" s="11">
        <f t="shared" si="110"/>
        <v>42470.802152777775</v>
      </c>
      <c r="T1731" s="11">
        <f t="shared" si="111"/>
        <v>42530.802152777775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8314</v>
      </c>
      <c r="R1732" t="s">
        <v>8347</v>
      </c>
      <c r="S1732" s="11">
        <f t="shared" si="110"/>
        <v>42271.837766203709</v>
      </c>
      <c r="T1732" s="11">
        <f t="shared" si="111"/>
        <v>42301.837766203709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8314</v>
      </c>
      <c r="R1733" t="s">
        <v>8347</v>
      </c>
      <c r="S1733" s="11">
        <f t="shared" si="110"/>
        <v>42152.656851851847</v>
      </c>
      <c r="T1733" s="11">
        <f t="shared" si="111"/>
        <v>42166.375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8314</v>
      </c>
      <c r="R1734" t="s">
        <v>8347</v>
      </c>
      <c r="S1734" s="11">
        <f t="shared" si="110"/>
        <v>42325.433807870373</v>
      </c>
      <c r="T1734" s="11">
        <f t="shared" si="111"/>
        <v>42384.958333333328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8314</v>
      </c>
      <c r="R1735" t="s">
        <v>8347</v>
      </c>
      <c r="S1735" s="11">
        <f t="shared" si="110"/>
        <v>42614.425625000003</v>
      </c>
      <c r="T1735" s="11">
        <f t="shared" si="111"/>
        <v>42626.645833333328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8314</v>
      </c>
      <c r="R1736" t="s">
        <v>8347</v>
      </c>
      <c r="S1736" s="11">
        <f t="shared" si="110"/>
        <v>42101.786527777775</v>
      </c>
      <c r="T1736" s="11">
        <f t="shared" si="111"/>
        <v>42131.786527777775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8314</v>
      </c>
      <c r="R1737" t="s">
        <v>8347</v>
      </c>
      <c r="S1737" s="11">
        <f t="shared" si="110"/>
        <v>42559.564178240747</v>
      </c>
      <c r="T1737" s="11">
        <f t="shared" si="111"/>
        <v>42589.564178240747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8314</v>
      </c>
      <c r="R1738" t="s">
        <v>8347</v>
      </c>
      <c r="S1738" s="11">
        <f t="shared" si="110"/>
        <v>42286.611493055556</v>
      </c>
      <c r="T1738" s="11">
        <f t="shared" si="111"/>
        <v>42316.65315972222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8314</v>
      </c>
      <c r="R1739" t="s">
        <v>8347</v>
      </c>
      <c r="S1739" s="11">
        <f t="shared" si="110"/>
        <v>42175.698981481488</v>
      </c>
      <c r="T1739" s="11">
        <f t="shared" si="111"/>
        <v>42205.698981481488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8314</v>
      </c>
      <c r="R1740" t="s">
        <v>8347</v>
      </c>
      <c r="S1740" s="11">
        <f t="shared" si="110"/>
        <v>41884.624328703707</v>
      </c>
      <c r="T1740" s="11">
        <f t="shared" si="111"/>
        <v>41914.624328703707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8314</v>
      </c>
      <c r="R1741" t="s">
        <v>8347</v>
      </c>
      <c r="S1741" s="11">
        <f t="shared" si="110"/>
        <v>42435.624212962968</v>
      </c>
      <c r="T1741" s="11">
        <f t="shared" si="111"/>
        <v>42494.582546296297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8314</v>
      </c>
      <c r="R1742" t="s">
        <v>8347</v>
      </c>
      <c r="S1742" s="11">
        <f t="shared" si="110"/>
        <v>42171.567384259266</v>
      </c>
      <c r="T1742" s="11">
        <f t="shared" si="111"/>
        <v>42201.567384259266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8318</v>
      </c>
      <c r="R1743" t="s">
        <v>8339</v>
      </c>
      <c r="S1743" s="11">
        <f t="shared" si="110"/>
        <v>42120.378136574072</v>
      </c>
      <c r="T1743" s="11">
        <f t="shared" si="111"/>
        <v>42165.378136574072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8318</v>
      </c>
      <c r="R1744" t="s">
        <v>8339</v>
      </c>
      <c r="S1744" s="11">
        <f t="shared" si="110"/>
        <v>42710.626967592587</v>
      </c>
      <c r="T1744" s="11">
        <f t="shared" si="111"/>
        <v>42742.625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8318</v>
      </c>
      <c r="R1745" t="s">
        <v>8339</v>
      </c>
      <c r="S1745" s="11">
        <f t="shared" si="110"/>
        <v>42586.675636574073</v>
      </c>
      <c r="T1745" s="11">
        <f t="shared" si="111"/>
        <v>42608.915972222225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8318</v>
      </c>
      <c r="R1746" t="s">
        <v>8339</v>
      </c>
      <c r="S1746" s="11">
        <f t="shared" si="110"/>
        <v>42026.355057870373</v>
      </c>
      <c r="T1746" s="11">
        <f t="shared" si="111"/>
        <v>42071.313391203701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8318</v>
      </c>
      <c r="R1747" t="s">
        <v>8339</v>
      </c>
      <c r="S1747" s="11">
        <f t="shared" si="110"/>
        <v>42690.009699074071</v>
      </c>
      <c r="T1747" s="11">
        <f t="shared" si="111"/>
        <v>42725.833333333328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8318</v>
      </c>
      <c r="R1748" t="s">
        <v>8339</v>
      </c>
      <c r="S1748" s="11">
        <f t="shared" si="110"/>
        <v>42667.926701388889</v>
      </c>
      <c r="T1748" s="11">
        <f t="shared" si="111"/>
        <v>42697.833333333328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8318</v>
      </c>
      <c r="R1749" t="s">
        <v>8339</v>
      </c>
      <c r="S1749" s="11">
        <f t="shared" si="110"/>
        <v>42292.185532407413</v>
      </c>
      <c r="T1749" s="11">
        <f t="shared" si="111"/>
        <v>42321.375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8318</v>
      </c>
      <c r="R1750" t="s">
        <v>8339</v>
      </c>
      <c r="S1750" s="11">
        <f t="shared" si="110"/>
        <v>42219.700729166667</v>
      </c>
      <c r="T1750" s="11">
        <f t="shared" si="111"/>
        <v>42249.700729166667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8318</v>
      </c>
      <c r="R1751" t="s">
        <v>8339</v>
      </c>
      <c r="S1751" s="11">
        <f t="shared" si="110"/>
        <v>42758.725937499999</v>
      </c>
      <c r="T1751" s="11">
        <f t="shared" si="111"/>
        <v>42795.541666666672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8318</v>
      </c>
      <c r="R1752" t="s">
        <v>8339</v>
      </c>
      <c r="S1752" s="11">
        <f t="shared" si="110"/>
        <v>42454.586851851855</v>
      </c>
      <c r="T1752" s="11">
        <f t="shared" si="111"/>
        <v>42479.586851851855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8318</v>
      </c>
      <c r="R1753" t="s">
        <v>8339</v>
      </c>
      <c r="S1753" s="11">
        <f t="shared" si="110"/>
        <v>42052.5315162037</v>
      </c>
      <c r="T1753" s="11">
        <f t="shared" si="111"/>
        <v>42082.489849537036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8318</v>
      </c>
      <c r="R1754" t="s">
        <v>8339</v>
      </c>
      <c r="S1754" s="11">
        <f t="shared" si="110"/>
        <v>42627.003263888888</v>
      </c>
      <c r="T1754" s="11">
        <f t="shared" si="111"/>
        <v>42657.003263888888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8318</v>
      </c>
      <c r="R1755" t="s">
        <v>8339</v>
      </c>
      <c r="S1755" s="11">
        <f t="shared" si="110"/>
        <v>42420.49962962963</v>
      </c>
      <c r="T1755" s="11">
        <f t="shared" si="111"/>
        <v>42450.457962962959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8318</v>
      </c>
      <c r="R1756" t="s">
        <v>8339</v>
      </c>
      <c r="S1756" s="11">
        <f t="shared" si="110"/>
        <v>42067.626770833333</v>
      </c>
      <c r="T1756" s="11">
        <f t="shared" si="111"/>
        <v>42097.585104166668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8318</v>
      </c>
      <c r="R1757" t="s">
        <v>8339</v>
      </c>
      <c r="S1757" s="11">
        <f t="shared" si="110"/>
        <v>42252.538900462961</v>
      </c>
      <c r="T1757" s="11">
        <f t="shared" si="111"/>
        <v>42282.538900462961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8318</v>
      </c>
      <c r="R1758" t="s">
        <v>8339</v>
      </c>
      <c r="S1758" s="11">
        <f t="shared" si="110"/>
        <v>42570.917465277773</v>
      </c>
      <c r="T1758" s="11">
        <f t="shared" si="111"/>
        <v>42610.917465277773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8318</v>
      </c>
      <c r="R1759" t="s">
        <v>8339</v>
      </c>
      <c r="S1759" s="11">
        <f t="shared" si="110"/>
        <v>42733.577349537038</v>
      </c>
      <c r="T1759" s="11">
        <f t="shared" si="111"/>
        <v>42763.561805555553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8318</v>
      </c>
      <c r="R1760" t="s">
        <v>8339</v>
      </c>
      <c r="S1760" s="11">
        <f t="shared" si="110"/>
        <v>42505.705925925926</v>
      </c>
      <c r="T1760" s="11">
        <f t="shared" si="111"/>
        <v>42565.705925925926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8318</v>
      </c>
      <c r="R1761" t="s">
        <v>8339</v>
      </c>
      <c r="S1761" s="11">
        <f t="shared" si="110"/>
        <v>42068.579039351855</v>
      </c>
      <c r="T1761" s="11">
        <f t="shared" si="111"/>
        <v>42088.537372685183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8318</v>
      </c>
      <c r="R1762" t="s">
        <v>8339</v>
      </c>
      <c r="S1762" s="11">
        <f t="shared" si="110"/>
        <v>42405.42260416667</v>
      </c>
      <c r="T1762" s="11">
        <f t="shared" si="111"/>
        <v>42425.42260416667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8318</v>
      </c>
      <c r="R1763" t="s">
        <v>8339</v>
      </c>
      <c r="S1763" s="11">
        <f t="shared" si="110"/>
        <v>42209.317824074074</v>
      </c>
      <c r="T1763" s="11">
        <f t="shared" si="111"/>
        <v>42259.317824074074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8318</v>
      </c>
      <c r="R1764" t="s">
        <v>8339</v>
      </c>
      <c r="S1764" s="11">
        <f t="shared" si="110"/>
        <v>42410.732002314813</v>
      </c>
      <c r="T1764" s="11">
        <f t="shared" si="111"/>
        <v>42440.732002314813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8318</v>
      </c>
      <c r="R1765" t="s">
        <v>8339</v>
      </c>
      <c r="S1765" s="11">
        <f t="shared" si="110"/>
        <v>42636.618518518517</v>
      </c>
      <c r="T1765" s="11">
        <f t="shared" si="111"/>
        <v>42666.618518518517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8318</v>
      </c>
      <c r="R1766" t="s">
        <v>8339</v>
      </c>
      <c r="S1766" s="11">
        <f t="shared" si="110"/>
        <v>41825.235868055555</v>
      </c>
      <c r="T1766" s="11">
        <f t="shared" si="111"/>
        <v>41854.235868055555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8318</v>
      </c>
      <c r="R1767" t="s">
        <v>8339</v>
      </c>
      <c r="S1767" s="11">
        <f t="shared" si="110"/>
        <v>41834.730462962965</v>
      </c>
      <c r="T1767" s="11">
        <f t="shared" si="111"/>
        <v>41864.730462962965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8318</v>
      </c>
      <c r="R1768" t="s">
        <v>8339</v>
      </c>
      <c r="S1768" s="11">
        <f t="shared" si="110"/>
        <v>41855.609814814816</v>
      </c>
      <c r="T1768" s="11">
        <f t="shared" si="111"/>
        <v>41876.609814814816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8318</v>
      </c>
      <c r="R1769" t="s">
        <v>8339</v>
      </c>
      <c r="S1769" s="11">
        <f t="shared" si="110"/>
        <v>41824.408379629633</v>
      </c>
      <c r="T1769" s="11">
        <f t="shared" si="111"/>
        <v>41854.408379629633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8318</v>
      </c>
      <c r="R1770" t="s">
        <v>8339</v>
      </c>
      <c r="S1770" s="11">
        <f t="shared" si="110"/>
        <v>41849.310694444444</v>
      </c>
      <c r="T1770" s="11">
        <f t="shared" si="111"/>
        <v>41909.310694444444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8318</v>
      </c>
      <c r="R1771" t="s">
        <v>8339</v>
      </c>
      <c r="S1771" s="11">
        <f t="shared" si="110"/>
        <v>41987.568969907406</v>
      </c>
      <c r="T1771" s="11">
        <f t="shared" si="111"/>
        <v>42017.568969907406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8318</v>
      </c>
      <c r="R1772" t="s">
        <v>8339</v>
      </c>
      <c r="S1772" s="11">
        <f t="shared" si="110"/>
        <v>41891.530023148152</v>
      </c>
      <c r="T1772" s="11">
        <f t="shared" si="111"/>
        <v>41926.530023148152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8318</v>
      </c>
      <c r="R1773" t="s">
        <v>8339</v>
      </c>
      <c r="S1773" s="11">
        <f t="shared" si="110"/>
        <v>41905.729629629634</v>
      </c>
      <c r="T1773" s="11">
        <f t="shared" si="111"/>
        <v>41935.729629629634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8318</v>
      </c>
      <c r="R1774" t="s">
        <v>8339</v>
      </c>
      <c r="S1774" s="11">
        <f t="shared" si="110"/>
        <v>41766.468009259261</v>
      </c>
      <c r="T1774" s="11">
        <f t="shared" si="111"/>
        <v>41826.468009259261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8318</v>
      </c>
      <c r="R1775" t="s">
        <v>8339</v>
      </c>
      <c r="S1775" s="11">
        <f t="shared" si="110"/>
        <v>41978.510393518518</v>
      </c>
      <c r="T1775" s="11">
        <f t="shared" si="111"/>
        <v>42023.510393518518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8318</v>
      </c>
      <c r="R1776" t="s">
        <v>8339</v>
      </c>
      <c r="S1776" s="11">
        <f t="shared" si="110"/>
        <v>41929.968657407408</v>
      </c>
      <c r="T1776" s="11">
        <f t="shared" si="111"/>
        <v>41972.374305555553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8318</v>
      </c>
      <c r="R1777" t="s">
        <v>8339</v>
      </c>
      <c r="S1777" s="11">
        <f t="shared" si="110"/>
        <v>41891.726388888892</v>
      </c>
      <c r="T1777" s="11">
        <f t="shared" si="111"/>
        <v>41936.726388888892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8318</v>
      </c>
      <c r="R1778" t="s">
        <v>8339</v>
      </c>
      <c r="S1778" s="11">
        <f t="shared" si="110"/>
        <v>41905.70684027778</v>
      </c>
      <c r="T1778" s="11">
        <f t="shared" si="111"/>
        <v>41941.70684027778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8318</v>
      </c>
      <c r="R1779" t="s">
        <v>8339</v>
      </c>
      <c r="S1779" s="11">
        <f t="shared" si="110"/>
        <v>42025.107094907406</v>
      </c>
      <c r="T1779" s="11">
        <f t="shared" si="111"/>
        <v>42055.107094907406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8318</v>
      </c>
      <c r="R1780" t="s">
        <v>8339</v>
      </c>
      <c r="S1780" s="11">
        <f t="shared" si="110"/>
        <v>42045.61336805555</v>
      </c>
      <c r="T1780" s="11">
        <f t="shared" si="111"/>
        <v>42090.571701388893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8318</v>
      </c>
      <c r="R1781" t="s">
        <v>8339</v>
      </c>
      <c r="S1781" s="11">
        <f t="shared" si="110"/>
        <v>42585.441898148143</v>
      </c>
      <c r="T1781" s="11">
        <f t="shared" si="111"/>
        <v>42615.441898148143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8318</v>
      </c>
      <c r="R1782" t="s">
        <v>8339</v>
      </c>
      <c r="S1782" s="11">
        <f t="shared" si="110"/>
        <v>42493.350810185191</v>
      </c>
      <c r="T1782" s="11">
        <f t="shared" si="111"/>
        <v>42553.350810185191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8318</v>
      </c>
      <c r="R1783" t="s">
        <v>8339</v>
      </c>
      <c r="S1783" s="11">
        <f t="shared" si="110"/>
        <v>42597.367418981477</v>
      </c>
      <c r="T1783" s="11">
        <f t="shared" si="111"/>
        <v>42628.367418981477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8318</v>
      </c>
      <c r="R1784" t="s">
        <v>8339</v>
      </c>
      <c r="S1784" s="11">
        <f t="shared" si="110"/>
        <v>42388.325104166666</v>
      </c>
      <c r="T1784" s="11">
        <f t="shared" si="111"/>
        <v>42421.325104166666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8318</v>
      </c>
      <c r="R1785" t="s">
        <v>8339</v>
      </c>
      <c r="S1785" s="11">
        <f t="shared" si="110"/>
        <v>42115.699976851851</v>
      </c>
      <c r="T1785" s="11">
        <f t="shared" si="111"/>
        <v>42145.699976851851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8318</v>
      </c>
      <c r="R1786" t="s">
        <v>8339</v>
      </c>
      <c r="S1786" s="11">
        <f t="shared" si="110"/>
        <v>42003.405555555553</v>
      </c>
      <c r="T1786" s="11">
        <f t="shared" si="111"/>
        <v>42034.892361111109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8318</v>
      </c>
      <c r="R1787" t="s">
        <v>8339</v>
      </c>
      <c r="S1787" s="11">
        <f t="shared" si="110"/>
        <v>41896.884895833333</v>
      </c>
      <c r="T1787" s="11">
        <f t="shared" si="111"/>
        <v>41927.75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8318</v>
      </c>
      <c r="R1788" t="s">
        <v>8339</v>
      </c>
      <c r="S1788" s="11">
        <f t="shared" si="110"/>
        <v>41958.300659722227</v>
      </c>
      <c r="T1788" s="11">
        <f t="shared" si="111"/>
        <v>41988.300659722227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8318</v>
      </c>
      <c r="R1789" t="s">
        <v>8339</v>
      </c>
      <c r="S1789" s="11">
        <f t="shared" si="110"/>
        <v>42068.40552083333</v>
      </c>
      <c r="T1789" s="11">
        <f t="shared" si="111"/>
        <v>42098.363854166666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8318</v>
      </c>
      <c r="R1790" t="s">
        <v>8339</v>
      </c>
      <c r="S1790" s="11">
        <f t="shared" si="110"/>
        <v>41913.69840277778</v>
      </c>
      <c r="T1790" s="11">
        <f t="shared" si="111"/>
        <v>41943.69840277778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8318</v>
      </c>
      <c r="R1791" t="s">
        <v>8339</v>
      </c>
      <c r="S1791" s="11">
        <f t="shared" si="110"/>
        <v>41956.000034722223</v>
      </c>
      <c r="T1791" s="11">
        <f t="shared" si="111"/>
        <v>42016.000034722223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8318</v>
      </c>
      <c r="R1792" t="s">
        <v>8339</v>
      </c>
      <c r="S1792" s="11">
        <f t="shared" si="110"/>
        <v>42010.424513888895</v>
      </c>
      <c r="T1792" s="11">
        <f t="shared" si="111"/>
        <v>42040.424513888895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8318</v>
      </c>
      <c r="R1793" t="s">
        <v>8339</v>
      </c>
      <c r="S1793" s="11">
        <f t="shared" si="110"/>
        <v>41973.490335648152</v>
      </c>
      <c r="T1793" s="11">
        <f t="shared" si="111"/>
        <v>42033.490335648152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ref="P1794:P1857" si="113">E1794/L1794</f>
        <v>109.93525179856115</v>
      </c>
      <c r="Q1794" t="s">
        <v>8318</v>
      </c>
      <c r="R1794" t="s">
        <v>8339</v>
      </c>
      <c r="S1794" s="11">
        <f t="shared" ref="S1794:S1857" si="114">(((J1794/60)/60)/24)+DATE(1970,1,1)+(-6/24)</f>
        <v>42188.781041666662</v>
      </c>
      <c r="T1794" s="11">
        <f t="shared" ref="T1794:T1857" si="115">(((I1794/60)/60)/24)+DATE(1970,1,1)+(-6/24)</f>
        <v>42226.040972222225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si="113"/>
        <v>20</v>
      </c>
      <c r="Q1795" t="s">
        <v>8318</v>
      </c>
      <c r="R1795" t="s">
        <v>8339</v>
      </c>
      <c r="S1795" s="11">
        <f t="shared" si="114"/>
        <v>41940.64166666667</v>
      </c>
      <c r="T1795" s="11">
        <f t="shared" si="115"/>
        <v>41970.683333333334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8318</v>
      </c>
      <c r="R1796" t="s">
        <v>8339</v>
      </c>
      <c r="S1796" s="11">
        <f t="shared" si="114"/>
        <v>42011.301180555558</v>
      </c>
      <c r="T1796" s="11">
        <f t="shared" si="115"/>
        <v>42046.301180555558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8318</v>
      </c>
      <c r="R1797" t="s">
        <v>8339</v>
      </c>
      <c r="S1797" s="11">
        <f t="shared" si="114"/>
        <v>42628.038668981477</v>
      </c>
      <c r="T1797" s="11">
        <f t="shared" si="115"/>
        <v>42657.416666666672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8318</v>
      </c>
      <c r="R1798" t="s">
        <v>8339</v>
      </c>
      <c r="S1798" s="11">
        <f t="shared" si="114"/>
        <v>42515.189421296294</v>
      </c>
      <c r="T1798" s="11">
        <f t="shared" si="115"/>
        <v>42575.189421296294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8318</v>
      </c>
      <c r="R1799" t="s">
        <v>8339</v>
      </c>
      <c r="S1799" s="11">
        <f t="shared" si="114"/>
        <v>42689.31931712963</v>
      </c>
      <c r="T1799" s="11">
        <f t="shared" si="115"/>
        <v>42719.31931712963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8318</v>
      </c>
      <c r="R1800" t="s">
        <v>8339</v>
      </c>
      <c r="S1800" s="11">
        <f t="shared" si="114"/>
        <v>42344.07677083333</v>
      </c>
      <c r="T1800" s="11">
        <f t="shared" si="115"/>
        <v>42404.07677083333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8318</v>
      </c>
      <c r="R1801" t="s">
        <v>8339</v>
      </c>
      <c r="S1801" s="11">
        <f t="shared" si="114"/>
        <v>41934.592685185184</v>
      </c>
      <c r="T1801" s="11">
        <f t="shared" si="115"/>
        <v>41954.634351851855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8318</v>
      </c>
      <c r="R1802" t="s">
        <v>8339</v>
      </c>
      <c r="S1802" s="11">
        <f t="shared" si="114"/>
        <v>42623.356134259258</v>
      </c>
      <c r="T1802" s="11">
        <f t="shared" si="115"/>
        <v>42653.356134259258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8318</v>
      </c>
      <c r="R1803" t="s">
        <v>8339</v>
      </c>
      <c r="S1803" s="11">
        <f t="shared" si="114"/>
        <v>42321.410509259258</v>
      </c>
      <c r="T1803" s="11">
        <f t="shared" si="115"/>
        <v>42353.256944444445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8318</v>
      </c>
      <c r="R1804" t="s">
        <v>8339</v>
      </c>
      <c r="S1804" s="11">
        <f t="shared" si="114"/>
        <v>42159.22256944445</v>
      </c>
      <c r="T1804" s="11">
        <f t="shared" si="115"/>
        <v>42182.665972222225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8318</v>
      </c>
      <c r="R1805" t="s">
        <v>8339</v>
      </c>
      <c r="S1805" s="11">
        <f t="shared" si="114"/>
        <v>42017.821550925932</v>
      </c>
      <c r="T1805" s="11">
        <f t="shared" si="115"/>
        <v>42048.821550925932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8318</v>
      </c>
      <c r="R1806" t="s">
        <v>8339</v>
      </c>
      <c r="S1806" s="11">
        <f t="shared" si="114"/>
        <v>42282.428287037037</v>
      </c>
      <c r="T1806" s="11">
        <f t="shared" si="115"/>
        <v>42322.469953703709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8318</v>
      </c>
      <c r="R1807" t="s">
        <v>8339</v>
      </c>
      <c r="S1807" s="11">
        <f t="shared" si="114"/>
        <v>42247.553912037038</v>
      </c>
      <c r="T1807" s="11">
        <f t="shared" si="115"/>
        <v>42279.5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8318</v>
      </c>
      <c r="R1808" t="s">
        <v>8339</v>
      </c>
      <c r="S1808" s="11">
        <f t="shared" si="114"/>
        <v>41877.388298611113</v>
      </c>
      <c r="T1808" s="11">
        <f t="shared" si="115"/>
        <v>41912.388298611113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8318</v>
      </c>
      <c r="R1809" t="s">
        <v>8339</v>
      </c>
      <c r="S1809" s="11">
        <f t="shared" si="114"/>
        <v>41879.818437499998</v>
      </c>
      <c r="T1809" s="11">
        <f t="shared" si="115"/>
        <v>41909.818437499998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8318</v>
      </c>
      <c r="R1810" t="s">
        <v>8339</v>
      </c>
      <c r="S1810" s="11">
        <f t="shared" si="114"/>
        <v>42742.430902777778</v>
      </c>
      <c r="T1810" s="11">
        <f t="shared" si="115"/>
        <v>42777.430902777778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8318</v>
      </c>
      <c r="R1811" t="s">
        <v>8339</v>
      </c>
      <c r="S1811" s="11">
        <f t="shared" si="114"/>
        <v>42029.657858796301</v>
      </c>
      <c r="T1811" s="11">
        <f t="shared" si="115"/>
        <v>42064.657858796301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8318</v>
      </c>
      <c r="R1812" t="s">
        <v>8339</v>
      </c>
      <c r="S1812" s="11">
        <f t="shared" si="114"/>
        <v>41860.66002314815</v>
      </c>
      <c r="T1812" s="11">
        <f t="shared" si="115"/>
        <v>41872.66002314815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8318</v>
      </c>
      <c r="R1813" t="s">
        <v>8339</v>
      </c>
      <c r="S1813" s="11">
        <f t="shared" si="114"/>
        <v>41876.183680555558</v>
      </c>
      <c r="T1813" s="11">
        <f t="shared" si="115"/>
        <v>41935.916666666664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8318</v>
      </c>
      <c r="R1814" t="s">
        <v>8339</v>
      </c>
      <c r="S1814" s="11">
        <f t="shared" si="114"/>
        <v>42524.068703703699</v>
      </c>
      <c r="T1814" s="11">
        <f t="shared" si="115"/>
        <v>42554.068703703699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8318</v>
      </c>
      <c r="R1815" t="s">
        <v>8339</v>
      </c>
      <c r="S1815" s="11">
        <f t="shared" si="114"/>
        <v>41829.639027777775</v>
      </c>
      <c r="T1815" s="11">
        <f t="shared" si="115"/>
        <v>41859.639027777775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8318</v>
      </c>
      <c r="R1816" t="s">
        <v>8339</v>
      </c>
      <c r="S1816" s="11">
        <f t="shared" si="114"/>
        <v>42033.064074074078</v>
      </c>
      <c r="T1816" s="11">
        <f t="shared" si="115"/>
        <v>42063.064074074078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8318</v>
      </c>
      <c r="R1817" t="s">
        <v>8339</v>
      </c>
      <c r="S1817" s="11">
        <f t="shared" si="114"/>
        <v>42172.656678240746</v>
      </c>
      <c r="T1817" s="11">
        <f t="shared" si="115"/>
        <v>42186.656678240746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8318</v>
      </c>
      <c r="R1818" t="s">
        <v>8339</v>
      </c>
      <c r="S1818" s="11">
        <f t="shared" si="114"/>
        <v>42548.626192129625</v>
      </c>
      <c r="T1818" s="11">
        <f t="shared" si="115"/>
        <v>42576.541666666672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8318</v>
      </c>
      <c r="R1819" t="s">
        <v>8339</v>
      </c>
      <c r="S1819" s="11">
        <f t="shared" si="114"/>
        <v>42705.412118055552</v>
      </c>
      <c r="T1819" s="11">
        <f t="shared" si="115"/>
        <v>42765.040972222225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8318</v>
      </c>
      <c r="R1820" t="s">
        <v>8339</v>
      </c>
      <c r="S1820" s="11">
        <f t="shared" si="114"/>
        <v>42066.984375</v>
      </c>
      <c r="T1820" s="11">
        <f t="shared" si="115"/>
        <v>42096.942708333328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8318</v>
      </c>
      <c r="R1821" t="s">
        <v>8339</v>
      </c>
      <c r="S1821" s="11">
        <f t="shared" si="114"/>
        <v>41820.502268518518</v>
      </c>
      <c r="T1821" s="11">
        <f t="shared" si="115"/>
        <v>41850.502268518518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8318</v>
      </c>
      <c r="R1822" t="s">
        <v>8339</v>
      </c>
      <c r="S1822" s="11">
        <f t="shared" si="114"/>
        <v>42064.834375000006</v>
      </c>
      <c r="T1822" s="11">
        <f t="shared" si="115"/>
        <v>42094.792708333334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8314</v>
      </c>
      <c r="R1823" t="s">
        <v>8330</v>
      </c>
      <c r="S1823" s="11">
        <f t="shared" si="114"/>
        <v>40926.069062499999</v>
      </c>
      <c r="T1823" s="11">
        <f t="shared" si="115"/>
        <v>40971.069062499999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8314</v>
      </c>
      <c r="R1824" t="s">
        <v>8330</v>
      </c>
      <c r="S1824" s="11">
        <f t="shared" si="114"/>
        <v>41634.547013888885</v>
      </c>
      <c r="T1824" s="11">
        <f t="shared" si="115"/>
        <v>41670.542361111111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8314</v>
      </c>
      <c r="R1825" t="s">
        <v>8330</v>
      </c>
      <c r="S1825" s="11">
        <f t="shared" si="114"/>
        <v>41176.434907407405</v>
      </c>
      <c r="T1825" s="11">
        <f t="shared" si="115"/>
        <v>41206.434907407405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8314</v>
      </c>
      <c r="R1826" t="s">
        <v>8330</v>
      </c>
      <c r="S1826" s="11">
        <f t="shared" si="114"/>
        <v>41626.666284722225</v>
      </c>
      <c r="T1826" s="11">
        <f t="shared" si="115"/>
        <v>41646.838888888888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8314</v>
      </c>
      <c r="R1827" t="s">
        <v>8330</v>
      </c>
      <c r="S1827" s="11">
        <f t="shared" si="114"/>
        <v>41443.58452546296</v>
      </c>
      <c r="T1827" s="11">
        <f t="shared" si="115"/>
        <v>41466.58452546296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8314</v>
      </c>
      <c r="R1828" t="s">
        <v>8330</v>
      </c>
      <c r="S1828" s="11">
        <f t="shared" si="114"/>
        <v>41657.673807870371</v>
      </c>
      <c r="T1828" s="11">
        <f t="shared" si="115"/>
        <v>41687.673807870371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8314</v>
      </c>
      <c r="R1829" t="s">
        <v>8330</v>
      </c>
      <c r="S1829" s="11">
        <f t="shared" si="114"/>
        <v>40555.075937499998</v>
      </c>
      <c r="T1829" s="11">
        <f t="shared" si="115"/>
        <v>40605.075937499998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8314</v>
      </c>
      <c r="R1830" t="s">
        <v>8330</v>
      </c>
      <c r="S1830" s="11">
        <f t="shared" si="114"/>
        <v>41736.649652777778</v>
      </c>
      <c r="T1830" s="11">
        <f t="shared" si="115"/>
        <v>41768.666666666664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8314</v>
      </c>
      <c r="R1831" t="s">
        <v>8330</v>
      </c>
      <c r="S1831" s="11">
        <f t="shared" si="114"/>
        <v>40515.837627314817</v>
      </c>
      <c r="T1831" s="11">
        <f t="shared" si="115"/>
        <v>40564.666666666664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8314</v>
      </c>
      <c r="R1832" t="s">
        <v>8330</v>
      </c>
      <c r="S1832" s="11">
        <f t="shared" si="114"/>
        <v>41664.434108796297</v>
      </c>
      <c r="T1832" s="11">
        <f t="shared" si="115"/>
        <v>41694.434108796297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8314</v>
      </c>
      <c r="R1833" t="s">
        <v>8330</v>
      </c>
      <c r="S1833" s="11">
        <f t="shared" si="114"/>
        <v>41026.746099537035</v>
      </c>
      <c r="T1833" s="11">
        <f t="shared" si="115"/>
        <v>41041.746099537035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8314</v>
      </c>
      <c r="R1834" t="s">
        <v>8330</v>
      </c>
      <c r="S1834" s="11">
        <f t="shared" si="114"/>
        <v>40576.289664351854</v>
      </c>
      <c r="T1834" s="11">
        <f t="shared" si="115"/>
        <v>40606.289664351854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8314</v>
      </c>
      <c r="R1835" t="s">
        <v>8330</v>
      </c>
      <c r="S1835" s="11">
        <f t="shared" si="114"/>
        <v>41302.794016203705</v>
      </c>
      <c r="T1835" s="11">
        <f t="shared" si="115"/>
        <v>41335.082638888889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8314</v>
      </c>
      <c r="R1836" t="s">
        <v>8330</v>
      </c>
      <c r="S1836" s="11">
        <f t="shared" si="114"/>
        <v>41988.714062500003</v>
      </c>
      <c r="T1836" s="11">
        <f t="shared" si="115"/>
        <v>42028.714062500003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8314</v>
      </c>
      <c r="R1837" t="s">
        <v>8330</v>
      </c>
      <c r="S1837" s="11">
        <f t="shared" si="114"/>
        <v>42430.452210648145</v>
      </c>
      <c r="T1837" s="11">
        <f t="shared" si="115"/>
        <v>42460.410543981481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8314</v>
      </c>
      <c r="R1838" t="s">
        <v>8330</v>
      </c>
      <c r="S1838" s="11">
        <f t="shared" si="114"/>
        <v>41305.559363425928</v>
      </c>
      <c r="T1838" s="11">
        <f t="shared" si="115"/>
        <v>41322.559363425928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8314</v>
      </c>
      <c r="R1839" t="s">
        <v>8330</v>
      </c>
      <c r="S1839" s="11">
        <f t="shared" si="114"/>
        <v>40925.797858796301</v>
      </c>
      <c r="T1839" s="11">
        <f t="shared" si="115"/>
        <v>40985.756192129629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8314</v>
      </c>
      <c r="R1840" t="s">
        <v>8330</v>
      </c>
      <c r="S1840" s="11">
        <f t="shared" si="114"/>
        <v>40788.536539351851</v>
      </c>
      <c r="T1840" s="11">
        <f t="shared" si="115"/>
        <v>40816.875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8314</v>
      </c>
      <c r="R1841" t="s">
        <v>8330</v>
      </c>
      <c r="S1841" s="11">
        <f t="shared" si="114"/>
        <v>42614.472013888888</v>
      </c>
      <c r="T1841" s="11">
        <f t="shared" si="115"/>
        <v>42644.472013888888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8314</v>
      </c>
      <c r="R1842" t="s">
        <v>8330</v>
      </c>
      <c r="S1842" s="11">
        <f t="shared" si="114"/>
        <v>41381.846180555556</v>
      </c>
      <c r="T1842" s="11">
        <f t="shared" si="115"/>
        <v>41400.957638888889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8314</v>
      </c>
      <c r="R1843" t="s">
        <v>8330</v>
      </c>
      <c r="S1843" s="11">
        <f t="shared" si="114"/>
        <v>41745.59542824074</v>
      </c>
      <c r="T1843" s="11">
        <f t="shared" si="115"/>
        <v>41778.957638888889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8314</v>
      </c>
      <c r="R1844" t="s">
        <v>8330</v>
      </c>
      <c r="S1844" s="11">
        <f t="shared" si="114"/>
        <v>42031.381724537037</v>
      </c>
      <c r="T1844" s="11">
        <f t="shared" si="115"/>
        <v>42064.999305555553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8314</v>
      </c>
      <c r="R1845" t="s">
        <v>8330</v>
      </c>
      <c r="S1845" s="11">
        <f t="shared" si="114"/>
        <v>40564.744837962964</v>
      </c>
      <c r="T1845" s="11">
        <f t="shared" si="115"/>
        <v>40594.744837962964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8314</v>
      </c>
      <c r="R1846" t="s">
        <v>8330</v>
      </c>
      <c r="S1846" s="11">
        <f t="shared" si="114"/>
        <v>40666.723541666666</v>
      </c>
      <c r="T1846" s="11">
        <f t="shared" si="115"/>
        <v>40704.875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8314</v>
      </c>
      <c r="R1847" t="s">
        <v>8330</v>
      </c>
      <c r="S1847" s="11">
        <f t="shared" si="114"/>
        <v>42523.083310185189</v>
      </c>
      <c r="T1847" s="11">
        <f t="shared" si="115"/>
        <v>42537.954861111109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8314</v>
      </c>
      <c r="R1848" t="s">
        <v>8330</v>
      </c>
      <c r="S1848" s="11">
        <f t="shared" si="114"/>
        <v>41228.400196759263</v>
      </c>
      <c r="T1848" s="11">
        <f t="shared" si="115"/>
        <v>41258.400196759263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8314</v>
      </c>
      <c r="R1849" t="s">
        <v>8330</v>
      </c>
      <c r="S1849" s="11">
        <f t="shared" si="114"/>
        <v>42093.986481481479</v>
      </c>
      <c r="T1849" s="11">
        <f t="shared" si="115"/>
        <v>42114.986481481479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8314</v>
      </c>
      <c r="R1850" t="s">
        <v>8330</v>
      </c>
      <c r="S1850" s="11">
        <f t="shared" si="114"/>
        <v>40691.538055555553</v>
      </c>
      <c r="T1850" s="11">
        <f t="shared" si="115"/>
        <v>40755.040972222225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8314</v>
      </c>
      <c r="R1851" t="s">
        <v>8330</v>
      </c>
      <c r="S1851" s="11">
        <f t="shared" si="114"/>
        <v>41169.595590277779</v>
      </c>
      <c r="T1851" s="11">
        <f t="shared" si="115"/>
        <v>41199.595590277779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8314</v>
      </c>
      <c r="R1852" t="s">
        <v>8330</v>
      </c>
      <c r="S1852" s="11">
        <f t="shared" si="114"/>
        <v>41800.709490740745</v>
      </c>
      <c r="T1852" s="11">
        <f t="shared" si="115"/>
        <v>41830.709490740745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8314</v>
      </c>
      <c r="R1853" t="s">
        <v>8330</v>
      </c>
      <c r="S1853" s="11">
        <f t="shared" si="114"/>
        <v>41827.656689814816</v>
      </c>
      <c r="T1853" s="11">
        <f t="shared" si="115"/>
        <v>41847.791666666664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8314</v>
      </c>
      <c r="R1854" t="s">
        <v>8330</v>
      </c>
      <c r="S1854" s="11">
        <f t="shared" si="114"/>
        <v>42081.52143518519</v>
      </c>
      <c r="T1854" s="11">
        <f t="shared" si="115"/>
        <v>42118.75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8314</v>
      </c>
      <c r="R1855" t="s">
        <v>8330</v>
      </c>
      <c r="S1855" s="11">
        <f t="shared" si="114"/>
        <v>41176.810381944444</v>
      </c>
      <c r="T1855" s="11">
        <f t="shared" si="115"/>
        <v>41226.852048611108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8314</v>
      </c>
      <c r="R1856" t="s">
        <v>8330</v>
      </c>
      <c r="S1856" s="11">
        <f t="shared" si="114"/>
        <v>41387.771261574075</v>
      </c>
      <c r="T1856" s="11">
        <f t="shared" si="115"/>
        <v>41417.771261574075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8314</v>
      </c>
      <c r="R1857" t="s">
        <v>8330</v>
      </c>
      <c r="S1857" s="11">
        <f t="shared" si="114"/>
        <v>41600.288657407407</v>
      </c>
      <c r="T1857" s="11">
        <f t="shared" si="115"/>
        <v>41645.288657407407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ref="P1858:P1921" si="117">E1858/L1858</f>
        <v>53.289473684210527</v>
      </c>
      <c r="Q1858" t="s">
        <v>8314</v>
      </c>
      <c r="R1858" t="s">
        <v>8330</v>
      </c>
      <c r="S1858" s="11">
        <f t="shared" ref="S1858:S1921" si="118">(((J1858/60)/60)/24)+DATE(1970,1,1)+(-6/24)</f>
        <v>41817.604999999996</v>
      </c>
      <c r="T1858" s="11">
        <f t="shared" ref="T1858:T1921" si="119">(((I1858/60)/60)/24)+DATE(1970,1,1)+(-6/24)</f>
        <v>41838.604999999996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si="117"/>
        <v>136.36363636363637</v>
      </c>
      <c r="Q1859" t="s">
        <v>8314</v>
      </c>
      <c r="R1859" t="s">
        <v>8330</v>
      </c>
      <c r="S1859" s="11">
        <f t="shared" si="118"/>
        <v>41864.51866898148</v>
      </c>
      <c r="T1859" s="11">
        <f t="shared" si="119"/>
        <v>41894.51866898148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8314</v>
      </c>
      <c r="R1860" t="s">
        <v>8330</v>
      </c>
      <c r="S1860" s="11">
        <f t="shared" si="118"/>
        <v>40832.950474537036</v>
      </c>
      <c r="T1860" s="11">
        <f t="shared" si="119"/>
        <v>40892.992141203707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8314</v>
      </c>
      <c r="R1861" t="s">
        <v>8330</v>
      </c>
      <c r="S1861" s="11">
        <f t="shared" si="118"/>
        <v>40778.520011574074</v>
      </c>
      <c r="T1861" s="11">
        <f t="shared" si="119"/>
        <v>40808.520011574074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8314</v>
      </c>
      <c r="R1862" t="s">
        <v>8330</v>
      </c>
      <c r="S1862" s="11">
        <f t="shared" si="118"/>
        <v>41655.459305555552</v>
      </c>
      <c r="T1862" s="11">
        <f t="shared" si="119"/>
        <v>41676.459305555552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8316</v>
      </c>
      <c r="R1863" t="s">
        <v>8337</v>
      </c>
      <c r="S1863" s="11">
        <f t="shared" si="118"/>
        <v>42000.050243055557</v>
      </c>
      <c r="T1863" s="11">
        <f t="shared" si="119"/>
        <v>42030.050243055557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8316</v>
      </c>
      <c r="R1864" t="s">
        <v>8337</v>
      </c>
      <c r="S1864" s="11">
        <f t="shared" si="118"/>
        <v>42755.242754629624</v>
      </c>
      <c r="T1864" s="11">
        <f t="shared" si="119"/>
        <v>42802.0625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8316</v>
      </c>
      <c r="R1865" t="s">
        <v>8337</v>
      </c>
      <c r="S1865" s="11">
        <f t="shared" si="118"/>
        <v>41772.547280092593</v>
      </c>
      <c r="T1865" s="11">
        <f t="shared" si="119"/>
        <v>41802.547280092593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8316</v>
      </c>
      <c r="R1866" t="s">
        <v>8337</v>
      </c>
      <c r="S1866" s="11">
        <f t="shared" si="118"/>
        <v>41733.466435185182</v>
      </c>
      <c r="T1866" s="11">
        <f t="shared" si="119"/>
        <v>41763.466435185182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8316</v>
      </c>
      <c r="R1867" t="s">
        <v>8337</v>
      </c>
      <c r="S1867" s="11">
        <f t="shared" si="118"/>
        <v>42645.117442129631</v>
      </c>
      <c r="T1867" s="11">
        <f t="shared" si="119"/>
        <v>42680.159108796302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8316</v>
      </c>
      <c r="R1868" t="s">
        <v>8337</v>
      </c>
      <c r="S1868" s="11">
        <f t="shared" si="118"/>
        <v>42741.996493055558</v>
      </c>
      <c r="T1868" s="11">
        <f t="shared" si="119"/>
        <v>42794.916666666672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8316</v>
      </c>
      <c r="R1869" t="s">
        <v>8337</v>
      </c>
      <c r="S1869" s="11">
        <f t="shared" si="118"/>
        <v>42649.674907407403</v>
      </c>
      <c r="T1869" s="11">
        <f t="shared" si="119"/>
        <v>42679.674907407403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8316</v>
      </c>
      <c r="R1870" t="s">
        <v>8337</v>
      </c>
      <c r="S1870" s="11">
        <f t="shared" si="118"/>
        <v>42328.529224537036</v>
      </c>
      <c r="T1870" s="11">
        <f t="shared" si="119"/>
        <v>42353.082638888889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8316</v>
      </c>
      <c r="R1871" t="s">
        <v>8337</v>
      </c>
      <c r="S1871" s="11">
        <f t="shared" si="118"/>
        <v>42708.752881944441</v>
      </c>
      <c r="T1871" s="11">
        <f t="shared" si="119"/>
        <v>42738.752881944441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8316</v>
      </c>
      <c r="R1872" t="s">
        <v>8337</v>
      </c>
      <c r="S1872" s="11">
        <f t="shared" si="118"/>
        <v>42371.105729166666</v>
      </c>
      <c r="T1872" s="11">
        <f t="shared" si="119"/>
        <v>42399.928472222222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8316</v>
      </c>
      <c r="R1873" t="s">
        <v>8337</v>
      </c>
      <c r="S1873" s="11">
        <f t="shared" si="118"/>
        <v>41923.533576388887</v>
      </c>
      <c r="T1873" s="11">
        <f t="shared" si="119"/>
        <v>41963.575243055559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8316</v>
      </c>
      <c r="R1874" t="s">
        <v>8337</v>
      </c>
      <c r="S1874" s="11">
        <f t="shared" si="118"/>
        <v>42154.879652777774</v>
      </c>
      <c r="T1874" s="11">
        <f t="shared" si="119"/>
        <v>42184.879652777774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8316</v>
      </c>
      <c r="R1875" t="s">
        <v>8337</v>
      </c>
      <c r="S1875" s="11">
        <f t="shared" si="118"/>
        <v>42164.365856481483</v>
      </c>
      <c r="T1875" s="11">
        <f t="shared" si="119"/>
        <v>42193.447916666672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8316</v>
      </c>
      <c r="R1876" t="s">
        <v>8337</v>
      </c>
      <c r="S1876" s="11">
        <f t="shared" si="118"/>
        <v>42529.719131944439</v>
      </c>
      <c r="T1876" s="11">
        <f t="shared" si="119"/>
        <v>42549.719131944439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8316</v>
      </c>
      <c r="R1877" t="s">
        <v>8337</v>
      </c>
      <c r="S1877" s="11">
        <f t="shared" si="118"/>
        <v>42528.649398148147</v>
      </c>
      <c r="T1877" s="11">
        <f t="shared" si="119"/>
        <v>42588.649398148147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8316</v>
      </c>
      <c r="R1878" t="s">
        <v>8337</v>
      </c>
      <c r="S1878" s="11">
        <f t="shared" si="118"/>
        <v>41776.034780092588</v>
      </c>
      <c r="T1878" s="11">
        <f t="shared" si="119"/>
        <v>41806.034780092588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8316</v>
      </c>
      <c r="R1879" t="s">
        <v>8337</v>
      </c>
      <c r="S1879" s="11">
        <f t="shared" si="118"/>
        <v>42034.779224537036</v>
      </c>
      <c r="T1879" s="11">
        <f t="shared" si="119"/>
        <v>42063.779224537036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8316</v>
      </c>
      <c r="R1880" t="s">
        <v>8337</v>
      </c>
      <c r="S1880" s="11">
        <f t="shared" si="118"/>
        <v>41772.758738425924</v>
      </c>
      <c r="T1880" s="11">
        <f t="shared" si="119"/>
        <v>41802.758738425924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8316</v>
      </c>
      <c r="R1881" t="s">
        <v>8337</v>
      </c>
      <c r="S1881" s="11">
        <f t="shared" si="118"/>
        <v>42413.399641203709</v>
      </c>
      <c r="T1881" s="11">
        <f t="shared" si="119"/>
        <v>42443.357974537037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8316</v>
      </c>
      <c r="R1882" t="s">
        <v>8337</v>
      </c>
      <c r="S1882" s="11">
        <f t="shared" si="118"/>
        <v>42430.316898148143</v>
      </c>
      <c r="T1882" s="11">
        <f t="shared" si="119"/>
        <v>42459.275231481486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8314</v>
      </c>
      <c r="R1883" t="s">
        <v>8333</v>
      </c>
      <c r="S1883" s="11">
        <f t="shared" si="118"/>
        <v>42042.902650462958</v>
      </c>
      <c r="T1883" s="11">
        <f t="shared" si="119"/>
        <v>42072.860983796301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8314</v>
      </c>
      <c r="R1884" t="s">
        <v>8333</v>
      </c>
      <c r="S1884" s="11">
        <f t="shared" si="118"/>
        <v>41067.699212962965</v>
      </c>
      <c r="T1884" s="11">
        <f t="shared" si="119"/>
        <v>41100.741666666669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8314</v>
      </c>
      <c r="R1885" t="s">
        <v>8333</v>
      </c>
      <c r="S1885" s="11">
        <f t="shared" si="118"/>
        <v>40977.698009259257</v>
      </c>
      <c r="T1885" s="11">
        <f t="shared" si="119"/>
        <v>41007.656342592592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8314</v>
      </c>
      <c r="R1886" t="s">
        <v>8333</v>
      </c>
      <c r="S1886" s="11">
        <f t="shared" si="118"/>
        <v>41204.948321759257</v>
      </c>
      <c r="T1886" s="11">
        <f t="shared" si="119"/>
        <v>41240.25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8314</v>
      </c>
      <c r="R1887" t="s">
        <v>8333</v>
      </c>
      <c r="S1887" s="11">
        <f t="shared" si="118"/>
        <v>41098.843865740739</v>
      </c>
      <c r="T1887" s="11">
        <f t="shared" si="119"/>
        <v>41131.666666666664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8314</v>
      </c>
      <c r="R1888" t="s">
        <v>8333</v>
      </c>
      <c r="S1888" s="11">
        <f t="shared" si="118"/>
        <v>41925.656689814816</v>
      </c>
      <c r="T1888" s="11">
        <f t="shared" si="119"/>
        <v>41955.69835648148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8314</v>
      </c>
      <c r="R1889" t="s">
        <v>8333</v>
      </c>
      <c r="S1889" s="11">
        <f t="shared" si="118"/>
        <v>42323.550138888888</v>
      </c>
      <c r="T1889" s="11">
        <f t="shared" si="119"/>
        <v>42341.645833333328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8314</v>
      </c>
      <c r="R1890" t="s">
        <v>8333</v>
      </c>
      <c r="S1890" s="11">
        <f t="shared" si="118"/>
        <v>40298.989953703705</v>
      </c>
      <c r="T1890" s="11">
        <f t="shared" si="119"/>
        <v>40329.957638888889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8314</v>
      </c>
      <c r="R1891" t="s">
        <v>8333</v>
      </c>
      <c r="S1891" s="11">
        <f t="shared" si="118"/>
        <v>41299.543356481481</v>
      </c>
      <c r="T1891" s="11">
        <f t="shared" si="119"/>
        <v>41344.501689814817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8314</v>
      </c>
      <c r="R1892" t="s">
        <v>8333</v>
      </c>
      <c r="S1892" s="11">
        <f t="shared" si="118"/>
        <v>41228.536203703705</v>
      </c>
      <c r="T1892" s="11">
        <f t="shared" si="119"/>
        <v>41258.536203703705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8314</v>
      </c>
      <c r="R1893" t="s">
        <v>8333</v>
      </c>
      <c r="S1893" s="11">
        <f t="shared" si="118"/>
        <v>40335.548078703701</v>
      </c>
      <c r="T1893" s="11">
        <f t="shared" si="119"/>
        <v>40381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8314</v>
      </c>
      <c r="R1894" t="s">
        <v>8333</v>
      </c>
      <c r="S1894" s="11">
        <f t="shared" si="118"/>
        <v>40671.387511574074</v>
      </c>
      <c r="T1894" s="11">
        <f t="shared" si="119"/>
        <v>40701.387511574074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8314</v>
      </c>
      <c r="R1895" t="s">
        <v>8333</v>
      </c>
      <c r="S1895" s="11">
        <f t="shared" si="118"/>
        <v>40632.69195601852</v>
      </c>
      <c r="T1895" s="11">
        <f t="shared" si="119"/>
        <v>40648.915972222225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8314</v>
      </c>
      <c r="R1896" t="s">
        <v>8333</v>
      </c>
      <c r="S1896" s="11">
        <f t="shared" si="118"/>
        <v>40920.654895833337</v>
      </c>
      <c r="T1896" s="11">
        <f t="shared" si="119"/>
        <v>40951.654895833337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8314</v>
      </c>
      <c r="R1897" t="s">
        <v>8333</v>
      </c>
      <c r="S1897" s="11">
        <f t="shared" si="118"/>
        <v>42267.496782407412</v>
      </c>
      <c r="T1897" s="11">
        <f t="shared" si="119"/>
        <v>42297.496782407412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8314</v>
      </c>
      <c r="R1898" t="s">
        <v>8333</v>
      </c>
      <c r="S1898" s="11">
        <f t="shared" si="118"/>
        <v>40981.460243055553</v>
      </c>
      <c r="T1898" s="11">
        <f t="shared" si="119"/>
        <v>41011.460243055553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8314</v>
      </c>
      <c r="R1899" t="s">
        <v>8333</v>
      </c>
      <c r="S1899" s="11">
        <f t="shared" si="118"/>
        <v>41680.333402777782</v>
      </c>
      <c r="T1899" s="11">
        <f t="shared" si="119"/>
        <v>41702.625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8314</v>
      </c>
      <c r="R1900" t="s">
        <v>8333</v>
      </c>
      <c r="S1900" s="11">
        <f t="shared" si="118"/>
        <v>42365.942974537036</v>
      </c>
      <c r="T1900" s="11">
        <f t="shared" si="119"/>
        <v>42401.5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8314</v>
      </c>
      <c r="R1901" t="s">
        <v>8333</v>
      </c>
      <c r="S1901" s="11">
        <f t="shared" si="118"/>
        <v>42058.691736111112</v>
      </c>
      <c r="T1901" s="11">
        <f t="shared" si="119"/>
        <v>42088.65006944444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8314</v>
      </c>
      <c r="R1902" t="s">
        <v>8333</v>
      </c>
      <c r="S1902" s="11">
        <f t="shared" si="118"/>
        <v>41160.621886574074</v>
      </c>
      <c r="T1902" s="11">
        <f t="shared" si="119"/>
        <v>41188.165972222225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8312</v>
      </c>
      <c r="R1903" t="s">
        <v>8348</v>
      </c>
      <c r="S1903" s="11">
        <f t="shared" si="118"/>
        <v>42116.29315972222</v>
      </c>
      <c r="T1903" s="11">
        <f t="shared" si="119"/>
        <v>42146.291666666672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8312</v>
      </c>
      <c r="R1904" t="s">
        <v>8348</v>
      </c>
      <c r="S1904" s="11">
        <f t="shared" si="118"/>
        <v>42037.539895833332</v>
      </c>
      <c r="T1904" s="11">
        <f t="shared" si="119"/>
        <v>42067.539895833332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8312</v>
      </c>
      <c r="R1905" t="s">
        <v>8348</v>
      </c>
      <c r="S1905" s="11">
        <f t="shared" si="118"/>
        <v>42702.520729166667</v>
      </c>
      <c r="T1905" s="11">
        <f t="shared" si="119"/>
        <v>42762.520729166667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8312</v>
      </c>
      <c r="R1906" t="s">
        <v>8348</v>
      </c>
      <c r="S1906" s="11">
        <f t="shared" si="118"/>
        <v>42326.435428240744</v>
      </c>
      <c r="T1906" s="11">
        <f t="shared" si="119"/>
        <v>42371.435428240744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8312</v>
      </c>
      <c r="R1907" t="s">
        <v>8348</v>
      </c>
      <c r="S1907" s="11">
        <f t="shared" si="118"/>
        <v>41859.675856481481</v>
      </c>
      <c r="T1907" s="11">
        <f t="shared" si="119"/>
        <v>41889.675856481481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8312</v>
      </c>
      <c r="R1908" t="s">
        <v>8348</v>
      </c>
      <c r="S1908" s="11">
        <f t="shared" si="118"/>
        <v>42514.421099537038</v>
      </c>
      <c r="T1908" s="11">
        <f t="shared" si="119"/>
        <v>42544.421099537038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8312</v>
      </c>
      <c r="R1909" t="s">
        <v>8348</v>
      </c>
      <c r="S1909" s="11">
        <f t="shared" si="118"/>
        <v>41767.337094907409</v>
      </c>
      <c r="T1909" s="11">
        <f t="shared" si="119"/>
        <v>41782.337094907409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8312</v>
      </c>
      <c r="R1910" t="s">
        <v>8348</v>
      </c>
      <c r="S1910" s="11">
        <f t="shared" si="118"/>
        <v>42703.667824074073</v>
      </c>
      <c r="T1910" s="11">
        <f t="shared" si="119"/>
        <v>42733.667824074073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8312</v>
      </c>
      <c r="R1911" t="s">
        <v>8348</v>
      </c>
      <c r="S1911" s="11">
        <f t="shared" si="118"/>
        <v>41905.179155092592</v>
      </c>
      <c r="T1911" s="11">
        <f t="shared" si="119"/>
        <v>41935.179155092592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8312</v>
      </c>
      <c r="R1912" t="s">
        <v>8348</v>
      </c>
      <c r="S1912" s="11">
        <f t="shared" si="118"/>
        <v>42264.713159722218</v>
      </c>
      <c r="T1912" s="11">
        <f t="shared" si="119"/>
        <v>42308.697916666672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8312</v>
      </c>
      <c r="R1913" t="s">
        <v>8348</v>
      </c>
      <c r="S1913" s="11">
        <f t="shared" si="118"/>
        <v>41829.783958333333</v>
      </c>
      <c r="T1913" s="11">
        <f t="shared" si="119"/>
        <v>41859.783958333333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8312</v>
      </c>
      <c r="R1914" t="s">
        <v>8348</v>
      </c>
      <c r="S1914" s="11">
        <f t="shared" si="118"/>
        <v>42128.976388888885</v>
      </c>
      <c r="T1914" s="11">
        <f t="shared" si="119"/>
        <v>42158.976388888885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8312</v>
      </c>
      <c r="R1915" t="s">
        <v>8348</v>
      </c>
      <c r="S1915" s="11">
        <f t="shared" si="118"/>
        <v>41890.261319444442</v>
      </c>
      <c r="T1915" s="11">
        <f t="shared" si="119"/>
        <v>41920.261319444442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8312</v>
      </c>
      <c r="R1916" t="s">
        <v>8348</v>
      </c>
      <c r="S1916" s="11">
        <f t="shared" si="118"/>
        <v>41928.924456018518</v>
      </c>
      <c r="T1916" s="11">
        <f t="shared" si="119"/>
        <v>41943.915972222225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8312</v>
      </c>
      <c r="R1917" t="s">
        <v>8348</v>
      </c>
      <c r="S1917" s="11">
        <f t="shared" si="118"/>
        <v>41863.79886574074</v>
      </c>
      <c r="T1917" s="11">
        <f t="shared" si="119"/>
        <v>41883.79886574074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8312</v>
      </c>
      <c r="R1918" t="s">
        <v>8348</v>
      </c>
      <c r="S1918" s="11">
        <f t="shared" si="118"/>
        <v>42656.467303240745</v>
      </c>
      <c r="T1918" s="11">
        <f t="shared" si="119"/>
        <v>42681.508969907409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8312</v>
      </c>
      <c r="R1919" t="s">
        <v>8348</v>
      </c>
      <c r="S1919" s="11">
        <f t="shared" si="118"/>
        <v>42746.020057870366</v>
      </c>
      <c r="T1919" s="11">
        <f t="shared" si="119"/>
        <v>42776.020057870366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8312</v>
      </c>
      <c r="R1920" t="s">
        <v>8348</v>
      </c>
      <c r="S1920" s="11">
        <f t="shared" si="118"/>
        <v>41828.539942129632</v>
      </c>
      <c r="T1920" s="11">
        <f t="shared" si="119"/>
        <v>41863.539942129632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8312</v>
      </c>
      <c r="R1921" t="s">
        <v>8348</v>
      </c>
      <c r="S1921" s="11">
        <f t="shared" si="118"/>
        <v>42113.625567129624</v>
      </c>
      <c r="T1921" s="11">
        <f t="shared" si="119"/>
        <v>42143.625567129624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ref="P1922:P1985" si="121">E1922/L1922</f>
        <v>40.980952380952381</v>
      </c>
      <c r="Q1922" t="s">
        <v>8312</v>
      </c>
      <c r="R1922" t="s">
        <v>8348</v>
      </c>
      <c r="S1922" s="11">
        <f t="shared" ref="S1922:S1985" si="122">(((J1922/60)/60)/24)+DATE(1970,1,1)+(-6/24)</f>
        <v>42270.625706018516</v>
      </c>
      <c r="T1922" s="11">
        <f t="shared" ref="T1922:T1985" si="123">(((I1922/60)/60)/24)+DATE(1970,1,1)+(-6/24)</f>
        <v>42298.708333333328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si="121"/>
        <v>54</v>
      </c>
      <c r="Q1923" t="s">
        <v>8314</v>
      </c>
      <c r="R1923" t="s">
        <v>8333</v>
      </c>
      <c r="S1923" s="11">
        <f t="shared" si="122"/>
        <v>41073.971562500003</v>
      </c>
      <c r="T1923" s="11">
        <f t="shared" si="123"/>
        <v>41103.971562500003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8314</v>
      </c>
      <c r="R1924" t="s">
        <v>8333</v>
      </c>
      <c r="S1924" s="11">
        <f t="shared" si="122"/>
        <v>41590.005868055552</v>
      </c>
      <c r="T1924" s="11">
        <f t="shared" si="123"/>
        <v>41620.005868055552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8314</v>
      </c>
      <c r="R1925" t="s">
        <v>8333</v>
      </c>
      <c r="S1925" s="11">
        <f t="shared" si="122"/>
        <v>40772.598749999997</v>
      </c>
      <c r="T1925" s="11">
        <f t="shared" si="123"/>
        <v>40812.957638888889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8314</v>
      </c>
      <c r="R1926" t="s">
        <v>8333</v>
      </c>
      <c r="S1926" s="11">
        <f t="shared" si="122"/>
        <v>41626.511053240742</v>
      </c>
      <c r="T1926" s="11">
        <f t="shared" si="123"/>
        <v>41654.564583333333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8314</v>
      </c>
      <c r="R1927" t="s">
        <v>8333</v>
      </c>
      <c r="S1927" s="11">
        <f t="shared" si="122"/>
        <v>41535.65148148148</v>
      </c>
      <c r="T1927" s="11">
        <f t="shared" si="123"/>
        <v>41557.75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8314</v>
      </c>
      <c r="R1928" t="s">
        <v>8333</v>
      </c>
      <c r="S1928" s="11">
        <f t="shared" si="122"/>
        <v>40456.704351851848</v>
      </c>
      <c r="T1928" s="11">
        <f t="shared" si="123"/>
        <v>40483.768055555556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8314</v>
      </c>
      <c r="R1929" t="s">
        <v>8333</v>
      </c>
      <c r="S1929" s="11">
        <f t="shared" si="122"/>
        <v>40960.611562500002</v>
      </c>
      <c r="T1929" s="11">
        <f t="shared" si="123"/>
        <v>40975.957638888889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8314</v>
      </c>
      <c r="R1930" t="s">
        <v>8333</v>
      </c>
      <c r="S1930" s="11">
        <f t="shared" si="122"/>
        <v>41371.398078703707</v>
      </c>
      <c r="T1930" s="11">
        <f t="shared" si="123"/>
        <v>41401.398078703707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8314</v>
      </c>
      <c r="R1931" t="s">
        <v>8333</v>
      </c>
      <c r="S1931" s="11">
        <f t="shared" si="122"/>
        <v>40686.771597222221</v>
      </c>
      <c r="T1931" s="11">
        <f t="shared" si="123"/>
        <v>40728.771597222221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8314</v>
      </c>
      <c r="R1932" t="s">
        <v>8333</v>
      </c>
      <c r="S1932" s="11">
        <f t="shared" si="122"/>
        <v>41402.308819444443</v>
      </c>
      <c r="T1932" s="11">
        <f t="shared" si="123"/>
        <v>41462.308819444443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8314</v>
      </c>
      <c r="R1933" t="s">
        <v>8333</v>
      </c>
      <c r="S1933" s="11">
        <f t="shared" si="122"/>
        <v>41037.642465277779</v>
      </c>
      <c r="T1933" s="11">
        <f t="shared" si="123"/>
        <v>41050.895833333336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8314</v>
      </c>
      <c r="R1934" t="s">
        <v>8333</v>
      </c>
      <c r="S1934" s="11">
        <f t="shared" si="122"/>
        <v>40911.559872685182</v>
      </c>
      <c r="T1934" s="11">
        <f t="shared" si="123"/>
        <v>40932.559872685182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8314</v>
      </c>
      <c r="R1935" t="s">
        <v>8333</v>
      </c>
      <c r="S1935" s="11">
        <f t="shared" si="122"/>
        <v>41878.880868055552</v>
      </c>
      <c r="T1935" s="11">
        <f t="shared" si="123"/>
        <v>41908.880868055552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8314</v>
      </c>
      <c r="R1936" t="s">
        <v>8333</v>
      </c>
      <c r="S1936" s="11">
        <f t="shared" si="122"/>
        <v>40865.617141203707</v>
      </c>
      <c r="T1936" s="11">
        <f t="shared" si="123"/>
        <v>40901.958333333336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8314</v>
      </c>
      <c r="R1937" t="s">
        <v>8333</v>
      </c>
      <c r="S1937" s="11">
        <f t="shared" si="122"/>
        <v>41773.682534722226</v>
      </c>
      <c r="T1937" s="11">
        <f t="shared" si="123"/>
        <v>41810.957638888889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8314</v>
      </c>
      <c r="R1938" t="s">
        <v>8333</v>
      </c>
      <c r="S1938" s="11">
        <f t="shared" si="122"/>
        <v>40852.639699074076</v>
      </c>
      <c r="T1938" s="11">
        <f t="shared" si="123"/>
        <v>40882.999305555553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8314</v>
      </c>
      <c r="R1939" t="s">
        <v>8333</v>
      </c>
      <c r="S1939" s="11">
        <f t="shared" si="122"/>
        <v>41058.868993055556</v>
      </c>
      <c r="T1939" s="11">
        <f t="shared" si="123"/>
        <v>41074.915972222225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8314</v>
      </c>
      <c r="R1940" t="s">
        <v>8333</v>
      </c>
      <c r="S1940" s="11">
        <f t="shared" si="122"/>
        <v>41426.009618055556</v>
      </c>
      <c r="T1940" s="11">
        <f t="shared" si="123"/>
        <v>41456.958333333336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8314</v>
      </c>
      <c r="R1941" t="s">
        <v>8333</v>
      </c>
      <c r="S1941" s="11">
        <f t="shared" si="122"/>
        <v>41313.735046296293</v>
      </c>
      <c r="T1941" s="11">
        <f t="shared" si="123"/>
        <v>41343.693379629629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8314</v>
      </c>
      <c r="R1942" t="s">
        <v>8333</v>
      </c>
      <c r="S1942" s="11">
        <f t="shared" si="122"/>
        <v>40670.257326388892</v>
      </c>
      <c r="T1942" s="11">
        <f t="shared" si="123"/>
        <v>40708.915972222225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8312</v>
      </c>
      <c r="R1943" t="s">
        <v>8349</v>
      </c>
      <c r="S1943" s="11">
        <f t="shared" si="122"/>
        <v>41744.040868055556</v>
      </c>
      <c r="T1943" s="11">
        <f t="shared" si="123"/>
        <v>41774.040868055556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8312</v>
      </c>
      <c r="R1944" t="s">
        <v>8349</v>
      </c>
      <c r="S1944" s="11">
        <f t="shared" si="122"/>
        <v>40638.578009259261</v>
      </c>
      <c r="T1944" s="11">
        <f t="shared" si="123"/>
        <v>40728.578009259261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8312</v>
      </c>
      <c r="R1945" t="s">
        <v>8349</v>
      </c>
      <c r="S1945" s="11">
        <f t="shared" si="122"/>
        <v>42548.019861111112</v>
      </c>
      <c r="T1945" s="11">
        <f t="shared" si="123"/>
        <v>42593.019861111112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8312</v>
      </c>
      <c r="R1946" t="s">
        <v>8349</v>
      </c>
      <c r="S1946" s="11">
        <f t="shared" si="122"/>
        <v>41730.334374999999</v>
      </c>
      <c r="T1946" s="11">
        <f t="shared" si="123"/>
        <v>41760.334374999999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8312</v>
      </c>
      <c r="R1947" t="s">
        <v>8349</v>
      </c>
      <c r="S1947" s="11">
        <f t="shared" si="122"/>
        <v>42157.001828703709</v>
      </c>
      <c r="T1947" s="11">
        <f t="shared" si="123"/>
        <v>42197.001828703709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8312</v>
      </c>
      <c r="R1948" t="s">
        <v>8349</v>
      </c>
      <c r="S1948" s="11">
        <f t="shared" si="122"/>
        <v>41688.900011574071</v>
      </c>
      <c r="T1948" s="11">
        <f t="shared" si="123"/>
        <v>41748.858344907407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8312</v>
      </c>
      <c r="R1949" t="s">
        <v>8349</v>
      </c>
      <c r="S1949" s="11">
        <f t="shared" si="122"/>
        <v>40102.668055555558</v>
      </c>
      <c r="T1949" s="11">
        <f t="shared" si="123"/>
        <v>40139.999305555553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8312</v>
      </c>
      <c r="R1950" t="s">
        <v>8349</v>
      </c>
      <c r="S1950" s="11">
        <f t="shared" si="122"/>
        <v>42473.354270833333</v>
      </c>
      <c r="T1950" s="11">
        <f t="shared" si="123"/>
        <v>42527.459722222222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8312</v>
      </c>
      <c r="R1951" t="s">
        <v>8349</v>
      </c>
      <c r="S1951" s="11">
        <f t="shared" si="122"/>
        <v>41800.173043981478</v>
      </c>
      <c r="T1951" s="11">
        <f t="shared" si="123"/>
        <v>41830.173043981478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8312</v>
      </c>
      <c r="R1952" t="s">
        <v>8349</v>
      </c>
      <c r="S1952" s="11">
        <f t="shared" si="122"/>
        <v>40623.931400462963</v>
      </c>
      <c r="T1952" s="11">
        <f t="shared" si="123"/>
        <v>40654.931400462963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8312</v>
      </c>
      <c r="R1953" t="s">
        <v>8349</v>
      </c>
      <c r="S1953" s="11">
        <f t="shared" si="122"/>
        <v>42651.170567129629</v>
      </c>
      <c r="T1953" s="11">
        <f t="shared" si="123"/>
        <v>42681.212233796294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8312</v>
      </c>
      <c r="R1954" t="s">
        <v>8349</v>
      </c>
      <c r="S1954" s="11">
        <f t="shared" si="122"/>
        <v>41526.35665509259</v>
      </c>
      <c r="T1954" s="11">
        <f t="shared" si="123"/>
        <v>41563.35665509259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8312</v>
      </c>
      <c r="R1955" t="s">
        <v>8349</v>
      </c>
      <c r="S1955" s="11">
        <f t="shared" si="122"/>
        <v>40940.949826388889</v>
      </c>
      <c r="T1955" s="11">
        <f t="shared" si="123"/>
        <v>40969.875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8312</v>
      </c>
      <c r="R1956" t="s">
        <v>8349</v>
      </c>
      <c r="S1956" s="11">
        <f t="shared" si="122"/>
        <v>42394.330740740741</v>
      </c>
      <c r="T1956" s="11">
        <f t="shared" si="123"/>
        <v>42440.958333333328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8312</v>
      </c>
      <c r="R1957" t="s">
        <v>8349</v>
      </c>
      <c r="S1957" s="11">
        <f t="shared" si="122"/>
        <v>41020.021770833337</v>
      </c>
      <c r="T1957" s="11">
        <f t="shared" si="123"/>
        <v>41052.541666666664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8312</v>
      </c>
      <c r="R1958" t="s">
        <v>8349</v>
      </c>
      <c r="S1958" s="11">
        <f t="shared" si="122"/>
        <v>42067.673668981486</v>
      </c>
      <c r="T1958" s="11">
        <f t="shared" si="123"/>
        <v>42112.632002314815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8312</v>
      </c>
      <c r="R1959" t="s">
        <v>8349</v>
      </c>
      <c r="S1959" s="11">
        <f t="shared" si="122"/>
        <v>41178.848530092589</v>
      </c>
      <c r="T1959" s="11">
        <f t="shared" si="123"/>
        <v>41208.848530092589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8312</v>
      </c>
      <c r="R1960" t="s">
        <v>8349</v>
      </c>
      <c r="S1960" s="11">
        <f t="shared" si="122"/>
        <v>41326.737974537034</v>
      </c>
      <c r="T1960" s="11">
        <f t="shared" si="123"/>
        <v>41356.69630787037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8312</v>
      </c>
      <c r="R1961" t="s">
        <v>8349</v>
      </c>
      <c r="S1961" s="11">
        <f t="shared" si="122"/>
        <v>41871.595601851855</v>
      </c>
      <c r="T1961" s="11">
        <f t="shared" si="123"/>
        <v>41912.75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8312</v>
      </c>
      <c r="R1962" t="s">
        <v>8349</v>
      </c>
      <c r="S1962" s="11">
        <f t="shared" si="122"/>
        <v>41964.112743055557</v>
      </c>
      <c r="T1962" s="11">
        <f t="shared" si="123"/>
        <v>41994.112743055557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8312</v>
      </c>
      <c r="R1963" t="s">
        <v>8349</v>
      </c>
      <c r="S1963" s="11">
        <f t="shared" si="122"/>
        <v>41147.944641203707</v>
      </c>
      <c r="T1963" s="11">
        <f t="shared" si="123"/>
        <v>41187.915972222225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8312</v>
      </c>
      <c r="R1964" t="s">
        <v>8349</v>
      </c>
      <c r="S1964" s="11">
        <f t="shared" si="122"/>
        <v>41742.530509259261</v>
      </c>
      <c r="T1964" s="11">
        <f t="shared" si="123"/>
        <v>41772.530509259261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8312</v>
      </c>
      <c r="R1965" t="s">
        <v>8349</v>
      </c>
      <c r="S1965" s="11">
        <f t="shared" si="122"/>
        <v>41863.179791666669</v>
      </c>
      <c r="T1965" s="11">
        <f t="shared" si="123"/>
        <v>41898.179791666669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8312</v>
      </c>
      <c r="R1966" t="s">
        <v>8349</v>
      </c>
      <c r="S1966" s="11">
        <f t="shared" si="122"/>
        <v>42452.022824074069</v>
      </c>
      <c r="T1966" s="11">
        <f t="shared" si="123"/>
        <v>42482.022824074069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8312</v>
      </c>
      <c r="R1967" t="s">
        <v>8349</v>
      </c>
      <c r="S1967" s="11">
        <f t="shared" si="122"/>
        <v>40897.839236111111</v>
      </c>
      <c r="T1967" s="11">
        <f t="shared" si="123"/>
        <v>40919.791666666664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8312</v>
      </c>
      <c r="R1968" t="s">
        <v>8349</v>
      </c>
      <c r="S1968" s="11">
        <f t="shared" si="122"/>
        <v>41835.290486111109</v>
      </c>
      <c r="T1968" s="11">
        <f t="shared" si="123"/>
        <v>41865.290486111109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8312</v>
      </c>
      <c r="R1969" t="s">
        <v>8349</v>
      </c>
      <c r="S1969" s="11">
        <f t="shared" si="122"/>
        <v>41730.413530092592</v>
      </c>
      <c r="T1969" s="11">
        <f t="shared" si="123"/>
        <v>41760.413530092592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8312</v>
      </c>
      <c r="R1970" t="s">
        <v>8349</v>
      </c>
      <c r="S1970" s="11">
        <f t="shared" si="122"/>
        <v>42676.336979166663</v>
      </c>
      <c r="T1970" s="11">
        <f t="shared" si="123"/>
        <v>42707.378645833334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8312</v>
      </c>
      <c r="R1971" t="s">
        <v>8349</v>
      </c>
      <c r="S1971" s="11">
        <f t="shared" si="122"/>
        <v>42557.542453703703</v>
      </c>
      <c r="T1971" s="11">
        <f t="shared" si="123"/>
        <v>42587.542453703703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8312</v>
      </c>
      <c r="R1972" t="s">
        <v>8349</v>
      </c>
      <c r="S1972" s="11">
        <f t="shared" si="122"/>
        <v>41323.943298611113</v>
      </c>
      <c r="T1972" s="11">
        <f t="shared" si="123"/>
        <v>41383.901631944449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8312</v>
      </c>
      <c r="R1973" t="s">
        <v>8349</v>
      </c>
      <c r="S1973" s="11">
        <f t="shared" si="122"/>
        <v>41561.250706018516</v>
      </c>
      <c r="T1973" s="11">
        <f t="shared" si="123"/>
        <v>41592.916666666664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8312</v>
      </c>
      <c r="R1974" t="s">
        <v>8349</v>
      </c>
      <c r="S1974" s="11">
        <f t="shared" si="122"/>
        <v>41200.762083333335</v>
      </c>
      <c r="T1974" s="11">
        <f t="shared" si="123"/>
        <v>41230.803749999999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8312</v>
      </c>
      <c r="R1975" t="s">
        <v>8349</v>
      </c>
      <c r="S1975" s="11">
        <f t="shared" si="122"/>
        <v>42549.472962962958</v>
      </c>
      <c r="T1975" s="11">
        <f t="shared" si="123"/>
        <v>42588.041666666672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8312</v>
      </c>
      <c r="R1976" t="s">
        <v>8349</v>
      </c>
      <c r="S1976" s="11">
        <f t="shared" si="122"/>
        <v>41445.084131944444</v>
      </c>
      <c r="T1976" s="11">
        <f t="shared" si="123"/>
        <v>41505.084131944444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8312</v>
      </c>
      <c r="R1977" t="s">
        <v>8349</v>
      </c>
      <c r="S1977" s="11">
        <f t="shared" si="122"/>
        <v>41313.505219907405</v>
      </c>
      <c r="T1977" s="11">
        <f t="shared" si="123"/>
        <v>41343.505219907405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8312</v>
      </c>
      <c r="R1978" t="s">
        <v>8349</v>
      </c>
      <c r="S1978" s="11">
        <f t="shared" si="122"/>
        <v>41438.649594907409</v>
      </c>
      <c r="T1978" s="11">
        <f t="shared" si="123"/>
        <v>41468.649594907409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8312</v>
      </c>
      <c r="R1979" t="s">
        <v>8349</v>
      </c>
      <c r="S1979" s="11">
        <f t="shared" si="122"/>
        <v>42310.966898148152</v>
      </c>
      <c r="T1979" s="11">
        <f t="shared" si="123"/>
        <v>42357.082638888889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8312</v>
      </c>
      <c r="R1980" t="s">
        <v>8349</v>
      </c>
      <c r="S1980" s="11">
        <f t="shared" si="122"/>
        <v>41038.975601851853</v>
      </c>
      <c r="T1980" s="11">
        <f t="shared" si="123"/>
        <v>41072.041666666664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8312</v>
      </c>
      <c r="R1981" t="s">
        <v>8349</v>
      </c>
      <c r="S1981" s="11">
        <f t="shared" si="122"/>
        <v>42290.210023148145</v>
      </c>
      <c r="T1981" s="11">
        <f t="shared" si="123"/>
        <v>42326.957638888889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8312</v>
      </c>
      <c r="R1982" t="s">
        <v>8349</v>
      </c>
      <c r="S1982" s="11">
        <f t="shared" si="122"/>
        <v>42423.292384259257</v>
      </c>
      <c r="T1982" s="11">
        <f t="shared" si="123"/>
        <v>42463.250717592593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8318</v>
      </c>
      <c r="R1983" t="s">
        <v>8350</v>
      </c>
      <c r="S1983" s="11">
        <f t="shared" si="122"/>
        <v>41799.475289351853</v>
      </c>
      <c r="T1983" s="11">
        <f t="shared" si="123"/>
        <v>41829.475289351853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8318</v>
      </c>
      <c r="R1984" t="s">
        <v>8350</v>
      </c>
      <c r="S1984" s="11">
        <f t="shared" si="122"/>
        <v>42678.336655092593</v>
      </c>
      <c r="T1984" s="11">
        <f t="shared" si="123"/>
        <v>42708.378321759257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8318</v>
      </c>
      <c r="R1985" t="s">
        <v>8350</v>
      </c>
      <c r="S1985" s="11">
        <f t="shared" si="122"/>
        <v>42592.761782407411</v>
      </c>
      <c r="T1985" s="11">
        <f t="shared" si="123"/>
        <v>42615.041666666672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ref="P1986:P2049" si="125">E1986/L1986</f>
        <v>453.14285714285717</v>
      </c>
      <c r="Q1986" t="s">
        <v>8318</v>
      </c>
      <c r="R1986" t="s">
        <v>8350</v>
      </c>
      <c r="S1986" s="11">
        <f t="shared" ref="S1986:S2049" si="126">(((J1986/60)/60)/24)+DATE(1970,1,1)+(-6/24)</f>
        <v>41913.540289351848</v>
      </c>
      <c r="T1986" s="11">
        <f t="shared" ref="T1986:T2049" si="127">(((I1986/60)/60)/24)+DATE(1970,1,1)+(-6/24)</f>
        <v>41973.581956018519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si="125"/>
        <v>12.75</v>
      </c>
      <c r="Q1987" t="s">
        <v>8318</v>
      </c>
      <c r="R1987" t="s">
        <v>8350</v>
      </c>
      <c r="S1987" s="11">
        <f t="shared" si="126"/>
        <v>42555.448738425926</v>
      </c>
      <c r="T1987" s="11">
        <f t="shared" si="127"/>
        <v>42584.708333333328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8318</v>
      </c>
      <c r="R1988" t="s">
        <v>8350</v>
      </c>
      <c r="S1988" s="11">
        <f t="shared" si="126"/>
        <v>42413.183831018512</v>
      </c>
      <c r="T1988" s="11">
        <f t="shared" si="127"/>
        <v>42443.142164351855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8318</v>
      </c>
      <c r="R1989" t="s">
        <v>8350</v>
      </c>
      <c r="S1989" s="11">
        <f t="shared" si="126"/>
        <v>42034.389768518522</v>
      </c>
      <c r="T1989" s="11">
        <f t="shared" si="127"/>
        <v>42064.389768518522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8318</v>
      </c>
      <c r="R1990" t="s">
        <v>8350</v>
      </c>
      <c r="S1990" s="11">
        <f t="shared" si="126"/>
        <v>42206.513217592597</v>
      </c>
      <c r="T1990" s="11">
        <f t="shared" si="127"/>
        <v>42236.513217592597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8318</v>
      </c>
      <c r="R1991" t="s">
        <v>8350</v>
      </c>
      <c r="S1991" s="11">
        <f t="shared" si="126"/>
        <v>42685.430648148147</v>
      </c>
      <c r="T1991" s="11">
        <f t="shared" si="127"/>
        <v>42715.430648148147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8318</v>
      </c>
      <c r="R1992" t="s">
        <v>8350</v>
      </c>
      <c r="S1992" s="11">
        <f t="shared" si="126"/>
        <v>42397.945972222224</v>
      </c>
      <c r="T1992" s="11">
        <f t="shared" si="127"/>
        <v>42412.945972222224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8318</v>
      </c>
      <c r="R1993" t="s">
        <v>8350</v>
      </c>
      <c r="S1993" s="11">
        <f t="shared" si="126"/>
        <v>42167.64335648148</v>
      </c>
      <c r="T1993" s="11">
        <f t="shared" si="127"/>
        <v>42188.64335648148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8318</v>
      </c>
      <c r="R1994" t="s">
        <v>8350</v>
      </c>
      <c r="S1994" s="11">
        <f t="shared" si="126"/>
        <v>42022.893414351856</v>
      </c>
      <c r="T1994" s="11">
        <f t="shared" si="127"/>
        <v>42052.893414351856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8318</v>
      </c>
      <c r="R1995" t="s">
        <v>8350</v>
      </c>
      <c r="S1995" s="11">
        <f t="shared" si="126"/>
        <v>42329.33839120371</v>
      </c>
      <c r="T1995" s="11">
        <f t="shared" si="127"/>
        <v>42359.33839120371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8318</v>
      </c>
      <c r="R1996" t="s">
        <v>8350</v>
      </c>
      <c r="S1996" s="11">
        <f t="shared" si="126"/>
        <v>42650.756273148145</v>
      </c>
      <c r="T1996" s="11">
        <f t="shared" si="127"/>
        <v>42710.797939814816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8318</v>
      </c>
      <c r="R1997" t="s">
        <v>8350</v>
      </c>
      <c r="S1997" s="11">
        <f t="shared" si="126"/>
        <v>42181.652037037042</v>
      </c>
      <c r="T1997" s="11">
        <f t="shared" si="127"/>
        <v>42201.652037037042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8318</v>
      </c>
      <c r="R1998" t="s">
        <v>8350</v>
      </c>
      <c r="S1998" s="11">
        <f t="shared" si="126"/>
        <v>41800.569571759261</v>
      </c>
      <c r="T1998" s="11">
        <f t="shared" si="127"/>
        <v>41830.569571759261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8318</v>
      </c>
      <c r="R1999" t="s">
        <v>8350</v>
      </c>
      <c r="S1999" s="11">
        <f t="shared" si="126"/>
        <v>41847.680694444447</v>
      </c>
      <c r="T1999" s="11">
        <f t="shared" si="127"/>
        <v>41877.680694444447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8318</v>
      </c>
      <c r="R2000" t="s">
        <v>8350</v>
      </c>
      <c r="S2000" s="11">
        <f t="shared" si="126"/>
        <v>41806.868495370371</v>
      </c>
      <c r="T2000" s="11">
        <f t="shared" si="127"/>
        <v>41851.868495370371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8318</v>
      </c>
      <c r="R2001" t="s">
        <v>8350</v>
      </c>
      <c r="S2001" s="11">
        <f t="shared" si="126"/>
        <v>41926.232731481483</v>
      </c>
      <c r="T2001" s="11">
        <f t="shared" si="127"/>
        <v>41956.274398148147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8318</v>
      </c>
      <c r="R2002" t="s">
        <v>8350</v>
      </c>
      <c r="S2002" s="11">
        <f t="shared" si="126"/>
        <v>42345.701539351852</v>
      </c>
      <c r="T2002" s="11">
        <f t="shared" si="127"/>
        <v>42375.701539351852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8312</v>
      </c>
      <c r="R2003" t="s">
        <v>8349</v>
      </c>
      <c r="S2003" s="11">
        <f t="shared" si="126"/>
        <v>42135.959675925929</v>
      </c>
      <c r="T2003" s="11">
        <f t="shared" si="127"/>
        <v>42167.583333333328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8312</v>
      </c>
      <c r="R2004" t="s">
        <v>8349</v>
      </c>
      <c r="S2004" s="11">
        <f t="shared" si="126"/>
        <v>42728.46230324074</v>
      </c>
      <c r="T2004" s="11">
        <f t="shared" si="127"/>
        <v>42758.46230324074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8312</v>
      </c>
      <c r="R2005" t="s">
        <v>8349</v>
      </c>
      <c r="S2005" s="11">
        <f t="shared" si="126"/>
        <v>40346.875601851854</v>
      </c>
      <c r="T2005" s="11">
        <f t="shared" si="127"/>
        <v>40361.708333333336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8312</v>
      </c>
      <c r="R2006" t="s">
        <v>8349</v>
      </c>
      <c r="S2006" s="11">
        <f t="shared" si="126"/>
        <v>41800.354895833334</v>
      </c>
      <c r="T2006" s="11">
        <f t="shared" si="127"/>
        <v>41830.354895833334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8312</v>
      </c>
      <c r="R2007" t="s">
        <v>8349</v>
      </c>
      <c r="S2007" s="11">
        <f t="shared" si="126"/>
        <v>41535.562708333331</v>
      </c>
      <c r="T2007" s="11">
        <f t="shared" si="127"/>
        <v>41562.915972222225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8312</v>
      </c>
      <c r="R2008" t="s">
        <v>8349</v>
      </c>
      <c r="S2008" s="11">
        <f t="shared" si="126"/>
        <v>41941.250520833331</v>
      </c>
      <c r="T2008" s="11">
        <f t="shared" si="127"/>
        <v>41976.292187500003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8312</v>
      </c>
      <c r="R2009" t="s">
        <v>8349</v>
      </c>
      <c r="S2009" s="11">
        <f t="shared" si="126"/>
        <v>40347.587800925925</v>
      </c>
      <c r="T2009" s="11">
        <f t="shared" si="127"/>
        <v>40413.916666666664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8312</v>
      </c>
      <c r="R2010" t="s">
        <v>8349</v>
      </c>
      <c r="S2010" s="11">
        <f t="shared" si="126"/>
        <v>40761.354421296295</v>
      </c>
      <c r="T2010" s="11">
        <f t="shared" si="127"/>
        <v>40805.354421296295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8312</v>
      </c>
      <c r="R2011" t="s">
        <v>8349</v>
      </c>
      <c r="S2011" s="11">
        <f t="shared" si="126"/>
        <v>42661.073414351849</v>
      </c>
      <c r="T2011" s="11">
        <f t="shared" si="127"/>
        <v>42697.115081018521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8312</v>
      </c>
      <c r="R2012" t="s">
        <v>8349</v>
      </c>
      <c r="S2012" s="11">
        <f t="shared" si="126"/>
        <v>42570.746423611112</v>
      </c>
      <c r="T2012" s="11">
        <f t="shared" si="127"/>
        <v>42600.746423611112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8312</v>
      </c>
      <c r="R2013" t="s">
        <v>8349</v>
      </c>
      <c r="S2013" s="11">
        <f t="shared" si="126"/>
        <v>42347.108483796299</v>
      </c>
      <c r="T2013" s="11">
        <f t="shared" si="127"/>
        <v>42380.708333333328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8312</v>
      </c>
      <c r="R2014" t="s">
        <v>8349</v>
      </c>
      <c r="S2014" s="11">
        <f t="shared" si="126"/>
        <v>42010.572233796294</v>
      </c>
      <c r="T2014" s="11">
        <f t="shared" si="127"/>
        <v>42040.572233796294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8312</v>
      </c>
      <c r="R2015" t="s">
        <v>8349</v>
      </c>
      <c r="S2015" s="11">
        <f t="shared" si="126"/>
        <v>42499.710810185185</v>
      </c>
      <c r="T2015" s="11">
        <f t="shared" si="127"/>
        <v>42559.710810185185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8312</v>
      </c>
      <c r="R2016" t="s">
        <v>8349</v>
      </c>
      <c r="S2016" s="11">
        <f t="shared" si="126"/>
        <v>41323.964571759258</v>
      </c>
      <c r="T2016" s="11">
        <f t="shared" si="127"/>
        <v>41357.922905092593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8312</v>
      </c>
      <c r="R2017" t="s">
        <v>8349</v>
      </c>
      <c r="S2017" s="11">
        <f t="shared" si="126"/>
        <v>40765.626886574071</v>
      </c>
      <c r="T2017" s="11">
        <f t="shared" si="127"/>
        <v>40795.626886574071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8312</v>
      </c>
      <c r="R2018" t="s">
        <v>8349</v>
      </c>
      <c r="S2018" s="11">
        <f t="shared" si="126"/>
        <v>41312.63077546296</v>
      </c>
      <c r="T2018" s="11">
        <f t="shared" si="127"/>
        <v>41342.63077546296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8312</v>
      </c>
      <c r="R2019" t="s">
        <v>8349</v>
      </c>
      <c r="S2019" s="11">
        <f t="shared" si="126"/>
        <v>40960.807349537034</v>
      </c>
      <c r="T2019" s="11">
        <f t="shared" si="127"/>
        <v>40991.916666666664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8312</v>
      </c>
      <c r="R2020" t="s">
        <v>8349</v>
      </c>
      <c r="S2020" s="11">
        <f t="shared" si="126"/>
        <v>42199.115844907406</v>
      </c>
      <c r="T2020" s="11">
        <f t="shared" si="127"/>
        <v>42229.115844907406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8312</v>
      </c>
      <c r="R2021" t="s">
        <v>8349</v>
      </c>
      <c r="S2021" s="11">
        <f t="shared" si="126"/>
        <v>42605.45857638889</v>
      </c>
      <c r="T2021" s="11">
        <f t="shared" si="127"/>
        <v>42635.45857638889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8312</v>
      </c>
      <c r="R2022" t="s">
        <v>8349</v>
      </c>
      <c r="S2022" s="11">
        <f t="shared" si="126"/>
        <v>41736.847499999996</v>
      </c>
      <c r="T2022" s="11">
        <f t="shared" si="127"/>
        <v>41773.711111111108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8312</v>
      </c>
      <c r="R2023" t="s">
        <v>8349</v>
      </c>
      <c r="S2023" s="11">
        <f t="shared" si="126"/>
        <v>41860.820567129631</v>
      </c>
      <c r="T2023" s="11">
        <f t="shared" si="127"/>
        <v>41905.820567129631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8312</v>
      </c>
      <c r="R2024" t="s">
        <v>8349</v>
      </c>
      <c r="S2024" s="11">
        <f t="shared" si="126"/>
        <v>42502.319120370375</v>
      </c>
      <c r="T2024" s="11">
        <f t="shared" si="127"/>
        <v>42532.319120370375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8312</v>
      </c>
      <c r="R2025" t="s">
        <v>8349</v>
      </c>
      <c r="S2025" s="11">
        <f t="shared" si="126"/>
        <v>42136.170752314814</v>
      </c>
      <c r="T2025" s="11">
        <f t="shared" si="127"/>
        <v>42166.170752314814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8312</v>
      </c>
      <c r="R2026" t="s">
        <v>8349</v>
      </c>
      <c r="S2026" s="11">
        <f t="shared" si="126"/>
        <v>41099.716944444444</v>
      </c>
      <c r="T2026" s="11">
        <f t="shared" si="127"/>
        <v>41133.875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8312</v>
      </c>
      <c r="R2027" t="s">
        <v>8349</v>
      </c>
      <c r="S2027" s="11">
        <f t="shared" si="126"/>
        <v>42135.934560185182</v>
      </c>
      <c r="T2027" s="11">
        <f t="shared" si="127"/>
        <v>42165.934560185182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8312</v>
      </c>
      <c r="R2028" t="s">
        <v>8349</v>
      </c>
      <c r="S2028" s="11">
        <f t="shared" si="126"/>
        <v>41704.485937500001</v>
      </c>
      <c r="T2028" s="11">
        <f t="shared" si="127"/>
        <v>41749.915972222225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8312</v>
      </c>
      <c r="R2029" t="s">
        <v>8349</v>
      </c>
      <c r="S2029" s="11">
        <f t="shared" si="126"/>
        <v>42048.563877314817</v>
      </c>
      <c r="T2029" s="11">
        <f t="shared" si="127"/>
        <v>42093.522210648152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8312</v>
      </c>
      <c r="R2030" t="s">
        <v>8349</v>
      </c>
      <c r="S2030" s="11">
        <f t="shared" si="126"/>
        <v>40215.669050925928</v>
      </c>
      <c r="T2030" s="11">
        <f t="shared" si="127"/>
        <v>40252.663194444445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8312</v>
      </c>
      <c r="R2031" t="s">
        <v>8349</v>
      </c>
      <c r="S2031" s="11">
        <f t="shared" si="126"/>
        <v>41847.771770833337</v>
      </c>
      <c r="T2031" s="11">
        <f t="shared" si="127"/>
        <v>41877.771770833337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8312</v>
      </c>
      <c r="R2032" t="s">
        <v>8349</v>
      </c>
      <c r="S2032" s="11">
        <f t="shared" si="126"/>
        <v>41212.746481481481</v>
      </c>
      <c r="T2032" s="11">
        <f t="shared" si="127"/>
        <v>41242.746481481481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8312</v>
      </c>
      <c r="R2033" t="s">
        <v>8349</v>
      </c>
      <c r="S2033" s="11">
        <f t="shared" si="126"/>
        <v>41975.079317129625</v>
      </c>
      <c r="T2033" s="11">
        <f t="shared" si="127"/>
        <v>42012.791666666672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8312</v>
      </c>
      <c r="R2034" t="s">
        <v>8349</v>
      </c>
      <c r="S2034" s="11">
        <f t="shared" si="126"/>
        <v>42689.315671296295</v>
      </c>
      <c r="T2034" s="11">
        <f t="shared" si="127"/>
        <v>42718.958333333328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8312</v>
      </c>
      <c r="R2035" t="s">
        <v>8349</v>
      </c>
      <c r="S2035" s="11">
        <f t="shared" si="126"/>
        <v>41724.832384259258</v>
      </c>
      <c r="T2035" s="11">
        <f t="shared" si="127"/>
        <v>41754.832384259258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8312</v>
      </c>
      <c r="R2036" t="s">
        <v>8349</v>
      </c>
      <c r="S2036" s="11">
        <f t="shared" si="126"/>
        <v>42075.880011574074</v>
      </c>
      <c r="T2036" s="11">
        <f t="shared" si="127"/>
        <v>42131.040277777778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8312</v>
      </c>
      <c r="R2037" t="s">
        <v>8349</v>
      </c>
      <c r="S2037" s="11">
        <f t="shared" si="126"/>
        <v>42311.375081018516</v>
      </c>
      <c r="T2037" s="11">
        <f t="shared" si="127"/>
        <v>42356.791666666672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8312</v>
      </c>
      <c r="R2038" t="s">
        <v>8349</v>
      </c>
      <c r="S2038" s="11">
        <f t="shared" si="126"/>
        <v>41738.614803240744</v>
      </c>
      <c r="T2038" s="11">
        <f t="shared" si="127"/>
        <v>41768.614803240744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8312</v>
      </c>
      <c r="R2039" t="s">
        <v>8349</v>
      </c>
      <c r="S2039" s="11">
        <f t="shared" si="126"/>
        <v>41577.960104166668</v>
      </c>
      <c r="T2039" s="11">
        <f t="shared" si="127"/>
        <v>41638.001770833333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8312</v>
      </c>
      <c r="R2040" t="s">
        <v>8349</v>
      </c>
      <c r="S2040" s="11">
        <f t="shared" si="126"/>
        <v>41424.02107638889</v>
      </c>
      <c r="T2040" s="11">
        <f t="shared" si="127"/>
        <v>41456.5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8312</v>
      </c>
      <c r="R2041" t="s">
        <v>8349</v>
      </c>
      <c r="S2041" s="11">
        <f t="shared" si="126"/>
        <v>42675.188946759255</v>
      </c>
      <c r="T2041" s="11">
        <f t="shared" si="127"/>
        <v>42704.957638888889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8312</v>
      </c>
      <c r="R2042" t="s">
        <v>8349</v>
      </c>
      <c r="S2042" s="11">
        <f t="shared" si="126"/>
        <v>41578.677118055559</v>
      </c>
      <c r="T2042" s="11">
        <f t="shared" si="127"/>
        <v>41593.718784722223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8312</v>
      </c>
      <c r="R2043" t="s">
        <v>8349</v>
      </c>
      <c r="S2043" s="11">
        <f t="shared" si="126"/>
        <v>42654.275775462964</v>
      </c>
      <c r="T2043" s="11">
        <f t="shared" si="127"/>
        <v>42684.317442129628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8312</v>
      </c>
      <c r="R2044" t="s">
        <v>8349</v>
      </c>
      <c r="S2044" s="11">
        <f t="shared" si="126"/>
        <v>42331.458032407405</v>
      </c>
      <c r="T2044" s="11">
        <f t="shared" si="127"/>
        <v>42391.458032407405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8312</v>
      </c>
      <c r="R2045" t="s">
        <v>8349</v>
      </c>
      <c r="S2045" s="11">
        <f t="shared" si="126"/>
        <v>42660.926817129628</v>
      </c>
      <c r="T2045" s="11">
        <f t="shared" si="127"/>
        <v>42714.957638888889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8312</v>
      </c>
      <c r="R2046" t="s">
        <v>8349</v>
      </c>
      <c r="S2046" s="11">
        <f t="shared" si="126"/>
        <v>42138.434189814812</v>
      </c>
      <c r="T2046" s="11">
        <f t="shared" si="127"/>
        <v>42168.434189814812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8312</v>
      </c>
      <c r="R2047" t="s">
        <v>8349</v>
      </c>
      <c r="S2047" s="11">
        <f t="shared" si="126"/>
        <v>41068.838506944441</v>
      </c>
      <c r="T2047" s="11">
        <f t="shared" si="127"/>
        <v>41098.838506944441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8312</v>
      </c>
      <c r="R2048" t="s">
        <v>8349</v>
      </c>
      <c r="S2048" s="11">
        <f t="shared" si="126"/>
        <v>41386.921805555554</v>
      </c>
      <c r="T2048" s="11">
        <f t="shared" si="127"/>
        <v>41416.921805555554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8312</v>
      </c>
      <c r="R2049" t="s">
        <v>8349</v>
      </c>
      <c r="S2049" s="11">
        <f t="shared" si="126"/>
        <v>42081.653587962966</v>
      </c>
      <c r="T2049" s="11">
        <f t="shared" si="127"/>
        <v>42110.75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ref="P2050:P2113" si="129">E2050/L2050</f>
        <v>91.82989803350327</v>
      </c>
      <c r="Q2050" t="s">
        <v>8312</v>
      </c>
      <c r="R2050" t="s">
        <v>8349</v>
      </c>
      <c r="S2050" s="11">
        <f t="shared" ref="S2050:S2113" si="130">(((J2050/60)/60)/24)+DATE(1970,1,1)+(-6/24)</f>
        <v>41387.401516203703</v>
      </c>
      <c r="T2050" s="11">
        <f t="shared" ref="T2050:T2113" si="131">(((I2050/60)/60)/24)+DATE(1970,1,1)+(-6/24)</f>
        <v>41417.401516203703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si="129"/>
        <v>80.991037735849048</v>
      </c>
      <c r="Q2051" t="s">
        <v>8312</v>
      </c>
      <c r="R2051" t="s">
        <v>8349</v>
      </c>
      <c r="S2051" s="11">
        <f t="shared" si="130"/>
        <v>41575.277349537035</v>
      </c>
      <c r="T2051" s="11">
        <f t="shared" si="131"/>
        <v>41610.707638888889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8312</v>
      </c>
      <c r="R2052" t="s">
        <v>8349</v>
      </c>
      <c r="S2052" s="11">
        <f t="shared" si="130"/>
        <v>42114.821504629625</v>
      </c>
      <c r="T2052" s="11">
        <f t="shared" si="131"/>
        <v>42154.821504629625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8312</v>
      </c>
      <c r="R2053" t="s">
        <v>8349</v>
      </c>
      <c r="S2053" s="11">
        <f t="shared" si="130"/>
        <v>41603.772418981483</v>
      </c>
      <c r="T2053" s="11">
        <f t="shared" si="131"/>
        <v>41633.772418981483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8312</v>
      </c>
      <c r="R2054" t="s">
        <v>8349</v>
      </c>
      <c r="S2054" s="11">
        <f t="shared" si="130"/>
        <v>42374.83394675926</v>
      </c>
      <c r="T2054" s="11">
        <f t="shared" si="131"/>
        <v>42419.83394675926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8312</v>
      </c>
      <c r="R2055" t="s">
        <v>8349</v>
      </c>
      <c r="S2055" s="11">
        <f t="shared" si="130"/>
        <v>42303.367488425924</v>
      </c>
      <c r="T2055" s="11">
        <f t="shared" si="131"/>
        <v>42333.409155092595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8312</v>
      </c>
      <c r="R2056" t="s">
        <v>8349</v>
      </c>
      <c r="S2056" s="11">
        <f t="shared" si="130"/>
        <v>41731.270949074074</v>
      </c>
      <c r="T2056" s="11">
        <f t="shared" si="131"/>
        <v>41761.270949074074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8312</v>
      </c>
      <c r="R2057" t="s">
        <v>8349</v>
      </c>
      <c r="S2057" s="11">
        <f t="shared" si="130"/>
        <v>41946.424108796295</v>
      </c>
      <c r="T2057" s="11">
        <f t="shared" si="131"/>
        <v>41975.916666666672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8312</v>
      </c>
      <c r="R2058" t="s">
        <v>8349</v>
      </c>
      <c r="S2058" s="11">
        <f t="shared" si="130"/>
        <v>41351.51090277778</v>
      </c>
      <c r="T2058" s="11">
        <f t="shared" si="131"/>
        <v>41381.51090277778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8312</v>
      </c>
      <c r="R2059" t="s">
        <v>8349</v>
      </c>
      <c r="S2059" s="11">
        <f t="shared" si="130"/>
        <v>42396.244583333333</v>
      </c>
      <c r="T2059" s="11">
        <f t="shared" si="131"/>
        <v>42426.244583333333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8312</v>
      </c>
      <c r="R2060" t="s">
        <v>8349</v>
      </c>
      <c r="S2060" s="11">
        <f t="shared" si="130"/>
        <v>42026.120717592596</v>
      </c>
      <c r="T2060" s="11">
        <f t="shared" si="131"/>
        <v>42065.583333333328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8312</v>
      </c>
      <c r="R2061" t="s">
        <v>8349</v>
      </c>
      <c r="S2061" s="11">
        <f t="shared" si="130"/>
        <v>42361.352476851855</v>
      </c>
      <c r="T2061" s="11">
        <f t="shared" si="131"/>
        <v>42400.665972222225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8312</v>
      </c>
      <c r="R2062" t="s">
        <v>8349</v>
      </c>
      <c r="S2062" s="11">
        <f t="shared" si="130"/>
        <v>41783.392939814818</v>
      </c>
      <c r="T2062" s="11">
        <f t="shared" si="131"/>
        <v>41843.392939814818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8312</v>
      </c>
      <c r="R2063" t="s">
        <v>8349</v>
      </c>
      <c r="S2063" s="11">
        <f t="shared" si="130"/>
        <v>42705.514513888891</v>
      </c>
      <c r="T2063" s="11">
        <f t="shared" si="131"/>
        <v>42735.514513888891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8312</v>
      </c>
      <c r="R2064" t="s">
        <v>8349</v>
      </c>
      <c r="S2064" s="11">
        <f t="shared" si="130"/>
        <v>42423.1330787037</v>
      </c>
      <c r="T2064" s="11">
        <f t="shared" si="131"/>
        <v>42453.091412037036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8312</v>
      </c>
      <c r="R2065" t="s">
        <v>8349</v>
      </c>
      <c r="S2065" s="11">
        <f t="shared" si="130"/>
        <v>42472.48265046296</v>
      </c>
      <c r="T2065" s="11">
        <f t="shared" si="131"/>
        <v>42505.48265046296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8312</v>
      </c>
      <c r="R2066" t="s">
        <v>8349</v>
      </c>
      <c r="S2066" s="11">
        <f t="shared" si="130"/>
        <v>41389.114849537036</v>
      </c>
      <c r="T2066" s="11">
        <f t="shared" si="131"/>
        <v>41425.25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8312</v>
      </c>
      <c r="R2067" t="s">
        <v>8349</v>
      </c>
      <c r="S2067" s="11">
        <f t="shared" si="130"/>
        <v>41603.083668981482</v>
      </c>
      <c r="T2067" s="11">
        <f t="shared" si="131"/>
        <v>41633.083668981482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8312</v>
      </c>
      <c r="R2068" t="s">
        <v>8349</v>
      </c>
      <c r="S2068" s="11">
        <f t="shared" si="130"/>
        <v>41844.521793981483</v>
      </c>
      <c r="T2068" s="11">
        <f t="shared" si="131"/>
        <v>41874.521793981483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8312</v>
      </c>
      <c r="R2069" t="s">
        <v>8349</v>
      </c>
      <c r="S2069" s="11">
        <f t="shared" si="130"/>
        <v>42115.603888888887</v>
      </c>
      <c r="T2069" s="11">
        <f t="shared" si="131"/>
        <v>42148.603888888887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8312</v>
      </c>
      <c r="R2070" t="s">
        <v>8349</v>
      </c>
      <c r="S2070" s="11">
        <f t="shared" si="130"/>
        <v>42633.591608796298</v>
      </c>
      <c r="T2070" s="11">
        <f t="shared" si="131"/>
        <v>42663.591608796298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8312</v>
      </c>
      <c r="R2071" t="s">
        <v>8349</v>
      </c>
      <c r="S2071" s="11">
        <f t="shared" si="130"/>
        <v>42340.722118055557</v>
      </c>
      <c r="T2071" s="11">
        <f t="shared" si="131"/>
        <v>42371.722118055557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8312</v>
      </c>
      <c r="R2072" t="s">
        <v>8349</v>
      </c>
      <c r="S2072" s="11">
        <f t="shared" si="130"/>
        <v>42519.4065162037</v>
      </c>
      <c r="T2072" s="11">
        <f t="shared" si="131"/>
        <v>42549.4065162037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8312</v>
      </c>
      <c r="R2073" t="s">
        <v>8349</v>
      </c>
      <c r="S2073" s="11">
        <f t="shared" si="130"/>
        <v>42600.028749999998</v>
      </c>
      <c r="T2073" s="11">
        <f t="shared" si="131"/>
        <v>42645.028749999998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8312</v>
      </c>
      <c r="R2074" t="s">
        <v>8349</v>
      </c>
      <c r="S2074" s="11">
        <f t="shared" si="130"/>
        <v>42467.331388888888</v>
      </c>
      <c r="T2074" s="11">
        <f t="shared" si="131"/>
        <v>42497.331388888888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8312</v>
      </c>
      <c r="R2075" t="s">
        <v>8349</v>
      </c>
      <c r="S2075" s="11">
        <f t="shared" si="130"/>
        <v>42087.418032407411</v>
      </c>
      <c r="T2075" s="11">
        <f t="shared" si="131"/>
        <v>42132.418032407411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8312</v>
      </c>
      <c r="R2076" t="s">
        <v>8349</v>
      </c>
      <c r="S2076" s="11">
        <f t="shared" si="130"/>
        <v>42466.576180555552</v>
      </c>
      <c r="T2076" s="11">
        <f t="shared" si="131"/>
        <v>42496.576180555552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8312</v>
      </c>
      <c r="R2077" t="s">
        <v>8349</v>
      </c>
      <c r="S2077" s="11">
        <f t="shared" si="130"/>
        <v>41450.431574074071</v>
      </c>
      <c r="T2077" s="11">
        <f t="shared" si="131"/>
        <v>41480.431574074071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8312</v>
      </c>
      <c r="R2078" t="s">
        <v>8349</v>
      </c>
      <c r="S2078" s="11">
        <f t="shared" si="130"/>
        <v>41803.630659722221</v>
      </c>
      <c r="T2078" s="11">
        <f t="shared" si="131"/>
        <v>41843.630659722221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8312</v>
      </c>
      <c r="R2079" t="s">
        <v>8349</v>
      </c>
      <c r="S2079" s="11">
        <f t="shared" si="130"/>
        <v>42102.792546296296</v>
      </c>
      <c r="T2079" s="11">
        <f t="shared" si="131"/>
        <v>42160.625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8312</v>
      </c>
      <c r="R2080" t="s">
        <v>8349</v>
      </c>
      <c r="S2080" s="11">
        <f t="shared" si="130"/>
        <v>42692.521493055552</v>
      </c>
      <c r="T2080" s="11">
        <f t="shared" si="131"/>
        <v>42722.521493055552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8312</v>
      </c>
      <c r="R2081" t="s">
        <v>8349</v>
      </c>
      <c r="S2081" s="11">
        <f t="shared" si="130"/>
        <v>42150.46056712963</v>
      </c>
      <c r="T2081" s="11">
        <f t="shared" si="131"/>
        <v>42180.541666666672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8312</v>
      </c>
      <c r="R2082" t="s">
        <v>8349</v>
      </c>
      <c r="S2082" s="11">
        <f t="shared" si="130"/>
        <v>42289.707175925927</v>
      </c>
      <c r="T2082" s="11">
        <f t="shared" si="131"/>
        <v>42319.748842592591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8314</v>
      </c>
      <c r="R2083" t="s">
        <v>8333</v>
      </c>
      <c r="S2083" s="11">
        <f t="shared" si="130"/>
        <v>41003.906886574077</v>
      </c>
      <c r="T2083" s="11">
        <f t="shared" si="131"/>
        <v>41044.957638888889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8314</v>
      </c>
      <c r="R2084" t="s">
        <v>8333</v>
      </c>
      <c r="S2084" s="11">
        <f t="shared" si="130"/>
        <v>40810.870324074072</v>
      </c>
      <c r="T2084" s="11">
        <f t="shared" si="131"/>
        <v>40870.911990740737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8314</v>
      </c>
      <c r="R2085" t="s">
        <v>8333</v>
      </c>
      <c r="S2085" s="11">
        <f t="shared" si="130"/>
        <v>41034.47216435185</v>
      </c>
      <c r="T2085" s="11">
        <f t="shared" si="131"/>
        <v>41064.47216435185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8314</v>
      </c>
      <c r="R2086" t="s">
        <v>8333</v>
      </c>
      <c r="S2086" s="11">
        <f t="shared" si="130"/>
        <v>41731.583124999997</v>
      </c>
      <c r="T2086" s="11">
        <f t="shared" si="131"/>
        <v>41763.040972222225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8314</v>
      </c>
      <c r="R2087" t="s">
        <v>8333</v>
      </c>
      <c r="S2087" s="11">
        <f t="shared" si="130"/>
        <v>41075.585497685184</v>
      </c>
      <c r="T2087" s="11">
        <f t="shared" si="131"/>
        <v>41105.585497685184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8314</v>
      </c>
      <c r="R2088" t="s">
        <v>8333</v>
      </c>
      <c r="S2088" s="11">
        <f t="shared" si="130"/>
        <v>40860.42050925926</v>
      </c>
      <c r="T2088" s="11">
        <f t="shared" si="131"/>
        <v>40890.957638888889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8314</v>
      </c>
      <c r="R2089" t="s">
        <v>8333</v>
      </c>
      <c r="S2089" s="11">
        <f t="shared" si="130"/>
        <v>40763.954375000001</v>
      </c>
      <c r="T2089" s="11">
        <f t="shared" si="131"/>
        <v>40793.954375000001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8314</v>
      </c>
      <c r="R2090" t="s">
        <v>8333</v>
      </c>
      <c r="S2090" s="11">
        <f t="shared" si="130"/>
        <v>40395.464722222219</v>
      </c>
      <c r="T2090" s="11">
        <f t="shared" si="131"/>
        <v>40431.915972222225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8314</v>
      </c>
      <c r="R2091" t="s">
        <v>8333</v>
      </c>
      <c r="S2091" s="11">
        <f t="shared" si="130"/>
        <v>41452.826319444444</v>
      </c>
      <c r="T2091" s="11">
        <f t="shared" si="131"/>
        <v>41487.826319444444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8314</v>
      </c>
      <c r="R2092" t="s">
        <v>8333</v>
      </c>
      <c r="S2092" s="11">
        <f t="shared" si="130"/>
        <v>41299.131423611114</v>
      </c>
      <c r="T2092" s="11">
        <f t="shared" si="131"/>
        <v>41329.131423611114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8314</v>
      </c>
      <c r="R2093" t="s">
        <v>8333</v>
      </c>
      <c r="S2093" s="11">
        <f t="shared" si="130"/>
        <v>40555.072662037033</v>
      </c>
      <c r="T2093" s="11">
        <f t="shared" si="131"/>
        <v>40603.583333333336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8314</v>
      </c>
      <c r="R2094" t="s">
        <v>8333</v>
      </c>
      <c r="S2094" s="11">
        <f t="shared" si="130"/>
        <v>40763.457546296297</v>
      </c>
      <c r="T2094" s="11">
        <f t="shared" si="131"/>
        <v>40823.457546296297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8314</v>
      </c>
      <c r="R2095" t="s">
        <v>8333</v>
      </c>
      <c r="S2095" s="11">
        <f t="shared" si="130"/>
        <v>41205.604537037041</v>
      </c>
      <c r="T2095" s="11">
        <f t="shared" si="131"/>
        <v>41265.646203703705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8314</v>
      </c>
      <c r="R2096" t="s">
        <v>8333</v>
      </c>
      <c r="S2096" s="11">
        <f t="shared" si="130"/>
        <v>40938.77002314815</v>
      </c>
      <c r="T2096" s="11">
        <f t="shared" si="131"/>
        <v>40972.875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8314</v>
      </c>
      <c r="R2097" t="s">
        <v>8333</v>
      </c>
      <c r="S2097" s="11">
        <f t="shared" si="130"/>
        <v>40758.483483796292</v>
      </c>
      <c r="T2097" s="11">
        <f t="shared" si="131"/>
        <v>40818.483483796292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8314</v>
      </c>
      <c r="R2098" t="s">
        <v>8333</v>
      </c>
      <c r="S2098" s="11">
        <f t="shared" si="130"/>
        <v>41192.508506944447</v>
      </c>
      <c r="T2098" s="11">
        <f t="shared" si="131"/>
        <v>41207.915972222225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8314</v>
      </c>
      <c r="R2099" t="s">
        <v>8333</v>
      </c>
      <c r="S2099" s="11">
        <f t="shared" si="130"/>
        <v>40818.33489583333</v>
      </c>
      <c r="T2099" s="11">
        <f t="shared" si="131"/>
        <v>40878.376562500001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8314</v>
      </c>
      <c r="R2100" t="s">
        <v>8333</v>
      </c>
      <c r="S2100" s="11">
        <f t="shared" si="130"/>
        <v>40945.86383101852</v>
      </c>
      <c r="T2100" s="11">
        <f t="shared" si="131"/>
        <v>40975.86383101852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8314</v>
      </c>
      <c r="R2101" t="s">
        <v>8333</v>
      </c>
      <c r="S2101" s="11">
        <f t="shared" si="130"/>
        <v>42173.496342592596</v>
      </c>
      <c r="T2101" s="11">
        <f t="shared" si="131"/>
        <v>42186.902777777781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8314</v>
      </c>
      <c r="R2102" t="s">
        <v>8333</v>
      </c>
      <c r="S2102" s="11">
        <f t="shared" si="130"/>
        <v>41074.584965277776</v>
      </c>
      <c r="T2102" s="11">
        <f t="shared" si="131"/>
        <v>41089.915972222225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8314</v>
      </c>
      <c r="R2103" t="s">
        <v>8333</v>
      </c>
      <c r="S2103" s="11">
        <f t="shared" si="130"/>
        <v>40891.899467592593</v>
      </c>
      <c r="T2103" s="11">
        <f t="shared" si="131"/>
        <v>40951.899467592593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8314</v>
      </c>
      <c r="R2104" t="s">
        <v>8333</v>
      </c>
      <c r="S2104" s="11">
        <f t="shared" si="130"/>
        <v>40638.618611111109</v>
      </c>
      <c r="T2104" s="11">
        <f t="shared" si="131"/>
        <v>40668.618611111109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8314</v>
      </c>
      <c r="R2105" t="s">
        <v>8333</v>
      </c>
      <c r="S2105" s="11">
        <f t="shared" si="130"/>
        <v>41192.504942129628</v>
      </c>
      <c r="T2105" s="11">
        <f t="shared" si="131"/>
        <v>41222.5466087963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8314</v>
      </c>
      <c r="R2106" t="s">
        <v>8333</v>
      </c>
      <c r="S2106" s="11">
        <f t="shared" si="130"/>
        <v>41393.824467592596</v>
      </c>
      <c r="T2106" s="11">
        <f t="shared" si="131"/>
        <v>41424.75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8314</v>
      </c>
      <c r="R2107" t="s">
        <v>8333</v>
      </c>
      <c r="S2107" s="11">
        <f t="shared" si="130"/>
        <v>41951.538807870369</v>
      </c>
      <c r="T2107" s="11">
        <f t="shared" si="131"/>
        <v>41963.916666666672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8314</v>
      </c>
      <c r="R2108" t="s">
        <v>8333</v>
      </c>
      <c r="S2108" s="11">
        <f t="shared" si="130"/>
        <v>41269.96497685185</v>
      </c>
      <c r="T2108" s="11">
        <f t="shared" si="131"/>
        <v>41299.96497685185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8314</v>
      </c>
      <c r="R2109" t="s">
        <v>8333</v>
      </c>
      <c r="S2109" s="11">
        <f t="shared" si="130"/>
        <v>41934.46056712963</v>
      </c>
      <c r="T2109" s="11">
        <f t="shared" si="131"/>
        <v>41955.502233796295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8314</v>
      </c>
      <c r="R2110" t="s">
        <v>8333</v>
      </c>
      <c r="S2110" s="11">
        <f t="shared" si="130"/>
        <v>41134.925694444442</v>
      </c>
      <c r="T2110" s="11">
        <f t="shared" si="131"/>
        <v>41161.913194444445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8314</v>
      </c>
      <c r="R2111" t="s">
        <v>8333</v>
      </c>
      <c r="S2111" s="11">
        <f t="shared" si="130"/>
        <v>42160.458530092597</v>
      </c>
      <c r="T2111" s="11">
        <f t="shared" si="131"/>
        <v>42190.458530092597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8314</v>
      </c>
      <c r="R2112" t="s">
        <v>8333</v>
      </c>
      <c r="S2112" s="11">
        <f t="shared" si="130"/>
        <v>41759.420937499999</v>
      </c>
      <c r="T2112" s="11">
        <f t="shared" si="131"/>
        <v>41786.957638888889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8314</v>
      </c>
      <c r="R2113" t="s">
        <v>8333</v>
      </c>
      <c r="S2113" s="11">
        <f t="shared" si="130"/>
        <v>40702.947048611109</v>
      </c>
      <c r="T2113" s="11">
        <f t="shared" si="131"/>
        <v>40769.791666666664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ref="P2114:P2177" si="133">E2114/L2114</f>
        <v>27.272727272727273</v>
      </c>
      <c r="Q2114" t="s">
        <v>8314</v>
      </c>
      <c r="R2114" t="s">
        <v>8333</v>
      </c>
      <c r="S2114" s="11">
        <f t="shared" ref="S2114:S2177" si="134">(((J2114/60)/60)/24)+DATE(1970,1,1)+(-6/24)</f>
        <v>41365.678159722222</v>
      </c>
      <c r="T2114" s="11">
        <f t="shared" ref="T2114:T2177" si="135">(((I2114/60)/60)/24)+DATE(1970,1,1)+(-6/24)</f>
        <v>41379.678159722222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si="133"/>
        <v>68.598130841121488</v>
      </c>
      <c r="Q2115" t="s">
        <v>8314</v>
      </c>
      <c r="R2115" t="s">
        <v>8333</v>
      </c>
      <c r="S2115" s="11">
        <f t="shared" si="134"/>
        <v>41870.61546296296</v>
      </c>
      <c r="T2115" s="11">
        <f t="shared" si="135"/>
        <v>41905.61546296296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8314</v>
      </c>
      <c r="R2116" t="s">
        <v>8333</v>
      </c>
      <c r="S2116" s="11">
        <f t="shared" si="134"/>
        <v>40458.565625000003</v>
      </c>
      <c r="T2116" s="11">
        <f t="shared" si="135"/>
        <v>40520.957638888889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8314</v>
      </c>
      <c r="R2117" t="s">
        <v>8333</v>
      </c>
      <c r="S2117" s="11">
        <f t="shared" si="134"/>
        <v>40563.831030092595</v>
      </c>
      <c r="T2117" s="11">
        <f t="shared" si="135"/>
        <v>40593.831030092595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8314</v>
      </c>
      <c r="R2118" t="s">
        <v>8333</v>
      </c>
      <c r="S2118" s="11">
        <f t="shared" si="134"/>
        <v>41136.527812500004</v>
      </c>
      <c r="T2118" s="11">
        <f t="shared" si="135"/>
        <v>41184.527812500004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8314</v>
      </c>
      <c r="R2119" t="s">
        <v>8333</v>
      </c>
      <c r="S2119" s="11">
        <f t="shared" si="134"/>
        <v>42289.809594907405</v>
      </c>
      <c r="T2119" s="11">
        <f t="shared" si="135"/>
        <v>42303.957638888889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8314</v>
      </c>
      <c r="R2120" t="s">
        <v>8333</v>
      </c>
      <c r="S2120" s="11">
        <f t="shared" si="134"/>
        <v>40718.589537037034</v>
      </c>
      <c r="T2120" s="11">
        <f t="shared" si="135"/>
        <v>40748.589537037034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8314</v>
      </c>
      <c r="R2121" t="s">
        <v>8333</v>
      </c>
      <c r="S2121" s="11">
        <f t="shared" si="134"/>
        <v>41106.880150462966</v>
      </c>
      <c r="T2121" s="11">
        <f t="shared" si="135"/>
        <v>41136.880150462966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8314</v>
      </c>
      <c r="R2122" t="s">
        <v>8333</v>
      </c>
      <c r="S2122" s="11">
        <f t="shared" si="134"/>
        <v>41591.714537037034</v>
      </c>
      <c r="T2122" s="11">
        <f t="shared" si="135"/>
        <v>41640.714537037034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8316</v>
      </c>
      <c r="R2123" t="s">
        <v>8336</v>
      </c>
      <c r="S2123" s="11">
        <f t="shared" si="134"/>
        <v>42716.4924537037</v>
      </c>
      <c r="T2123" s="11">
        <f t="shared" si="135"/>
        <v>42746.4924537037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8316</v>
      </c>
      <c r="R2124" t="s">
        <v>8336</v>
      </c>
      <c r="S2124" s="11">
        <f t="shared" si="134"/>
        <v>42712.050567129627</v>
      </c>
      <c r="T2124" s="11">
        <f t="shared" si="135"/>
        <v>42742.050567129627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8316</v>
      </c>
      <c r="R2125" t="s">
        <v>8336</v>
      </c>
      <c r="S2125" s="11">
        <f t="shared" si="134"/>
        <v>40198.174849537041</v>
      </c>
      <c r="T2125" s="11">
        <f t="shared" si="135"/>
        <v>40252.040972222225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8316</v>
      </c>
      <c r="R2126" t="s">
        <v>8336</v>
      </c>
      <c r="S2126" s="11">
        <f t="shared" si="134"/>
        <v>40463.778182870366</v>
      </c>
      <c r="T2126" s="11">
        <f t="shared" si="135"/>
        <v>40511.958333333336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8316</v>
      </c>
      <c r="R2127" t="s">
        <v>8336</v>
      </c>
      <c r="S2127" s="11">
        <f t="shared" si="134"/>
        <v>42190.773530092592</v>
      </c>
      <c r="T2127" s="11">
        <f t="shared" si="135"/>
        <v>42220.773530092592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8316</v>
      </c>
      <c r="R2128" t="s">
        <v>8336</v>
      </c>
      <c r="S2128" s="11">
        <f t="shared" si="134"/>
        <v>41951.723229166666</v>
      </c>
      <c r="T2128" s="11">
        <f t="shared" si="135"/>
        <v>41981.723229166666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8316</v>
      </c>
      <c r="R2129" t="s">
        <v>8336</v>
      </c>
      <c r="S2129" s="11">
        <f t="shared" si="134"/>
        <v>42045.25535879629</v>
      </c>
      <c r="T2129" s="11">
        <f t="shared" si="135"/>
        <v>42075.213692129633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8316</v>
      </c>
      <c r="R2130" t="s">
        <v>8336</v>
      </c>
      <c r="S2130" s="11">
        <f t="shared" si="134"/>
        <v>41843.522789351853</v>
      </c>
      <c r="T2130" s="11">
        <f t="shared" si="135"/>
        <v>41903.522789351853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8316</v>
      </c>
      <c r="R2131" t="s">
        <v>8336</v>
      </c>
      <c r="S2131" s="11">
        <f t="shared" si="134"/>
        <v>42408.774305555555</v>
      </c>
      <c r="T2131" s="11">
        <f t="shared" si="135"/>
        <v>42438.774305555555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8316</v>
      </c>
      <c r="R2132" t="s">
        <v>8336</v>
      </c>
      <c r="S2132" s="11">
        <f t="shared" si="134"/>
        <v>41831.836377314816</v>
      </c>
      <c r="T2132" s="11">
        <f t="shared" si="135"/>
        <v>41866.836377314816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8316</v>
      </c>
      <c r="R2133" t="s">
        <v>8336</v>
      </c>
      <c r="S2133" s="11">
        <f t="shared" si="134"/>
        <v>42166.957071759258</v>
      </c>
      <c r="T2133" s="11">
        <f t="shared" si="135"/>
        <v>42196.957071759258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8316</v>
      </c>
      <c r="R2134" t="s">
        <v>8336</v>
      </c>
      <c r="S2134" s="11">
        <f t="shared" si="134"/>
        <v>41643.237175925926</v>
      </c>
      <c r="T2134" s="11">
        <f t="shared" si="135"/>
        <v>41673.237175925926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8316</v>
      </c>
      <c r="R2135" t="s">
        <v>8336</v>
      </c>
      <c r="S2135" s="11">
        <f t="shared" si="134"/>
        <v>40618.847210648149</v>
      </c>
      <c r="T2135" s="11">
        <f t="shared" si="135"/>
        <v>40657.040972222225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8316</v>
      </c>
      <c r="R2136" t="s">
        <v>8336</v>
      </c>
      <c r="S2136" s="11">
        <f t="shared" si="134"/>
        <v>41361.636469907404</v>
      </c>
      <c r="T2136" s="11">
        <f t="shared" si="135"/>
        <v>41391.636469907404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8316</v>
      </c>
      <c r="R2137" t="s">
        <v>8336</v>
      </c>
      <c r="S2137" s="11">
        <f t="shared" si="134"/>
        <v>41156.713344907403</v>
      </c>
      <c r="T2137" s="11">
        <f t="shared" si="135"/>
        <v>41186.713344907403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8316</v>
      </c>
      <c r="R2138" t="s">
        <v>8336</v>
      </c>
      <c r="S2138" s="11">
        <f t="shared" si="134"/>
        <v>41536.259097222224</v>
      </c>
      <c r="T2138" s="11">
        <f t="shared" si="135"/>
        <v>41566.259097222224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8316</v>
      </c>
      <c r="R2139" t="s">
        <v>8336</v>
      </c>
      <c r="S2139" s="11">
        <f t="shared" si="134"/>
        <v>41948.521168981482</v>
      </c>
      <c r="T2139" s="11">
        <f t="shared" si="135"/>
        <v>41978.521168981482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8316</v>
      </c>
      <c r="R2140" t="s">
        <v>8336</v>
      </c>
      <c r="S2140" s="11">
        <f t="shared" si="134"/>
        <v>41556.763182870374</v>
      </c>
      <c r="T2140" s="11">
        <f t="shared" si="135"/>
        <v>41586.804849537039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8316</v>
      </c>
      <c r="R2141" t="s">
        <v>8336</v>
      </c>
      <c r="S2141" s="11">
        <f t="shared" si="134"/>
        <v>42647.500092592592</v>
      </c>
      <c r="T2141" s="11">
        <f t="shared" si="135"/>
        <v>42677.500092592592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8316</v>
      </c>
      <c r="R2142" t="s">
        <v>8336</v>
      </c>
      <c r="S2142" s="11">
        <f t="shared" si="134"/>
        <v>41255.583611111113</v>
      </c>
      <c r="T2142" s="11">
        <f t="shared" si="135"/>
        <v>41285.583611111113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8316</v>
      </c>
      <c r="R2143" t="s">
        <v>8336</v>
      </c>
      <c r="S2143" s="11">
        <f t="shared" si="134"/>
        <v>41926.985636574071</v>
      </c>
      <c r="T2143" s="11">
        <f t="shared" si="135"/>
        <v>41957.027303240742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8316</v>
      </c>
      <c r="R2144" t="s">
        <v>8336</v>
      </c>
      <c r="S2144" s="11">
        <f t="shared" si="134"/>
        <v>42340.451504629629</v>
      </c>
      <c r="T2144" s="11">
        <f t="shared" si="135"/>
        <v>42368.451504629629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8316</v>
      </c>
      <c r="R2145" t="s">
        <v>8336</v>
      </c>
      <c r="S2145" s="11">
        <f t="shared" si="134"/>
        <v>40332.636712962965</v>
      </c>
      <c r="T2145" s="11">
        <f t="shared" si="135"/>
        <v>40380.541666666664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8316</v>
      </c>
      <c r="R2146" t="s">
        <v>8336</v>
      </c>
      <c r="S2146" s="11">
        <f t="shared" si="134"/>
        <v>41499.296759259261</v>
      </c>
      <c r="T2146" s="11">
        <f t="shared" si="135"/>
        <v>41531.296759259261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8316</v>
      </c>
      <c r="R2147" t="s">
        <v>8336</v>
      </c>
      <c r="S2147" s="11">
        <f t="shared" si="134"/>
        <v>41574.987430555557</v>
      </c>
      <c r="T2147" s="11">
        <f t="shared" si="135"/>
        <v>41605.029097222221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8316</v>
      </c>
      <c r="R2148" t="s">
        <v>8336</v>
      </c>
      <c r="S2148" s="11">
        <f t="shared" si="134"/>
        <v>42397.429513888885</v>
      </c>
      <c r="T2148" s="11">
        <f t="shared" si="135"/>
        <v>42411.429513888885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8316</v>
      </c>
      <c r="R2149" t="s">
        <v>8336</v>
      </c>
      <c r="S2149" s="11">
        <f t="shared" si="134"/>
        <v>41927.045694444445</v>
      </c>
      <c r="T2149" s="11">
        <f t="shared" si="135"/>
        <v>41959.087361111116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8316</v>
      </c>
      <c r="R2150" t="s">
        <v>8336</v>
      </c>
      <c r="S2150" s="11">
        <f t="shared" si="134"/>
        <v>42066.483587962968</v>
      </c>
      <c r="T2150" s="11">
        <f t="shared" si="135"/>
        <v>42096.441921296297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8316</v>
      </c>
      <c r="R2151" t="s">
        <v>8336</v>
      </c>
      <c r="S2151" s="11">
        <f t="shared" si="134"/>
        <v>40354.774953703702</v>
      </c>
      <c r="T2151" s="11">
        <f t="shared" si="135"/>
        <v>40389.75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8316</v>
      </c>
      <c r="R2152" t="s">
        <v>8336</v>
      </c>
      <c r="S2152" s="11">
        <f t="shared" si="134"/>
        <v>42534.034710648149</v>
      </c>
      <c r="T2152" s="11">
        <f t="shared" si="135"/>
        <v>42564.034710648149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8316</v>
      </c>
      <c r="R2153" t="s">
        <v>8336</v>
      </c>
      <c r="S2153" s="11">
        <f t="shared" si="134"/>
        <v>42520.597384259265</v>
      </c>
      <c r="T2153" s="11">
        <f t="shared" si="135"/>
        <v>42550.597384259265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8316</v>
      </c>
      <c r="R2154" t="s">
        <v>8336</v>
      </c>
      <c r="S2154" s="11">
        <f t="shared" si="134"/>
        <v>41683.582280092596</v>
      </c>
      <c r="T2154" s="11">
        <f t="shared" si="135"/>
        <v>41713.540613425925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8316</v>
      </c>
      <c r="R2155" t="s">
        <v>8336</v>
      </c>
      <c r="S2155" s="11">
        <f t="shared" si="134"/>
        <v>41974.661087962959</v>
      </c>
      <c r="T2155" s="11">
        <f t="shared" si="135"/>
        <v>42014.082638888889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8316</v>
      </c>
      <c r="R2156" t="s">
        <v>8336</v>
      </c>
      <c r="S2156" s="11">
        <f t="shared" si="134"/>
        <v>41647.382256944446</v>
      </c>
      <c r="T2156" s="11">
        <f t="shared" si="135"/>
        <v>41667.382256944446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8316</v>
      </c>
      <c r="R2157" t="s">
        <v>8336</v>
      </c>
      <c r="S2157" s="11">
        <f t="shared" si="134"/>
        <v>42430.497511574074</v>
      </c>
      <c r="T2157" s="11">
        <f t="shared" si="135"/>
        <v>42460.45584490741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8316</v>
      </c>
      <c r="R2158" t="s">
        <v>8336</v>
      </c>
      <c r="S2158" s="11">
        <f t="shared" si="134"/>
        <v>41488.60423611111</v>
      </c>
      <c r="T2158" s="11">
        <f t="shared" si="135"/>
        <v>41533.60423611111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8316</v>
      </c>
      <c r="R2159" t="s">
        <v>8336</v>
      </c>
      <c r="S2159" s="11">
        <f t="shared" si="134"/>
        <v>42694.73128472222</v>
      </c>
      <c r="T2159" s="11">
        <f t="shared" si="135"/>
        <v>42727.082638888889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8316</v>
      </c>
      <c r="R2160" t="s">
        <v>8336</v>
      </c>
      <c r="S2160" s="11">
        <f t="shared" si="134"/>
        <v>41264.603865740741</v>
      </c>
      <c r="T2160" s="11">
        <f t="shared" si="135"/>
        <v>41309.603865740741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8316</v>
      </c>
      <c r="R2161" t="s">
        <v>8336</v>
      </c>
      <c r="S2161" s="11">
        <f t="shared" si="134"/>
        <v>40710.481180555551</v>
      </c>
      <c r="T2161" s="11">
        <f t="shared" si="135"/>
        <v>40740.481180555551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8316</v>
      </c>
      <c r="R2162" t="s">
        <v>8336</v>
      </c>
      <c r="S2162" s="11">
        <f t="shared" si="134"/>
        <v>41018.461863425924</v>
      </c>
      <c r="T2162" s="11">
        <f t="shared" si="135"/>
        <v>41048.461863425924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8314</v>
      </c>
      <c r="R2163" t="s">
        <v>8330</v>
      </c>
      <c r="S2163" s="11">
        <f t="shared" si="134"/>
        <v>42240.602534722217</v>
      </c>
      <c r="T2163" s="11">
        <f t="shared" si="135"/>
        <v>42270.602534722217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8314</v>
      </c>
      <c r="R2164" t="s">
        <v>8330</v>
      </c>
      <c r="S2164" s="11">
        <f t="shared" si="134"/>
        <v>41813.516099537039</v>
      </c>
      <c r="T2164" s="11">
        <f t="shared" si="135"/>
        <v>41844.516099537039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8314</v>
      </c>
      <c r="R2165" t="s">
        <v>8330</v>
      </c>
      <c r="S2165" s="11">
        <f t="shared" si="134"/>
        <v>42111.649537037039</v>
      </c>
      <c r="T2165" s="11">
        <f t="shared" si="135"/>
        <v>42162.909722222219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8314</v>
      </c>
      <c r="R2166" t="s">
        <v>8330</v>
      </c>
      <c r="S2166" s="11">
        <f t="shared" si="134"/>
        <v>42515.46775462963</v>
      </c>
      <c r="T2166" s="11">
        <f t="shared" si="135"/>
        <v>42545.915972222225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8314</v>
      </c>
      <c r="R2167" t="s">
        <v>8330</v>
      </c>
      <c r="S2167" s="11">
        <f t="shared" si="134"/>
        <v>42438.417071759264</v>
      </c>
      <c r="T2167" s="11">
        <f t="shared" si="135"/>
        <v>42468.375405092593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8314</v>
      </c>
      <c r="R2168" t="s">
        <v>8330</v>
      </c>
      <c r="S2168" s="11">
        <f t="shared" si="134"/>
        <v>41933.588171296295</v>
      </c>
      <c r="T2168" s="11">
        <f t="shared" si="135"/>
        <v>41978.629837962959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8314</v>
      </c>
      <c r="R2169" t="s">
        <v>8330</v>
      </c>
      <c r="S2169" s="11">
        <f t="shared" si="134"/>
        <v>41152.816400462965</v>
      </c>
      <c r="T2169" s="11">
        <f t="shared" si="135"/>
        <v>41166.816400462965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8314</v>
      </c>
      <c r="R2170" t="s">
        <v>8330</v>
      </c>
      <c r="S2170" s="11">
        <f t="shared" si="134"/>
        <v>42745.350243055553</v>
      </c>
      <c r="T2170" s="11">
        <f t="shared" si="135"/>
        <v>42775.958333333328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8314</v>
      </c>
      <c r="R2171" t="s">
        <v>8330</v>
      </c>
      <c r="S2171" s="11">
        <f t="shared" si="134"/>
        <v>42793.450821759259</v>
      </c>
      <c r="T2171" s="11">
        <f t="shared" si="135"/>
        <v>42796.450821759259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8314</v>
      </c>
      <c r="R2172" t="s">
        <v>8330</v>
      </c>
      <c r="S2172" s="11">
        <f t="shared" si="134"/>
        <v>42198.500254629631</v>
      </c>
      <c r="T2172" s="11">
        <f t="shared" si="135"/>
        <v>42238.500254629631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8314</v>
      </c>
      <c r="R2173" t="s">
        <v>8330</v>
      </c>
      <c r="S2173" s="11">
        <f t="shared" si="134"/>
        <v>42141.70711805555</v>
      </c>
      <c r="T2173" s="11">
        <f t="shared" si="135"/>
        <v>42176.958333333328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8314</v>
      </c>
      <c r="R2174" t="s">
        <v>8330</v>
      </c>
      <c r="S2174" s="11">
        <f t="shared" si="134"/>
        <v>42082.330092592587</v>
      </c>
      <c r="T2174" s="11">
        <f t="shared" si="135"/>
        <v>42112.330092592587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8314</v>
      </c>
      <c r="R2175" t="s">
        <v>8330</v>
      </c>
      <c r="S2175" s="11">
        <f t="shared" si="134"/>
        <v>41495.442627314813</v>
      </c>
      <c r="T2175" s="11">
        <f t="shared" si="135"/>
        <v>41526.915972222225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8314</v>
      </c>
      <c r="R2176" t="s">
        <v>8330</v>
      </c>
      <c r="S2176" s="11">
        <f t="shared" si="134"/>
        <v>42465.292905092589</v>
      </c>
      <c r="T2176" s="11">
        <f t="shared" si="135"/>
        <v>42495.292905092589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8314</v>
      </c>
      <c r="R2177" t="s">
        <v>8330</v>
      </c>
      <c r="S2177" s="11">
        <f t="shared" si="134"/>
        <v>42564.759097222224</v>
      </c>
      <c r="T2177" s="11">
        <f t="shared" si="135"/>
        <v>42571.759097222224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ref="P2178:P2241" si="137">E2178/L2178</f>
        <v>88.74647887323944</v>
      </c>
      <c r="Q2178" t="s">
        <v>8314</v>
      </c>
      <c r="R2178" t="s">
        <v>8330</v>
      </c>
      <c r="S2178" s="11">
        <f t="shared" ref="S2178:S2241" si="138">(((J2178/60)/60)/24)+DATE(1970,1,1)+(-6/24)</f>
        <v>42096.383206018523</v>
      </c>
      <c r="T2178" s="11">
        <f t="shared" ref="T2178:T2241" si="139">(((I2178/60)/60)/24)+DATE(1970,1,1)+(-6/24)</f>
        <v>42126.383206018523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si="137"/>
        <v>65.868421052631575</v>
      </c>
      <c r="Q2179" t="s">
        <v>8314</v>
      </c>
      <c r="R2179" t="s">
        <v>8330</v>
      </c>
      <c r="S2179" s="11">
        <f t="shared" si="138"/>
        <v>42502.000775462962</v>
      </c>
      <c r="T2179" s="11">
        <f t="shared" si="139"/>
        <v>42527.000775462962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8314</v>
      </c>
      <c r="R2180" t="s">
        <v>8330</v>
      </c>
      <c r="S2180" s="11">
        <f t="shared" si="138"/>
        <v>42723.38653935185</v>
      </c>
      <c r="T2180" s="11">
        <f t="shared" si="139"/>
        <v>42753.38653935185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8314</v>
      </c>
      <c r="R2181" t="s">
        <v>8330</v>
      </c>
      <c r="S2181" s="11">
        <f t="shared" si="138"/>
        <v>42074.921203703707</v>
      </c>
      <c r="T2181" s="11">
        <f t="shared" si="139"/>
        <v>42104.921203703707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8314</v>
      </c>
      <c r="R2182" t="s">
        <v>8330</v>
      </c>
      <c r="S2182" s="11">
        <f t="shared" si="138"/>
        <v>42279.419768518521</v>
      </c>
      <c r="T2182" s="11">
        <f t="shared" si="139"/>
        <v>42321.461435185185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8316</v>
      </c>
      <c r="R2183" t="s">
        <v>8351</v>
      </c>
      <c r="S2183" s="11">
        <f t="shared" si="138"/>
        <v>42772.755243055552</v>
      </c>
      <c r="T2183" s="11">
        <f t="shared" si="139"/>
        <v>42786.755243055552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8316</v>
      </c>
      <c r="R2184" t="s">
        <v>8351</v>
      </c>
      <c r="S2184" s="11">
        <f t="shared" si="138"/>
        <v>41879.650752314818</v>
      </c>
      <c r="T2184" s="11">
        <f t="shared" si="139"/>
        <v>41914.650752314818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8316</v>
      </c>
      <c r="R2185" t="s">
        <v>8351</v>
      </c>
      <c r="S2185" s="11">
        <f t="shared" si="138"/>
        <v>42745.115474537044</v>
      </c>
      <c r="T2185" s="11">
        <f t="shared" si="139"/>
        <v>42774.958333333328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8316</v>
      </c>
      <c r="R2186" t="s">
        <v>8351</v>
      </c>
      <c r="S2186" s="11">
        <f t="shared" si="138"/>
        <v>42380.440289351856</v>
      </c>
      <c r="T2186" s="11">
        <f t="shared" si="139"/>
        <v>42394.416666666672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8316</v>
      </c>
      <c r="R2187" t="s">
        <v>8351</v>
      </c>
      <c r="S2187" s="11">
        <f t="shared" si="138"/>
        <v>41319.099988425929</v>
      </c>
      <c r="T2187" s="11">
        <f t="shared" si="139"/>
        <v>41359.099988425929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8316</v>
      </c>
      <c r="R2188" t="s">
        <v>8351</v>
      </c>
      <c r="S2188" s="11">
        <f t="shared" si="138"/>
        <v>42583.365081018521</v>
      </c>
      <c r="T2188" s="11">
        <f t="shared" si="139"/>
        <v>42619.833333333328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8316</v>
      </c>
      <c r="R2189" t="s">
        <v>8351</v>
      </c>
      <c r="S2189" s="11">
        <f t="shared" si="138"/>
        <v>42067.959097222221</v>
      </c>
      <c r="T2189" s="11">
        <f t="shared" si="139"/>
        <v>42096.915972222225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8316</v>
      </c>
      <c r="R2190" t="s">
        <v>8351</v>
      </c>
      <c r="S2190" s="11">
        <f t="shared" si="138"/>
        <v>42633.336122685185</v>
      </c>
      <c r="T2190" s="11">
        <f t="shared" si="139"/>
        <v>42668.458333333328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8316</v>
      </c>
      <c r="R2191" t="s">
        <v>8351</v>
      </c>
      <c r="S2191" s="11">
        <f t="shared" si="138"/>
        <v>42467.538194444445</v>
      </c>
      <c r="T2191" s="11">
        <f t="shared" si="139"/>
        <v>42481.666666666672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8316</v>
      </c>
      <c r="R2192" t="s">
        <v>8351</v>
      </c>
      <c r="S2192" s="11">
        <f t="shared" si="138"/>
        <v>42417.375046296293</v>
      </c>
      <c r="T2192" s="11">
        <f t="shared" si="139"/>
        <v>42452.040972222225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8316</v>
      </c>
      <c r="R2193" t="s">
        <v>8351</v>
      </c>
      <c r="S2193" s="11">
        <f t="shared" si="138"/>
        <v>42768.583645833336</v>
      </c>
      <c r="T2193" s="11">
        <f t="shared" si="139"/>
        <v>42780.583645833336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8316</v>
      </c>
      <c r="R2194" t="s">
        <v>8351</v>
      </c>
      <c r="S2194" s="11">
        <f t="shared" si="138"/>
        <v>42691.6012037037</v>
      </c>
      <c r="T2194" s="11">
        <f t="shared" si="139"/>
        <v>42719.708333333328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8316</v>
      </c>
      <c r="R2195" t="s">
        <v>8351</v>
      </c>
      <c r="S2195" s="11">
        <f t="shared" si="138"/>
        <v>42664.155925925923</v>
      </c>
      <c r="T2195" s="11">
        <f t="shared" si="139"/>
        <v>42694.957638888889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8316</v>
      </c>
      <c r="R2196" t="s">
        <v>8351</v>
      </c>
      <c r="S2196" s="11">
        <f t="shared" si="138"/>
        <v>42425.507986111115</v>
      </c>
      <c r="T2196" s="11">
        <f t="shared" si="139"/>
        <v>42455.466319444444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8316</v>
      </c>
      <c r="R2197" t="s">
        <v>8351</v>
      </c>
      <c r="S2197" s="11">
        <f t="shared" si="138"/>
        <v>42197.521990740745</v>
      </c>
      <c r="T2197" s="11">
        <f t="shared" si="139"/>
        <v>42227.521990740745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8316</v>
      </c>
      <c r="R2198" t="s">
        <v>8351</v>
      </c>
      <c r="S2198" s="11">
        <f t="shared" si="138"/>
        <v>42675.237291666665</v>
      </c>
      <c r="T2198" s="11">
        <f t="shared" si="139"/>
        <v>42706.041666666672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8316</v>
      </c>
      <c r="R2199" t="s">
        <v>8351</v>
      </c>
      <c r="S2199" s="11">
        <f t="shared" si="138"/>
        <v>42033.334016203706</v>
      </c>
      <c r="T2199" s="11">
        <f t="shared" si="139"/>
        <v>42063.334016203706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8316</v>
      </c>
      <c r="R2200" t="s">
        <v>8351</v>
      </c>
      <c r="S2200" s="11">
        <f t="shared" si="138"/>
        <v>42292.263888888891</v>
      </c>
      <c r="T2200" s="11">
        <f t="shared" si="139"/>
        <v>42322.305555555555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8316</v>
      </c>
      <c r="R2201" t="s">
        <v>8351</v>
      </c>
      <c r="S2201" s="11">
        <f t="shared" si="138"/>
        <v>42262.166643518518</v>
      </c>
      <c r="T2201" s="11">
        <f t="shared" si="139"/>
        <v>42292.166643518518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8316</v>
      </c>
      <c r="R2202" t="s">
        <v>8351</v>
      </c>
      <c r="S2202" s="11">
        <f t="shared" si="138"/>
        <v>42163.375787037032</v>
      </c>
      <c r="T2202" s="11">
        <f t="shared" si="139"/>
        <v>42190.875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8314</v>
      </c>
      <c r="R2203" t="s">
        <v>8334</v>
      </c>
      <c r="S2203" s="11">
        <f t="shared" si="138"/>
        <v>41276.596817129634</v>
      </c>
      <c r="T2203" s="11">
        <f t="shared" si="139"/>
        <v>41290.596817129634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8314</v>
      </c>
      <c r="R2204" t="s">
        <v>8334</v>
      </c>
      <c r="S2204" s="11">
        <f t="shared" si="138"/>
        <v>41184.599166666667</v>
      </c>
      <c r="T2204" s="11">
        <f t="shared" si="139"/>
        <v>41214.599166666667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8314</v>
      </c>
      <c r="R2205" t="s">
        <v>8334</v>
      </c>
      <c r="S2205" s="11">
        <f t="shared" si="138"/>
        <v>42241.60974537037</v>
      </c>
      <c r="T2205" s="11">
        <f t="shared" si="139"/>
        <v>42271.60974537037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8314</v>
      </c>
      <c r="R2206" t="s">
        <v>8334</v>
      </c>
      <c r="S2206" s="11">
        <f t="shared" si="138"/>
        <v>41312.061562499999</v>
      </c>
      <c r="T2206" s="11">
        <f t="shared" si="139"/>
        <v>41342.061562499999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8314</v>
      </c>
      <c r="R2207" t="s">
        <v>8334</v>
      </c>
      <c r="S2207" s="11">
        <f t="shared" si="138"/>
        <v>41031.57163194444</v>
      </c>
      <c r="T2207" s="11">
        <f t="shared" si="139"/>
        <v>41061.57163194444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8314</v>
      </c>
      <c r="R2208" t="s">
        <v>8334</v>
      </c>
      <c r="S2208" s="11">
        <f t="shared" si="138"/>
        <v>40997.007222222222</v>
      </c>
      <c r="T2208" s="11">
        <f t="shared" si="139"/>
        <v>41015.007222222222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8314</v>
      </c>
      <c r="R2209" t="s">
        <v>8334</v>
      </c>
      <c r="S2209" s="11">
        <f t="shared" si="138"/>
        <v>41563.944131944445</v>
      </c>
      <c r="T2209" s="11">
        <f t="shared" si="139"/>
        <v>41593.985798611109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8314</v>
      </c>
      <c r="R2210" t="s">
        <v>8334</v>
      </c>
      <c r="S2210" s="11">
        <f t="shared" si="138"/>
        <v>40946.632245370369</v>
      </c>
      <c r="T2210" s="11">
        <f t="shared" si="139"/>
        <v>41005.916666666664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8314</v>
      </c>
      <c r="R2211" t="s">
        <v>8334</v>
      </c>
      <c r="S2211" s="11">
        <f t="shared" si="138"/>
        <v>41732.229675925926</v>
      </c>
      <c r="T2211" s="11">
        <f t="shared" si="139"/>
        <v>41743.708333333336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8314</v>
      </c>
      <c r="R2212" t="s">
        <v>8334</v>
      </c>
      <c r="S2212" s="11">
        <f t="shared" si="138"/>
        <v>40955.816087962965</v>
      </c>
      <c r="T2212" s="11">
        <f t="shared" si="139"/>
        <v>41013.48333333333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8314</v>
      </c>
      <c r="R2213" t="s">
        <v>8334</v>
      </c>
      <c r="S2213" s="11">
        <f t="shared" si="138"/>
        <v>41716.535011574073</v>
      </c>
      <c r="T2213" s="11">
        <f t="shared" si="139"/>
        <v>41739.040972222225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8314</v>
      </c>
      <c r="R2214" t="s">
        <v>8334</v>
      </c>
      <c r="S2214" s="11">
        <f t="shared" si="138"/>
        <v>41548.497418981482</v>
      </c>
      <c r="T2214" s="11">
        <f t="shared" si="139"/>
        <v>41581.791666666664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8314</v>
      </c>
      <c r="R2215" t="s">
        <v>8334</v>
      </c>
      <c r="S2215" s="11">
        <f t="shared" si="138"/>
        <v>42109.576145833329</v>
      </c>
      <c r="T2215" s="11">
        <f t="shared" si="139"/>
        <v>42139.576145833329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8314</v>
      </c>
      <c r="R2216" t="s">
        <v>8334</v>
      </c>
      <c r="S2216" s="11">
        <f t="shared" si="138"/>
        <v>41646.542222222226</v>
      </c>
      <c r="T2216" s="11">
        <f t="shared" si="139"/>
        <v>41676.542222222226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8314</v>
      </c>
      <c r="R2217" t="s">
        <v>8334</v>
      </c>
      <c r="S2217" s="11">
        <f t="shared" si="138"/>
        <v>40958.467268518521</v>
      </c>
      <c r="T2217" s="11">
        <f t="shared" si="139"/>
        <v>40981.040972222225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8314</v>
      </c>
      <c r="R2218" t="s">
        <v>8334</v>
      </c>
      <c r="S2218" s="11">
        <f t="shared" si="138"/>
        <v>42194.501678240747</v>
      </c>
      <c r="T2218" s="11">
        <f t="shared" si="139"/>
        <v>42208.501678240747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8314</v>
      </c>
      <c r="R2219" t="s">
        <v>8334</v>
      </c>
      <c r="S2219" s="11">
        <f t="shared" si="138"/>
        <v>42299.526770833334</v>
      </c>
      <c r="T2219" s="11">
        <f t="shared" si="139"/>
        <v>42310.083333333328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8314</v>
      </c>
      <c r="R2220" t="s">
        <v>8334</v>
      </c>
      <c r="S2220" s="11">
        <f t="shared" si="138"/>
        <v>41127.562303240738</v>
      </c>
      <c r="T2220" s="11">
        <f t="shared" si="139"/>
        <v>41149.75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8314</v>
      </c>
      <c r="R2221" t="s">
        <v>8334</v>
      </c>
      <c r="S2221" s="11">
        <f t="shared" si="138"/>
        <v>42205.468888888892</v>
      </c>
      <c r="T2221" s="11">
        <f t="shared" si="139"/>
        <v>42235.468888888892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8314</v>
      </c>
      <c r="R2222" t="s">
        <v>8334</v>
      </c>
      <c r="S2222" s="11">
        <f t="shared" si="138"/>
        <v>41451.810601851852</v>
      </c>
      <c r="T2222" s="11">
        <f t="shared" si="139"/>
        <v>41481.810601851852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8316</v>
      </c>
      <c r="R2223" t="s">
        <v>8351</v>
      </c>
      <c r="S2223" s="11">
        <f t="shared" si="138"/>
        <v>42452.416770833333</v>
      </c>
      <c r="T2223" s="11">
        <f t="shared" si="139"/>
        <v>42482.75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8316</v>
      </c>
      <c r="R2224" t="s">
        <v>8351</v>
      </c>
      <c r="S2224" s="11">
        <f t="shared" si="138"/>
        <v>40906.537581018521</v>
      </c>
      <c r="T2224" s="11">
        <f t="shared" si="139"/>
        <v>40936.537581018521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8316</v>
      </c>
      <c r="R2225" t="s">
        <v>8351</v>
      </c>
      <c r="S2225" s="11">
        <f t="shared" si="138"/>
        <v>42152.390833333338</v>
      </c>
      <c r="T2225" s="11">
        <f t="shared" si="139"/>
        <v>42182.390833333338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8316</v>
      </c>
      <c r="R2226" t="s">
        <v>8351</v>
      </c>
      <c r="S2226" s="11">
        <f t="shared" si="138"/>
        <v>42644.417534722219</v>
      </c>
      <c r="T2226" s="11">
        <f t="shared" si="139"/>
        <v>42672.541666666672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8316</v>
      </c>
      <c r="R2227" t="s">
        <v>8351</v>
      </c>
      <c r="S2227" s="11">
        <f t="shared" si="138"/>
        <v>41873.54184027778</v>
      </c>
      <c r="T2227" s="11">
        <f t="shared" si="139"/>
        <v>41903.54184027778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8316</v>
      </c>
      <c r="R2228" t="s">
        <v>8351</v>
      </c>
      <c r="S2228" s="11">
        <f t="shared" si="138"/>
        <v>42381.54886574074</v>
      </c>
      <c r="T2228" s="11">
        <f t="shared" si="139"/>
        <v>42411.957638888889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8316</v>
      </c>
      <c r="R2229" t="s">
        <v>8351</v>
      </c>
      <c r="S2229" s="11">
        <f t="shared" si="138"/>
        <v>41561.557349537034</v>
      </c>
      <c r="T2229" s="11">
        <f t="shared" si="139"/>
        <v>41591.599016203705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8316</v>
      </c>
      <c r="R2230" t="s">
        <v>8351</v>
      </c>
      <c r="S2230" s="11">
        <f t="shared" si="138"/>
        <v>42202.028194444443</v>
      </c>
      <c r="T2230" s="11">
        <f t="shared" si="139"/>
        <v>42232.028194444443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8316</v>
      </c>
      <c r="R2231" t="s">
        <v>8351</v>
      </c>
      <c r="S2231" s="11">
        <f t="shared" si="138"/>
        <v>41484.414247685185</v>
      </c>
      <c r="T2231" s="11">
        <f t="shared" si="139"/>
        <v>41519.916666666664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8316</v>
      </c>
      <c r="R2232" t="s">
        <v>8351</v>
      </c>
      <c r="S2232" s="11">
        <f t="shared" si="138"/>
        <v>41724.631099537037</v>
      </c>
      <c r="T2232" s="11">
        <f t="shared" si="139"/>
        <v>41754.631099537037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8316</v>
      </c>
      <c r="R2233" t="s">
        <v>8351</v>
      </c>
      <c r="S2233" s="11">
        <f t="shared" si="138"/>
        <v>41423.660891203705</v>
      </c>
      <c r="T2233" s="11">
        <f t="shared" si="139"/>
        <v>41449.958333333336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8316</v>
      </c>
      <c r="R2234" t="s">
        <v>8351</v>
      </c>
      <c r="S2234" s="11">
        <f t="shared" si="138"/>
        <v>41806.544074074074</v>
      </c>
      <c r="T2234" s="11">
        <f t="shared" si="139"/>
        <v>41838.875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8316</v>
      </c>
      <c r="R2235" t="s">
        <v>8351</v>
      </c>
      <c r="S2235" s="11">
        <f t="shared" si="138"/>
        <v>42331.128923611104</v>
      </c>
      <c r="T2235" s="11">
        <f t="shared" si="139"/>
        <v>42351.75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8316</v>
      </c>
      <c r="R2236" t="s">
        <v>8351</v>
      </c>
      <c r="S2236" s="11">
        <f t="shared" si="138"/>
        <v>42710.574618055558</v>
      </c>
      <c r="T2236" s="11">
        <f t="shared" si="139"/>
        <v>42740.574618055558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8316</v>
      </c>
      <c r="R2237" t="s">
        <v>8351</v>
      </c>
      <c r="S2237" s="11">
        <f t="shared" si="138"/>
        <v>42061.772118055553</v>
      </c>
      <c r="T2237" s="11">
        <f t="shared" si="139"/>
        <v>42091.730451388896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8316</v>
      </c>
      <c r="R2238" t="s">
        <v>8351</v>
      </c>
      <c r="S2238" s="11">
        <f t="shared" si="138"/>
        <v>42371.367164351846</v>
      </c>
      <c r="T2238" s="11">
        <f t="shared" si="139"/>
        <v>42401.367164351846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8316</v>
      </c>
      <c r="R2239" t="s">
        <v>8351</v>
      </c>
      <c r="S2239" s="11">
        <f t="shared" si="138"/>
        <v>41914.753275462965</v>
      </c>
      <c r="T2239" s="11">
        <f t="shared" si="139"/>
        <v>41955.082638888889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8316</v>
      </c>
      <c r="R2240" t="s">
        <v>8351</v>
      </c>
      <c r="S2240" s="11">
        <f t="shared" si="138"/>
        <v>42774.371712962966</v>
      </c>
      <c r="T2240" s="11">
        <f t="shared" si="139"/>
        <v>42804.371712962966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8316</v>
      </c>
      <c r="R2241" t="s">
        <v>8351</v>
      </c>
      <c r="S2241" s="11">
        <f t="shared" si="138"/>
        <v>41572.708495370374</v>
      </c>
      <c r="T2241" s="11">
        <f t="shared" si="139"/>
        <v>41608.918055555558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ref="P2242:P2305" si="141">E2242/L2242</f>
        <v>140.97916666666666</v>
      </c>
      <c r="Q2242" t="s">
        <v>8316</v>
      </c>
      <c r="R2242" t="s">
        <v>8351</v>
      </c>
      <c r="S2242" s="11">
        <f t="shared" ref="S2242:S2305" si="142">(((J2242/60)/60)/24)+DATE(1970,1,1)+(-6/24)</f>
        <v>42452.575740740736</v>
      </c>
      <c r="T2242" s="11">
        <f t="shared" ref="T2242:T2305" si="143">(((I2242/60)/60)/24)+DATE(1970,1,1)+(-6/24)</f>
        <v>42482.575740740736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si="141"/>
        <v>49.472392638036808</v>
      </c>
      <c r="Q2243" t="s">
        <v>8316</v>
      </c>
      <c r="R2243" t="s">
        <v>8351</v>
      </c>
      <c r="S2243" s="11">
        <f t="shared" si="142"/>
        <v>42766.577546296292</v>
      </c>
      <c r="T2243" s="11">
        <f t="shared" si="143"/>
        <v>42796.577546296292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8316</v>
      </c>
      <c r="R2244" t="s">
        <v>8351</v>
      </c>
      <c r="S2244" s="11">
        <f t="shared" si="142"/>
        <v>41569.325613425928</v>
      </c>
      <c r="T2244" s="11">
        <f t="shared" si="143"/>
        <v>41604.876388888886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8316</v>
      </c>
      <c r="R2245" t="s">
        <v>8351</v>
      </c>
      <c r="S2245" s="11">
        <f t="shared" si="142"/>
        <v>42800.501041666663</v>
      </c>
      <c r="T2245" s="11">
        <f t="shared" si="143"/>
        <v>42806.875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8316</v>
      </c>
      <c r="R2246" t="s">
        <v>8351</v>
      </c>
      <c r="S2246" s="11">
        <f t="shared" si="142"/>
        <v>42647.568819444445</v>
      </c>
      <c r="T2246" s="11">
        <f t="shared" si="143"/>
        <v>42659.604166666672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8316</v>
      </c>
      <c r="R2247" t="s">
        <v>8351</v>
      </c>
      <c r="S2247" s="11">
        <f t="shared" si="142"/>
        <v>41660.458530092597</v>
      </c>
      <c r="T2247" s="11">
        <f t="shared" si="143"/>
        <v>41691.5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8316</v>
      </c>
      <c r="R2248" t="s">
        <v>8351</v>
      </c>
      <c r="S2248" s="11">
        <f t="shared" si="142"/>
        <v>42221.54178240741</v>
      </c>
      <c r="T2248" s="11">
        <f t="shared" si="143"/>
        <v>42251.54178240741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8316</v>
      </c>
      <c r="R2249" t="s">
        <v>8351</v>
      </c>
      <c r="S2249" s="11">
        <f t="shared" si="142"/>
        <v>42200.416261574079</v>
      </c>
      <c r="T2249" s="11">
        <f t="shared" si="143"/>
        <v>42214.416261574079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8316</v>
      </c>
      <c r="R2250" t="s">
        <v>8351</v>
      </c>
      <c r="S2250" s="11">
        <f t="shared" si="142"/>
        <v>42688.625902777778</v>
      </c>
      <c r="T2250" s="11">
        <f t="shared" si="143"/>
        <v>42718.625902777778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8316</v>
      </c>
      <c r="R2251" t="s">
        <v>8351</v>
      </c>
      <c r="S2251" s="11">
        <f t="shared" si="142"/>
        <v>41336.453298611108</v>
      </c>
      <c r="T2251" s="11">
        <f t="shared" si="143"/>
        <v>41366.411631944444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8316</v>
      </c>
      <c r="R2252" t="s">
        <v>8351</v>
      </c>
      <c r="S2252" s="11">
        <f t="shared" si="142"/>
        <v>42676.755474537036</v>
      </c>
      <c r="T2252" s="11">
        <f t="shared" si="143"/>
        <v>42706.7971412037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8316</v>
      </c>
      <c r="R2253" t="s">
        <v>8351</v>
      </c>
      <c r="S2253" s="11">
        <f t="shared" si="142"/>
        <v>41846.09579861111</v>
      </c>
      <c r="T2253" s="11">
        <f t="shared" si="143"/>
        <v>41867.09579861111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8316</v>
      </c>
      <c r="R2254" t="s">
        <v>8351</v>
      </c>
      <c r="S2254" s="11">
        <f t="shared" si="142"/>
        <v>42573.077986111108</v>
      </c>
      <c r="T2254" s="11">
        <f t="shared" si="143"/>
        <v>42588.077986111108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8316</v>
      </c>
      <c r="R2255" t="s">
        <v>8351</v>
      </c>
      <c r="S2255" s="11">
        <f t="shared" si="142"/>
        <v>42296.381331018521</v>
      </c>
      <c r="T2255" s="11">
        <f t="shared" si="143"/>
        <v>42326.422997685186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8316</v>
      </c>
      <c r="R2256" t="s">
        <v>8351</v>
      </c>
      <c r="S2256" s="11">
        <f t="shared" si="142"/>
        <v>42752.397777777776</v>
      </c>
      <c r="T2256" s="11">
        <f t="shared" si="143"/>
        <v>42759.397777777776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8316</v>
      </c>
      <c r="R2257" t="s">
        <v>8351</v>
      </c>
      <c r="S2257" s="11">
        <f t="shared" si="142"/>
        <v>42467.701979166668</v>
      </c>
      <c r="T2257" s="11">
        <f t="shared" si="143"/>
        <v>42497.701979166668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8316</v>
      </c>
      <c r="R2258" t="s">
        <v>8351</v>
      </c>
      <c r="S2258" s="11">
        <f t="shared" si="142"/>
        <v>42682.201921296291</v>
      </c>
      <c r="T2258" s="11">
        <f t="shared" si="143"/>
        <v>42696.201921296291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8316</v>
      </c>
      <c r="R2259" t="s">
        <v>8351</v>
      </c>
      <c r="S2259" s="11">
        <f t="shared" si="142"/>
        <v>42505.686678240745</v>
      </c>
      <c r="T2259" s="11">
        <f t="shared" si="143"/>
        <v>42540.708333333328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8316</v>
      </c>
      <c r="R2260" t="s">
        <v>8351</v>
      </c>
      <c r="S2260" s="11">
        <f t="shared" si="142"/>
        <v>42136.50100694444</v>
      </c>
      <c r="T2260" s="11">
        <f t="shared" si="143"/>
        <v>42166.50100694444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8316</v>
      </c>
      <c r="R2261" t="s">
        <v>8351</v>
      </c>
      <c r="S2261" s="11">
        <f t="shared" si="142"/>
        <v>42702.554814814815</v>
      </c>
      <c r="T2261" s="11">
        <f t="shared" si="143"/>
        <v>42712.554814814815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8316</v>
      </c>
      <c r="R2262" t="s">
        <v>8351</v>
      </c>
      <c r="S2262" s="11">
        <f t="shared" si="142"/>
        <v>41694.766782407409</v>
      </c>
      <c r="T2262" s="11">
        <f t="shared" si="143"/>
        <v>41724.725115740745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8316</v>
      </c>
      <c r="R2263" t="s">
        <v>8351</v>
      </c>
      <c r="S2263" s="11">
        <f t="shared" si="142"/>
        <v>42759.474768518514</v>
      </c>
      <c r="T2263" s="11">
        <f t="shared" si="143"/>
        <v>42780.474768518514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8316</v>
      </c>
      <c r="R2264" t="s">
        <v>8351</v>
      </c>
      <c r="S2264" s="11">
        <f t="shared" si="142"/>
        <v>41926.335162037038</v>
      </c>
      <c r="T2264" s="11">
        <f t="shared" si="143"/>
        <v>41960.75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8316</v>
      </c>
      <c r="R2265" t="s">
        <v>8351</v>
      </c>
      <c r="S2265" s="11">
        <f t="shared" si="142"/>
        <v>42014.582326388889</v>
      </c>
      <c r="T2265" s="11">
        <f t="shared" si="143"/>
        <v>42035.582326388889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8316</v>
      </c>
      <c r="R2266" t="s">
        <v>8351</v>
      </c>
      <c r="S2266" s="11">
        <f t="shared" si="142"/>
        <v>42496.332337962958</v>
      </c>
      <c r="T2266" s="11">
        <f t="shared" si="143"/>
        <v>42512.875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8316</v>
      </c>
      <c r="R2267" t="s">
        <v>8351</v>
      </c>
      <c r="S2267" s="11">
        <f t="shared" si="142"/>
        <v>42689.603090277778</v>
      </c>
      <c r="T2267" s="11">
        <f t="shared" si="143"/>
        <v>42696.603090277778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8316</v>
      </c>
      <c r="R2268" t="s">
        <v>8351</v>
      </c>
      <c r="S2268" s="11">
        <f t="shared" si="142"/>
        <v>42469.624907407408</v>
      </c>
      <c r="T2268" s="11">
        <f t="shared" si="143"/>
        <v>42486.833333333328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8316</v>
      </c>
      <c r="R2269" t="s">
        <v>8351</v>
      </c>
      <c r="S2269" s="11">
        <f t="shared" si="142"/>
        <v>41968.579826388886</v>
      </c>
      <c r="T2269" s="11">
        <f t="shared" si="143"/>
        <v>41993.791666666672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8316</v>
      </c>
      <c r="R2270" t="s">
        <v>8351</v>
      </c>
      <c r="S2270" s="11">
        <f t="shared" si="142"/>
        <v>42775.832349537035</v>
      </c>
      <c r="T2270" s="11">
        <f t="shared" si="143"/>
        <v>42805.832349537035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8316</v>
      </c>
      <c r="R2271" t="s">
        <v>8351</v>
      </c>
      <c r="S2271" s="11">
        <f t="shared" si="142"/>
        <v>42776.454432870371</v>
      </c>
      <c r="T2271" s="11">
        <f t="shared" si="143"/>
        <v>42800.958333333328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8316</v>
      </c>
      <c r="R2272" t="s">
        <v>8351</v>
      </c>
      <c r="S2272" s="11">
        <f t="shared" si="142"/>
        <v>42725.619363425925</v>
      </c>
      <c r="T2272" s="11">
        <f t="shared" si="143"/>
        <v>42745.665972222225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8316</v>
      </c>
      <c r="R2273" t="s">
        <v>8351</v>
      </c>
      <c r="S2273" s="11">
        <f t="shared" si="142"/>
        <v>42683.750046296293</v>
      </c>
      <c r="T2273" s="11">
        <f t="shared" si="143"/>
        <v>42713.750046296293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8316</v>
      </c>
      <c r="R2274" t="s">
        <v>8351</v>
      </c>
      <c r="S2274" s="11">
        <f t="shared" si="142"/>
        <v>42315.449490740735</v>
      </c>
      <c r="T2274" s="11">
        <f t="shared" si="143"/>
        <v>42345.449490740735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8316</v>
      </c>
      <c r="R2275" t="s">
        <v>8351</v>
      </c>
      <c r="S2275" s="11">
        <f t="shared" si="142"/>
        <v>42781.299097222218</v>
      </c>
      <c r="T2275" s="11">
        <f t="shared" si="143"/>
        <v>42806.257430555561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8316</v>
      </c>
      <c r="R2276" t="s">
        <v>8351</v>
      </c>
      <c r="S2276" s="11">
        <f t="shared" si="142"/>
        <v>41663.250659722224</v>
      </c>
      <c r="T2276" s="11">
        <f t="shared" si="143"/>
        <v>41693.250659722224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8316</v>
      </c>
      <c r="R2277" t="s">
        <v>8351</v>
      </c>
      <c r="S2277" s="11">
        <f t="shared" si="142"/>
        <v>41965.366655092599</v>
      </c>
      <c r="T2277" s="11">
        <f t="shared" si="143"/>
        <v>41995.366655092599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8316</v>
      </c>
      <c r="R2278" t="s">
        <v>8351</v>
      </c>
      <c r="S2278" s="11">
        <f t="shared" si="142"/>
        <v>41614.401493055557</v>
      </c>
      <c r="T2278" s="11">
        <f t="shared" si="143"/>
        <v>41644.401493055557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8316</v>
      </c>
      <c r="R2279" t="s">
        <v>8351</v>
      </c>
      <c r="S2279" s="11">
        <f t="shared" si="142"/>
        <v>40936.428506944445</v>
      </c>
      <c r="T2279" s="11">
        <f t="shared" si="143"/>
        <v>40966.428506944445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8316</v>
      </c>
      <c r="R2280" t="s">
        <v>8351</v>
      </c>
      <c r="S2280" s="11">
        <f t="shared" si="142"/>
        <v>42338.459108796291</v>
      </c>
      <c r="T2280" s="11">
        <f t="shared" si="143"/>
        <v>42372.707638888889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8316</v>
      </c>
      <c r="R2281" t="s">
        <v>8351</v>
      </c>
      <c r="S2281" s="11">
        <f t="shared" si="142"/>
        <v>42020.556701388887</v>
      </c>
      <c r="T2281" s="11">
        <f t="shared" si="143"/>
        <v>42038.916666666672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8316</v>
      </c>
      <c r="R2282" t="s">
        <v>8351</v>
      </c>
      <c r="S2282" s="11">
        <f t="shared" si="142"/>
        <v>42234.374895833331</v>
      </c>
      <c r="T2282" s="11">
        <f t="shared" si="143"/>
        <v>42264.374895833331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8314</v>
      </c>
      <c r="R2283" t="s">
        <v>8330</v>
      </c>
      <c r="S2283" s="11">
        <f t="shared" si="142"/>
        <v>40687.035844907405</v>
      </c>
      <c r="T2283" s="11">
        <f t="shared" si="143"/>
        <v>40749.034722222219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8314</v>
      </c>
      <c r="R2284" t="s">
        <v>8330</v>
      </c>
      <c r="S2284" s="11">
        <f t="shared" si="142"/>
        <v>42322.92460648148</v>
      </c>
      <c r="T2284" s="11">
        <f t="shared" si="143"/>
        <v>42382.92460648148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8314</v>
      </c>
      <c r="R2285" t="s">
        <v>8330</v>
      </c>
      <c r="S2285" s="11">
        <f t="shared" si="142"/>
        <v>40977.875046296293</v>
      </c>
      <c r="T2285" s="11">
        <f t="shared" si="143"/>
        <v>41037.833379629628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8314</v>
      </c>
      <c r="R2286" t="s">
        <v>8330</v>
      </c>
      <c r="S2286" s="11">
        <f t="shared" si="142"/>
        <v>40585.546817129631</v>
      </c>
      <c r="T2286" s="11">
        <f t="shared" si="143"/>
        <v>40613.916666666664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8314</v>
      </c>
      <c r="R2287" t="s">
        <v>8330</v>
      </c>
      <c r="S2287" s="11">
        <f t="shared" si="142"/>
        <v>41058.935682870368</v>
      </c>
      <c r="T2287" s="11">
        <f t="shared" si="143"/>
        <v>41088.935682870368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8314</v>
      </c>
      <c r="R2288" t="s">
        <v>8330</v>
      </c>
      <c r="S2288" s="11">
        <f t="shared" si="142"/>
        <v>41494.713587962964</v>
      </c>
      <c r="T2288" s="11">
        <f t="shared" si="143"/>
        <v>41522.915972222225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8314</v>
      </c>
      <c r="R2289" t="s">
        <v>8330</v>
      </c>
      <c r="S2289" s="11">
        <f t="shared" si="142"/>
        <v>41792.417361111111</v>
      </c>
      <c r="T2289" s="11">
        <f t="shared" si="143"/>
        <v>41813.417361111111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8314</v>
      </c>
      <c r="R2290" t="s">
        <v>8330</v>
      </c>
      <c r="S2290" s="11">
        <f t="shared" si="142"/>
        <v>41067.577418981484</v>
      </c>
      <c r="T2290" s="11">
        <f t="shared" si="143"/>
        <v>41086.5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8314</v>
      </c>
      <c r="R2291" t="s">
        <v>8330</v>
      </c>
      <c r="S2291" s="11">
        <f t="shared" si="142"/>
        <v>41571.748379629629</v>
      </c>
      <c r="T2291" s="11">
        <f t="shared" si="143"/>
        <v>41614.723611111112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8314</v>
      </c>
      <c r="R2292" t="s">
        <v>8330</v>
      </c>
      <c r="S2292" s="11">
        <f t="shared" si="142"/>
        <v>40070.003819444442</v>
      </c>
      <c r="T2292" s="11">
        <f t="shared" si="143"/>
        <v>40148.458333333336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8314</v>
      </c>
      <c r="R2293" t="s">
        <v>8330</v>
      </c>
      <c r="S2293" s="11">
        <f t="shared" si="142"/>
        <v>40987.727060185185</v>
      </c>
      <c r="T2293" s="11">
        <f t="shared" si="143"/>
        <v>41021.916666666664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8314</v>
      </c>
      <c r="R2294" t="s">
        <v>8330</v>
      </c>
      <c r="S2294" s="11">
        <f t="shared" si="142"/>
        <v>40987.447638888887</v>
      </c>
      <c r="T2294" s="11">
        <f t="shared" si="143"/>
        <v>41017.447638888887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8314</v>
      </c>
      <c r="R2295" t="s">
        <v>8330</v>
      </c>
      <c r="S2295" s="11">
        <f t="shared" si="142"/>
        <v>41151.458321759259</v>
      </c>
      <c r="T2295" s="11">
        <f t="shared" si="143"/>
        <v>41176.915972222225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8314</v>
      </c>
      <c r="R2296" t="s">
        <v>8330</v>
      </c>
      <c r="S2296" s="11">
        <f t="shared" si="142"/>
        <v>41264.47314814815</v>
      </c>
      <c r="T2296" s="11">
        <f t="shared" si="143"/>
        <v>41294.47314814815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8314</v>
      </c>
      <c r="R2297" t="s">
        <v>8330</v>
      </c>
      <c r="S2297" s="11">
        <f t="shared" si="142"/>
        <v>41270.704351851848</v>
      </c>
      <c r="T2297" s="11">
        <f t="shared" si="143"/>
        <v>41300.704351851848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8314</v>
      </c>
      <c r="R2298" t="s">
        <v>8330</v>
      </c>
      <c r="S2298" s="11">
        <f t="shared" si="142"/>
        <v>40927.481782407405</v>
      </c>
      <c r="T2298" s="11">
        <f t="shared" si="143"/>
        <v>40962.481782407405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8314</v>
      </c>
      <c r="R2299" t="s">
        <v>8330</v>
      </c>
      <c r="S2299" s="11">
        <f t="shared" si="142"/>
        <v>40947.792233796295</v>
      </c>
      <c r="T2299" s="11">
        <f t="shared" si="143"/>
        <v>40981.915972222225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8314</v>
      </c>
      <c r="R2300" t="s">
        <v>8330</v>
      </c>
      <c r="S2300" s="11">
        <f t="shared" si="142"/>
        <v>41694.59065972222</v>
      </c>
      <c r="T2300" s="11">
        <f t="shared" si="143"/>
        <v>41724.548993055556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8314</v>
      </c>
      <c r="R2301" t="s">
        <v>8330</v>
      </c>
      <c r="S2301" s="11">
        <f t="shared" si="142"/>
        <v>40564.782511574071</v>
      </c>
      <c r="T2301" s="11">
        <f t="shared" si="143"/>
        <v>40579.782511574071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8314</v>
      </c>
      <c r="R2302" t="s">
        <v>8330</v>
      </c>
      <c r="S2302" s="11">
        <f t="shared" si="142"/>
        <v>41074.477037037039</v>
      </c>
      <c r="T2302" s="11">
        <f t="shared" si="143"/>
        <v>41088.477037037039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8314</v>
      </c>
      <c r="R2303" t="s">
        <v>8333</v>
      </c>
      <c r="S2303" s="11">
        <f t="shared" si="142"/>
        <v>41415.896944444445</v>
      </c>
      <c r="T2303" s="11">
        <f t="shared" si="143"/>
        <v>41445.896944444445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8314</v>
      </c>
      <c r="R2304" t="s">
        <v>8333</v>
      </c>
      <c r="S2304" s="11">
        <f t="shared" si="142"/>
        <v>41605.618449074071</v>
      </c>
      <c r="T2304" s="11">
        <f t="shared" si="143"/>
        <v>41639.041666666664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8314</v>
      </c>
      <c r="R2305" t="s">
        <v>8333</v>
      </c>
      <c r="S2305" s="11">
        <f t="shared" si="142"/>
        <v>40849.861064814817</v>
      </c>
      <c r="T2305" s="11">
        <f t="shared" si="143"/>
        <v>40889.902731481481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ref="P2306:P2369" si="145">E2306/L2306</f>
        <v>53.469203539823013</v>
      </c>
      <c r="Q2306" t="s">
        <v>8314</v>
      </c>
      <c r="R2306" t="s">
        <v>8333</v>
      </c>
      <c r="S2306" s="11">
        <f t="shared" ref="S2306:S2369" si="146">(((J2306/60)/60)/24)+DATE(1970,1,1)+(-6/24)</f>
        <v>40502.565868055557</v>
      </c>
      <c r="T2306" s="11">
        <f t="shared" ref="T2306:T2369" si="147">(((I2306/60)/60)/24)+DATE(1970,1,1)+(-6/24)</f>
        <v>40543.957638888889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si="145"/>
        <v>109.10778443113773</v>
      </c>
      <c r="Q2307" t="s">
        <v>8314</v>
      </c>
      <c r="R2307" t="s">
        <v>8333</v>
      </c>
      <c r="S2307" s="11">
        <f t="shared" si="146"/>
        <v>41834.445277777777</v>
      </c>
      <c r="T2307" s="11">
        <f t="shared" si="147"/>
        <v>41859.5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8314</v>
      </c>
      <c r="R2308" t="s">
        <v>8333</v>
      </c>
      <c r="S2308" s="11">
        <f t="shared" si="146"/>
        <v>40947.91815972222</v>
      </c>
      <c r="T2308" s="11">
        <f t="shared" si="147"/>
        <v>40977.91815972222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8314</v>
      </c>
      <c r="R2309" t="s">
        <v>8333</v>
      </c>
      <c r="S2309" s="11">
        <f t="shared" si="146"/>
        <v>41004.552465277775</v>
      </c>
      <c r="T2309" s="11">
        <f t="shared" si="147"/>
        <v>41034.552407407406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8314</v>
      </c>
      <c r="R2310" t="s">
        <v>8333</v>
      </c>
      <c r="S2310" s="11">
        <f t="shared" si="146"/>
        <v>41851.712916666671</v>
      </c>
      <c r="T2310" s="11">
        <f t="shared" si="147"/>
        <v>41879.791666666664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8314</v>
      </c>
      <c r="R2311" t="s">
        <v>8333</v>
      </c>
      <c r="S2311" s="11">
        <f t="shared" si="146"/>
        <v>41307.737696759257</v>
      </c>
      <c r="T2311" s="11">
        <f t="shared" si="147"/>
        <v>41342.737696759257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8314</v>
      </c>
      <c r="R2312" t="s">
        <v>8333</v>
      </c>
      <c r="S2312" s="11">
        <f t="shared" si="146"/>
        <v>41324.54415509259</v>
      </c>
      <c r="T2312" s="11">
        <f t="shared" si="147"/>
        <v>41354.502488425926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8314</v>
      </c>
      <c r="R2313" t="s">
        <v>8333</v>
      </c>
      <c r="S2313" s="11">
        <f t="shared" si="146"/>
        <v>41735.754502314812</v>
      </c>
      <c r="T2313" s="11">
        <f t="shared" si="147"/>
        <v>41765.754502314812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8314</v>
      </c>
      <c r="R2314" t="s">
        <v>8333</v>
      </c>
      <c r="S2314" s="11">
        <f t="shared" si="146"/>
        <v>41716.382847222223</v>
      </c>
      <c r="T2314" s="11">
        <f t="shared" si="147"/>
        <v>41747.708333333336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8314</v>
      </c>
      <c r="R2315" t="s">
        <v>8333</v>
      </c>
      <c r="S2315" s="11">
        <f t="shared" si="146"/>
        <v>41002.708634259259</v>
      </c>
      <c r="T2315" s="11">
        <f t="shared" si="147"/>
        <v>41032.708634259259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8314</v>
      </c>
      <c r="R2316" t="s">
        <v>8333</v>
      </c>
      <c r="S2316" s="11">
        <f t="shared" si="146"/>
        <v>41037.301585648151</v>
      </c>
      <c r="T2316" s="11">
        <f t="shared" si="147"/>
        <v>41067.301585648151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8314</v>
      </c>
      <c r="R2317" t="s">
        <v>8333</v>
      </c>
      <c r="S2317" s="11">
        <f t="shared" si="146"/>
        <v>41004.47619212963</v>
      </c>
      <c r="T2317" s="11">
        <f t="shared" si="147"/>
        <v>41034.47619212963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8314</v>
      </c>
      <c r="R2318" t="s">
        <v>8333</v>
      </c>
      <c r="S2318" s="11">
        <f t="shared" si="146"/>
        <v>40079.475115740745</v>
      </c>
      <c r="T2318" s="11">
        <f t="shared" si="147"/>
        <v>40156.51666666667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8314</v>
      </c>
      <c r="R2319" t="s">
        <v>8333</v>
      </c>
      <c r="S2319" s="11">
        <f t="shared" si="146"/>
        <v>40192.292233796295</v>
      </c>
      <c r="T2319" s="11">
        <f t="shared" si="147"/>
        <v>40223.958333333336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8314</v>
      </c>
      <c r="R2320" t="s">
        <v>8333</v>
      </c>
      <c r="S2320" s="11">
        <f t="shared" si="146"/>
        <v>40050.393680555557</v>
      </c>
      <c r="T2320" s="11">
        <f t="shared" si="147"/>
        <v>40081.915972222225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8314</v>
      </c>
      <c r="R2321" t="s">
        <v>8333</v>
      </c>
      <c r="S2321" s="11">
        <f t="shared" si="146"/>
        <v>41592.832002314812</v>
      </c>
      <c r="T2321" s="11">
        <f t="shared" si="147"/>
        <v>41622.832002314812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8314</v>
      </c>
      <c r="R2322" t="s">
        <v>8333</v>
      </c>
      <c r="S2322" s="11">
        <f t="shared" si="146"/>
        <v>41696.567129629628</v>
      </c>
      <c r="T2322" s="11">
        <f t="shared" si="147"/>
        <v>41731.525462962964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8317</v>
      </c>
      <c r="R2323" t="s">
        <v>8352</v>
      </c>
      <c r="S2323" s="11">
        <f t="shared" si="146"/>
        <v>42799.010428240741</v>
      </c>
      <c r="T2323" s="11">
        <f t="shared" si="147"/>
        <v>42828.96876157407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8317</v>
      </c>
      <c r="R2324" t="s">
        <v>8352</v>
      </c>
      <c r="S2324" s="11">
        <f t="shared" si="146"/>
        <v>42804.645474537043</v>
      </c>
      <c r="T2324" s="11">
        <f t="shared" si="147"/>
        <v>42834.603807870371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8317</v>
      </c>
      <c r="R2325" t="s">
        <v>8352</v>
      </c>
      <c r="S2325" s="11">
        <f t="shared" si="146"/>
        <v>42807.505173611105</v>
      </c>
      <c r="T2325" s="11">
        <f t="shared" si="147"/>
        <v>42814.505173611105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8317</v>
      </c>
      <c r="R2326" t="s">
        <v>8352</v>
      </c>
      <c r="S2326" s="11">
        <f t="shared" si="146"/>
        <v>42790.635243055556</v>
      </c>
      <c r="T2326" s="11">
        <f t="shared" si="147"/>
        <v>42820.593576388885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8317</v>
      </c>
      <c r="R2327" t="s">
        <v>8352</v>
      </c>
      <c r="S2327" s="11">
        <f t="shared" si="146"/>
        <v>42793.772349537037</v>
      </c>
      <c r="T2327" s="11">
        <f t="shared" si="147"/>
        <v>42823.730682870373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8317</v>
      </c>
      <c r="R2328" t="s">
        <v>8352</v>
      </c>
      <c r="S2328" s="11">
        <f t="shared" si="146"/>
        <v>42803.784120370372</v>
      </c>
      <c r="T2328" s="11">
        <f t="shared" si="147"/>
        <v>42855.458333333328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8317</v>
      </c>
      <c r="R2329" t="s">
        <v>8352</v>
      </c>
      <c r="S2329" s="11">
        <f t="shared" si="146"/>
        <v>41842.667129629634</v>
      </c>
      <c r="T2329" s="11">
        <f t="shared" si="147"/>
        <v>41877.667129629634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8317</v>
      </c>
      <c r="R2330" t="s">
        <v>8352</v>
      </c>
      <c r="S2330" s="11">
        <f t="shared" si="146"/>
        <v>42139.531678240746</v>
      </c>
      <c r="T2330" s="11">
        <f t="shared" si="147"/>
        <v>42169.531678240746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8317</v>
      </c>
      <c r="R2331" t="s">
        <v>8352</v>
      </c>
      <c r="S2331" s="11">
        <f t="shared" si="146"/>
        <v>41807.374374999999</v>
      </c>
      <c r="T2331" s="11">
        <f t="shared" si="147"/>
        <v>41837.374374999999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8317</v>
      </c>
      <c r="R2332" t="s">
        <v>8352</v>
      </c>
      <c r="S2332" s="11">
        <f t="shared" si="146"/>
        <v>42332.64980324074</v>
      </c>
      <c r="T2332" s="11">
        <f t="shared" si="147"/>
        <v>42362.75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8317</v>
      </c>
      <c r="R2333" t="s">
        <v>8352</v>
      </c>
      <c r="S2333" s="11">
        <f t="shared" si="146"/>
        <v>41838.755671296298</v>
      </c>
      <c r="T2333" s="11">
        <f t="shared" si="147"/>
        <v>41868.755671296298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8317</v>
      </c>
      <c r="R2334" t="s">
        <v>8352</v>
      </c>
      <c r="S2334" s="11">
        <f t="shared" si="146"/>
        <v>42011.378136574072</v>
      </c>
      <c r="T2334" s="11">
        <f t="shared" si="147"/>
        <v>42041.378136574072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8317</v>
      </c>
      <c r="R2335" t="s">
        <v>8352</v>
      </c>
      <c r="S2335" s="11">
        <f t="shared" si="146"/>
        <v>41767.400347222225</v>
      </c>
      <c r="T2335" s="11">
        <f t="shared" si="147"/>
        <v>41788.493055555555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8317</v>
      </c>
      <c r="R2336" t="s">
        <v>8352</v>
      </c>
      <c r="S2336" s="11">
        <f t="shared" si="146"/>
        <v>41918.420115740737</v>
      </c>
      <c r="T2336" s="11">
        <f t="shared" si="147"/>
        <v>41948.481944444444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8317</v>
      </c>
      <c r="R2337" t="s">
        <v>8352</v>
      </c>
      <c r="S2337" s="11">
        <f t="shared" si="146"/>
        <v>41771.322256944448</v>
      </c>
      <c r="T2337" s="11">
        <f t="shared" si="147"/>
        <v>41801.322256944448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8317</v>
      </c>
      <c r="R2338" t="s">
        <v>8352</v>
      </c>
      <c r="S2338" s="11">
        <f t="shared" si="146"/>
        <v>41666.674710648149</v>
      </c>
      <c r="T2338" s="11">
        <f t="shared" si="147"/>
        <v>41706.674710648149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8317</v>
      </c>
      <c r="R2339" t="s">
        <v>8352</v>
      </c>
      <c r="S2339" s="11">
        <f t="shared" si="146"/>
        <v>41786.390543981484</v>
      </c>
      <c r="T2339" s="11">
        <f t="shared" si="147"/>
        <v>41816.390543981484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8317</v>
      </c>
      <c r="R2340" t="s">
        <v>8352</v>
      </c>
      <c r="S2340" s="11">
        <f t="shared" si="146"/>
        <v>41789.646805555552</v>
      </c>
      <c r="T2340" s="11">
        <f t="shared" si="147"/>
        <v>41819.646805555552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8317</v>
      </c>
      <c r="R2341" t="s">
        <v>8352</v>
      </c>
      <c r="S2341" s="11">
        <f t="shared" si="146"/>
        <v>42692.54987268518</v>
      </c>
      <c r="T2341" s="11">
        <f t="shared" si="147"/>
        <v>42723.082638888889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8317</v>
      </c>
      <c r="R2342" t="s">
        <v>8352</v>
      </c>
      <c r="S2342" s="11">
        <f t="shared" si="146"/>
        <v>42643.392800925925</v>
      </c>
      <c r="T2342" s="11">
        <f t="shared" si="147"/>
        <v>42673.392800925925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8312</v>
      </c>
      <c r="R2343" t="s">
        <v>8326</v>
      </c>
      <c r="S2343" s="11">
        <f t="shared" si="146"/>
        <v>42167.563703703709</v>
      </c>
      <c r="T2343" s="11">
        <f t="shared" si="147"/>
        <v>42197.563703703709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8312</v>
      </c>
      <c r="R2344" t="s">
        <v>8326</v>
      </c>
      <c r="S2344" s="11">
        <f t="shared" si="146"/>
        <v>41897.452199074076</v>
      </c>
      <c r="T2344" s="11">
        <f t="shared" si="147"/>
        <v>41917.958333333336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8312</v>
      </c>
      <c r="R2345" t="s">
        <v>8326</v>
      </c>
      <c r="S2345" s="11">
        <f t="shared" si="146"/>
        <v>42327.575289351851</v>
      </c>
      <c r="T2345" s="11">
        <f t="shared" si="147"/>
        <v>42377.57430555555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8312</v>
      </c>
      <c r="R2346" t="s">
        <v>8326</v>
      </c>
      <c r="S2346" s="11">
        <f t="shared" si="146"/>
        <v>42515.477650462963</v>
      </c>
      <c r="T2346" s="11">
        <f t="shared" si="147"/>
        <v>42545.477650462963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8312</v>
      </c>
      <c r="R2347" t="s">
        <v>8326</v>
      </c>
      <c r="S2347" s="11">
        <f t="shared" si="146"/>
        <v>42059.751805555556</v>
      </c>
      <c r="T2347" s="11">
        <f t="shared" si="147"/>
        <v>42094.735416666663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8312</v>
      </c>
      <c r="R2348" t="s">
        <v>8326</v>
      </c>
      <c r="S2348" s="11">
        <f t="shared" si="146"/>
        <v>42615.54896990741</v>
      </c>
      <c r="T2348" s="11">
        <f t="shared" si="147"/>
        <v>42660.54896990741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8312</v>
      </c>
      <c r="R2349" t="s">
        <v>8326</v>
      </c>
      <c r="S2349" s="11">
        <f t="shared" si="146"/>
        <v>42577.357361111113</v>
      </c>
      <c r="T2349" s="11">
        <f t="shared" si="147"/>
        <v>42607.357361111113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8312</v>
      </c>
      <c r="R2350" t="s">
        <v>8326</v>
      </c>
      <c r="S2350" s="11">
        <f t="shared" si="146"/>
        <v>42360.682152777779</v>
      </c>
      <c r="T2350" s="11">
        <f t="shared" si="147"/>
        <v>42420.682152777779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8312</v>
      </c>
      <c r="R2351" t="s">
        <v>8326</v>
      </c>
      <c r="S2351" s="11">
        <f t="shared" si="146"/>
        <v>42198.525787037041</v>
      </c>
      <c r="T2351" s="11">
        <f t="shared" si="147"/>
        <v>42227.525787037041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8312</v>
      </c>
      <c r="R2352" t="s">
        <v>8326</v>
      </c>
      <c r="S2352" s="11">
        <f t="shared" si="146"/>
        <v>42708.592245370368</v>
      </c>
      <c r="T2352" s="11">
        <f t="shared" si="147"/>
        <v>42738.592245370368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8312</v>
      </c>
      <c r="R2353" t="s">
        <v>8326</v>
      </c>
      <c r="S2353" s="11">
        <f t="shared" si="146"/>
        <v>42093.851145833338</v>
      </c>
      <c r="T2353" s="11">
        <f t="shared" si="147"/>
        <v>42123.851145833338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8312</v>
      </c>
      <c r="R2354" t="s">
        <v>8326</v>
      </c>
      <c r="S2354" s="11">
        <f t="shared" si="146"/>
        <v>42101.383703703701</v>
      </c>
      <c r="T2354" s="11">
        <f t="shared" si="147"/>
        <v>42161.383703703701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8312</v>
      </c>
      <c r="R2355" t="s">
        <v>8326</v>
      </c>
      <c r="S2355" s="11">
        <f t="shared" si="146"/>
        <v>42103.426180555558</v>
      </c>
      <c r="T2355" s="11">
        <f t="shared" si="147"/>
        <v>42115.426180555558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8312</v>
      </c>
      <c r="R2356" t="s">
        <v>8326</v>
      </c>
      <c r="S2356" s="11">
        <f t="shared" si="146"/>
        <v>41954.472916666666</v>
      </c>
      <c r="T2356" s="11">
        <f t="shared" si="147"/>
        <v>42014.472916666666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8312</v>
      </c>
      <c r="R2357" t="s">
        <v>8326</v>
      </c>
      <c r="S2357" s="11">
        <f t="shared" si="146"/>
        <v>42096.668240740735</v>
      </c>
      <c r="T2357" s="11">
        <f t="shared" si="147"/>
        <v>42126.668240740735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8312</v>
      </c>
      <c r="R2358" t="s">
        <v>8326</v>
      </c>
      <c r="S2358" s="11">
        <f t="shared" si="146"/>
        <v>42130.53361111111</v>
      </c>
      <c r="T2358" s="11">
        <f t="shared" si="147"/>
        <v>42160.53361111111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8312</v>
      </c>
      <c r="R2359" t="s">
        <v>8326</v>
      </c>
      <c r="S2359" s="11">
        <f t="shared" si="146"/>
        <v>42264.370115740734</v>
      </c>
      <c r="T2359" s="11">
        <f t="shared" si="147"/>
        <v>42294.370115740734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8312</v>
      </c>
      <c r="R2360" t="s">
        <v>8326</v>
      </c>
      <c r="S2360" s="11">
        <f t="shared" si="146"/>
        <v>41978.680972222224</v>
      </c>
      <c r="T2360" s="11">
        <f t="shared" si="147"/>
        <v>42034.777083333334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8312</v>
      </c>
      <c r="R2361" t="s">
        <v>8326</v>
      </c>
      <c r="S2361" s="11">
        <f t="shared" si="146"/>
        <v>42159.399583333332</v>
      </c>
      <c r="T2361" s="11">
        <f t="shared" si="147"/>
        <v>42219.399583333332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8312</v>
      </c>
      <c r="R2362" t="s">
        <v>8326</v>
      </c>
      <c r="S2362" s="11">
        <f t="shared" si="146"/>
        <v>42377.45694444445</v>
      </c>
      <c r="T2362" s="11">
        <f t="shared" si="147"/>
        <v>42407.45694444445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8312</v>
      </c>
      <c r="R2363" t="s">
        <v>8326</v>
      </c>
      <c r="S2363" s="11">
        <f t="shared" si="146"/>
        <v>42466.608888888892</v>
      </c>
      <c r="T2363" s="11">
        <f t="shared" si="147"/>
        <v>42490.666666666672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8312</v>
      </c>
      <c r="R2364" t="s">
        <v>8326</v>
      </c>
      <c r="S2364" s="11">
        <f t="shared" si="146"/>
        <v>41954.438310185185</v>
      </c>
      <c r="T2364" s="11">
        <f t="shared" si="147"/>
        <v>41984.438310185185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8312</v>
      </c>
      <c r="R2365" t="s">
        <v>8326</v>
      </c>
      <c r="S2365" s="11">
        <f t="shared" si="146"/>
        <v>42321.761574074073</v>
      </c>
      <c r="T2365" s="11">
        <f t="shared" si="147"/>
        <v>42366.761574074073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8312</v>
      </c>
      <c r="R2366" t="s">
        <v>8326</v>
      </c>
      <c r="S2366" s="11">
        <f t="shared" si="146"/>
        <v>42248.684675925921</v>
      </c>
      <c r="T2366" s="11">
        <f t="shared" si="147"/>
        <v>42303.684675925921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8312</v>
      </c>
      <c r="R2367" t="s">
        <v>8326</v>
      </c>
      <c r="S2367" s="11">
        <f t="shared" si="146"/>
        <v>42346.486400462964</v>
      </c>
      <c r="T2367" s="11">
        <f t="shared" si="147"/>
        <v>42386.708333333328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8312</v>
      </c>
      <c r="R2368" t="s">
        <v>8326</v>
      </c>
      <c r="S2368" s="11">
        <f t="shared" si="146"/>
        <v>42268.281631944439</v>
      </c>
      <c r="T2368" s="11">
        <f t="shared" si="147"/>
        <v>42298.281631944439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8312</v>
      </c>
      <c r="R2369" t="s">
        <v>8326</v>
      </c>
      <c r="S2369" s="11">
        <f t="shared" si="146"/>
        <v>42425.720092592594</v>
      </c>
      <c r="T2369" s="11">
        <f t="shared" si="147"/>
        <v>42485.678425925929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ref="P2370:P2433" si="149">E2370/L2370</f>
        <v>50</v>
      </c>
      <c r="Q2370" t="s">
        <v>8312</v>
      </c>
      <c r="R2370" t="s">
        <v>8326</v>
      </c>
      <c r="S2370" s="11">
        <f t="shared" ref="S2370:S2433" si="150">(((J2370/60)/60)/24)+DATE(1970,1,1)+(-6/24)</f>
        <v>42063.471817129626</v>
      </c>
      <c r="T2370" s="11">
        <f t="shared" ref="T2370:T2433" si="151">(((I2370/60)/60)/24)+DATE(1970,1,1)+(-6/24)</f>
        <v>42108.430150462969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e">
        <f t="shared" si="149"/>
        <v>#DIV/0!</v>
      </c>
      <c r="Q2371" t="s">
        <v>8312</v>
      </c>
      <c r="R2371" t="s">
        <v>8326</v>
      </c>
      <c r="S2371" s="11">
        <f t="shared" si="150"/>
        <v>42380.562627314815</v>
      </c>
      <c r="T2371" s="11">
        <f t="shared" si="151"/>
        <v>42410.562627314815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8312</v>
      </c>
      <c r="R2372" t="s">
        <v>8326</v>
      </c>
      <c r="S2372" s="11">
        <f t="shared" si="150"/>
        <v>41960.93913194444</v>
      </c>
      <c r="T2372" s="11">
        <f t="shared" si="151"/>
        <v>41990.93913194444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8312</v>
      </c>
      <c r="R2373" t="s">
        <v>8326</v>
      </c>
      <c r="S2373" s="11">
        <f t="shared" si="150"/>
        <v>42150.527731481481</v>
      </c>
      <c r="T2373" s="11">
        <f t="shared" si="151"/>
        <v>42180.527731481481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8312</v>
      </c>
      <c r="R2374" t="s">
        <v>8326</v>
      </c>
      <c r="S2374" s="11">
        <f t="shared" si="150"/>
        <v>42087.819108796291</v>
      </c>
      <c r="T2374" s="11">
        <f t="shared" si="151"/>
        <v>42117.819108796291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8312</v>
      </c>
      <c r="R2375" t="s">
        <v>8326</v>
      </c>
      <c r="S2375" s="11">
        <f t="shared" si="150"/>
        <v>42215.412314814821</v>
      </c>
      <c r="T2375" s="11">
        <f t="shared" si="151"/>
        <v>42245.412314814821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8312</v>
      </c>
      <c r="R2376" t="s">
        <v>8326</v>
      </c>
      <c r="S2376" s="11">
        <f t="shared" si="150"/>
        <v>42017.593287037031</v>
      </c>
      <c r="T2376" s="11">
        <f t="shared" si="151"/>
        <v>42047.593287037031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8312</v>
      </c>
      <c r="R2377" t="s">
        <v>8326</v>
      </c>
      <c r="S2377" s="11">
        <f t="shared" si="150"/>
        <v>42592.586076388892</v>
      </c>
      <c r="T2377" s="11">
        <f t="shared" si="151"/>
        <v>42622.586076388892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8312</v>
      </c>
      <c r="R2378" t="s">
        <v>8326</v>
      </c>
      <c r="S2378" s="11">
        <f t="shared" si="150"/>
        <v>42318.675532407404</v>
      </c>
      <c r="T2378" s="11">
        <f t="shared" si="151"/>
        <v>42348.675532407404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8312</v>
      </c>
      <c r="R2379" t="s">
        <v>8326</v>
      </c>
      <c r="S2379" s="11">
        <f t="shared" si="150"/>
        <v>42669.620173611111</v>
      </c>
      <c r="T2379" s="11">
        <f t="shared" si="151"/>
        <v>42699.661840277782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8312</v>
      </c>
      <c r="R2380" t="s">
        <v>8326</v>
      </c>
      <c r="S2380" s="11">
        <f t="shared" si="150"/>
        <v>42212.763078703705</v>
      </c>
      <c r="T2380" s="11">
        <f t="shared" si="151"/>
        <v>42241.763078703705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8312</v>
      </c>
      <c r="R2381" t="s">
        <v>8326</v>
      </c>
      <c r="S2381" s="11">
        <f t="shared" si="150"/>
        <v>42236.766388888893</v>
      </c>
      <c r="T2381" s="11">
        <f t="shared" si="151"/>
        <v>42281.766388888893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8312</v>
      </c>
      <c r="R2382" t="s">
        <v>8326</v>
      </c>
      <c r="S2382" s="11">
        <f t="shared" si="150"/>
        <v>42248.543310185181</v>
      </c>
      <c r="T2382" s="11">
        <f t="shared" si="151"/>
        <v>42278.543310185181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8312</v>
      </c>
      <c r="R2383" t="s">
        <v>8326</v>
      </c>
      <c r="S2383" s="11">
        <f t="shared" si="150"/>
        <v>42074.685740740737</v>
      </c>
      <c r="T2383" s="11">
        <f t="shared" si="151"/>
        <v>42104.685740740737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8312</v>
      </c>
      <c r="R2384" t="s">
        <v>8326</v>
      </c>
      <c r="S2384" s="11">
        <f t="shared" si="150"/>
        <v>42194.937534722223</v>
      </c>
      <c r="T2384" s="11">
        <f t="shared" si="151"/>
        <v>42219.937534722223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8312</v>
      </c>
      <c r="R2385" t="s">
        <v>8326</v>
      </c>
      <c r="S2385" s="11">
        <f t="shared" si="150"/>
        <v>42026.806793981479</v>
      </c>
      <c r="T2385" s="11">
        <f t="shared" si="151"/>
        <v>42056.806793981479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8312</v>
      </c>
      <c r="R2386" t="s">
        <v>8326</v>
      </c>
      <c r="S2386" s="11">
        <f t="shared" si="150"/>
        <v>41926.817627314813</v>
      </c>
      <c r="T2386" s="11">
        <f t="shared" si="151"/>
        <v>41956.859293981484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8312</v>
      </c>
      <c r="R2387" t="s">
        <v>8326</v>
      </c>
      <c r="S2387" s="11">
        <f t="shared" si="150"/>
        <v>42191.45175925926</v>
      </c>
      <c r="T2387" s="11">
        <f t="shared" si="151"/>
        <v>42221.45175925926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8312</v>
      </c>
      <c r="R2388" t="s">
        <v>8326</v>
      </c>
      <c r="S2388" s="11">
        <f t="shared" si="150"/>
        <v>41954.588240740741</v>
      </c>
      <c r="T2388" s="11">
        <f t="shared" si="151"/>
        <v>42014.588240740741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8312</v>
      </c>
      <c r="R2389" t="s">
        <v>8326</v>
      </c>
      <c r="S2389" s="11">
        <f t="shared" si="150"/>
        <v>42528.376620370371</v>
      </c>
      <c r="T2389" s="11">
        <f t="shared" si="151"/>
        <v>42573.376620370371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8312</v>
      </c>
      <c r="R2390" t="s">
        <v>8326</v>
      </c>
      <c r="S2390" s="11">
        <f t="shared" si="150"/>
        <v>41989.603692129633</v>
      </c>
      <c r="T2390" s="11">
        <f t="shared" si="151"/>
        <v>42019.561805555553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8312</v>
      </c>
      <c r="R2391" t="s">
        <v>8326</v>
      </c>
      <c r="S2391" s="11">
        <f t="shared" si="150"/>
        <v>42179.403379629628</v>
      </c>
      <c r="T2391" s="11">
        <f t="shared" si="151"/>
        <v>42210.665972222225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8312</v>
      </c>
      <c r="R2392" t="s">
        <v>8326</v>
      </c>
      <c r="S2392" s="11">
        <f t="shared" si="150"/>
        <v>41968.012314814812</v>
      </c>
      <c r="T2392" s="11">
        <f t="shared" si="151"/>
        <v>42008.012314814812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8312</v>
      </c>
      <c r="R2393" t="s">
        <v>8326</v>
      </c>
      <c r="S2393" s="11">
        <f t="shared" si="150"/>
        <v>42064.544490740736</v>
      </c>
      <c r="T2393" s="11">
        <f t="shared" si="151"/>
        <v>42094.502824074079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8312</v>
      </c>
      <c r="R2394" t="s">
        <v>8326</v>
      </c>
      <c r="S2394" s="11">
        <f t="shared" si="150"/>
        <v>42275.870636574073</v>
      </c>
      <c r="T2394" s="11">
        <f t="shared" si="151"/>
        <v>42305.870636574073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8312</v>
      </c>
      <c r="R2395" t="s">
        <v>8326</v>
      </c>
      <c r="S2395" s="11">
        <f t="shared" si="150"/>
        <v>42194.398344907408</v>
      </c>
      <c r="T2395" s="11">
        <f t="shared" si="151"/>
        <v>42224.398344907408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8312</v>
      </c>
      <c r="R2396" t="s">
        <v>8326</v>
      </c>
      <c r="S2396" s="11">
        <f t="shared" si="150"/>
        <v>42031.112187499995</v>
      </c>
      <c r="T2396" s="11">
        <f t="shared" si="151"/>
        <v>42061.112187499995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8312</v>
      </c>
      <c r="R2397" t="s">
        <v>8326</v>
      </c>
      <c r="S2397" s="11">
        <f t="shared" si="150"/>
        <v>42716.871377314819</v>
      </c>
      <c r="T2397" s="11">
        <f t="shared" si="151"/>
        <v>42745.122916666667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8312</v>
      </c>
      <c r="R2398" t="s">
        <v>8326</v>
      </c>
      <c r="S2398" s="11">
        <f t="shared" si="150"/>
        <v>42262.599050925928</v>
      </c>
      <c r="T2398" s="11">
        <f t="shared" si="151"/>
        <v>42292.599050925928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8312</v>
      </c>
      <c r="R2399" t="s">
        <v>8326</v>
      </c>
      <c r="S2399" s="11">
        <f t="shared" si="150"/>
        <v>41976.63490740741</v>
      </c>
      <c r="T2399" s="11">
        <f t="shared" si="151"/>
        <v>42006.63490740741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8312</v>
      </c>
      <c r="R2400" t="s">
        <v>8326</v>
      </c>
      <c r="S2400" s="11">
        <f t="shared" si="150"/>
        <v>42157.666481481487</v>
      </c>
      <c r="T2400" s="11">
        <f t="shared" si="151"/>
        <v>42187.666481481487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8312</v>
      </c>
      <c r="R2401" t="s">
        <v>8326</v>
      </c>
      <c r="S2401" s="11">
        <f t="shared" si="150"/>
        <v>41956.603078703702</v>
      </c>
      <c r="T2401" s="11">
        <f t="shared" si="151"/>
        <v>41991.603078703702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8312</v>
      </c>
      <c r="R2402" t="s">
        <v>8326</v>
      </c>
      <c r="S2402" s="11">
        <f t="shared" si="150"/>
        <v>42444.018101851849</v>
      </c>
      <c r="T2402" s="11">
        <f t="shared" si="151"/>
        <v>42474.018101851849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8317</v>
      </c>
      <c r="R2403" t="s">
        <v>8338</v>
      </c>
      <c r="S2403" s="11">
        <f t="shared" si="150"/>
        <v>42374.572870370372</v>
      </c>
      <c r="T2403" s="11">
        <f t="shared" si="151"/>
        <v>42434.572870370372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8317</v>
      </c>
      <c r="R2404" t="s">
        <v>8338</v>
      </c>
      <c r="S2404" s="11">
        <f t="shared" si="150"/>
        <v>42107.429756944446</v>
      </c>
      <c r="T2404" s="11">
        <f t="shared" si="151"/>
        <v>42137.429756944446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8317</v>
      </c>
      <c r="R2405" t="s">
        <v>8338</v>
      </c>
      <c r="S2405" s="11">
        <f t="shared" si="150"/>
        <v>42399.632615740738</v>
      </c>
      <c r="T2405" s="11">
        <f t="shared" si="151"/>
        <v>42459.590949074074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8317</v>
      </c>
      <c r="R2406" t="s">
        <v>8338</v>
      </c>
      <c r="S2406" s="11">
        <f t="shared" si="150"/>
        <v>42341.78943287037</v>
      </c>
      <c r="T2406" s="11">
        <f t="shared" si="151"/>
        <v>42371.78943287037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8317</v>
      </c>
      <c r="R2407" t="s">
        <v>8338</v>
      </c>
      <c r="S2407" s="11">
        <f t="shared" si="150"/>
        <v>42595.335358796292</v>
      </c>
      <c r="T2407" s="11">
        <f t="shared" si="151"/>
        <v>42616.335358796292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8317</v>
      </c>
      <c r="R2408" t="s">
        <v>8338</v>
      </c>
      <c r="S2408" s="11">
        <f t="shared" si="150"/>
        <v>41982.860995370371</v>
      </c>
      <c r="T2408" s="11">
        <f t="shared" si="151"/>
        <v>42022.860995370371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8317</v>
      </c>
      <c r="R2409" t="s">
        <v>8338</v>
      </c>
      <c r="S2409" s="11">
        <f t="shared" si="150"/>
        <v>42082.325555555552</v>
      </c>
      <c r="T2409" s="11">
        <f t="shared" si="151"/>
        <v>42105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8317</v>
      </c>
      <c r="R2410" t="s">
        <v>8338</v>
      </c>
      <c r="S2410" s="11">
        <f t="shared" si="150"/>
        <v>41918.890706018516</v>
      </c>
      <c r="T2410" s="11">
        <f t="shared" si="151"/>
        <v>41948.932372685187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8317</v>
      </c>
      <c r="R2411" t="s">
        <v>8338</v>
      </c>
      <c r="S2411" s="11">
        <f t="shared" si="150"/>
        <v>42204.625868055555</v>
      </c>
      <c r="T2411" s="11">
        <f t="shared" si="151"/>
        <v>42234.625868055555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8317</v>
      </c>
      <c r="R2412" t="s">
        <v>8338</v>
      </c>
      <c r="S2412" s="11">
        <f t="shared" si="150"/>
        <v>42224.158275462964</v>
      </c>
      <c r="T2412" s="11">
        <f t="shared" si="151"/>
        <v>42254.158275462964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8317</v>
      </c>
      <c r="R2413" t="s">
        <v>8338</v>
      </c>
      <c r="S2413" s="11">
        <f t="shared" si="150"/>
        <v>42211.482430555552</v>
      </c>
      <c r="T2413" s="11">
        <f t="shared" si="151"/>
        <v>42241.482430555552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8317</v>
      </c>
      <c r="R2414" t="s">
        <v>8338</v>
      </c>
      <c r="S2414" s="11">
        <f t="shared" si="150"/>
        <v>42655.486956018518</v>
      </c>
      <c r="T2414" s="11">
        <f t="shared" si="151"/>
        <v>42700.528622685189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8317</v>
      </c>
      <c r="R2415" t="s">
        <v>8338</v>
      </c>
      <c r="S2415" s="11">
        <f t="shared" si="150"/>
        <v>41759.85974537037</v>
      </c>
      <c r="T2415" s="11">
        <f t="shared" si="151"/>
        <v>41790.729166666664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8317</v>
      </c>
      <c r="R2416" t="s">
        <v>8338</v>
      </c>
      <c r="S2416" s="11">
        <f t="shared" si="150"/>
        <v>42198.445138888885</v>
      </c>
      <c r="T2416" s="11">
        <f t="shared" si="151"/>
        <v>42237.915972222225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8317</v>
      </c>
      <c r="R2417" t="s">
        <v>8338</v>
      </c>
      <c r="S2417" s="11">
        <f t="shared" si="150"/>
        <v>42536.612800925926</v>
      </c>
      <c r="T2417" s="11">
        <f t="shared" si="151"/>
        <v>42566.612800925926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8317</v>
      </c>
      <c r="R2418" t="s">
        <v>8338</v>
      </c>
      <c r="S2418" s="11">
        <f t="shared" si="150"/>
        <v>42019.487766203703</v>
      </c>
      <c r="T2418" s="11">
        <f t="shared" si="151"/>
        <v>42077.375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8317</v>
      </c>
      <c r="R2419" t="s">
        <v>8338</v>
      </c>
      <c r="S2419" s="11">
        <f t="shared" si="150"/>
        <v>41831.634108796294</v>
      </c>
      <c r="T2419" s="11">
        <f t="shared" si="151"/>
        <v>41861.634108796294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8317</v>
      </c>
      <c r="R2420" t="s">
        <v>8338</v>
      </c>
      <c r="S2420" s="11">
        <f t="shared" si="150"/>
        <v>42027.606990740736</v>
      </c>
      <c r="T2420" s="11">
        <f t="shared" si="151"/>
        <v>42087.565324074079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8317</v>
      </c>
      <c r="R2421" t="s">
        <v>8338</v>
      </c>
      <c r="S2421" s="11">
        <f t="shared" si="150"/>
        <v>41993.488298611104</v>
      </c>
      <c r="T2421" s="11">
        <f t="shared" si="151"/>
        <v>42053.488298611104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8317</v>
      </c>
      <c r="R2422" t="s">
        <v>8338</v>
      </c>
      <c r="S2422" s="11">
        <f t="shared" si="150"/>
        <v>41892.778877314813</v>
      </c>
      <c r="T2422" s="11">
        <f t="shared" si="151"/>
        <v>41952.820543981477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8317</v>
      </c>
      <c r="R2423" t="s">
        <v>8338</v>
      </c>
      <c r="S2423" s="11">
        <f t="shared" si="150"/>
        <v>42026.437453703707</v>
      </c>
      <c r="T2423" s="11">
        <f t="shared" si="151"/>
        <v>42056.437453703707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8317</v>
      </c>
      <c r="R2424" t="s">
        <v>8338</v>
      </c>
      <c r="S2424" s="11">
        <f t="shared" si="150"/>
        <v>42044.474953703699</v>
      </c>
      <c r="T2424" s="11">
        <f t="shared" si="151"/>
        <v>42074.433287037042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8317</v>
      </c>
      <c r="R2425" t="s">
        <v>8338</v>
      </c>
      <c r="S2425" s="11">
        <f t="shared" si="150"/>
        <v>41974.454745370371</v>
      </c>
      <c r="T2425" s="11">
        <f t="shared" si="151"/>
        <v>42004.454745370371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8317</v>
      </c>
      <c r="R2426" t="s">
        <v>8338</v>
      </c>
      <c r="S2426" s="11">
        <f t="shared" si="150"/>
        <v>41909.642453703702</v>
      </c>
      <c r="T2426" s="11">
        <f t="shared" si="151"/>
        <v>41939.642453703702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8317</v>
      </c>
      <c r="R2427" t="s">
        <v>8338</v>
      </c>
      <c r="S2427" s="11">
        <f t="shared" si="150"/>
        <v>42502.663761574076</v>
      </c>
      <c r="T2427" s="11">
        <f t="shared" si="151"/>
        <v>42517.669444444444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8317</v>
      </c>
      <c r="R2428" t="s">
        <v>8338</v>
      </c>
      <c r="S2428" s="11">
        <f t="shared" si="150"/>
        <v>42163.920046296291</v>
      </c>
      <c r="T2428" s="11">
        <f t="shared" si="151"/>
        <v>42223.920046296291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8317</v>
      </c>
      <c r="R2429" t="s">
        <v>8338</v>
      </c>
      <c r="S2429" s="11">
        <f t="shared" si="150"/>
        <v>42412.068668981476</v>
      </c>
      <c r="T2429" s="11">
        <f t="shared" si="151"/>
        <v>42452.027002314819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8317</v>
      </c>
      <c r="R2430" t="s">
        <v>8338</v>
      </c>
      <c r="S2430" s="11">
        <f t="shared" si="150"/>
        <v>42045.534155092595</v>
      </c>
      <c r="T2430" s="11">
        <f t="shared" si="151"/>
        <v>42075.492488425924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8317</v>
      </c>
      <c r="R2431" t="s">
        <v>8338</v>
      </c>
      <c r="S2431" s="11">
        <f t="shared" si="150"/>
        <v>42734.629236111112</v>
      </c>
      <c r="T2431" s="11">
        <f t="shared" si="151"/>
        <v>42771.447222222225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8317</v>
      </c>
      <c r="R2432" t="s">
        <v>8338</v>
      </c>
      <c r="S2432" s="11">
        <f t="shared" si="150"/>
        <v>42381.880833333329</v>
      </c>
      <c r="T2432" s="11">
        <f t="shared" si="151"/>
        <v>42411.880833333329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8317</v>
      </c>
      <c r="R2433" t="s">
        <v>8338</v>
      </c>
      <c r="S2433" s="11">
        <f t="shared" si="150"/>
        <v>42488.849687499998</v>
      </c>
      <c r="T2433" s="11">
        <f t="shared" si="151"/>
        <v>42548.849687499998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ref="P2434:P2497" si="153">E2434/L2434</f>
        <v>1</v>
      </c>
      <c r="Q2434" t="s">
        <v>8317</v>
      </c>
      <c r="R2434" t="s">
        <v>8338</v>
      </c>
      <c r="S2434" s="11">
        <f t="shared" ref="S2434:S2497" si="154">(((J2434/60)/60)/24)+DATE(1970,1,1)+(-6/24)</f>
        <v>42040.968715277777</v>
      </c>
      <c r="T2434" s="11">
        <f t="shared" ref="T2434:T2497" si="155">(((I2434/60)/60)/24)+DATE(1970,1,1)+(-6/24)</f>
        <v>42070.968715277777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e">
        <f t="shared" si="153"/>
        <v>#DIV/0!</v>
      </c>
      <c r="Q2435" t="s">
        <v>8317</v>
      </c>
      <c r="R2435" t="s">
        <v>8338</v>
      </c>
      <c r="S2435" s="11">
        <f t="shared" si="154"/>
        <v>42397.64980324074</v>
      </c>
      <c r="T2435" s="11">
        <f t="shared" si="155"/>
        <v>42427.64980324074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8317</v>
      </c>
      <c r="R2436" t="s">
        <v>8338</v>
      </c>
      <c r="S2436" s="11">
        <f t="shared" si="154"/>
        <v>42179.93604166666</v>
      </c>
      <c r="T2436" s="11">
        <f t="shared" si="155"/>
        <v>42219.93604166666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8317</v>
      </c>
      <c r="R2437" t="s">
        <v>8338</v>
      </c>
      <c r="S2437" s="11">
        <f t="shared" si="154"/>
        <v>42252.027615740735</v>
      </c>
      <c r="T2437" s="11">
        <f t="shared" si="155"/>
        <v>42282.027615740735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8317</v>
      </c>
      <c r="R2438" t="s">
        <v>8338</v>
      </c>
      <c r="S2438" s="11">
        <f t="shared" si="154"/>
        <v>42338.365393518514</v>
      </c>
      <c r="T2438" s="11">
        <f t="shared" si="155"/>
        <v>42398.365393518514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8317</v>
      </c>
      <c r="R2439" t="s">
        <v>8338</v>
      </c>
      <c r="S2439" s="11">
        <f t="shared" si="154"/>
        <v>42031.715138888889</v>
      </c>
      <c r="T2439" s="11">
        <f t="shared" si="155"/>
        <v>42080.5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8317</v>
      </c>
      <c r="R2440" t="s">
        <v>8338</v>
      </c>
      <c r="S2440" s="11">
        <f t="shared" si="154"/>
        <v>42285.66506944444</v>
      </c>
      <c r="T2440" s="11">
        <f t="shared" si="155"/>
        <v>42345.706736111111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8317</v>
      </c>
      <c r="R2441" t="s">
        <v>8338</v>
      </c>
      <c r="S2441" s="11">
        <f t="shared" si="154"/>
        <v>42265.568622685183</v>
      </c>
      <c r="T2441" s="11">
        <f t="shared" si="155"/>
        <v>42295.568622685183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8317</v>
      </c>
      <c r="R2442" t="s">
        <v>8338</v>
      </c>
      <c r="S2442" s="11">
        <f t="shared" si="154"/>
        <v>42383.649456018517</v>
      </c>
      <c r="T2442" s="11">
        <f t="shared" si="155"/>
        <v>42413.649456018517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8317</v>
      </c>
      <c r="R2443" t="s">
        <v>8352</v>
      </c>
      <c r="S2443" s="11">
        <f t="shared" si="154"/>
        <v>42186.875625000001</v>
      </c>
      <c r="T2443" s="11">
        <f t="shared" si="155"/>
        <v>42207.957638888889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8317</v>
      </c>
      <c r="R2444" t="s">
        <v>8352</v>
      </c>
      <c r="S2444" s="11">
        <f t="shared" si="154"/>
        <v>42052.416990740734</v>
      </c>
      <c r="T2444" s="11">
        <f t="shared" si="155"/>
        <v>42082.375324074077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8317</v>
      </c>
      <c r="R2445" t="s">
        <v>8352</v>
      </c>
      <c r="S2445" s="11">
        <f t="shared" si="154"/>
        <v>41836.375254629631</v>
      </c>
      <c r="T2445" s="11">
        <f t="shared" si="155"/>
        <v>41866.375254629631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8317</v>
      </c>
      <c r="R2446" t="s">
        <v>8352</v>
      </c>
      <c r="S2446" s="11">
        <f t="shared" si="154"/>
        <v>42485.504525462966</v>
      </c>
      <c r="T2446" s="11">
        <f t="shared" si="155"/>
        <v>42515.504525462966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8317</v>
      </c>
      <c r="R2447" t="s">
        <v>8352</v>
      </c>
      <c r="S2447" s="11">
        <f t="shared" si="154"/>
        <v>42242.940057870372</v>
      </c>
      <c r="T2447" s="11">
        <f t="shared" si="155"/>
        <v>42272.940057870372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8317</v>
      </c>
      <c r="R2448" t="s">
        <v>8352</v>
      </c>
      <c r="S2448" s="11">
        <f t="shared" si="154"/>
        <v>42670.352673611109</v>
      </c>
      <c r="T2448" s="11">
        <f t="shared" si="155"/>
        <v>42700.39434027778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8317</v>
      </c>
      <c r="R2449" t="s">
        <v>8352</v>
      </c>
      <c r="S2449" s="11">
        <f t="shared" si="154"/>
        <v>42654.219826388886</v>
      </c>
      <c r="T2449" s="11">
        <f t="shared" si="155"/>
        <v>42685.916666666672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8317</v>
      </c>
      <c r="R2450" t="s">
        <v>8352</v>
      </c>
      <c r="S2450" s="11">
        <f t="shared" si="154"/>
        <v>42607.066122685181</v>
      </c>
      <c r="T2450" s="11">
        <f t="shared" si="155"/>
        <v>42612.983333333337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8317</v>
      </c>
      <c r="R2451" t="s">
        <v>8352</v>
      </c>
      <c r="S2451" s="11">
        <f t="shared" si="154"/>
        <v>41942.892534722225</v>
      </c>
      <c r="T2451" s="11">
        <f t="shared" si="155"/>
        <v>41972.934201388889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8317</v>
      </c>
      <c r="R2452" t="s">
        <v>8352</v>
      </c>
      <c r="S2452" s="11">
        <f t="shared" si="154"/>
        <v>41901.82240740741</v>
      </c>
      <c r="T2452" s="11">
        <f t="shared" si="155"/>
        <v>41939.882638888892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8317</v>
      </c>
      <c r="R2453" t="s">
        <v>8352</v>
      </c>
      <c r="S2453" s="11">
        <f t="shared" si="154"/>
        <v>42779.658449074079</v>
      </c>
      <c r="T2453" s="11">
        <f t="shared" si="155"/>
        <v>42799.658449074079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8317</v>
      </c>
      <c r="R2454" t="s">
        <v>8352</v>
      </c>
      <c r="S2454" s="11">
        <f t="shared" si="154"/>
        <v>42338.59375</v>
      </c>
      <c r="T2454" s="11">
        <f t="shared" si="155"/>
        <v>42367.708333333328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8317</v>
      </c>
      <c r="R2455" t="s">
        <v>8352</v>
      </c>
      <c r="S2455" s="11">
        <f t="shared" si="154"/>
        <v>42738.442233796297</v>
      </c>
      <c r="T2455" s="11">
        <f t="shared" si="155"/>
        <v>42768.442233796297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8317</v>
      </c>
      <c r="R2456" t="s">
        <v>8352</v>
      </c>
      <c r="S2456" s="11">
        <f t="shared" si="154"/>
        <v>42769.951481481476</v>
      </c>
      <c r="T2456" s="11">
        <f t="shared" si="155"/>
        <v>42804.951481481476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8317</v>
      </c>
      <c r="R2457" t="s">
        <v>8352</v>
      </c>
      <c r="S2457" s="11">
        <f t="shared" si="154"/>
        <v>42452.531828703708</v>
      </c>
      <c r="T2457" s="11">
        <f t="shared" si="155"/>
        <v>42480.531828703708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8317</v>
      </c>
      <c r="R2458" t="s">
        <v>8352</v>
      </c>
      <c r="S2458" s="11">
        <f t="shared" si="154"/>
        <v>42761.711099537039</v>
      </c>
      <c r="T2458" s="11">
        <f t="shared" si="155"/>
        <v>42791.711099537039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8317</v>
      </c>
      <c r="R2459" t="s">
        <v>8352</v>
      </c>
      <c r="S2459" s="11">
        <f t="shared" si="154"/>
        <v>42423.352500000001</v>
      </c>
      <c r="T2459" s="11">
        <f t="shared" si="155"/>
        <v>42453.310833333337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8317</v>
      </c>
      <c r="R2460" t="s">
        <v>8352</v>
      </c>
      <c r="S2460" s="11">
        <f t="shared" si="154"/>
        <v>42495.621736111112</v>
      </c>
      <c r="T2460" s="11">
        <f t="shared" si="155"/>
        <v>42530.541666666672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8317</v>
      </c>
      <c r="R2461" t="s">
        <v>8352</v>
      </c>
      <c r="S2461" s="11">
        <f t="shared" si="154"/>
        <v>42407.387557870374</v>
      </c>
      <c r="T2461" s="11">
        <f t="shared" si="155"/>
        <v>42452.345891203702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8317</v>
      </c>
      <c r="R2462" t="s">
        <v>8352</v>
      </c>
      <c r="S2462" s="11">
        <f t="shared" si="154"/>
        <v>42703.937118055561</v>
      </c>
      <c r="T2462" s="11">
        <f t="shared" si="155"/>
        <v>42737.928472222222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8314</v>
      </c>
      <c r="R2463" t="s">
        <v>8333</v>
      </c>
      <c r="S2463" s="11">
        <f t="shared" si="154"/>
        <v>40783.762696759259</v>
      </c>
      <c r="T2463" s="11">
        <f t="shared" si="155"/>
        <v>40816.875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8314</v>
      </c>
      <c r="R2464" t="s">
        <v>8333</v>
      </c>
      <c r="S2464" s="11">
        <f t="shared" si="154"/>
        <v>41088.936296296299</v>
      </c>
      <c r="T2464" s="11">
        <f t="shared" si="155"/>
        <v>41108.936296296299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8314</v>
      </c>
      <c r="R2465" t="s">
        <v>8333</v>
      </c>
      <c r="S2465" s="11">
        <f t="shared" si="154"/>
        <v>41340.861400462964</v>
      </c>
      <c r="T2465" s="11">
        <f t="shared" si="155"/>
        <v>41380.541666666664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8314</v>
      </c>
      <c r="R2466" t="s">
        <v>8333</v>
      </c>
      <c r="S2466" s="11">
        <f t="shared" si="154"/>
        <v>42248.65042824074</v>
      </c>
      <c r="T2466" s="11">
        <f t="shared" si="155"/>
        <v>42277.561805555553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8314</v>
      </c>
      <c r="R2467" t="s">
        <v>8333</v>
      </c>
      <c r="S2467" s="11">
        <f t="shared" si="154"/>
        <v>41145.469305555554</v>
      </c>
      <c r="T2467" s="11">
        <f t="shared" si="155"/>
        <v>41175.469305555554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8314</v>
      </c>
      <c r="R2468" t="s">
        <v>8333</v>
      </c>
      <c r="S2468" s="11">
        <f t="shared" si="154"/>
        <v>41372.852465277778</v>
      </c>
      <c r="T2468" s="11">
        <f t="shared" si="155"/>
        <v>41402.852465277778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8314</v>
      </c>
      <c r="R2469" t="s">
        <v>8333</v>
      </c>
      <c r="S2469" s="11">
        <f t="shared" si="154"/>
        <v>41025.624201388891</v>
      </c>
      <c r="T2469" s="11">
        <f t="shared" si="155"/>
        <v>41039.458333333336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8314</v>
      </c>
      <c r="R2470" t="s">
        <v>8333</v>
      </c>
      <c r="S2470" s="11">
        <f t="shared" si="154"/>
        <v>41173.904178240737</v>
      </c>
      <c r="T2470" s="11">
        <f t="shared" si="155"/>
        <v>41209.958333333336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8314</v>
      </c>
      <c r="R2471" t="s">
        <v>8333</v>
      </c>
      <c r="S2471" s="11">
        <f t="shared" si="154"/>
        <v>40557.179733796293</v>
      </c>
      <c r="T2471" s="11">
        <f t="shared" si="155"/>
        <v>40582.179733796293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8314</v>
      </c>
      <c r="R2472" t="s">
        <v>8333</v>
      </c>
      <c r="S2472" s="11">
        <f t="shared" si="154"/>
        <v>41022.82471064815</v>
      </c>
      <c r="T2472" s="11">
        <f t="shared" si="155"/>
        <v>41052.82471064815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8314</v>
      </c>
      <c r="R2473" t="s">
        <v>8333</v>
      </c>
      <c r="S2473" s="11">
        <f t="shared" si="154"/>
        <v>40893.742962962962</v>
      </c>
      <c r="T2473" s="11">
        <f t="shared" si="155"/>
        <v>40933.742962962962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8314</v>
      </c>
      <c r="R2474" t="s">
        <v>8333</v>
      </c>
      <c r="S2474" s="11">
        <f t="shared" si="154"/>
        <v>40353.86550925926</v>
      </c>
      <c r="T2474" s="11">
        <f t="shared" si="155"/>
        <v>40424.793749999997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8314</v>
      </c>
      <c r="R2475" t="s">
        <v>8333</v>
      </c>
      <c r="S2475" s="11">
        <f t="shared" si="154"/>
        <v>41193.498483796298</v>
      </c>
      <c r="T2475" s="11">
        <f t="shared" si="155"/>
        <v>41223.540150462963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8314</v>
      </c>
      <c r="R2476" t="s">
        <v>8333</v>
      </c>
      <c r="S2476" s="11">
        <f t="shared" si="154"/>
        <v>40416.761296296296</v>
      </c>
      <c r="T2476" s="11">
        <f t="shared" si="155"/>
        <v>40461.761296296296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8314</v>
      </c>
      <c r="R2477" t="s">
        <v>8333</v>
      </c>
      <c r="S2477" s="11">
        <f t="shared" si="154"/>
        <v>40310.037673611114</v>
      </c>
      <c r="T2477" s="11">
        <f t="shared" si="155"/>
        <v>40369.666666666664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8314</v>
      </c>
      <c r="R2478" t="s">
        <v>8333</v>
      </c>
      <c r="S2478" s="11">
        <f t="shared" si="154"/>
        <v>41913.078356481477</v>
      </c>
      <c r="T2478" s="11">
        <f t="shared" si="155"/>
        <v>41946.120023148149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8314</v>
      </c>
      <c r="R2479" t="s">
        <v>8333</v>
      </c>
      <c r="S2479" s="11">
        <f t="shared" si="154"/>
        <v>41088.441493055558</v>
      </c>
      <c r="T2479" s="11">
        <f t="shared" si="155"/>
        <v>41133.441493055558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8314</v>
      </c>
      <c r="R2480" t="s">
        <v>8333</v>
      </c>
      <c r="S2480" s="11">
        <f t="shared" si="154"/>
        <v>41257.700381944444</v>
      </c>
      <c r="T2480" s="11">
        <f t="shared" si="155"/>
        <v>41287.700381944444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8314</v>
      </c>
      <c r="R2481" t="s">
        <v>8333</v>
      </c>
      <c r="S2481" s="11">
        <f t="shared" si="154"/>
        <v>41107.476782407408</v>
      </c>
      <c r="T2481" s="11">
        <f t="shared" si="155"/>
        <v>41117.833333333336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8314</v>
      </c>
      <c r="R2482" t="s">
        <v>8333</v>
      </c>
      <c r="S2482" s="11">
        <f t="shared" si="154"/>
        <v>42227.686157407406</v>
      </c>
      <c r="T2482" s="11">
        <f t="shared" si="155"/>
        <v>42287.686157407406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8314</v>
      </c>
      <c r="R2483" t="s">
        <v>8333</v>
      </c>
      <c r="S2483" s="11">
        <f t="shared" si="154"/>
        <v>40999.395925925928</v>
      </c>
      <c r="T2483" s="11">
        <f t="shared" si="155"/>
        <v>41029.395925925928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8314</v>
      </c>
      <c r="R2484" t="s">
        <v>8333</v>
      </c>
      <c r="S2484" s="11">
        <f t="shared" si="154"/>
        <v>40711.532210648147</v>
      </c>
      <c r="T2484" s="11">
        <f t="shared" si="155"/>
        <v>40756.532210648147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8314</v>
      </c>
      <c r="R2485" t="s">
        <v>8333</v>
      </c>
      <c r="S2485" s="11">
        <f t="shared" si="154"/>
        <v>40970.500034722223</v>
      </c>
      <c r="T2485" s="11">
        <f t="shared" si="155"/>
        <v>41030.458368055559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8314</v>
      </c>
      <c r="R2486" t="s">
        <v>8333</v>
      </c>
      <c r="S2486" s="11">
        <f t="shared" si="154"/>
        <v>40771.666701388887</v>
      </c>
      <c r="T2486" s="11">
        <f t="shared" si="155"/>
        <v>40801.666701388887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8314</v>
      </c>
      <c r="R2487" t="s">
        <v>8333</v>
      </c>
      <c r="S2487" s="11">
        <f t="shared" si="154"/>
        <v>40793.748599537037</v>
      </c>
      <c r="T2487" s="11">
        <f t="shared" si="155"/>
        <v>40828.748599537037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8314</v>
      </c>
      <c r="R2488" t="s">
        <v>8333</v>
      </c>
      <c r="S2488" s="11">
        <f t="shared" si="154"/>
        <v>40991.458055555559</v>
      </c>
      <c r="T2488" s="11">
        <f t="shared" si="155"/>
        <v>41021.458055555559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8314</v>
      </c>
      <c r="R2489" t="s">
        <v>8333</v>
      </c>
      <c r="S2489" s="11">
        <f t="shared" si="154"/>
        <v>41025.833298611113</v>
      </c>
      <c r="T2489" s="11">
        <f t="shared" si="155"/>
        <v>41055.833298611113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8314</v>
      </c>
      <c r="R2490" t="s">
        <v>8333</v>
      </c>
      <c r="S2490" s="11">
        <f t="shared" si="154"/>
        <v>40833.383194444446</v>
      </c>
      <c r="T2490" s="11">
        <f t="shared" si="155"/>
        <v>40863.424861111111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8314</v>
      </c>
      <c r="R2491" t="s">
        <v>8333</v>
      </c>
      <c r="S2491" s="11">
        <f t="shared" si="154"/>
        <v>41373.440266203703</v>
      </c>
      <c r="T2491" s="11">
        <f t="shared" si="155"/>
        <v>41403.440266203703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8314</v>
      </c>
      <c r="R2492" t="s">
        <v>8333</v>
      </c>
      <c r="S2492" s="11">
        <f t="shared" si="154"/>
        <v>41022.977731481478</v>
      </c>
      <c r="T2492" s="11">
        <f t="shared" si="155"/>
        <v>41082.977731481478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8314</v>
      </c>
      <c r="R2493" t="s">
        <v>8333</v>
      </c>
      <c r="S2493" s="11">
        <f t="shared" si="154"/>
        <v>40542.589282407411</v>
      </c>
      <c r="T2493" s="11">
        <f t="shared" si="155"/>
        <v>40558.82708333333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8314</v>
      </c>
      <c r="R2494" t="s">
        <v>8333</v>
      </c>
      <c r="S2494" s="11">
        <f t="shared" si="154"/>
        <v>41024.735972222225</v>
      </c>
      <c r="T2494" s="11">
        <f t="shared" si="155"/>
        <v>41076.165972222225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8314</v>
      </c>
      <c r="R2495" t="s">
        <v>8333</v>
      </c>
      <c r="S2495" s="11">
        <f t="shared" si="154"/>
        <v>41347.918287037035</v>
      </c>
      <c r="T2495" s="11">
        <f t="shared" si="155"/>
        <v>41392.918287037035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8314</v>
      </c>
      <c r="R2496" t="s">
        <v>8333</v>
      </c>
      <c r="S2496" s="11">
        <f t="shared" si="154"/>
        <v>41022.395185185182</v>
      </c>
      <c r="T2496" s="11">
        <f t="shared" si="155"/>
        <v>41052.395185185182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8314</v>
      </c>
      <c r="R2497" t="s">
        <v>8333</v>
      </c>
      <c r="S2497" s="11">
        <f t="shared" si="154"/>
        <v>41036.696469907409</v>
      </c>
      <c r="T2497" s="11">
        <f t="shared" si="155"/>
        <v>41066.696469907409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ref="P2498:P2561" si="157">E2498/L2498</f>
        <v>600</v>
      </c>
      <c r="Q2498" t="s">
        <v>8314</v>
      </c>
      <c r="R2498" t="s">
        <v>8333</v>
      </c>
      <c r="S2498" s="11">
        <f t="shared" ref="S2498:S2561" si="158">(((J2498/60)/60)/24)+DATE(1970,1,1)+(-6/24)</f>
        <v>41327.746435185189</v>
      </c>
      <c r="T2498" s="11">
        <f t="shared" ref="T2498:T2561" si="159">(((I2498/60)/60)/24)+DATE(1970,1,1)+(-6/24)</f>
        <v>41362.704768518517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si="157"/>
        <v>80.551071428571419</v>
      </c>
      <c r="Q2499" t="s">
        <v>8314</v>
      </c>
      <c r="R2499" t="s">
        <v>8333</v>
      </c>
      <c r="S2499" s="11">
        <f t="shared" si="158"/>
        <v>40730.628912037035</v>
      </c>
      <c r="T2499" s="11">
        <f t="shared" si="159"/>
        <v>40760.628912037035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8314</v>
      </c>
      <c r="R2500" t="s">
        <v>8333</v>
      </c>
      <c r="S2500" s="11">
        <f t="shared" si="158"/>
        <v>42017.717442129629</v>
      </c>
      <c r="T2500" s="11">
        <f t="shared" si="159"/>
        <v>42031.717442129629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8314</v>
      </c>
      <c r="R2501" t="s">
        <v>8333</v>
      </c>
      <c r="S2501" s="11">
        <f t="shared" si="158"/>
        <v>41226.398576388885</v>
      </c>
      <c r="T2501" s="11">
        <f t="shared" si="159"/>
        <v>41274.5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8314</v>
      </c>
      <c r="R2502" t="s">
        <v>8333</v>
      </c>
      <c r="S2502" s="11">
        <f t="shared" si="158"/>
        <v>41053.522858796299</v>
      </c>
      <c r="T2502" s="11">
        <f t="shared" si="159"/>
        <v>41083.522858796299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8317</v>
      </c>
      <c r="R2503" t="s">
        <v>8353</v>
      </c>
      <c r="S2503" s="11">
        <f t="shared" si="158"/>
        <v>42244.526666666665</v>
      </c>
      <c r="T2503" s="11">
        <f t="shared" si="159"/>
        <v>42274.526666666665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8317</v>
      </c>
      <c r="R2504" t="s">
        <v>8353</v>
      </c>
      <c r="S2504" s="11">
        <f t="shared" si="158"/>
        <v>41858.575439814813</v>
      </c>
      <c r="T2504" s="11">
        <f t="shared" si="159"/>
        <v>41903.575439814813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8317</v>
      </c>
      <c r="R2505" t="s">
        <v>8353</v>
      </c>
      <c r="S2505" s="11">
        <f t="shared" si="158"/>
        <v>42498.649398148147</v>
      </c>
      <c r="T2505" s="11">
        <f t="shared" si="159"/>
        <v>42528.629166666666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8317</v>
      </c>
      <c r="R2506" t="s">
        <v>8353</v>
      </c>
      <c r="S2506" s="11">
        <f t="shared" si="158"/>
        <v>41927.765439814815</v>
      </c>
      <c r="T2506" s="11">
        <f t="shared" si="159"/>
        <v>41957.807106481487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8317</v>
      </c>
      <c r="R2507" t="s">
        <v>8353</v>
      </c>
      <c r="S2507" s="11">
        <f t="shared" si="158"/>
        <v>42046.80574074074</v>
      </c>
      <c r="T2507" s="11">
        <f t="shared" si="159"/>
        <v>42076.764074074075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8317</v>
      </c>
      <c r="R2508" t="s">
        <v>8353</v>
      </c>
      <c r="S2508" s="11">
        <f t="shared" si="158"/>
        <v>42258.047094907408</v>
      </c>
      <c r="T2508" s="11">
        <f t="shared" si="159"/>
        <v>42280.625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8317</v>
      </c>
      <c r="R2509" t="s">
        <v>8353</v>
      </c>
      <c r="S2509" s="11">
        <f t="shared" si="158"/>
        <v>42104.822962962964</v>
      </c>
      <c r="T2509" s="11">
        <f t="shared" si="159"/>
        <v>42134.822962962964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8317</v>
      </c>
      <c r="R2510" t="s">
        <v>8353</v>
      </c>
      <c r="S2510" s="11">
        <f t="shared" si="158"/>
        <v>41835.701782407406</v>
      </c>
      <c r="T2510" s="11">
        <f t="shared" si="159"/>
        <v>41865.701782407406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8317</v>
      </c>
      <c r="R2511" t="s">
        <v>8353</v>
      </c>
      <c r="S2511" s="11">
        <f t="shared" si="158"/>
        <v>42058.559594907405</v>
      </c>
      <c r="T2511" s="11">
        <f t="shared" si="159"/>
        <v>42114.517928240741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8317</v>
      </c>
      <c r="R2512" t="s">
        <v>8353</v>
      </c>
      <c r="S2512" s="11">
        <f t="shared" si="158"/>
        <v>42078.747361111105</v>
      </c>
      <c r="T2512" s="11">
        <f t="shared" si="159"/>
        <v>42138.747361111105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8317</v>
      </c>
      <c r="R2513" t="s">
        <v>8353</v>
      </c>
      <c r="S2513" s="11">
        <f t="shared" si="158"/>
        <v>42371.196909722217</v>
      </c>
      <c r="T2513" s="11">
        <f t="shared" si="159"/>
        <v>42401.196909722217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8317</v>
      </c>
      <c r="R2514" t="s">
        <v>8353</v>
      </c>
      <c r="S2514" s="11">
        <f t="shared" si="158"/>
        <v>41971.626863425925</v>
      </c>
      <c r="T2514" s="11">
        <f t="shared" si="159"/>
        <v>41986.626863425925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8317</v>
      </c>
      <c r="R2515" t="s">
        <v>8353</v>
      </c>
      <c r="S2515" s="11">
        <f t="shared" si="158"/>
        <v>42731.75681712963</v>
      </c>
      <c r="T2515" s="11">
        <f t="shared" si="159"/>
        <v>42791.75681712963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8317</v>
      </c>
      <c r="R2516" t="s">
        <v>8353</v>
      </c>
      <c r="S2516" s="11">
        <f t="shared" si="158"/>
        <v>41854.139780092592</v>
      </c>
      <c r="T2516" s="11">
        <f t="shared" si="159"/>
        <v>41871.139780092592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8317</v>
      </c>
      <c r="R2517" t="s">
        <v>8353</v>
      </c>
      <c r="S2517" s="11">
        <f t="shared" si="158"/>
        <v>42027.589733796296</v>
      </c>
      <c r="T2517" s="11">
        <f t="shared" si="159"/>
        <v>42057.589733796296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8317</v>
      </c>
      <c r="R2518" t="s">
        <v>8353</v>
      </c>
      <c r="S2518" s="11">
        <f t="shared" si="158"/>
        <v>41942.403379629628</v>
      </c>
      <c r="T2518" s="11">
        <f t="shared" si="159"/>
        <v>41972.4450462963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8317</v>
      </c>
      <c r="R2519" t="s">
        <v>8353</v>
      </c>
      <c r="S2519" s="11">
        <f t="shared" si="158"/>
        <v>42052.552430555559</v>
      </c>
      <c r="T2519" s="11">
        <f t="shared" si="159"/>
        <v>42082.510763888888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8317</v>
      </c>
      <c r="R2520" t="s">
        <v>8353</v>
      </c>
      <c r="S2520" s="11">
        <f t="shared" si="158"/>
        <v>41926.430879629632</v>
      </c>
      <c r="T2520" s="11">
        <f t="shared" si="159"/>
        <v>41956.472546296296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8317</v>
      </c>
      <c r="R2521" t="s">
        <v>8353</v>
      </c>
      <c r="S2521" s="11">
        <f t="shared" si="158"/>
        <v>41808.905138888891</v>
      </c>
      <c r="T2521" s="11">
        <f t="shared" si="159"/>
        <v>41838.905138888891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8317</v>
      </c>
      <c r="R2522" t="s">
        <v>8353</v>
      </c>
      <c r="S2522" s="11">
        <f t="shared" si="158"/>
        <v>42612.350520833337</v>
      </c>
      <c r="T2522" s="11">
        <f t="shared" si="159"/>
        <v>42658.556249999994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8314</v>
      </c>
      <c r="R2523" t="s">
        <v>8354</v>
      </c>
      <c r="S2523" s="11">
        <f t="shared" si="158"/>
        <v>42269.717835648145</v>
      </c>
      <c r="T2523" s="11">
        <f t="shared" si="159"/>
        <v>42290.717835648145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8314</v>
      </c>
      <c r="R2524" t="s">
        <v>8354</v>
      </c>
      <c r="S2524" s="11">
        <f t="shared" si="158"/>
        <v>42460.323611111111</v>
      </c>
      <c r="T2524" s="11">
        <f t="shared" si="159"/>
        <v>42482.369444444441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8314</v>
      </c>
      <c r="R2525" t="s">
        <v>8354</v>
      </c>
      <c r="S2525" s="11">
        <f t="shared" si="158"/>
        <v>41930.725601851853</v>
      </c>
      <c r="T2525" s="11">
        <f t="shared" si="159"/>
        <v>41960.767268518524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8314</v>
      </c>
      <c r="R2526" t="s">
        <v>8354</v>
      </c>
      <c r="S2526" s="11">
        <f t="shared" si="158"/>
        <v>41961.557372685187</v>
      </c>
      <c r="T2526" s="11">
        <f t="shared" si="159"/>
        <v>41993.9375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8314</v>
      </c>
      <c r="R2527" t="s">
        <v>8354</v>
      </c>
      <c r="S2527" s="11">
        <f t="shared" si="158"/>
        <v>41058.594571759262</v>
      </c>
      <c r="T2527" s="11">
        <f t="shared" si="159"/>
        <v>41088.594571759262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8314</v>
      </c>
      <c r="R2528" t="s">
        <v>8354</v>
      </c>
      <c r="S2528" s="11">
        <f t="shared" si="158"/>
        <v>41952.841134259259</v>
      </c>
      <c r="T2528" s="11">
        <f t="shared" si="159"/>
        <v>41980.957638888889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8314</v>
      </c>
      <c r="R2529" t="s">
        <v>8354</v>
      </c>
      <c r="S2529" s="11">
        <f t="shared" si="158"/>
        <v>41546.50105324074</v>
      </c>
      <c r="T2529" s="11">
        <f t="shared" si="159"/>
        <v>41564.915972222225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8314</v>
      </c>
      <c r="R2530" t="s">
        <v>8354</v>
      </c>
      <c r="S2530" s="11">
        <f t="shared" si="158"/>
        <v>42217.584525462968</v>
      </c>
      <c r="T2530" s="11">
        <f t="shared" si="159"/>
        <v>42236.208333333328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8314</v>
      </c>
      <c r="R2531" t="s">
        <v>8354</v>
      </c>
      <c r="S2531" s="11">
        <f t="shared" si="158"/>
        <v>40947.830729166664</v>
      </c>
      <c r="T2531" s="11">
        <f t="shared" si="159"/>
        <v>40992.7890625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8314</v>
      </c>
      <c r="R2532" t="s">
        <v>8354</v>
      </c>
      <c r="S2532" s="11">
        <f t="shared" si="158"/>
        <v>42081.614641203705</v>
      </c>
      <c r="T2532" s="11">
        <f t="shared" si="159"/>
        <v>42113.951388888891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8314</v>
      </c>
      <c r="R2533" t="s">
        <v>8354</v>
      </c>
      <c r="S2533" s="11">
        <f t="shared" si="158"/>
        <v>42208.430023148147</v>
      </c>
      <c r="T2533" s="11">
        <f t="shared" si="159"/>
        <v>42230.915972222225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8314</v>
      </c>
      <c r="R2534" t="s">
        <v>8354</v>
      </c>
      <c r="S2534" s="11">
        <f t="shared" si="158"/>
        <v>41107.599143518521</v>
      </c>
      <c r="T2534" s="11">
        <f t="shared" si="159"/>
        <v>41137.599143518521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8314</v>
      </c>
      <c r="R2535" t="s">
        <v>8354</v>
      </c>
      <c r="S2535" s="11">
        <f t="shared" si="158"/>
        <v>41304.501284722224</v>
      </c>
      <c r="T2535" s="11">
        <f t="shared" si="159"/>
        <v>41334.500787037039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8314</v>
      </c>
      <c r="R2536" t="s">
        <v>8354</v>
      </c>
      <c r="S2536" s="11">
        <f t="shared" si="158"/>
        <v>40127.450370370374</v>
      </c>
      <c r="T2536" s="11">
        <f t="shared" si="159"/>
        <v>40179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8314</v>
      </c>
      <c r="R2537" t="s">
        <v>8354</v>
      </c>
      <c r="S2537" s="11">
        <f t="shared" si="158"/>
        <v>41943.541030092594</v>
      </c>
      <c r="T2537" s="11">
        <f t="shared" si="159"/>
        <v>41974.582696759258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8314</v>
      </c>
      <c r="R2538" t="s">
        <v>8354</v>
      </c>
      <c r="S2538" s="11">
        <f t="shared" si="158"/>
        <v>41463.856087962966</v>
      </c>
      <c r="T2538" s="11">
        <f t="shared" si="159"/>
        <v>41484.856087962966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8314</v>
      </c>
      <c r="R2539" t="s">
        <v>8354</v>
      </c>
      <c r="S2539" s="11">
        <f t="shared" si="158"/>
        <v>40696.398784722223</v>
      </c>
      <c r="T2539" s="11">
        <f t="shared" si="159"/>
        <v>40756.398784722223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8314</v>
      </c>
      <c r="R2540" t="s">
        <v>8354</v>
      </c>
      <c r="S2540" s="11">
        <f t="shared" si="158"/>
        <v>41298.259965277779</v>
      </c>
      <c r="T2540" s="11">
        <f t="shared" si="159"/>
        <v>41328.957638888889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8314</v>
      </c>
      <c r="R2541" t="s">
        <v>8354</v>
      </c>
      <c r="S2541" s="11">
        <f t="shared" si="158"/>
        <v>41977.652222222227</v>
      </c>
      <c r="T2541" s="11">
        <f t="shared" si="159"/>
        <v>42037.652222222227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8314</v>
      </c>
      <c r="R2542" t="s">
        <v>8354</v>
      </c>
      <c r="S2542" s="11">
        <f t="shared" si="158"/>
        <v>40785.425011574072</v>
      </c>
      <c r="T2542" s="11">
        <f t="shared" si="159"/>
        <v>40845.425011574072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8314</v>
      </c>
      <c r="R2543" t="s">
        <v>8354</v>
      </c>
      <c r="S2543" s="11">
        <f t="shared" si="158"/>
        <v>41483.199282407404</v>
      </c>
      <c r="T2543" s="11">
        <f t="shared" si="159"/>
        <v>41543.199282407404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8314</v>
      </c>
      <c r="R2544" t="s">
        <v>8354</v>
      </c>
      <c r="S2544" s="11">
        <f t="shared" si="158"/>
        <v>41509.176585648151</v>
      </c>
      <c r="T2544" s="11">
        <f t="shared" si="159"/>
        <v>41547.915972222225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8314</v>
      </c>
      <c r="R2545" t="s">
        <v>8354</v>
      </c>
      <c r="S2545" s="11">
        <f t="shared" si="158"/>
        <v>40513.857615740737</v>
      </c>
      <c r="T2545" s="11">
        <f t="shared" si="159"/>
        <v>40544.875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8314</v>
      </c>
      <c r="R2546" t="s">
        <v>8354</v>
      </c>
      <c r="S2546" s="11">
        <f t="shared" si="158"/>
        <v>41068.270474537036</v>
      </c>
      <c r="T2546" s="11">
        <f t="shared" si="159"/>
        <v>41098.270474537036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8314</v>
      </c>
      <c r="R2547" t="s">
        <v>8354</v>
      </c>
      <c r="S2547" s="11">
        <f t="shared" si="158"/>
        <v>42026.88817129629</v>
      </c>
      <c r="T2547" s="11">
        <f t="shared" si="159"/>
        <v>42061.770833333328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8314</v>
      </c>
      <c r="R2548" t="s">
        <v>8354</v>
      </c>
      <c r="S2548" s="11">
        <f t="shared" si="158"/>
        <v>41524.608553240738</v>
      </c>
      <c r="T2548" s="11">
        <f t="shared" si="159"/>
        <v>41551.958333333336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8314</v>
      </c>
      <c r="R2549" t="s">
        <v>8354</v>
      </c>
      <c r="S2549" s="11">
        <f t="shared" si="158"/>
        <v>40973.523182870369</v>
      </c>
      <c r="T2549" s="11">
        <f t="shared" si="159"/>
        <v>41003.481516203705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8314</v>
      </c>
      <c r="R2550" t="s">
        <v>8354</v>
      </c>
      <c r="S2550" s="11">
        <f t="shared" si="158"/>
        <v>42618.375428240746</v>
      </c>
      <c r="T2550" s="11">
        <f t="shared" si="159"/>
        <v>42642.935416666667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8314</v>
      </c>
      <c r="R2551" t="s">
        <v>8354</v>
      </c>
      <c r="S2551" s="11">
        <f t="shared" si="158"/>
        <v>41390.507754629631</v>
      </c>
      <c r="T2551" s="11">
        <f t="shared" si="159"/>
        <v>41425.458333333336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8314</v>
      </c>
      <c r="R2552" t="s">
        <v>8354</v>
      </c>
      <c r="S2552" s="11">
        <f t="shared" si="158"/>
        <v>42228.384328703702</v>
      </c>
      <c r="T2552" s="11">
        <f t="shared" si="159"/>
        <v>42284.915972222225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8314</v>
      </c>
      <c r="R2553" t="s">
        <v>8354</v>
      </c>
      <c r="S2553" s="11">
        <f t="shared" si="158"/>
        <v>40961.002141203702</v>
      </c>
      <c r="T2553" s="11">
        <f t="shared" si="159"/>
        <v>40989.616666666669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8314</v>
      </c>
      <c r="R2554" t="s">
        <v>8354</v>
      </c>
      <c r="S2554" s="11">
        <f t="shared" si="158"/>
        <v>42769.559965277775</v>
      </c>
      <c r="T2554" s="11">
        <f t="shared" si="159"/>
        <v>42799.559965277775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8314</v>
      </c>
      <c r="R2555" t="s">
        <v>8354</v>
      </c>
      <c r="S2555" s="11">
        <f t="shared" si="158"/>
        <v>41112.949155092596</v>
      </c>
      <c r="T2555" s="11">
        <f t="shared" si="159"/>
        <v>41172.949155092596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8314</v>
      </c>
      <c r="R2556" t="s">
        <v>8354</v>
      </c>
      <c r="S2556" s="11">
        <f t="shared" si="158"/>
        <v>42124.828275462962</v>
      </c>
      <c r="T2556" s="11">
        <f t="shared" si="159"/>
        <v>42155.915972222225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8314</v>
      </c>
      <c r="R2557" t="s">
        <v>8354</v>
      </c>
      <c r="S2557" s="11">
        <f t="shared" si="158"/>
        <v>41026.405011574076</v>
      </c>
      <c r="T2557" s="11">
        <f t="shared" si="159"/>
        <v>41057.405011574076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8314</v>
      </c>
      <c r="R2558" t="s">
        <v>8354</v>
      </c>
      <c r="S2558" s="11">
        <f t="shared" si="158"/>
        <v>41222.741400462961</v>
      </c>
      <c r="T2558" s="11">
        <f t="shared" si="159"/>
        <v>41267.741400462961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8314</v>
      </c>
      <c r="R2559" t="s">
        <v>8354</v>
      </c>
      <c r="S2559" s="11">
        <f t="shared" si="158"/>
        <v>41744.495208333334</v>
      </c>
      <c r="T2559" s="11">
        <f t="shared" si="159"/>
        <v>41774.495208333334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8314</v>
      </c>
      <c r="R2560" t="s">
        <v>8354</v>
      </c>
      <c r="S2560" s="11">
        <f t="shared" si="158"/>
        <v>42093.610023148154</v>
      </c>
      <c r="T2560" s="11">
        <f t="shared" si="159"/>
        <v>42125.332638888889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8314</v>
      </c>
      <c r="R2561" t="s">
        <v>8354</v>
      </c>
      <c r="S2561" s="11">
        <f t="shared" si="158"/>
        <v>40829.623657407406</v>
      </c>
      <c r="T2561" s="11">
        <f t="shared" si="159"/>
        <v>40862.567361111112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ref="P2562:P2625" si="161">E2562/L2562</f>
        <v>143</v>
      </c>
      <c r="Q2562" t="s">
        <v>8314</v>
      </c>
      <c r="R2562" t="s">
        <v>8354</v>
      </c>
      <c r="S2562" s="11">
        <f t="shared" ref="S2562:S2625" si="162">(((J2562/60)/60)/24)+DATE(1970,1,1)+(-6/24)</f>
        <v>42039.701087962967</v>
      </c>
      <c r="T2562" s="11">
        <f t="shared" ref="T2562:T2625" si="163">(((I2562/60)/60)/24)+DATE(1970,1,1)+(-6/24)</f>
        <v>42069.701087962967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e">
        <f t="shared" si="161"/>
        <v>#DIV/0!</v>
      </c>
      <c r="Q2563" t="s">
        <v>8317</v>
      </c>
      <c r="R2563" t="s">
        <v>8338</v>
      </c>
      <c r="S2563" s="11">
        <f t="shared" si="162"/>
        <v>42260.278807870374</v>
      </c>
      <c r="T2563" s="11">
        <f t="shared" si="163"/>
        <v>42290.278807870374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8317</v>
      </c>
      <c r="R2564" t="s">
        <v>8338</v>
      </c>
      <c r="S2564" s="11">
        <f t="shared" si="162"/>
        <v>42594.274756944447</v>
      </c>
      <c r="T2564" s="11">
        <f t="shared" si="163"/>
        <v>42654.274756944447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8317</v>
      </c>
      <c r="R2565" t="s">
        <v>8338</v>
      </c>
      <c r="S2565" s="11">
        <f t="shared" si="162"/>
        <v>42154.889479166668</v>
      </c>
      <c r="T2565" s="11">
        <f t="shared" si="163"/>
        <v>42214.889479166668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8317</v>
      </c>
      <c r="R2566" t="s">
        <v>8338</v>
      </c>
      <c r="S2566" s="11">
        <f t="shared" si="162"/>
        <v>41821.790497685186</v>
      </c>
      <c r="T2566" s="11">
        <f t="shared" si="163"/>
        <v>41851.790497685186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8317</v>
      </c>
      <c r="R2567" t="s">
        <v>8338</v>
      </c>
      <c r="S2567" s="11">
        <f t="shared" si="162"/>
        <v>42440.400335648148</v>
      </c>
      <c r="T2567" s="11">
        <f t="shared" si="163"/>
        <v>42499.618055555555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8317</v>
      </c>
      <c r="R2568" t="s">
        <v>8338</v>
      </c>
      <c r="S2568" s="11">
        <f t="shared" si="162"/>
        <v>41842.730879629627</v>
      </c>
      <c r="T2568" s="11">
        <f t="shared" si="163"/>
        <v>41872.730879629627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8317</v>
      </c>
      <c r="R2569" t="s">
        <v>8338</v>
      </c>
      <c r="S2569" s="11">
        <f t="shared" si="162"/>
        <v>42087.628912037035</v>
      </c>
      <c r="T2569" s="11">
        <f t="shared" si="163"/>
        <v>42117.628912037035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8317</v>
      </c>
      <c r="R2570" t="s">
        <v>8338</v>
      </c>
      <c r="S2570" s="11">
        <f t="shared" si="162"/>
        <v>42584.416597222225</v>
      </c>
      <c r="T2570" s="11">
        <f t="shared" si="163"/>
        <v>42614.416597222225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8317</v>
      </c>
      <c r="R2571" t="s">
        <v>8338</v>
      </c>
      <c r="S2571" s="11">
        <f t="shared" si="162"/>
        <v>42233.855462962965</v>
      </c>
      <c r="T2571" s="11">
        <f t="shared" si="163"/>
        <v>42263.855462962965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8317</v>
      </c>
      <c r="R2572" t="s">
        <v>8338</v>
      </c>
      <c r="S2572" s="11">
        <f t="shared" si="162"/>
        <v>42744.653182870374</v>
      </c>
      <c r="T2572" s="11">
        <f t="shared" si="163"/>
        <v>42774.653182870374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8317</v>
      </c>
      <c r="R2573" t="s">
        <v>8338</v>
      </c>
      <c r="S2573" s="11">
        <f t="shared" si="162"/>
        <v>42449.091678240744</v>
      </c>
      <c r="T2573" s="11">
        <f t="shared" si="163"/>
        <v>42509.091678240744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8317</v>
      </c>
      <c r="R2574" t="s">
        <v>8338</v>
      </c>
      <c r="S2574" s="11">
        <f t="shared" si="162"/>
        <v>42076.869409722218</v>
      </c>
      <c r="T2574" s="11">
        <f t="shared" si="163"/>
        <v>42106.869409722218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8317</v>
      </c>
      <c r="R2575" t="s">
        <v>8338</v>
      </c>
      <c r="S2575" s="11">
        <f t="shared" si="162"/>
        <v>41829.342002314814</v>
      </c>
      <c r="T2575" s="11">
        <f t="shared" si="163"/>
        <v>41874.342002314814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8317</v>
      </c>
      <c r="R2576" t="s">
        <v>8338</v>
      </c>
      <c r="S2576" s="11">
        <f t="shared" si="162"/>
        <v>42487.575752314813</v>
      </c>
      <c r="T2576" s="11">
        <f t="shared" si="163"/>
        <v>42508.575752314813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8317</v>
      </c>
      <c r="R2577" t="s">
        <v>8338</v>
      </c>
      <c r="S2577" s="11">
        <f t="shared" si="162"/>
        <v>41985.858726851846</v>
      </c>
      <c r="T2577" s="11">
        <f t="shared" si="163"/>
        <v>42015.858726851846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8317</v>
      </c>
      <c r="R2578" t="s">
        <v>8338</v>
      </c>
      <c r="S2578" s="11">
        <f t="shared" si="162"/>
        <v>42059.75980324074</v>
      </c>
      <c r="T2578" s="11">
        <f t="shared" si="163"/>
        <v>42104.718136574069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8317</v>
      </c>
      <c r="R2579" t="s">
        <v>8338</v>
      </c>
      <c r="S2579" s="11">
        <f t="shared" si="162"/>
        <v>41830.570567129631</v>
      </c>
      <c r="T2579" s="11">
        <f t="shared" si="163"/>
        <v>41855.570567129631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8317</v>
      </c>
      <c r="R2580" t="s">
        <v>8338</v>
      </c>
      <c r="S2580" s="11">
        <f t="shared" si="162"/>
        <v>42237.772905092599</v>
      </c>
      <c r="T2580" s="11">
        <f t="shared" si="163"/>
        <v>42286.458333333328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8317</v>
      </c>
      <c r="R2581" t="s">
        <v>8338</v>
      </c>
      <c r="S2581" s="11">
        <f t="shared" si="162"/>
        <v>41837.579895833333</v>
      </c>
      <c r="T2581" s="11">
        <f t="shared" si="163"/>
        <v>41897.579895833333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8317</v>
      </c>
      <c r="R2582" t="s">
        <v>8338</v>
      </c>
      <c r="S2582" s="11">
        <f t="shared" si="162"/>
        <v>42110.076423611114</v>
      </c>
      <c r="T2582" s="11">
        <f t="shared" si="163"/>
        <v>42139.875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8317</v>
      </c>
      <c r="R2583" t="s">
        <v>8338</v>
      </c>
      <c r="S2583" s="11">
        <f t="shared" si="162"/>
        <v>42294.378449074073</v>
      </c>
      <c r="T2583" s="11">
        <f t="shared" si="163"/>
        <v>42324.420115740737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8317</v>
      </c>
      <c r="R2584" t="s">
        <v>8338</v>
      </c>
      <c r="S2584" s="11">
        <f t="shared" si="162"/>
        <v>42642.738819444443</v>
      </c>
      <c r="T2584" s="11">
        <f t="shared" si="163"/>
        <v>42672.738819444443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8317</v>
      </c>
      <c r="R2585" t="s">
        <v>8338</v>
      </c>
      <c r="S2585" s="11">
        <f t="shared" si="162"/>
        <v>42019.51944444445</v>
      </c>
      <c r="T2585" s="11">
        <f t="shared" si="163"/>
        <v>42079.477777777778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8317</v>
      </c>
      <c r="R2586" t="s">
        <v>8338</v>
      </c>
      <c r="S2586" s="11">
        <f t="shared" si="162"/>
        <v>42139.923252314817</v>
      </c>
      <c r="T2586" s="11">
        <f t="shared" si="163"/>
        <v>42169.923252314817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8317</v>
      </c>
      <c r="R2587" t="s">
        <v>8338</v>
      </c>
      <c r="S2587" s="11">
        <f t="shared" si="162"/>
        <v>41795.713333333333</v>
      </c>
      <c r="T2587" s="11">
        <f t="shared" si="163"/>
        <v>41825.713333333333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8317</v>
      </c>
      <c r="R2588" t="s">
        <v>8338</v>
      </c>
      <c r="S2588" s="11">
        <f t="shared" si="162"/>
        <v>42333.080277777779</v>
      </c>
      <c r="T2588" s="11">
        <f t="shared" si="163"/>
        <v>42363.080277777779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8317</v>
      </c>
      <c r="R2589" t="s">
        <v>8338</v>
      </c>
      <c r="S2589" s="11">
        <f t="shared" si="162"/>
        <v>42338.425381944442</v>
      </c>
      <c r="T2589" s="11">
        <f t="shared" si="163"/>
        <v>42368.425381944442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8317</v>
      </c>
      <c r="R2590" t="s">
        <v>8338</v>
      </c>
      <c r="S2590" s="11">
        <f t="shared" si="162"/>
        <v>42042.426226851851</v>
      </c>
      <c r="T2590" s="11">
        <f t="shared" si="163"/>
        <v>42094.301388888889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8317</v>
      </c>
      <c r="R2591" t="s">
        <v>8338</v>
      </c>
      <c r="S2591" s="11">
        <f t="shared" si="162"/>
        <v>42422.286192129628</v>
      </c>
      <c r="T2591" s="11">
        <f t="shared" si="163"/>
        <v>42452.244525462964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8317</v>
      </c>
      <c r="R2592" t="s">
        <v>8338</v>
      </c>
      <c r="S2592" s="11">
        <f t="shared" si="162"/>
        <v>42388.339085648149</v>
      </c>
      <c r="T2592" s="11">
        <f t="shared" si="163"/>
        <v>42395.339085648149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8317</v>
      </c>
      <c r="R2593" t="s">
        <v>8338</v>
      </c>
      <c r="S2593" s="11">
        <f t="shared" si="162"/>
        <v>42382.656527777777</v>
      </c>
      <c r="T2593" s="11">
        <f t="shared" si="163"/>
        <v>42442.614861111113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8317</v>
      </c>
      <c r="R2594" t="s">
        <v>8338</v>
      </c>
      <c r="S2594" s="11">
        <f t="shared" si="162"/>
        <v>41887.551168981481</v>
      </c>
      <c r="T2594" s="11">
        <f t="shared" si="163"/>
        <v>41917.551168981481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8317</v>
      </c>
      <c r="R2595" t="s">
        <v>8338</v>
      </c>
      <c r="S2595" s="11">
        <f t="shared" si="162"/>
        <v>42089.59520833334</v>
      </c>
      <c r="T2595" s="11">
        <f t="shared" si="163"/>
        <v>42119.59520833334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8317</v>
      </c>
      <c r="R2596" t="s">
        <v>8338</v>
      </c>
      <c r="S2596" s="11">
        <f t="shared" si="162"/>
        <v>41828.717916666668</v>
      </c>
      <c r="T2596" s="11">
        <f t="shared" si="163"/>
        <v>41858.717916666668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8317</v>
      </c>
      <c r="R2597" t="s">
        <v>8338</v>
      </c>
      <c r="S2597" s="11">
        <f t="shared" si="162"/>
        <v>42759.994212962964</v>
      </c>
      <c r="T2597" s="11">
        <f t="shared" si="163"/>
        <v>42789.994212962964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8317</v>
      </c>
      <c r="R2598" t="s">
        <v>8338</v>
      </c>
      <c r="S2598" s="11">
        <f t="shared" si="162"/>
        <v>41828.414456018516</v>
      </c>
      <c r="T2598" s="11">
        <f t="shared" si="163"/>
        <v>41858.414456018516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8317</v>
      </c>
      <c r="R2599" t="s">
        <v>8338</v>
      </c>
      <c r="S2599" s="11">
        <f t="shared" si="162"/>
        <v>42510.091631944444</v>
      </c>
      <c r="T2599" s="11">
        <f t="shared" si="163"/>
        <v>42540.091631944444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8317</v>
      </c>
      <c r="R2600" t="s">
        <v>8338</v>
      </c>
      <c r="S2600" s="11">
        <f t="shared" si="162"/>
        <v>42240.590289351851</v>
      </c>
      <c r="T2600" s="11">
        <f t="shared" si="163"/>
        <v>42270.590289351851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8317</v>
      </c>
      <c r="R2601" t="s">
        <v>8338</v>
      </c>
      <c r="S2601" s="11">
        <f t="shared" si="162"/>
        <v>41809.504016203704</v>
      </c>
      <c r="T2601" s="11">
        <f t="shared" si="163"/>
        <v>41854.504016203704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8317</v>
      </c>
      <c r="R2602" t="s">
        <v>8338</v>
      </c>
      <c r="S2602" s="11">
        <f t="shared" si="162"/>
        <v>42394.650462962964</v>
      </c>
      <c r="T2602" s="11">
        <f t="shared" si="163"/>
        <v>42454.608796296292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8312</v>
      </c>
      <c r="R2603" t="s">
        <v>8355</v>
      </c>
      <c r="S2603" s="11">
        <f t="shared" si="162"/>
        <v>41150.652187499996</v>
      </c>
      <c r="T2603" s="11">
        <f t="shared" si="163"/>
        <v>41164.915972222225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8312</v>
      </c>
      <c r="R2604" t="s">
        <v>8355</v>
      </c>
      <c r="S2604" s="11">
        <f t="shared" si="162"/>
        <v>41915.497314814813</v>
      </c>
      <c r="T2604" s="11">
        <f t="shared" si="163"/>
        <v>41955.638888888891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8312</v>
      </c>
      <c r="R2605" t="s">
        <v>8355</v>
      </c>
      <c r="S2605" s="11">
        <f t="shared" si="162"/>
        <v>41617.662662037037</v>
      </c>
      <c r="T2605" s="11">
        <f t="shared" si="163"/>
        <v>41631.662662037037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8312</v>
      </c>
      <c r="R2606" t="s">
        <v>8355</v>
      </c>
      <c r="S2606" s="11">
        <f t="shared" si="162"/>
        <v>40997.801192129627</v>
      </c>
      <c r="T2606" s="11">
        <f t="shared" si="163"/>
        <v>41027.801192129627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8312</v>
      </c>
      <c r="R2607" t="s">
        <v>8355</v>
      </c>
      <c r="S2607" s="11">
        <f t="shared" si="162"/>
        <v>42508.291550925926</v>
      </c>
      <c r="T2607" s="11">
        <f t="shared" si="163"/>
        <v>42538.291550925926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8312</v>
      </c>
      <c r="R2608" t="s">
        <v>8355</v>
      </c>
      <c r="S2608" s="11">
        <f t="shared" si="162"/>
        <v>41726.462754629632</v>
      </c>
      <c r="T2608" s="11">
        <f t="shared" si="163"/>
        <v>41758.462754629632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8312</v>
      </c>
      <c r="R2609" t="s">
        <v>8355</v>
      </c>
      <c r="S2609" s="11">
        <f t="shared" si="162"/>
        <v>42184.624675925923</v>
      </c>
      <c r="T2609" s="11">
        <f t="shared" si="163"/>
        <v>42227.833333333328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8312</v>
      </c>
      <c r="R2610" t="s">
        <v>8355</v>
      </c>
      <c r="S2610" s="11">
        <f t="shared" si="162"/>
        <v>42767.551712962959</v>
      </c>
      <c r="T2610" s="11">
        <f t="shared" si="163"/>
        <v>42808.75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8312</v>
      </c>
      <c r="R2611" t="s">
        <v>8355</v>
      </c>
      <c r="S2611" s="11">
        <f t="shared" si="162"/>
        <v>41074.987858796296</v>
      </c>
      <c r="T2611" s="11">
        <f t="shared" si="163"/>
        <v>41104.987858796296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8312</v>
      </c>
      <c r="R2612" t="s">
        <v>8355</v>
      </c>
      <c r="S2612" s="11">
        <f t="shared" si="162"/>
        <v>42564.631076388891</v>
      </c>
      <c r="T2612" s="11">
        <f t="shared" si="163"/>
        <v>42604.040972222225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8312</v>
      </c>
      <c r="R2613" t="s">
        <v>8355</v>
      </c>
      <c r="S2613" s="11">
        <f t="shared" si="162"/>
        <v>42704.085810185185</v>
      </c>
      <c r="T2613" s="11">
        <f t="shared" si="163"/>
        <v>42737.707638888889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8312</v>
      </c>
      <c r="R2614" t="s">
        <v>8355</v>
      </c>
      <c r="S2614" s="11">
        <f t="shared" si="162"/>
        <v>41981.893171296295</v>
      </c>
      <c r="T2614" s="11">
        <f t="shared" si="163"/>
        <v>42012.893171296295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8312</v>
      </c>
      <c r="R2615" t="s">
        <v>8355</v>
      </c>
      <c r="S2615" s="11">
        <f t="shared" si="162"/>
        <v>41143.56821759259</v>
      </c>
      <c r="T2615" s="11">
        <f t="shared" si="163"/>
        <v>41173.56821759259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8312</v>
      </c>
      <c r="R2616" t="s">
        <v>8355</v>
      </c>
      <c r="S2616" s="11">
        <f t="shared" si="162"/>
        <v>41730.458472222221</v>
      </c>
      <c r="T2616" s="11">
        <f t="shared" si="163"/>
        <v>41758.958333333336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8312</v>
      </c>
      <c r="R2617" t="s">
        <v>8355</v>
      </c>
      <c r="S2617" s="11">
        <f t="shared" si="162"/>
        <v>42453.24726851852</v>
      </c>
      <c r="T2617" s="11">
        <f t="shared" si="163"/>
        <v>42490.25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8312</v>
      </c>
      <c r="R2618" t="s">
        <v>8355</v>
      </c>
      <c r="S2618" s="11">
        <f t="shared" si="162"/>
        <v>42211.74454861111</v>
      </c>
      <c r="T2618" s="11">
        <f t="shared" si="163"/>
        <v>42241.74454861111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8312</v>
      </c>
      <c r="R2619" t="s">
        <v>8355</v>
      </c>
      <c r="S2619" s="11">
        <f t="shared" si="162"/>
        <v>41902.624432870369</v>
      </c>
      <c r="T2619" s="11">
        <f t="shared" si="163"/>
        <v>41932.624432870369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8312</v>
      </c>
      <c r="R2620" t="s">
        <v>8355</v>
      </c>
      <c r="S2620" s="11">
        <f t="shared" si="162"/>
        <v>42279.542372685188</v>
      </c>
      <c r="T2620" s="11">
        <f t="shared" si="163"/>
        <v>42339.584039351852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8312</v>
      </c>
      <c r="R2621" t="s">
        <v>8355</v>
      </c>
      <c r="S2621" s="11">
        <f t="shared" si="162"/>
        <v>42273.634305555555</v>
      </c>
      <c r="T2621" s="11">
        <f t="shared" si="163"/>
        <v>42300.208333333328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8312</v>
      </c>
      <c r="R2622" t="s">
        <v>8355</v>
      </c>
      <c r="S2622" s="11">
        <f t="shared" si="162"/>
        <v>42250.91715277778</v>
      </c>
      <c r="T2622" s="11">
        <f t="shared" si="163"/>
        <v>42287.791666666672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8312</v>
      </c>
      <c r="R2623" t="s">
        <v>8355</v>
      </c>
      <c r="S2623" s="11">
        <f t="shared" si="162"/>
        <v>42115.49754629629</v>
      </c>
      <c r="T2623" s="11">
        <f t="shared" si="163"/>
        <v>42145.49754629629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8312</v>
      </c>
      <c r="R2624" t="s">
        <v>8355</v>
      </c>
      <c r="S2624" s="11">
        <f t="shared" si="162"/>
        <v>42689.49324074074</v>
      </c>
      <c r="T2624" s="11">
        <f t="shared" si="163"/>
        <v>42734.49324074074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8312</v>
      </c>
      <c r="R2625" t="s">
        <v>8355</v>
      </c>
      <c r="S2625" s="11">
        <f t="shared" si="162"/>
        <v>42692.006550925929</v>
      </c>
      <c r="T2625" s="11">
        <f t="shared" si="163"/>
        <v>42706.006550925929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ref="P2626:P2689" si="165">E2626/L2626</f>
        <v>31.820544982698959</v>
      </c>
      <c r="Q2626" t="s">
        <v>8312</v>
      </c>
      <c r="R2626" t="s">
        <v>8355</v>
      </c>
      <c r="S2626" s="11">
        <f t="shared" ref="S2626:S2689" si="166">(((J2626/60)/60)/24)+DATE(1970,1,1)+(-6/24)</f>
        <v>41144.17155092593</v>
      </c>
      <c r="T2626" s="11">
        <f t="shared" ref="T2626:T2689" si="167">(((I2626/60)/60)/24)+DATE(1970,1,1)+(-6/24)</f>
        <v>41165.17155092593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si="165"/>
        <v>27.576923076923077</v>
      </c>
      <c r="Q2627" t="s">
        <v>8312</v>
      </c>
      <c r="R2627" t="s">
        <v>8355</v>
      </c>
      <c r="S2627" s="11">
        <f t="shared" si="166"/>
        <v>42658.560277777782</v>
      </c>
      <c r="T2627" s="11">
        <f t="shared" si="167"/>
        <v>42683.601944444439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8312</v>
      </c>
      <c r="R2628" t="s">
        <v>8355</v>
      </c>
      <c r="S2628" s="11">
        <f t="shared" si="166"/>
        <v>42128.378113425926</v>
      </c>
      <c r="T2628" s="11">
        <f t="shared" si="167"/>
        <v>42158.378113425926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8312</v>
      </c>
      <c r="R2629" t="s">
        <v>8355</v>
      </c>
      <c r="S2629" s="11">
        <f t="shared" si="166"/>
        <v>42304.579409722224</v>
      </c>
      <c r="T2629" s="11">
        <f t="shared" si="167"/>
        <v>42334.621076388896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8312</v>
      </c>
      <c r="R2630" t="s">
        <v>8355</v>
      </c>
      <c r="S2630" s="11">
        <f t="shared" si="166"/>
        <v>41953.716053240743</v>
      </c>
      <c r="T2630" s="11">
        <f t="shared" si="167"/>
        <v>41973.716053240743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8312</v>
      </c>
      <c r="R2631" t="s">
        <v>8355</v>
      </c>
      <c r="S2631" s="11">
        <f t="shared" si="166"/>
        <v>42108.288449074069</v>
      </c>
      <c r="T2631" s="11">
        <f t="shared" si="167"/>
        <v>42138.288449074069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8312</v>
      </c>
      <c r="R2632" t="s">
        <v>8355</v>
      </c>
      <c r="S2632" s="11">
        <f t="shared" si="166"/>
        <v>42523.855462962965</v>
      </c>
      <c r="T2632" s="11">
        <f t="shared" si="167"/>
        <v>42551.166666666672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8312</v>
      </c>
      <c r="R2633" t="s">
        <v>8355</v>
      </c>
      <c r="S2633" s="11">
        <f t="shared" si="166"/>
        <v>42217.919293981482</v>
      </c>
      <c r="T2633" s="11">
        <f t="shared" si="167"/>
        <v>42245.919293981482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8312</v>
      </c>
      <c r="R2634" t="s">
        <v>8355</v>
      </c>
      <c r="S2634" s="11">
        <f t="shared" si="166"/>
        <v>42493.811793981484</v>
      </c>
      <c r="T2634" s="11">
        <f t="shared" si="167"/>
        <v>42518.811793981484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8312</v>
      </c>
      <c r="R2635" t="s">
        <v>8355</v>
      </c>
      <c r="S2635" s="11">
        <f t="shared" si="166"/>
        <v>41667.573287037041</v>
      </c>
      <c r="T2635" s="11">
        <f t="shared" si="167"/>
        <v>41697.708333333336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8312</v>
      </c>
      <c r="R2636" t="s">
        <v>8355</v>
      </c>
      <c r="S2636" s="11">
        <f t="shared" si="166"/>
        <v>42612.406493055561</v>
      </c>
      <c r="T2636" s="11">
        <f t="shared" si="167"/>
        <v>42642.406493055561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8312</v>
      </c>
      <c r="R2637" t="s">
        <v>8355</v>
      </c>
      <c r="S2637" s="11">
        <f t="shared" si="166"/>
        <v>42037.700937500005</v>
      </c>
      <c r="T2637" s="11">
        <f t="shared" si="167"/>
        <v>42072.659270833334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8312</v>
      </c>
      <c r="R2638" t="s">
        <v>8355</v>
      </c>
      <c r="S2638" s="11">
        <f t="shared" si="166"/>
        <v>42636.364745370374</v>
      </c>
      <c r="T2638" s="11">
        <f t="shared" si="167"/>
        <v>42658.791666666672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8312</v>
      </c>
      <c r="R2639" t="s">
        <v>8355</v>
      </c>
      <c r="S2639" s="11">
        <f t="shared" si="166"/>
        <v>42639.299479166672</v>
      </c>
      <c r="T2639" s="11">
        <f t="shared" si="167"/>
        <v>42655.299479166672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8312</v>
      </c>
      <c r="R2640" t="s">
        <v>8355</v>
      </c>
      <c r="S2640" s="11">
        <f t="shared" si="166"/>
        <v>41989.663136574076</v>
      </c>
      <c r="T2640" s="11">
        <f t="shared" si="167"/>
        <v>42019.663136574076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8312</v>
      </c>
      <c r="R2641" t="s">
        <v>8355</v>
      </c>
      <c r="S2641" s="11">
        <f t="shared" si="166"/>
        <v>42024.61513888889</v>
      </c>
      <c r="T2641" s="11">
        <f t="shared" si="167"/>
        <v>42054.61513888889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8312</v>
      </c>
      <c r="R2642" t="s">
        <v>8355</v>
      </c>
      <c r="S2642" s="11">
        <f t="shared" si="166"/>
        <v>42102.910578703704</v>
      </c>
      <c r="T2642" s="11">
        <f t="shared" si="167"/>
        <v>42162.910578703704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8312</v>
      </c>
      <c r="R2643" t="s">
        <v>8355</v>
      </c>
      <c r="S2643" s="11">
        <f t="shared" si="166"/>
        <v>41880.577118055553</v>
      </c>
      <c r="T2643" s="11">
        <f t="shared" si="167"/>
        <v>41897.589583333334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8312</v>
      </c>
      <c r="R2644" t="s">
        <v>8355</v>
      </c>
      <c r="S2644" s="11">
        <f t="shared" si="166"/>
        <v>42535.996620370366</v>
      </c>
      <c r="T2644" s="11">
        <f t="shared" si="167"/>
        <v>42566.039583333331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8312</v>
      </c>
      <c r="R2645" t="s">
        <v>8355</v>
      </c>
      <c r="S2645" s="11">
        <f t="shared" si="166"/>
        <v>42689.332349537035</v>
      </c>
      <c r="T2645" s="11">
        <f t="shared" si="167"/>
        <v>42725.082638888889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8312</v>
      </c>
      <c r="R2646" t="s">
        <v>8355</v>
      </c>
      <c r="S2646" s="11">
        <f t="shared" si="166"/>
        <v>42774.542071759264</v>
      </c>
      <c r="T2646" s="11">
        <f t="shared" si="167"/>
        <v>42804.542071759264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8312</v>
      </c>
      <c r="R2647" t="s">
        <v>8355</v>
      </c>
      <c r="S2647" s="11">
        <f t="shared" si="166"/>
        <v>41921.592627314814</v>
      </c>
      <c r="T2647" s="11">
        <f t="shared" si="167"/>
        <v>41951.634293981479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8312</v>
      </c>
      <c r="R2648" t="s">
        <v>8355</v>
      </c>
      <c r="S2648" s="11">
        <f t="shared" si="166"/>
        <v>42226.063298611116</v>
      </c>
      <c r="T2648" s="11">
        <f t="shared" si="167"/>
        <v>42256.063298611116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8312</v>
      </c>
      <c r="R2649" t="s">
        <v>8355</v>
      </c>
      <c r="S2649" s="11">
        <f t="shared" si="166"/>
        <v>42200.011793981481</v>
      </c>
      <c r="T2649" s="11">
        <f t="shared" si="167"/>
        <v>42230.011793981481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8312</v>
      </c>
      <c r="R2650" t="s">
        <v>8355</v>
      </c>
      <c r="S2650" s="11">
        <f t="shared" si="166"/>
        <v>42408.464814814812</v>
      </c>
      <c r="T2650" s="11">
        <f t="shared" si="167"/>
        <v>42438.464814814812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8312</v>
      </c>
      <c r="R2651" t="s">
        <v>8355</v>
      </c>
      <c r="S2651" s="11">
        <f t="shared" si="166"/>
        <v>42341.74700231482</v>
      </c>
      <c r="T2651" s="11">
        <f t="shared" si="167"/>
        <v>42401.74700231482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8312</v>
      </c>
      <c r="R2652" t="s">
        <v>8355</v>
      </c>
      <c r="S2652" s="11">
        <f t="shared" si="166"/>
        <v>42695.374340277776</v>
      </c>
      <c r="T2652" s="11">
        <f t="shared" si="167"/>
        <v>42725.374340277776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8312</v>
      </c>
      <c r="R2653" t="s">
        <v>8355</v>
      </c>
      <c r="S2653" s="11">
        <f t="shared" si="166"/>
        <v>42327.555659722217</v>
      </c>
      <c r="T2653" s="11">
        <f t="shared" si="167"/>
        <v>42355.555659722217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8312</v>
      </c>
      <c r="R2654" t="s">
        <v>8355</v>
      </c>
      <c r="S2654" s="11">
        <f t="shared" si="166"/>
        <v>41952.908854166672</v>
      </c>
      <c r="T2654" s="11">
        <f t="shared" si="167"/>
        <v>41982.908854166672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8312</v>
      </c>
      <c r="R2655" t="s">
        <v>8355</v>
      </c>
      <c r="S2655" s="11">
        <f t="shared" si="166"/>
        <v>41771.401932870373</v>
      </c>
      <c r="T2655" s="11">
        <f t="shared" si="167"/>
        <v>41802.916666666664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8312</v>
      </c>
      <c r="R2656" t="s">
        <v>8355</v>
      </c>
      <c r="S2656" s="11">
        <f t="shared" si="166"/>
        <v>42055.350995370376</v>
      </c>
      <c r="T2656" s="11">
        <f t="shared" si="167"/>
        <v>42115.309328703705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8312</v>
      </c>
      <c r="R2657" t="s">
        <v>8355</v>
      </c>
      <c r="S2657" s="11">
        <f t="shared" si="166"/>
        <v>42381.616284722222</v>
      </c>
      <c r="T2657" s="11">
        <f t="shared" si="167"/>
        <v>42409.583333333328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8312</v>
      </c>
      <c r="R2658" t="s">
        <v>8355</v>
      </c>
      <c r="S2658" s="11">
        <f t="shared" si="166"/>
        <v>42767.438518518517</v>
      </c>
      <c r="T2658" s="11">
        <f t="shared" si="167"/>
        <v>42806.541666666672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8312</v>
      </c>
      <c r="R2659" t="s">
        <v>8355</v>
      </c>
      <c r="S2659" s="11">
        <f t="shared" si="166"/>
        <v>42551.678854166668</v>
      </c>
      <c r="T2659" s="11">
        <f t="shared" si="167"/>
        <v>42584.8125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8312</v>
      </c>
      <c r="R2660" t="s">
        <v>8355</v>
      </c>
      <c r="S2660" s="11">
        <f t="shared" si="166"/>
        <v>42551.634189814817</v>
      </c>
      <c r="T2660" s="11">
        <f t="shared" si="167"/>
        <v>42581.634189814817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8312</v>
      </c>
      <c r="R2661" t="s">
        <v>8355</v>
      </c>
      <c r="S2661" s="11">
        <f t="shared" si="166"/>
        <v>42081.819560185191</v>
      </c>
      <c r="T2661" s="11">
        <f t="shared" si="167"/>
        <v>42111.819560185191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8312</v>
      </c>
      <c r="R2662" t="s">
        <v>8355</v>
      </c>
      <c r="S2662" s="11">
        <f t="shared" si="166"/>
        <v>42272.463171296295</v>
      </c>
      <c r="T2662" s="11">
        <f t="shared" si="167"/>
        <v>42332.504837962959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8312</v>
      </c>
      <c r="R2663" t="s">
        <v>8356</v>
      </c>
      <c r="S2663" s="11">
        <f t="shared" si="166"/>
        <v>41542.708449074074</v>
      </c>
      <c r="T2663" s="11">
        <f t="shared" si="167"/>
        <v>41572.708449074074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8312</v>
      </c>
      <c r="R2664" t="s">
        <v>8356</v>
      </c>
      <c r="S2664" s="11">
        <f t="shared" si="166"/>
        <v>42207.496678240743</v>
      </c>
      <c r="T2664" s="11">
        <f t="shared" si="167"/>
        <v>42237.496678240743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8312</v>
      </c>
      <c r="R2665" t="s">
        <v>8356</v>
      </c>
      <c r="S2665" s="11">
        <f t="shared" si="166"/>
        <v>42222.372766203705</v>
      </c>
      <c r="T2665" s="11">
        <f t="shared" si="167"/>
        <v>42251.375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8312</v>
      </c>
      <c r="R2666" t="s">
        <v>8356</v>
      </c>
      <c r="S2666" s="11">
        <f t="shared" si="166"/>
        <v>42312.77542824074</v>
      </c>
      <c r="T2666" s="11">
        <f t="shared" si="167"/>
        <v>42347.040972222225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8312</v>
      </c>
      <c r="R2667" t="s">
        <v>8356</v>
      </c>
      <c r="S2667" s="11">
        <f t="shared" si="166"/>
        <v>42083.645532407405</v>
      </c>
      <c r="T2667" s="11">
        <f t="shared" si="167"/>
        <v>42128.645532407405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8312</v>
      </c>
      <c r="R2668" t="s">
        <v>8356</v>
      </c>
      <c r="S2668" s="11">
        <f t="shared" si="166"/>
        <v>42235.514340277776</v>
      </c>
      <c r="T2668" s="11">
        <f t="shared" si="167"/>
        <v>42272.625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8312</v>
      </c>
      <c r="R2669" t="s">
        <v>8356</v>
      </c>
      <c r="S2669" s="11">
        <f t="shared" si="166"/>
        <v>42380.676111111112</v>
      </c>
      <c r="T2669" s="11">
        <f t="shared" si="167"/>
        <v>42410.676111111112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8312</v>
      </c>
      <c r="R2670" t="s">
        <v>8356</v>
      </c>
      <c r="S2670" s="11">
        <f t="shared" si="166"/>
        <v>42275.338715277772</v>
      </c>
      <c r="T2670" s="11">
        <f t="shared" si="167"/>
        <v>42317.35555555555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8312</v>
      </c>
      <c r="R2671" t="s">
        <v>8356</v>
      </c>
      <c r="S2671" s="11">
        <f t="shared" si="166"/>
        <v>42318.785833333335</v>
      </c>
      <c r="T2671" s="11">
        <f t="shared" si="167"/>
        <v>42378.785833333335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8312</v>
      </c>
      <c r="R2672" t="s">
        <v>8356</v>
      </c>
      <c r="S2672" s="11">
        <f t="shared" si="166"/>
        <v>41820.770601851851</v>
      </c>
      <c r="T2672" s="11">
        <f t="shared" si="167"/>
        <v>41848.770601851851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8312</v>
      </c>
      <c r="R2673" t="s">
        <v>8356</v>
      </c>
      <c r="S2673" s="11">
        <f t="shared" si="166"/>
        <v>41962.499027777783</v>
      </c>
      <c r="T2673" s="11">
        <f t="shared" si="167"/>
        <v>41992.568055555559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8312</v>
      </c>
      <c r="R2674" t="s">
        <v>8356</v>
      </c>
      <c r="S2674" s="11">
        <f t="shared" si="166"/>
        <v>42344.634143518517</v>
      </c>
      <c r="T2674" s="11">
        <f t="shared" si="167"/>
        <v>42366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8312</v>
      </c>
      <c r="R2675" t="s">
        <v>8356</v>
      </c>
      <c r="S2675" s="11">
        <f t="shared" si="166"/>
        <v>41912.291655092595</v>
      </c>
      <c r="T2675" s="11">
        <f t="shared" si="167"/>
        <v>41941.697916666664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8312</v>
      </c>
      <c r="R2676" t="s">
        <v>8356</v>
      </c>
      <c r="S2676" s="11">
        <f t="shared" si="166"/>
        <v>42529.382754629631</v>
      </c>
      <c r="T2676" s="11">
        <f t="shared" si="167"/>
        <v>42555.957638888889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8312</v>
      </c>
      <c r="R2677" t="s">
        <v>8356</v>
      </c>
      <c r="S2677" s="11">
        <f t="shared" si="166"/>
        <v>41923.607511574075</v>
      </c>
      <c r="T2677" s="11">
        <f t="shared" si="167"/>
        <v>41953.649178240739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8312</v>
      </c>
      <c r="R2678" t="s">
        <v>8356</v>
      </c>
      <c r="S2678" s="11">
        <f t="shared" si="166"/>
        <v>42482.374699074076</v>
      </c>
      <c r="T2678" s="11">
        <f t="shared" si="167"/>
        <v>42512.374699074076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8312</v>
      </c>
      <c r="R2679" t="s">
        <v>8356</v>
      </c>
      <c r="S2679" s="11">
        <f t="shared" si="166"/>
        <v>41792.779432870368</v>
      </c>
      <c r="T2679" s="11">
        <f t="shared" si="167"/>
        <v>41822.779432870368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8312</v>
      </c>
      <c r="R2680" t="s">
        <v>8356</v>
      </c>
      <c r="S2680" s="11">
        <f t="shared" si="166"/>
        <v>42241.548206018517</v>
      </c>
      <c r="T2680" s="11">
        <f t="shared" si="167"/>
        <v>42271.548206018517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8312</v>
      </c>
      <c r="R2681" t="s">
        <v>8356</v>
      </c>
      <c r="S2681" s="11">
        <f t="shared" si="166"/>
        <v>42032.751087962963</v>
      </c>
      <c r="T2681" s="11">
        <f t="shared" si="167"/>
        <v>42062.751087962963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8312</v>
      </c>
      <c r="R2682" t="s">
        <v>8356</v>
      </c>
      <c r="S2682" s="11">
        <f t="shared" si="166"/>
        <v>42435.961701388893</v>
      </c>
      <c r="T2682" s="11">
        <f t="shared" si="167"/>
        <v>42465.920034722221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8317</v>
      </c>
      <c r="R2683" t="s">
        <v>8338</v>
      </c>
      <c r="S2683" s="11">
        <f t="shared" si="166"/>
        <v>41805.645254629628</v>
      </c>
      <c r="T2683" s="11">
        <f t="shared" si="167"/>
        <v>41830.645254629628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8317</v>
      </c>
      <c r="R2684" t="s">
        <v>8338</v>
      </c>
      <c r="S2684" s="11">
        <f t="shared" si="166"/>
        <v>41932.621990740743</v>
      </c>
      <c r="T2684" s="11">
        <f t="shared" si="167"/>
        <v>41964.999305555553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8317</v>
      </c>
      <c r="R2685" t="s">
        <v>8338</v>
      </c>
      <c r="S2685" s="11">
        <f t="shared" si="166"/>
        <v>42034.50509259259</v>
      </c>
      <c r="T2685" s="11">
        <f t="shared" si="167"/>
        <v>42064.50509259259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8317</v>
      </c>
      <c r="R2686" t="s">
        <v>8338</v>
      </c>
      <c r="S2686" s="11">
        <f t="shared" si="166"/>
        <v>41820.664641203701</v>
      </c>
      <c r="T2686" s="11">
        <f t="shared" si="167"/>
        <v>41860.664641203701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8317</v>
      </c>
      <c r="R2687" t="s">
        <v>8338</v>
      </c>
      <c r="S2687" s="11">
        <f t="shared" si="166"/>
        <v>42061.44594907407</v>
      </c>
      <c r="T2687" s="11">
        <f t="shared" si="167"/>
        <v>42121.404282407413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8317</v>
      </c>
      <c r="R2688" t="s">
        <v>8338</v>
      </c>
      <c r="S2688" s="11">
        <f t="shared" si="166"/>
        <v>41892.724803240737</v>
      </c>
      <c r="T2688" s="11">
        <f t="shared" si="167"/>
        <v>41912.724803240737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8317</v>
      </c>
      <c r="R2689" t="s">
        <v>8338</v>
      </c>
      <c r="S2689" s="11">
        <f t="shared" si="166"/>
        <v>42154.39025462963</v>
      </c>
      <c r="T2689" s="11">
        <f t="shared" si="167"/>
        <v>42184.39025462963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ref="P2690:P2753" si="169">E2690/L2690</f>
        <v>5.2857142857142856</v>
      </c>
      <c r="Q2690" t="s">
        <v>8317</v>
      </c>
      <c r="R2690" t="s">
        <v>8338</v>
      </c>
      <c r="S2690" s="11">
        <f t="shared" ref="S2690:S2753" si="170">(((J2690/60)/60)/24)+DATE(1970,1,1)+(-6/24)</f>
        <v>42027.868865740747</v>
      </c>
      <c r="T2690" s="11">
        <f t="shared" ref="T2690:T2753" si="171">(((I2690/60)/60)/24)+DATE(1970,1,1)+(-6/24)</f>
        <v>42058.875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si="169"/>
        <v>1</v>
      </c>
      <c r="Q2691" t="s">
        <v>8317</v>
      </c>
      <c r="R2691" t="s">
        <v>8338</v>
      </c>
      <c r="S2691" s="11">
        <f t="shared" si="170"/>
        <v>42551.711689814809</v>
      </c>
      <c r="T2691" s="11">
        <f t="shared" si="171"/>
        <v>42581.711689814809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8317</v>
      </c>
      <c r="R2692" t="s">
        <v>8338</v>
      </c>
      <c r="S2692" s="11">
        <f t="shared" si="170"/>
        <v>42112.855046296296</v>
      </c>
      <c r="T2692" s="11">
        <f t="shared" si="171"/>
        <v>42157.855046296296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8317</v>
      </c>
      <c r="R2693" t="s">
        <v>8338</v>
      </c>
      <c r="S2693" s="11">
        <f t="shared" si="170"/>
        <v>42089.474039351851</v>
      </c>
      <c r="T2693" s="11">
        <f t="shared" si="171"/>
        <v>42134.474039351851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8317</v>
      </c>
      <c r="R2694" t="s">
        <v>8338</v>
      </c>
      <c r="S2694" s="11">
        <f t="shared" si="170"/>
        <v>42058.084027777775</v>
      </c>
      <c r="T2694" s="11">
        <f t="shared" si="171"/>
        <v>42088.042361111111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8317</v>
      </c>
      <c r="R2695" t="s">
        <v>8338</v>
      </c>
      <c r="S2695" s="11">
        <f t="shared" si="170"/>
        <v>41833.888495370367</v>
      </c>
      <c r="T2695" s="11">
        <f t="shared" si="171"/>
        <v>41863.888495370367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8317</v>
      </c>
      <c r="R2696" t="s">
        <v>8338</v>
      </c>
      <c r="S2696" s="11">
        <f t="shared" si="170"/>
        <v>41877.890497685185</v>
      </c>
      <c r="T2696" s="11">
        <f t="shared" si="171"/>
        <v>41907.890497685185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8317</v>
      </c>
      <c r="R2697" t="s">
        <v>8338</v>
      </c>
      <c r="S2697" s="11">
        <f t="shared" si="170"/>
        <v>42047.931921296295</v>
      </c>
      <c r="T2697" s="11">
        <f t="shared" si="171"/>
        <v>42107.89025462963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8317</v>
      </c>
      <c r="R2698" t="s">
        <v>8338</v>
      </c>
      <c r="S2698" s="11">
        <f t="shared" si="170"/>
        <v>41964.594444444447</v>
      </c>
      <c r="T2698" s="11">
        <f t="shared" si="171"/>
        <v>41998.594444444447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8317</v>
      </c>
      <c r="R2699" t="s">
        <v>8338</v>
      </c>
      <c r="S2699" s="11">
        <f t="shared" si="170"/>
        <v>42187.690081018518</v>
      </c>
      <c r="T2699" s="11">
        <f t="shared" si="171"/>
        <v>42218.666666666672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8317</v>
      </c>
      <c r="R2700" t="s">
        <v>8338</v>
      </c>
      <c r="S2700" s="11">
        <f t="shared" si="170"/>
        <v>41787.648240740738</v>
      </c>
      <c r="T2700" s="11">
        <f t="shared" si="171"/>
        <v>41817.648240740738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8317</v>
      </c>
      <c r="R2701" t="s">
        <v>8338</v>
      </c>
      <c r="S2701" s="11">
        <f t="shared" si="170"/>
        <v>41829.646562499998</v>
      </c>
      <c r="T2701" s="11">
        <f t="shared" si="171"/>
        <v>41859.646562499998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8317</v>
      </c>
      <c r="R2702" t="s">
        <v>8338</v>
      </c>
      <c r="S2702" s="11">
        <f t="shared" si="170"/>
        <v>41870.62467592593</v>
      </c>
      <c r="T2702" s="11">
        <f t="shared" si="171"/>
        <v>41900.62467592593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8311</v>
      </c>
      <c r="R2703" t="s">
        <v>8357</v>
      </c>
      <c r="S2703" s="11">
        <f t="shared" si="170"/>
        <v>42801.524699074071</v>
      </c>
      <c r="T2703" s="11">
        <f t="shared" si="171"/>
        <v>42832.483032407406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8311</v>
      </c>
      <c r="R2704" t="s">
        <v>8357</v>
      </c>
      <c r="S2704" s="11">
        <f t="shared" si="170"/>
        <v>42800.551817129628</v>
      </c>
      <c r="T2704" s="11">
        <f t="shared" si="171"/>
        <v>42830.510150462964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8311</v>
      </c>
      <c r="R2705" t="s">
        <v>8357</v>
      </c>
      <c r="S2705" s="11">
        <f t="shared" si="170"/>
        <v>42756.440162037034</v>
      </c>
      <c r="T2705" s="11">
        <f t="shared" si="171"/>
        <v>42816.398495370369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8311</v>
      </c>
      <c r="R2706" t="s">
        <v>8357</v>
      </c>
      <c r="S2706" s="11">
        <f t="shared" si="170"/>
        <v>42787.612430555557</v>
      </c>
      <c r="T2706" s="11">
        <f t="shared" si="171"/>
        <v>42830.570763888885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8311</v>
      </c>
      <c r="R2707" t="s">
        <v>8357</v>
      </c>
      <c r="S2707" s="11">
        <f t="shared" si="170"/>
        <v>42773.666180555556</v>
      </c>
      <c r="T2707" s="11">
        <f t="shared" si="171"/>
        <v>42818.624513888892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8311</v>
      </c>
      <c r="R2708" t="s">
        <v>8357</v>
      </c>
      <c r="S2708" s="11">
        <f t="shared" si="170"/>
        <v>41899.044942129629</v>
      </c>
      <c r="T2708" s="11">
        <f t="shared" si="171"/>
        <v>41928.040972222225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8311</v>
      </c>
      <c r="R2709" t="s">
        <v>8357</v>
      </c>
      <c r="S2709" s="11">
        <f t="shared" si="170"/>
        <v>41391.532905092594</v>
      </c>
      <c r="T2709" s="11">
        <f t="shared" si="171"/>
        <v>41421.040972222225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8311</v>
      </c>
      <c r="R2710" t="s">
        <v>8357</v>
      </c>
      <c r="S2710" s="11">
        <f t="shared" si="170"/>
        <v>42512.448217592595</v>
      </c>
      <c r="T2710" s="11">
        <f t="shared" si="171"/>
        <v>42572.448217592595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8311</v>
      </c>
      <c r="R2711" t="s">
        <v>8357</v>
      </c>
      <c r="S2711" s="11">
        <f t="shared" si="170"/>
        <v>42611.899780092594</v>
      </c>
      <c r="T2711" s="11">
        <f t="shared" si="171"/>
        <v>42646.915972222225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8311</v>
      </c>
      <c r="R2712" t="s">
        <v>8357</v>
      </c>
      <c r="S2712" s="11">
        <f t="shared" si="170"/>
        <v>41827.979490740741</v>
      </c>
      <c r="T2712" s="11">
        <f t="shared" si="171"/>
        <v>41859.833333333336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8311</v>
      </c>
      <c r="R2713" t="s">
        <v>8357</v>
      </c>
      <c r="S2713" s="11">
        <f t="shared" si="170"/>
        <v>41780.495254629634</v>
      </c>
      <c r="T2713" s="11">
        <f t="shared" si="171"/>
        <v>41810.667361111111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8311</v>
      </c>
      <c r="R2714" t="s">
        <v>8357</v>
      </c>
      <c r="S2714" s="11">
        <f t="shared" si="170"/>
        <v>41431.812037037038</v>
      </c>
      <c r="T2714" s="11">
        <f t="shared" si="171"/>
        <v>41468.5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8311</v>
      </c>
      <c r="R2715" t="s">
        <v>8357</v>
      </c>
      <c r="S2715" s="11">
        <f t="shared" si="170"/>
        <v>42322.403749999998</v>
      </c>
      <c r="T2715" s="11">
        <f t="shared" si="171"/>
        <v>42362.403749999998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8311</v>
      </c>
      <c r="R2716" t="s">
        <v>8357</v>
      </c>
      <c r="S2716" s="11">
        <f t="shared" si="170"/>
        <v>42629.405046296291</v>
      </c>
      <c r="T2716" s="11">
        <f t="shared" si="171"/>
        <v>42657.708333333328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8311</v>
      </c>
      <c r="R2717" t="s">
        <v>8357</v>
      </c>
      <c r="S2717" s="11">
        <f t="shared" si="170"/>
        <v>42387.148472222223</v>
      </c>
      <c r="T2717" s="11">
        <f t="shared" si="171"/>
        <v>42421.148472222223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8311</v>
      </c>
      <c r="R2718" t="s">
        <v>8357</v>
      </c>
      <c r="S2718" s="11">
        <f t="shared" si="170"/>
        <v>42255.083252314813</v>
      </c>
      <c r="T2718" s="11">
        <f t="shared" si="171"/>
        <v>42285.083252314813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8311</v>
      </c>
      <c r="R2719" t="s">
        <v>8357</v>
      </c>
      <c r="S2719" s="11">
        <f t="shared" si="170"/>
        <v>41934.664918981485</v>
      </c>
      <c r="T2719" s="11">
        <f t="shared" si="171"/>
        <v>41979.706585648149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8311</v>
      </c>
      <c r="R2720" t="s">
        <v>8357</v>
      </c>
      <c r="S2720" s="11">
        <f t="shared" si="170"/>
        <v>42465.346585648149</v>
      </c>
      <c r="T2720" s="11">
        <f t="shared" si="171"/>
        <v>42493.708333333328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8311</v>
      </c>
      <c r="R2721" t="s">
        <v>8357</v>
      </c>
      <c r="S2721" s="11">
        <f t="shared" si="170"/>
        <v>42417.781180555554</v>
      </c>
      <c r="T2721" s="11">
        <f t="shared" si="171"/>
        <v>42477.739513888882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8311</v>
      </c>
      <c r="R2722" t="s">
        <v>8357</v>
      </c>
      <c r="S2722" s="11">
        <f t="shared" si="170"/>
        <v>42655.215891203698</v>
      </c>
      <c r="T2722" s="11">
        <f t="shared" si="171"/>
        <v>42685.257557870369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8312</v>
      </c>
      <c r="R2723" t="s">
        <v>8349</v>
      </c>
      <c r="S2723" s="11">
        <f t="shared" si="170"/>
        <v>41493.293958333335</v>
      </c>
      <c r="T2723" s="11">
        <f t="shared" si="171"/>
        <v>41523.541666666664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8312</v>
      </c>
      <c r="R2724" t="s">
        <v>8349</v>
      </c>
      <c r="S2724" s="11">
        <f t="shared" si="170"/>
        <v>42704.607094907406</v>
      </c>
      <c r="T2724" s="11">
        <f t="shared" si="171"/>
        <v>42764.607094907406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8312</v>
      </c>
      <c r="R2725" t="s">
        <v>8349</v>
      </c>
      <c r="S2725" s="11">
        <f t="shared" si="170"/>
        <v>41944.58898148148</v>
      </c>
      <c r="T2725" s="11">
        <f t="shared" si="171"/>
        <v>42004.630648148144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8312</v>
      </c>
      <c r="R2726" t="s">
        <v>8349</v>
      </c>
      <c r="S2726" s="11">
        <f t="shared" si="170"/>
        <v>42199.07707175926</v>
      </c>
      <c r="T2726" s="11">
        <f t="shared" si="171"/>
        <v>42231.07707175926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8312</v>
      </c>
      <c r="R2727" t="s">
        <v>8349</v>
      </c>
      <c r="S2727" s="11">
        <f t="shared" si="170"/>
        <v>42745.494618055556</v>
      </c>
      <c r="T2727" s="11">
        <f t="shared" si="171"/>
        <v>42795.494618055556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8312</v>
      </c>
      <c r="R2728" t="s">
        <v>8349</v>
      </c>
      <c r="S2728" s="11">
        <f t="shared" si="170"/>
        <v>42452.329988425925</v>
      </c>
      <c r="T2728" s="11">
        <f t="shared" si="171"/>
        <v>42482.329988425925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8312</v>
      </c>
      <c r="R2729" t="s">
        <v>8349</v>
      </c>
      <c r="S2729" s="11">
        <f t="shared" si="170"/>
        <v>42198.426655092597</v>
      </c>
      <c r="T2729" s="11">
        <f t="shared" si="171"/>
        <v>42223.426655092597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8312</v>
      </c>
      <c r="R2730" t="s">
        <v>8349</v>
      </c>
      <c r="S2730" s="11">
        <f t="shared" si="170"/>
        <v>42333.34993055556</v>
      </c>
      <c r="T2730" s="11">
        <f t="shared" si="171"/>
        <v>42368.34993055556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8312</v>
      </c>
      <c r="R2731" t="s">
        <v>8349</v>
      </c>
      <c r="S2731" s="11">
        <f t="shared" si="170"/>
        <v>42094.990706018521</v>
      </c>
      <c r="T2731" s="11">
        <f t="shared" si="171"/>
        <v>42124.990706018521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8312</v>
      </c>
      <c r="R2732" t="s">
        <v>8349</v>
      </c>
      <c r="S2732" s="11">
        <f t="shared" si="170"/>
        <v>41351.291377314818</v>
      </c>
      <c r="T2732" s="11">
        <f t="shared" si="171"/>
        <v>41386.291377314818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8312</v>
      </c>
      <c r="R2733" t="s">
        <v>8349</v>
      </c>
      <c r="S2733" s="11">
        <f t="shared" si="170"/>
        <v>41872.275717592594</v>
      </c>
      <c r="T2733" s="11">
        <f t="shared" si="171"/>
        <v>41929.916666666664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8312</v>
      </c>
      <c r="R2734" t="s">
        <v>8349</v>
      </c>
      <c r="S2734" s="11">
        <f t="shared" si="170"/>
        <v>41389.558194444442</v>
      </c>
      <c r="T2734" s="11">
        <f t="shared" si="171"/>
        <v>41421.75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8312</v>
      </c>
      <c r="R2735" t="s">
        <v>8349</v>
      </c>
      <c r="S2735" s="11">
        <f t="shared" si="170"/>
        <v>42044.022847222222</v>
      </c>
      <c r="T2735" s="11">
        <f t="shared" si="171"/>
        <v>42103.981180555551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8312</v>
      </c>
      <c r="R2736" t="s">
        <v>8349</v>
      </c>
      <c r="S2736" s="11">
        <f t="shared" si="170"/>
        <v>42626.418888888889</v>
      </c>
      <c r="T2736" s="11">
        <f t="shared" si="171"/>
        <v>42656.665972222225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8312</v>
      </c>
      <c r="R2737" t="s">
        <v>8349</v>
      </c>
      <c r="S2737" s="11">
        <f t="shared" si="170"/>
        <v>41315.870949074073</v>
      </c>
      <c r="T2737" s="11">
        <f t="shared" si="171"/>
        <v>41346.583333333336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8312</v>
      </c>
      <c r="R2738" t="s">
        <v>8349</v>
      </c>
      <c r="S2738" s="11">
        <f t="shared" si="170"/>
        <v>41722.416354166664</v>
      </c>
      <c r="T2738" s="11">
        <f t="shared" si="171"/>
        <v>41752.416354166664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8312</v>
      </c>
      <c r="R2739" t="s">
        <v>8349</v>
      </c>
      <c r="S2739" s="11">
        <f t="shared" si="170"/>
        <v>41611.667673611111</v>
      </c>
      <c r="T2739" s="11">
        <f t="shared" si="171"/>
        <v>41654.541666666664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8312</v>
      </c>
      <c r="R2740" t="s">
        <v>8349</v>
      </c>
      <c r="S2740" s="11">
        <f t="shared" si="170"/>
        <v>42619.893564814818</v>
      </c>
      <c r="T2740" s="11">
        <f t="shared" si="171"/>
        <v>42679.893564814818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8312</v>
      </c>
      <c r="R2741" t="s">
        <v>8349</v>
      </c>
      <c r="S2741" s="11">
        <f t="shared" si="170"/>
        <v>41719.637928240743</v>
      </c>
      <c r="T2741" s="11">
        <f t="shared" si="171"/>
        <v>41764.637928240743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8312</v>
      </c>
      <c r="R2742" t="s">
        <v>8349</v>
      </c>
      <c r="S2742" s="11">
        <f t="shared" si="170"/>
        <v>42044.781851851847</v>
      </c>
      <c r="T2742" s="11">
        <f t="shared" si="171"/>
        <v>42074.74018518519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8313</v>
      </c>
      <c r="R2743" t="s">
        <v>8358</v>
      </c>
      <c r="S2743" s="11">
        <f t="shared" si="170"/>
        <v>41911.407430555555</v>
      </c>
      <c r="T2743" s="11">
        <f t="shared" si="171"/>
        <v>41931.838194444441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8313</v>
      </c>
      <c r="R2744" t="s">
        <v>8358</v>
      </c>
      <c r="S2744" s="11">
        <f t="shared" si="170"/>
        <v>41030.469756944447</v>
      </c>
      <c r="T2744" s="11">
        <f t="shared" si="171"/>
        <v>41044.469756944447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8313</v>
      </c>
      <c r="R2745" t="s">
        <v>8358</v>
      </c>
      <c r="S2745" s="11">
        <f t="shared" si="170"/>
        <v>42632.078784722224</v>
      </c>
      <c r="T2745" s="11">
        <f t="shared" si="171"/>
        <v>42662.078784722224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8313</v>
      </c>
      <c r="R2746" t="s">
        <v>8358</v>
      </c>
      <c r="S2746" s="11">
        <f t="shared" si="170"/>
        <v>40937.812476851854</v>
      </c>
      <c r="T2746" s="11">
        <f t="shared" si="171"/>
        <v>40967.812476851854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8313</v>
      </c>
      <c r="R2747" t="s">
        <v>8358</v>
      </c>
      <c r="S2747" s="11">
        <f t="shared" si="170"/>
        <v>41044.738055555557</v>
      </c>
      <c r="T2747" s="11">
        <f t="shared" si="171"/>
        <v>41104.738055555557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8313</v>
      </c>
      <c r="R2748" t="s">
        <v>8358</v>
      </c>
      <c r="S2748" s="11">
        <f t="shared" si="170"/>
        <v>41850.531377314815</v>
      </c>
      <c r="T2748" s="11">
        <f t="shared" si="171"/>
        <v>41880.531377314815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8313</v>
      </c>
      <c r="R2749" t="s">
        <v>8358</v>
      </c>
      <c r="S2749" s="11">
        <f t="shared" si="170"/>
        <v>41044.39811342593</v>
      </c>
      <c r="T2749" s="11">
        <f t="shared" si="171"/>
        <v>41075.881944444445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8313</v>
      </c>
      <c r="R2750" t="s">
        <v>8358</v>
      </c>
      <c r="S2750" s="11">
        <f t="shared" si="170"/>
        <v>42585.4606712963</v>
      </c>
      <c r="T2750" s="11">
        <f t="shared" si="171"/>
        <v>42615.4606712963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8313</v>
      </c>
      <c r="R2751" t="s">
        <v>8358</v>
      </c>
      <c r="S2751" s="11">
        <f t="shared" si="170"/>
        <v>42068.549039351856</v>
      </c>
      <c r="T2751" s="11">
        <f t="shared" si="171"/>
        <v>42098.507372685184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8313</v>
      </c>
      <c r="R2752" t="s">
        <v>8358</v>
      </c>
      <c r="S2752" s="11">
        <f t="shared" si="170"/>
        <v>41078.649826388886</v>
      </c>
      <c r="T2752" s="11">
        <f t="shared" si="171"/>
        <v>41090.583333333336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8313</v>
      </c>
      <c r="R2753" t="s">
        <v>8358</v>
      </c>
      <c r="S2753" s="11">
        <f t="shared" si="170"/>
        <v>41747.637060185189</v>
      </c>
      <c r="T2753" s="11">
        <f t="shared" si="171"/>
        <v>41807.637060185189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ref="P2754:P2817" si="173">E2754/L2754</f>
        <v>39.285714285714285</v>
      </c>
      <c r="Q2754" t="s">
        <v>8313</v>
      </c>
      <c r="R2754" t="s">
        <v>8358</v>
      </c>
      <c r="S2754" s="11">
        <f t="shared" ref="S2754:S2817" si="174">(((J2754/60)/60)/24)+DATE(1970,1,1)+(-6/24)</f>
        <v>40855.515092592592</v>
      </c>
      <c r="T2754" s="11">
        <f t="shared" ref="T2754:T2817" si="175">(((I2754/60)/60)/24)+DATE(1970,1,1)+(-6/24)</f>
        <v>40895.515092592592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si="173"/>
        <v>47.5</v>
      </c>
      <c r="Q2755" t="s">
        <v>8313</v>
      </c>
      <c r="R2755" t="s">
        <v>8358</v>
      </c>
      <c r="S2755" s="11">
        <f t="shared" si="174"/>
        <v>41117.650729166664</v>
      </c>
      <c r="T2755" s="11">
        <f t="shared" si="175"/>
        <v>41147.650729166664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8313</v>
      </c>
      <c r="R2756" t="s">
        <v>8358</v>
      </c>
      <c r="S2756" s="11">
        <f t="shared" si="174"/>
        <v>41863.386006944449</v>
      </c>
      <c r="T2756" s="11">
        <f t="shared" si="175"/>
        <v>41893.386006944449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8313</v>
      </c>
      <c r="R2757" t="s">
        <v>8358</v>
      </c>
      <c r="S2757" s="11">
        <f t="shared" si="174"/>
        <v>42072.540821759263</v>
      </c>
      <c r="T2757" s="11">
        <f t="shared" si="175"/>
        <v>42102.540821759263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8313</v>
      </c>
      <c r="R2758" t="s">
        <v>8358</v>
      </c>
      <c r="S2758" s="11">
        <f t="shared" si="174"/>
        <v>41620.65047453704</v>
      </c>
      <c r="T2758" s="11">
        <f t="shared" si="175"/>
        <v>41650.65047453704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8313</v>
      </c>
      <c r="R2759" t="s">
        <v>8358</v>
      </c>
      <c r="S2759" s="11">
        <f t="shared" si="174"/>
        <v>42573.40662037037</v>
      </c>
      <c r="T2759" s="11">
        <f t="shared" si="175"/>
        <v>42588.40662037037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8313</v>
      </c>
      <c r="R2760" t="s">
        <v>8358</v>
      </c>
      <c r="S2760" s="11">
        <f t="shared" si="174"/>
        <v>42639.191932870366</v>
      </c>
      <c r="T2760" s="11">
        <f t="shared" si="175"/>
        <v>42653.191932870366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8313</v>
      </c>
      <c r="R2761" t="s">
        <v>8358</v>
      </c>
      <c r="S2761" s="11">
        <f t="shared" si="174"/>
        <v>42524.11650462963</v>
      </c>
      <c r="T2761" s="11">
        <f t="shared" si="175"/>
        <v>42567.11650462963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8313</v>
      </c>
      <c r="R2762" t="s">
        <v>8358</v>
      </c>
      <c r="S2762" s="11">
        <f t="shared" si="174"/>
        <v>41415.211319444446</v>
      </c>
      <c r="T2762" s="11">
        <f t="shared" si="175"/>
        <v>41445.211319444446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8313</v>
      </c>
      <c r="R2763" t="s">
        <v>8358</v>
      </c>
      <c r="S2763" s="11">
        <f t="shared" si="174"/>
        <v>41246.813576388886</v>
      </c>
      <c r="T2763" s="11">
        <f t="shared" si="175"/>
        <v>41276.813576388886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8313</v>
      </c>
      <c r="R2764" t="s">
        <v>8358</v>
      </c>
      <c r="S2764" s="11">
        <f t="shared" si="174"/>
        <v>40926.786979166667</v>
      </c>
      <c r="T2764" s="11">
        <f t="shared" si="175"/>
        <v>40986.745312500003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8313</v>
      </c>
      <c r="R2765" t="s">
        <v>8358</v>
      </c>
      <c r="S2765" s="11">
        <f t="shared" si="174"/>
        <v>41373.329675925925</v>
      </c>
      <c r="T2765" s="11">
        <f t="shared" si="175"/>
        <v>41418.329675925925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8313</v>
      </c>
      <c r="R2766" t="s">
        <v>8358</v>
      </c>
      <c r="S2766" s="11">
        <f t="shared" si="174"/>
        <v>41030.042025462964</v>
      </c>
      <c r="T2766" s="11">
        <f t="shared" si="175"/>
        <v>41059.541666666664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8313</v>
      </c>
      <c r="R2767" t="s">
        <v>8358</v>
      </c>
      <c r="S2767" s="11">
        <f t="shared" si="174"/>
        <v>41194.329027777778</v>
      </c>
      <c r="T2767" s="11">
        <f t="shared" si="175"/>
        <v>41210.329027777778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8313</v>
      </c>
      <c r="R2768" t="s">
        <v>8358</v>
      </c>
      <c r="S2768" s="11">
        <f t="shared" si="174"/>
        <v>40736.418032407404</v>
      </c>
      <c r="T2768" s="11">
        <f t="shared" si="175"/>
        <v>40766.418032407404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8313</v>
      </c>
      <c r="R2769" t="s">
        <v>8358</v>
      </c>
      <c r="S2769" s="11">
        <f t="shared" si="174"/>
        <v>42172.708912037036</v>
      </c>
      <c r="T2769" s="11">
        <f t="shared" si="175"/>
        <v>42232.708912037036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8313</v>
      </c>
      <c r="R2770" t="s">
        <v>8358</v>
      </c>
      <c r="S2770" s="11">
        <f t="shared" si="174"/>
        <v>40967.364849537036</v>
      </c>
      <c r="T2770" s="11">
        <f t="shared" si="175"/>
        <v>40997.323182870372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8313</v>
      </c>
      <c r="R2771" t="s">
        <v>8358</v>
      </c>
      <c r="S2771" s="11">
        <f t="shared" si="174"/>
        <v>41745.576273148145</v>
      </c>
      <c r="T2771" s="11">
        <f t="shared" si="175"/>
        <v>41795.576273148145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8313</v>
      </c>
      <c r="R2772" t="s">
        <v>8358</v>
      </c>
      <c r="S2772" s="11">
        <f t="shared" si="174"/>
        <v>41686.455208333333</v>
      </c>
      <c r="T2772" s="11">
        <f t="shared" si="175"/>
        <v>41716.413541666669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8313</v>
      </c>
      <c r="R2773" t="s">
        <v>8358</v>
      </c>
      <c r="S2773" s="11">
        <f t="shared" si="174"/>
        <v>41257.281712962962</v>
      </c>
      <c r="T2773" s="11">
        <f t="shared" si="175"/>
        <v>41306.458333333336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8313</v>
      </c>
      <c r="R2774" t="s">
        <v>8358</v>
      </c>
      <c r="S2774" s="11">
        <f t="shared" si="174"/>
        <v>41537.619143518517</v>
      </c>
      <c r="T2774" s="11">
        <f t="shared" si="175"/>
        <v>41552.619143518517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8313</v>
      </c>
      <c r="R2775" t="s">
        <v>8358</v>
      </c>
      <c r="S2775" s="11">
        <f t="shared" si="174"/>
        <v>42474.61482638889</v>
      </c>
      <c r="T2775" s="11">
        <f t="shared" si="175"/>
        <v>42484.61482638889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8313</v>
      </c>
      <c r="R2776" t="s">
        <v>8358</v>
      </c>
      <c r="S2776" s="11">
        <f t="shared" si="174"/>
        <v>41310.876481481479</v>
      </c>
      <c r="T2776" s="11">
        <f t="shared" si="175"/>
        <v>41340.876481481479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8313</v>
      </c>
      <c r="R2777" t="s">
        <v>8358</v>
      </c>
      <c r="S2777" s="11">
        <f t="shared" si="174"/>
        <v>40862.763356481482</v>
      </c>
      <c r="T2777" s="11">
        <f t="shared" si="175"/>
        <v>40892.763356481482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8313</v>
      </c>
      <c r="R2778" t="s">
        <v>8358</v>
      </c>
      <c r="S2778" s="11">
        <f t="shared" si="174"/>
        <v>42136.047175925924</v>
      </c>
      <c r="T2778" s="11">
        <f t="shared" si="175"/>
        <v>42167.047175925924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8313</v>
      </c>
      <c r="R2779" t="s">
        <v>8358</v>
      </c>
      <c r="S2779" s="11">
        <f t="shared" si="174"/>
        <v>42172.419027777782</v>
      </c>
      <c r="T2779" s="11">
        <f t="shared" si="175"/>
        <v>42202.419027777782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8313</v>
      </c>
      <c r="R2780" t="s">
        <v>8358</v>
      </c>
      <c r="S2780" s="11">
        <f t="shared" si="174"/>
        <v>41846.728078703702</v>
      </c>
      <c r="T2780" s="11">
        <f t="shared" si="175"/>
        <v>41876.728078703702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8313</v>
      </c>
      <c r="R2781" t="s">
        <v>8358</v>
      </c>
      <c r="S2781" s="11">
        <f t="shared" si="174"/>
        <v>42300.335891203707</v>
      </c>
      <c r="T2781" s="11">
        <f t="shared" si="175"/>
        <v>42330.377557870372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8313</v>
      </c>
      <c r="R2782" t="s">
        <v>8358</v>
      </c>
      <c r="S2782" s="11">
        <f t="shared" si="174"/>
        <v>42774.197777777779</v>
      </c>
      <c r="T2782" s="11">
        <f t="shared" si="175"/>
        <v>42804.197777777779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8311</v>
      </c>
      <c r="R2783" t="s">
        <v>8325</v>
      </c>
      <c r="S2783" s="11">
        <f t="shared" si="174"/>
        <v>42018.69159722222</v>
      </c>
      <c r="T2783" s="11">
        <f t="shared" si="175"/>
        <v>42047.041666666672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8311</v>
      </c>
      <c r="R2784" t="s">
        <v>8325</v>
      </c>
      <c r="S2784" s="11">
        <f t="shared" si="174"/>
        <v>42026.674976851849</v>
      </c>
      <c r="T2784" s="11">
        <f t="shared" si="175"/>
        <v>42051.957638888889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8311</v>
      </c>
      <c r="R2785" t="s">
        <v>8325</v>
      </c>
      <c r="S2785" s="11">
        <f t="shared" si="174"/>
        <v>42103.285254629634</v>
      </c>
      <c r="T2785" s="11">
        <f t="shared" si="175"/>
        <v>42117.285254629634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8311</v>
      </c>
      <c r="R2786" t="s">
        <v>8325</v>
      </c>
      <c r="S2786" s="11">
        <f t="shared" si="174"/>
        <v>41920.537534722222</v>
      </c>
      <c r="T2786" s="11">
        <f t="shared" si="175"/>
        <v>41941.537534722222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8311</v>
      </c>
      <c r="R2787" t="s">
        <v>8325</v>
      </c>
      <c r="S2787" s="11">
        <f t="shared" si="174"/>
        <v>42557.939432870371</v>
      </c>
      <c r="T2787" s="11">
        <f t="shared" si="175"/>
        <v>42587.625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8311</v>
      </c>
      <c r="R2788" t="s">
        <v>8325</v>
      </c>
      <c r="S2788" s="11">
        <f t="shared" si="174"/>
        <v>41815.319212962961</v>
      </c>
      <c r="T2788" s="11">
        <f t="shared" si="175"/>
        <v>41829.319212962961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8311</v>
      </c>
      <c r="R2789" t="s">
        <v>8325</v>
      </c>
      <c r="S2789" s="11">
        <f t="shared" si="174"/>
        <v>41807.948518518519</v>
      </c>
      <c r="T2789" s="11">
        <f t="shared" si="175"/>
        <v>41837.948518518519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8311</v>
      </c>
      <c r="R2790" t="s">
        <v>8325</v>
      </c>
      <c r="S2790" s="11">
        <f t="shared" si="174"/>
        <v>42550.451886574068</v>
      </c>
      <c r="T2790" s="11">
        <f t="shared" si="175"/>
        <v>42580.451886574068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8311</v>
      </c>
      <c r="R2791" t="s">
        <v>8325</v>
      </c>
      <c r="S2791" s="11">
        <f t="shared" si="174"/>
        <v>42055.763124999998</v>
      </c>
      <c r="T2791" s="11">
        <f t="shared" si="175"/>
        <v>42074.916666666672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8311</v>
      </c>
      <c r="R2792" t="s">
        <v>8325</v>
      </c>
      <c r="S2792" s="11">
        <f t="shared" si="174"/>
        <v>42016.688692129625</v>
      </c>
      <c r="T2792" s="11">
        <f t="shared" si="175"/>
        <v>42046.688692129625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8311</v>
      </c>
      <c r="R2793" t="s">
        <v>8325</v>
      </c>
      <c r="S2793" s="11">
        <f t="shared" si="174"/>
        <v>42591.649988425925</v>
      </c>
      <c r="T2793" s="11">
        <f t="shared" si="175"/>
        <v>42621.916666666672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8311</v>
      </c>
      <c r="R2794" t="s">
        <v>8325</v>
      </c>
      <c r="S2794" s="11">
        <f t="shared" si="174"/>
        <v>42182.981006944443</v>
      </c>
      <c r="T2794" s="11">
        <f t="shared" si="175"/>
        <v>42227.981006944443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8311</v>
      </c>
      <c r="R2795" t="s">
        <v>8325</v>
      </c>
      <c r="S2795" s="11">
        <f t="shared" si="174"/>
        <v>42176.169039351851</v>
      </c>
      <c r="T2795" s="11">
        <f t="shared" si="175"/>
        <v>42206.169039351851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8311</v>
      </c>
      <c r="R2796" t="s">
        <v>8325</v>
      </c>
      <c r="S2796" s="11">
        <f t="shared" si="174"/>
        <v>42416.441655092596</v>
      </c>
      <c r="T2796" s="11">
        <f t="shared" si="175"/>
        <v>42432.541666666672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8311</v>
      </c>
      <c r="R2797" t="s">
        <v>8325</v>
      </c>
      <c r="S2797" s="11">
        <f t="shared" si="174"/>
        <v>41780.275937500002</v>
      </c>
      <c r="T2797" s="11">
        <f t="shared" si="175"/>
        <v>41796.708333333336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8311</v>
      </c>
      <c r="R2798" t="s">
        <v>8325</v>
      </c>
      <c r="S2798" s="11">
        <f t="shared" si="174"/>
        <v>41795.278101851851</v>
      </c>
      <c r="T2798" s="11">
        <f t="shared" si="175"/>
        <v>41825.278101851851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8311</v>
      </c>
      <c r="R2799" t="s">
        <v>8325</v>
      </c>
      <c r="S2799" s="11">
        <f t="shared" si="174"/>
        <v>41798.69027777778</v>
      </c>
      <c r="T2799" s="11">
        <f t="shared" si="175"/>
        <v>41828.69027777778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8311</v>
      </c>
      <c r="R2800" t="s">
        <v>8325</v>
      </c>
      <c r="S2800" s="11">
        <f t="shared" si="174"/>
        <v>42201.425011574072</v>
      </c>
      <c r="T2800" s="11">
        <f t="shared" si="175"/>
        <v>42216.416666666672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8311</v>
      </c>
      <c r="R2801" t="s">
        <v>8325</v>
      </c>
      <c r="S2801" s="11">
        <f t="shared" si="174"/>
        <v>42507.014699074076</v>
      </c>
      <c r="T2801" s="11">
        <f t="shared" si="175"/>
        <v>42538.416666666672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8311</v>
      </c>
      <c r="R2802" t="s">
        <v>8325</v>
      </c>
      <c r="S2802" s="11">
        <f t="shared" si="174"/>
        <v>41948.302847222221</v>
      </c>
      <c r="T2802" s="11">
        <f t="shared" si="175"/>
        <v>42008.302847222221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8311</v>
      </c>
      <c r="R2803" t="s">
        <v>8325</v>
      </c>
      <c r="S2803" s="11">
        <f t="shared" si="174"/>
        <v>41899.993159722224</v>
      </c>
      <c r="T2803" s="11">
        <f t="shared" si="175"/>
        <v>41922.208333333336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8311</v>
      </c>
      <c r="R2804" t="s">
        <v>8325</v>
      </c>
      <c r="S2804" s="11">
        <f t="shared" si="174"/>
        <v>42192.39707175926</v>
      </c>
      <c r="T2804" s="11">
        <f t="shared" si="175"/>
        <v>42222.39707175926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8311</v>
      </c>
      <c r="R2805" t="s">
        <v>8325</v>
      </c>
      <c r="S2805" s="11">
        <f t="shared" si="174"/>
        <v>42157.815694444449</v>
      </c>
      <c r="T2805" s="11">
        <f t="shared" si="175"/>
        <v>42200.75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8311</v>
      </c>
      <c r="R2806" t="s">
        <v>8325</v>
      </c>
      <c r="S2806" s="11">
        <f t="shared" si="174"/>
        <v>41881.203587962962</v>
      </c>
      <c r="T2806" s="11">
        <f t="shared" si="175"/>
        <v>41911.203587962962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8311</v>
      </c>
      <c r="R2807" t="s">
        <v>8325</v>
      </c>
      <c r="S2807" s="11">
        <f t="shared" si="174"/>
        <v>42213.255474537036</v>
      </c>
      <c r="T2807" s="11">
        <f t="shared" si="175"/>
        <v>42238.255474537036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8311</v>
      </c>
      <c r="R2808" t="s">
        <v>8325</v>
      </c>
      <c r="S2808" s="11">
        <f t="shared" si="174"/>
        <v>42185.017245370371</v>
      </c>
      <c r="T2808" s="11">
        <f t="shared" si="175"/>
        <v>42221.208333333328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8311</v>
      </c>
      <c r="R2809" t="s">
        <v>8325</v>
      </c>
      <c r="S2809" s="11">
        <f t="shared" si="174"/>
        <v>42154.623124999998</v>
      </c>
      <c r="T2809" s="11">
        <f t="shared" si="175"/>
        <v>42184.623124999998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8311</v>
      </c>
      <c r="R2810" t="s">
        <v>8325</v>
      </c>
      <c r="S2810" s="11">
        <f t="shared" si="174"/>
        <v>42208.59646990741</v>
      </c>
      <c r="T2810" s="11">
        <f t="shared" si="175"/>
        <v>42238.59646990741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8311</v>
      </c>
      <c r="R2811" t="s">
        <v>8325</v>
      </c>
      <c r="S2811" s="11">
        <f t="shared" si="174"/>
        <v>42451.246817129635</v>
      </c>
      <c r="T2811" s="11">
        <f t="shared" si="175"/>
        <v>42459.360416666663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8311</v>
      </c>
      <c r="R2812" t="s">
        <v>8325</v>
      </c>
      <c r="S2812" s="11">
        <f t="shared" si="174"/>
        <v>41758.88962962963</v>
      </c>
      <c r="T2812" s="11">
        <f t="shared" si="175"/>
        <v>41790.915972222225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8311</v>
      </c>
      <c r="R2813" t="s">
        <v>8325</v>
      </c>
      <c r="S2813" s="11">
        <f t="shared" si="174"/>
        <v>42028.246562500004</v>
      </c>
      <c r="T2813" s="11">
        <f t="shared" si="175"/>
        <v>42058.246562500004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8311</v>
      </c>
      <c r="R2814" t="s">
        <v>8325</v>
      </c>
      <c r="S2814" s="11">
        <f t="shared" si="174"/>
        <v>42054.49418981481</v>
      </c>
      <c r="T2814" s="11">
        <f t="shared" si="175"/>
        <v>42099.916666666672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8311</v>
      </c>
      <c r="R2815" t="s">
        <v>8325</v>
      </c>
      <c r="S2815" s="11">
        <f t="shared" si="174"/>
        <v>42693.492604166662</v>
      </c>
      <c r="T2815" s="11">
        <f t="shared" si="175"/>
        <v>42718.492604166662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8311</v>
      </c>
      <c r="R2816" t="s">
        <v>8325</v>
      </c>
      <c r="S2816" s="11">
        <f t="shared" si="174"/>
        <v>42103.149479166663</v>
      </c>
      <c r="T2816" s="11">
        <f t="shared" si="175"/>
        <v>42133.149479166663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8311</v>
      </c>
      <c r="R2817" t="s">
        <v>8325</v>
      </c>
      <c r="S2817" s="11">
        <f t="shared" si="174"/>
        <v>42559.526724537034</v>
      </c>
      <c r="T2817" s="11">
        <f t="shared" si="175"/>
        <v>42589.526724537034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ref="P2818:P2881" si="177">E2818/L2818</f>
        <v>25.130177514792898</v>
      </c>
      <c r="Q2818" t="s">
        <v>8311</v>
      </c>
      <c r="R2818" t="s">
        <v>8325</v>
      </c>
      <c r="S2818" s="11">
        <f t="shared" ref="S2818:S2881" si="178">(((J2818/60)/60)/24)+DATE(1970,1,1)+(-6/24)</f>
        <v>42188.217499999999</v>
      </c>
      <c r="T2818" s="11">
        <f t="shared" ref="T2818:T2881" si="179">(((I2818/60)/60)/24)+DATE(1970,1,1)+(-6/24)</f>
        <v>42218.416666666672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si="177"/>
        <v>23.636363636363637</v>
      </c>
      <c r="Q2819" t="s">
        <v>8311</v>
      </c>
      <c r="R2819" t="s">
        <v>8325</v>
      </c>
      <c r="S2819" s="11">
        <f t="shared" si="178"/>
        <v>42023.384976851856</v>
      </c>
      <c r="T2819" s="11">
        <f t="shared" si="179"/>
        <v>42063.384976851856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8311</v>
      </c>
      <c r="R2820" t="s">
        <v>8325</v>
      </c>
      <c r="S2820" s="11">
        <f t="shared" si="178"/>
        <v>42250.348217592589</v>
      </c>
      <c r="T2820" s="11">
        <f t="shared" si="179"/>
        <v>42270.348217592589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8311</v>
      </c>
      <c r="R2821" t="s">
        <v>8325</v>
      </c>
      <c r="S2821" s="11">
        <f t="shared" si="178"/>
        <v>42139.275567129633</v>
      </c>
      <c r="T2821" s="11">
        <f t="shared" si="179"/>
        <v>42169.275567129633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8311</v>
      </c>
      <c r="R2822" t="s">
        <v>8325</v>
      </c>
      <c r="S2822" s="11">
        <f t="shared" si="178"/>
        <v>42401.360983796301</v>
      </c>
      <c r="T2822" s="11">
        <f t="shared" si="179"/>
        <v>42425.75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8311</v>
      </c>
      <c r="R2823" t="s">
        <v>8325</v>
      </c>
      <c r="S2823" s="11">
        <f t="shared" si="178"/>
        <v>41875.672858796301</v>
      </c>
      <c r="T2823" s="11">
        <f t="shared" si="179"/>
        <v>41905.672858796301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8311</v>
      </c>
      <c r="R2824" t="s">
        <v>8325</v>
      </c>
      <c r="S2824" s="11">
        <f t="shared" si="178"/>
        <v>42060.433935185181</v>
      </c>
      <c r="T2824" s="11">
        <f t="shared" si="179"/>
        <v>42090.392268518524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8311</v>
      </c>
      <c r="R2825" t="s">
        <v>8325</v>
      </c>
      <c r="S2825" s="11">
        <f t="shared" si="178"/>
        <v>42066.761643518519</v>
      </c>
      <c r="T2825" s="11">
        <f t="shared" si="179"/>
        <v>42094.707638888889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8311</v>
      </c>
      <c r="R2826" t="s">
        <v>8325</v>
      </c>
      <c r="S2826" s="11">
        <f t="shared" si="178"/>
        <v>42136.020787037036</v>
      </c>
      <c r="T2826" s="11">
        <f t="shared" si="179"/>
        <v>42167.821527777778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8311</v>
      </c>
      <c r="R2827" t="s">
        <v>8325</v>
      </c>
      <c r="S2827" s="11">
        <f t="shared" si="178"/>
        <v>42312.542662037042</v>
      </c>
      <c r="T2827" s="11">
        <f t="shared" si="179"/>
        <v>42342.542662037042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8311</v>
      </c>
      <c r="R2828" t="s">
        <v>8325</v>
      </c>
      <c r="S2828" s="11">
        <f t="shared" si="178"/>
        <v>42170.784861111111</v>
      </c>
      <c r="T2828" s="11">
        <f t="shared" si="179"/>
        <v>42195.041666666672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8311</v>
      </c>
      <c r="R2829" t="s">
        <v>8325</v>
      </c>
      <c r="S2829" s="11">
        <f t="shared" si="178"/>
        <v>42494.433634259258</v>
      </c>
      <c r="T2829" s="11">
        <f t="shared" si="179"/>
        <v>42524.4375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8311</v>
      </c>
      <c r="R2830" t="s">
        <v>8325</v>
      </c>
      <c r="S2830" s="11">
        <f t="shared" si="178"/>
        <v>42254.014687499999</v>
      </c>
      <c r="T2830" s="11">
        <f t="shared" si="179"/>
        <v>42279.708333333328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8311</v>
      </c>
      <c r="R2831" t="s">
        <v>8325</v>
      </c>
      <c r="S2831" s="11">
        <f t="shared" si="178"/>
        <v>42495.184236111112</v>
      </c>
      <c r="T2831" s="11">
        <f t="shared" si="179"/>
        <v>42523.184236111112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8311</v>
      </c>
      <c r="R2832" t="s">
        <v>8325</v>
      </c>
      <c r="S2832" s="11">
        <f t="shared" si="178"/>
        <v>41758.589675925927</v>
      </c>
      <c r="T2832" s="11">
        <f t="shared" si="179"/>
        <v>41770.915972222225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8311</v>
      </c>
      <c r="R2833" t="s">
        <v>8325</v>
      </c>
      <c r="S2833" s="11">
        <f t="shared" si="178"/>
        <v>42171.574884259258</v>
      </c>
      <c r="T2833" s="11">
        <f t="shared" si="179"/>
        <v>42201.574884259258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8311</v>
      </c>
      <c r="R2834" t="s">
        <v>8325</v>
      </c>
      <c r="S2834" s="11">
        <f t="shared" si="178"/>
        <v>41938.459421296298</v>
      </c>
      <c r="T2834" s="11">
        <f t="shared" si="179"/>
        <v>41966.666666666672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8311</v>
      </c>
      <c r="R2835" t="s">
        <v>8325</v>
      </c>
      <c r="S2835" s="11">
        <f t="shared" si="178"/>
        <v>42267.877696759257</v>
      </c>
      <c r="T2835" s="11">
        <f t="shared" si="179"/>
        <v>42287.833333333328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8311</v>
      </c>
      <c r="R2836" t="s">
        <v>8325</v>
      </c>
      <c r="S2836" s="11">
        <f t="shared" si="178"/>
        <v>42019.709837962961</v>
      </c>
      <c r="T2836" s="11">
        <f t="shared" si="179"/>
        <v>42034.709837962961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8311</v>
      </c>
      <c r="R2837" t="s">
        <v>8325</v>
      </c>
      <c r="S2837" s="11">
        <f t="shared" si="178"/>
        <v>42313.453900462962</v>
      </c>
      <c r="T2837" s="11">
        <f t="shared" si="179"/>
        <v>42342.75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8311</v>
      </c>
      <c r="R2838" t="s">
        <v>8325</v>
      </c>
      <c r="S2838" s="11">
        <f t="shared" si="178"/>
        <v>42746.011782407411</v>
      </c>
      <c r="T2838" s="11">
        <f t="shared" si="179"/>
        <v>42783.957638888889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8311</v>
      </c>
      <c r="R2839" t="s">
        <v>8325</v>
      </c>
      <c r="S2839" s="11">
        <f t="shared" si="178"/>
        <v>42307.658379629633</v>
      </c>
      <c r="T2839" s="11">
        <f t="shared" si="179"/>
        <v>42347.700046296297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8311</v>
      </c>
      <c r="R2840" t="s">
        <v>8325</v>
      </c>
      <c r="S2840" s="11">
        <f t="shared" si="178"/>
        <v>41842.357592592591</v>
      </c>
      <c r="T2840" s="11">
        <f t="shared" si="179"/>
        <v>41864.666666666664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8311</v>
      </c>
      <c r="R2841" t="s">
        <v>8325</v>
      </c>
      <c r="S2841" s="11">
        <f t="shared" si="178"/>
        <v>41852.990208333329</v>
      </c>
      <c r="T2841" s="11">
        <f t="shared" si="179"/>
        <v>41875.957638888889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8311</v>
      </c>
      <c r="R2842" t="s">
        <v>8325</v>
      </c>
      <c r="S2842" s="11">
        <f t="shared" si="178"/>
        <v>42059.785636574074</v>
      </c>
      <c r="T2842" s="11">
        <f t="shared" si="179"/>
        <v>42081.458333333328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8311</v>
      </c>
      <c r="R2843" t="s">
        <v>8325</v>
      </c>
      <c r="S2843" s="11">
        <f t="shared" si="178"/>
        <v>42291.489548611105</v>
      </c>
      <c r="T2843" s="11">
        <f t="shared" si="179"/>
        <v>42351.531215277777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8311</v>
      </c>
      <c r="R2844" t="s">
        <v>8325</v>
      </c>
      <c r="S2844" s="11">
        <f t="shared" si="178"/>
        <v>41784.702488425923</v>
      </c>
      <c r="T2844" s="11">
        <f t="shared" si="179"/>
        <v>41811.208333333336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8311</v>
      </c>
      <c r="R2845" t="s">
        <v>8325</v>
      </c>
      <c r="S2845" s="11">
        <f t="shared" si="178"/>
        <v>42492.487847222219</v>
      </c>
      <c r="T2845" s="11">
        <f t="shared" si="179"/>
        <v>42533.916666666672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8311</v>
      </c>
      <c r="R2846" t="s">
        <v>8325</v>
      </c>
      <c r="S2846" s="11">
        <f t="shared" si="178"/>
        <v>42709.296064814815</v>
      </c>
      <c r="T2846" s="11">
        <f t="shared" si="179"/>
        <v>42739.296064814815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8311</v>
      </c>
      <c r="R2847" t="s">
        <v>8325</v>
      </c>
      <c r="S2847" s="11">
        <f t="shared" si="178"/>
        <v>42102.766585648147</v>
      </c>
      <c r="T2847" s="11">
        <f t="shared" si="179"/>
        <v>42162.766585648147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8311</v>
      </c>
      <c r="R2848" t="s">
        <v>8325</v>
      </c>
      <c r="S2848" s="11">
        <f t="shared" si="178"/>
        <v>42108.442060185189</v>
      </c>
      <c r="T2848" s="11">
        <f t="shared" si="179"/>
        <v>42153.442060185189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8311</v>
      </c>
      <c r="R2849" t="s">
        <v>8325</v>
      </c>
      <c r="S2849" s="11">
        <f t="shared" si="178"/>
        <v>42453.556307870371</v>
      </c>
      <c r="T2849" s="11">
        <f t="shared" si="179"/>
        <v>42513.556307870371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8311</v>
      </c>
      <c r="R2850" t="s">
        <v>8325</v>
      </c>
      <c r="S2850" s="11">
        <f t="shared" si="178"/>
        <v>42123.398831018523</v>
      </c>
      <c r="T2850" s="11">
        <f t="shared" si="179"/>
        <v>42153.398831018523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8311</v>
      </c>
      <c r="R2851" t="s">
        <v>8325</v>
      </c>
      <c r="S2851" s="11">
        <f t="shared" si="178"/>
        <v>42453.178240740745</v>
      </c>
      <c r="T2851" s="11">
        <f t="shared" si="179"/>
        <v>42483.178240740745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8311</v>
      </c>
      <c r="R2852" t="s">
        <v>8325</v>
      </c>
      <c r="S2852" s="11">
        <f t="shared" si="178"/>
        <v>41857.757071759261</v>
      </c>
      <c r="T2852" s="11">
        <f t="shared" si="179"/>
        <v>41887.757071759261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8311</v>
      </c>
      <c r="R2853" t="s">
        <v>8325</v>
      </c>
      <c r="S2853" s="11">
        <f t="shared" si="178"/>
        <v>42389.752650462964</v>
      </c>
      <c r="T2853" s="11">
        <f t="shared" si="179"/>
        <v>42398.720138888893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8311</v>
      </c>
      <c r="R2854" t="s">
        <v>8325</v>
      </c>
      <c r="S2854" s="11">
        <f t="shared" si="178"/>
        <v>41780.795173611114</v>
      </c>
      <c r="T2854" s="11">
        <f t="shared" si="179"/>
        <v>41810.795173611114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8311</v>
      </c>
      <c r="R2855" t="s">
        <v>8325</v>
      </c>
      <c r="S2855" s="11">
        <f t="shared" si="178"/>
        <v>41835.940937499996</v>
      </c>
      <c r="T2855" s="11">
        <f t="shared" si="179"/>
        <v>41895.940937499996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8311</v>
      </c>
      <c r="R2856" t="s">
        <v>8325</v>
      </c>
      <c r="S2856" s="11">
        <f t="shared" si="178"/>
        <v>42111.46665509259</v>
      </c>
      <c r="T2856" s="11">
        <f t="shared" si="179"/>
        <v>42131.46665509259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8311</v>
      </c>
      <c r="R2857" t="s">
        <v>8325</v>
      </c>
      <c r="S2857" s="11">
        <f t="shared" si="178"/>
        <v>42369.757766203707</v>
      </c>
      <c r="T2857" s="11">
        <f t="shared" si="179"/>
        <v>42398.731944444444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8311</v>
      </c>
      <c r="R2858" t="s">
        <v>8325</v>
      </c>
      <c r="S2858" s="11">
        <f t="shared" si="178"/>
        <v>42164.787581018521</v>
      </c>
      <c r="T2858" s="11">
        <f t="shared" si="179"/>
        <v>42224.648611111115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8311</v>
      </c>
      <c r="R2859" t="s">
        <v>8325</v>
      </c>
      <c r="S2859" s="11">
        <f t="shared" si="178"/>
        <v>42726.670081018514</v>
      </c>
      <c r="T2859" s="11">
        <f t="shared" si="179"/>
        <v>42786.5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8311</v>
      </c>
      <c r="R2860" t="s">
        <v>8325</v>
      </c>
      <c r="S2860" s="11">
        <f t="shared" si="178"/>
        <v>41954.295081018514</v>
      </c>
      <c r="T2860" s="11">
        <f t="shared" si="179"/>
        <v>41978.227777777778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8311</v>
      </c>
      <c r="R2861" t="s">
        <v>8325</v>
      </c>
      <c r="S2861" s="11">
        <f t="shared" si="178"/>
        <v>42233.112314814818</v>
      </c>
      <c r="T2861" s="11">
        <f t="shared" si="179"/>
        <v>42293.112314814818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8311</v>
      </c>
      <c r="R2862" t="s">
        <v>8325</v>
      </c>
      <c r="S2862" s="11">
        <f t="shared" si="178"/>
        <v>42480.550648148142</v>
      </c>
      <c r="T2862" s="11">
        <f t="shared" si="179"/>
        <v>42540.550648148142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8311</v>
      </c>
      <c r="R2863" t="s">
        <v>8325</v>
      </c>
      <c r="S2863" s="11">
        <f t="shared" si="178"/>
        <v>42257.340833333335</v>
      </c>
      <c r="T2863" s="11">
        <f t="shared" si="179"/>
        <v>42271.340833333335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8311</v>
      </c>
      <c r="R2864" t="s">
        <v>8325</v>
      </c>
      <c r="S2864" s="11">
        <f t="shared" si="178"/>
        <v>41784.539687500001</v>
      </c>
      <c r="T2864" s="11">
        <f t="shared" si="179"/>
        <v>41814.539687500001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8311</v>
      </c>
      <c r="R2865" t="s">
        <v>8325</v>
      </c>
      <c r="S2865" s="11">
        <f t="shared" si="178"/>
        <v>41831.425034722226</v>
      </c>
      <c r="T2865" s="11">
        <f t="shared" si="179"/>
        <v>41891.425034722226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8311</v>
      </c>
      <c r="R2866" t="s">
        <v>8325</v>
      </c>
      <c r="S2866" s="11">
        <f t="shared" si="178"/>
        <v>42172.363506944443</v>
      </c>
      <c r="T2866" s="11">
        <f t="shared" si="179"/>
        <v>42202.304166666669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8311</v>
      </c>
      <c r="R2867" t="s">
        <v>8325</v>
      </c>
      <c r="S2867" s="11">
        <f t="shared" si="178"/>
        <v>41949.864108796297</v>
      </c>
      <c r="T2867" s="11">
        <f t="shared" si="179"/>
        <v>42009.864108796297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8311</v>
      </c>
      <c r="R2868" t="s">
        <v>8325</v>
      </c>
      <c r="S2868" s="11">
        <f t="shared" si="178"/>
        <v>42627.705104166671</v>
      </c>
      <c r="T2868" s="11">
        <f t="shared" si="179"/>
        <v>42657.666666666672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8311</v>
      </c>
      <c r="R2869" t="s">
        <v>8325</v>
      </c>
      <c r="S2869" s="11">
        <f t="shared" si="178"/>
        <v>42530.945277777777</v>
      </c>
      <c r="T2869" s="11">
        <f t="shared" si="179"/>
        <v>42554.916666666672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8311</v>
      </c>
      <c r="R2870" t="s">
        <v>8325</v>
      </c>
      <c r="S2870" s="11">
        <f t="shared" si="178"/>
        <v>42618.577013888891</v>
      </c>
      <c r="T2870" s="11">
        <f t="shared" si="179"/>
        <v>42648.577013888891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8311</v>
      </c>
      <c r="R2871" t="s">
        <v>8325</v>
      </c>
      <c r="S2871" s="11">
        <f t="shared" si="178"/>
        <v>42540.343530092592</v>
      </c>
      <c r="T2871" s="11">
        <f t="shared" si="179"/>
        <v>42570.343530092592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8311</v>
      </c>
      <c r="R2872" t="s">
        <v>8325</v>
      </c>
      <c r="S2872" s="11">
        <f t="shared" si="178"/>
        <v>41745.939409722225</v>
      </c>
      <c r="T2872" s="11">
        <f t="shared" si="179"/>
        <v>41775.939409722225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8311</v>
      </c>
      <c r="R2873" t="s">
        <v>8325</v>
      </c>
      <c r="S2873" s="11">
        <f t="shared" si="178"/>
        <v>41974.488576388889</v>
      </c>
      <c r="T2873" s="11">
        <f t="shared" si="179"/>
        <v>41994.488576388889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8311</v>
      </c>
      <c r="R2874" t="s">
        <v>8325</v>
      </c>
      <c r="S2874" s="11">
        <f t="shared" si="178"/>
        <v>42114.86618055556</v>
      </c>
      <c r="T2874" s="11">
        <f t="shared" si="179"/>
        <v>42174.86618055556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8311</v>
      </c>
      <c r="R2875" t="s">
        <v>8325</v>
      </c>
      <c r="S2875" s="11">
        <f t="shared" si="178"/>
        <v>42002.567488425921</v>
      </c>
      <c r="T2875" s="11">
        <f t="shared" si="179"/>
        <v>42032.567488425921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8311</v>
      </c>
      <c r="R2876" t="s">
        <v>8325</v>
      </c>
      <c r="S2876" s="11">
        <f t="shared" si="178"/>
        <v>42722.59474537037</v>
      </c>
      <c r="T2876" s="11">
        <f t="shared" si="179"/>
        <v>42752.59474537037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8311</v>
      </c>
      <c r="R2877" t="s">
        <v>8325</v>
      </c>
      <c r="S2877" s="11">
        <f t="shared" si="178"/>
        <v>42464.878391203703</v>
      </c>
      <c r="T2877" s="11">
        <f t="shared" si="179"/>
        <v>42494.878391203703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8311</v>
      </c>
      <c r="R2878" t="s">
        <v>8325</v>
      </c>
      <c r="S2878" s="11">
        <f t="shared" si="178"/>
        <v>42171.493969907402</v>
      </c>
      <c r="T2878" s="11">
        <f t="shared" si="179"/>
        <v>42201.493969907402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8311</v>
      </c>
      <c r="R2879" t="s">
        <v>8325</v>
      </c>
      <c r="S2879" s="11">
        <f t="shared" si="178"/>
        <v>42672.705138888887</v>
      </c>
      <c r="T2879" s="11">
        <f t="shared" si="179"/>
        <v>42704.458333333328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8311</v>
      </c>
      <c r="R2880" t="s">
        <v>8325</v>
      </c>
      <c r="S2880" s="11">
        <f t="shared" si="178"/>
        <v>42128.365682870368</v>
      </c>
      <c r="T2880" s="11">
        <f t="shared" si="179"/>
        <v>42188.365682870368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8311</v>
      </c>
      <c r="R2881" t="s">
        <v>8325</v>
      </c>
      <c r="S2881" s="11">
        <f t="shared" si="178"/>
        <v>42359.475243055553</v>
      </c>
      <c r="T2881" s="11">
        <f t="shared" si="179"/>
        <v>42389.475243055553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ref="P2882:P2945" si="181">E2882/L2882</f>
        <v>96.551724137931032</v>
      </c>
      <c r="Q2882" t="s">
        <v>8311</v>
      </c>
      <c r="R2882" t="s">
        <v>8325</v>
      </c>
      <c r="S2882" s="11">
        <f t="shared" ref="S2882:S2945" si="182">(((J2882/60)/60)/24)+DATE(1970,1,1)+(-6/24)</f>
        <v>42192.655694444446</v>
      </c>
      <c r="T2882" s="11">
        <f t="shared" ref="T2882:T2945" si="183">(((I2882/60)/60)/24)+DATE(1970,1,1)+(-6/24)</f>
        <v>42236.461805555555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e">
        <f t="shared" si="181"/>
        <v>#DIV/0!</v>
      </c>
      <c r="Q2883" t="s">
        <v>8311</v>
      </c>
      <c r="R2883" t="s">
        <v>8325</v>
      </c>
      <c r="S2883" s="11">
        <f t="shared" si="182"/>
        <v>41916.347638888888</v>
      </c>
      <c r="T2883" s="11">
        <f t="shared" si="183"/>
        <v>41976.389305555553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8311</v>
      </c>
      <c r="R2884" t="s">
        <v>8325</v>
      </c>
      <c r="S2884" s="11">
        <f t="shared" si="182"/>
        <v>42461.346273148149</v>
      </c>
      <c r="T2884" s="11">
        <f t="shared" si="183"/>
        <v>42491.346273148149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8311</v>
      </c>
      <c r="R2885" t="s">
        <v>8325</v>
      </c>
      <c r="S2885" s="11">
        <f t="shared" si="182"/>
        <v>42370.65320601852</v>
      </c>
      <c r="T2885" s="11">
        <f t="shared" si="183"/>
        <v>42405.957638888889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8311</v>
      </c>
      <c r="R2886" t="s">
        <v>8325</v>
      </c>
      <c r="S2886" s="11">
        <f t="shared" si="182"/>
        <v>41948.477256944447</v>
      </c>
      <c r="T2886" s="11">
        <f t="shared" si="183"/>
        <v>41978.477256944447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8311</v>
      </c>
      <c r="R2887" t="s">
        <v>8325</v>
      </c>
      <c r="S2887" s="11">
        <f t="shared" si="182"/>
        <v>42046.82640046296</v>
      </c>
      <c r="T2887" s="11">
        <f t="shared" si="183"/>
        <v>42076.784733796296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8311</v>
      </c>
      <c r="R2888" t="s">
        <v>8325</v>
      </c>
      <c r="S2888" s="11">
        <f t="shared" si="182"/>
        <v>42261.382916666669</v>
      </c>
      <c r="T2888" s="11">
        <f t="shared" si="183"/>
        <v>42265.915972222225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8311</v>
      </c>
      <c r="R2889" t="s">
        <v>8325</v>
      </c>
      <c r="S2889" s="11">
        <f t="shared" si="182"/>
        <v>41985.177361111113</v>
      </c>
      <c r="T2889" s="11">
        <f t="shared" si="183"/>
        <v>42015.177361111113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8311</v>
      </c>
      <c r="R2890" t="s">
        <v>8325</v>
      </c>
      <c r="S2890" s="11">
        <f t="shared" si="182"/>
        <v>41922.285185185188</v>
      </c>
      <c r="T2890" s="11">
        <f t="shared" si="183"/>
        <v>41929.957638888889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8311</v>
      </c>
      <c r="R2891" t="s">
        <v>8325</v>
      </c>
      <c r="S2891" s="11">
        <f t="shared" si="182"/>
        <v>41850.613252314812</v>
      </c>
      <c r="T2891" s="11">
        <f t="shared" si="183"/>
        <v>41880.613252314812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8311</v>
      </c>
      <c r="R2892" t="s">
        <v>8325</v>
      </c>
      <c r="S2892" s="11">
        <f t="shared" si="182"/>
        <v>41831.492962962962</v>
      </c>
      <c r="T2892" s="11">
        <f t="shared" si="183"/>
        <v>41859.875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8311</v>
      </c>
      <c r="R2893" t="s">
        <v>8325</v>
      </c>
      <c r="S2893" s="11">
        <f t="shared" si="182"/>
        <v>42415.633425925931</v>
      </c>
      <c r="T2893" s="11">
        <f t="shared" si="183"/>
        <v>42475.59175925926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8311</v>
      </c>
      <c r="R2894" t="s">
        <v>8325</v>
      </c>
      <c r="S2894" s="11">
        <f t="shared" si="182"/>
        <v>41869.464166666665</v>
      </c>
      <c r="T2894" s="11">
        <f t="shared" si="183"/>
        <v>41876.625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8311</v>
      </c>
      <c r="R2895" t="s">
        <v>8325</v>
      </c>
      <c r="S2895" s="11">
        <f t="shared" si="182"/>
        <v>41953.523090277777</v>
      </c>
      <c r="T2895" s="11">
        <f t="shared" si="183"/>
        <v>42012.833333333328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8311</v>
      </c>
      <c r="R2896" t="s">
        <v>8325</v>
      </c>
      <c r="S2896" s="11">
        <f t="shared" si="182"/>
        <v>42037.736284722225</v>
      </c>
      <c r="T2896" s="11">
        <f t="shared" si="183"/>
        <v>42097.694618055553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8311</v>
      </c>
      <c r="R2897" t="s">
        <v>8325</v>
      </c>
      <c r="S2897" s="11">
        <f t="shared" si="182"/>
        <v>41811.305462962962</v>
      </c>
      <c r="T2897" s="11">
        <f t="shared" si="183"/>
        <v>41812.625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8311</v>
      </c>
      <c r="R2898" t="s">
        <v>8325</v>
      </c>
      <c r="S2898" s="11">
        <f t="shared" si="182"/>
        <v>42701.658807870372</v>
      </c>
      <c r="T2898" s="11">
        <f t="shared" si="183"/>
        <v>42716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8311</v>
      </c>
      <c r="R2899" t="s">
        <v>8325</v>
      </c>
      <c r="S2899" s="11">
        <f t="shared" si="182"/>
        <v>42258.396504629629</v>
      </c>
      <c r="T2899" s="11">
        <f t="shared" si="183"/>
        <v>42288.395196759258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8311</v>
      </c>
      <c r="R2900" t="s">
        <v>8325</v>
      </c>
      <c r="S2900" s="11">
        <f t="shared" si="182"/>
        <v>42278.414965277778</v>
      </c>
      <c r="T2900" s="11">
        <f t="shared" si="183"/>
        <v>42308.414965277778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8311</v>
      </c>
      <c r="R2901" t="s">
        <v>8325</v>
      </c>
      <c r="S2901" s="11">
        <f t="shared" si="182"/>
        <v>42514.828217592592</v>
      </c>
      <c r="T2901" s="11">
        <f t="shared" si="183"/>
        <v>42574.828217592592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8311</v>
      </c>
      <c r="R2902" t="s">
        <v>8325</v>
      </c>
      <c r="S2902" s="11">
        <f t="shared" si="182"/>
        <v>41829.984166666669</v>
      </c>
      <c r="T2902" s="11">
        <f t="shared" si="183"/>
        <v>41859.984166666669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8311</v>
      </c>
      <c r="R2903" t="s">
        <v>8325</v>
      </c>
      <c r="S2903" s="11">
        <f t="shared" si="182"/>
        <v>41982.654386574075</v>
      </c>
      <c r="T2903" s="11">
        <f t="shared" si="183"/>
        <v>42042.654386574075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8311</v>
      </c>
      <c r="R2904" t="s">
        <v>8325</v>
      </c>
      <c r="S2904" s="11">
        <f t="shared" si="182"/>
        <v>42210.189768518518</v>
      </c>
      <c r="T2904" s="11">
        <f t="shared" si="183"/>
        <v>42240.189768518518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8311</v>
      </c>
      <c r="R2905" t="s">
        <v>8325</v>
      </c>
      <c r="S2905" s="11">
        <f t="shared" si="182"/>
        <v>42195.916874999995</v>
      </c>
      <c r="T2905" s="11">
        <f t="shared" si="183"/>
        <v>42255.916874999995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8311</v>
      </c>
      <c r="R2906" t="s">
        <v>8325</v>
      </c>
      <c r="S2906" s="11">
        <f t="shared" si="182"/>
        <v>41940.717951388891</v>
      </c>
      <c r="T2906" s="11">
        <f t="shared" si="183"/>
        <v>41952.25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8311</v>
      </c>
      <c r="R2907" t="s">
        <v>8325</v>
      </c>
      <c r="S2907" s="11">
        <f t="shared" si="182"/>
        <v>42605.806863425925</v>
      </c>
      <c r="T2907" s="11">
        <f t="shared" si="183"/>
        <v>42619.806863425925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8311</v>
      </c>
      <c r="R2908" t="s">
        <v>8325</v>
      </c>
      <c r="S2908" s="11">
        <f t="shared" si="182"/>
        <v>42199.398912037039</v>
      </c>
      <c r="T2908" s="11">
        <f t="shared" si="183"/>
        <v>42216.791666666672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8311</v>
      </c>
      <c r="R2909" t="s">
        <v>8325</v>
      </c>
      <c r="S2909" s="11">
        <f t="shared" si="182"/>
        <v>42444.627743055549</v>
      </c>
      <c r="T2909" s="11">
        <f t="shared" si="183"/>
        <v>42504.627743055549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8311</v>
      </c>
      <c r="R2910" t="s">
        <v>8325</v>
      </c>
      <c r="S2910" s="11">
        <f t="shared" si="182"/>
        <v>42499.481701388882</v>
      </c>
      <c r="T2910" s="11">
        <f t="shared" si="183"/>
        <v>42529.481701388882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8311</v>
      </c>
      <c r="R2911" t="s">
        <v>8325</v>
      </c>
      <c r="S2911" s="11">
        <f t="shared" si="182"/>
        <v>41929.016215277778</v>
      </c>
      <c r="T2911" s="11">
        <f t="shared" si="183"/>
        <v>41968.573611111111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8311</v>
      </c>
      <c r="R2912" t="s">
        <v>8325</v>
      </c>
      <c r="S2912" s="11">
        <f t="shared" si="182"/>
        <v>42107.591284722221</v>
      </c>
      <c r="T2912" s="11">
        <f t="shared" si="183"/>
        <v>42167.591284722221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8311</v>
      </c>
      <c r="R2913" t="s">
        <v>8325</v>
      </c>
      <c r="S2913" s="11">
        <f t="shared" si="182"/>
        <v>42142.518819444449</v>
      </c>
      <c r="T2913" s="11">
        <f t="shared" si="183"/>
        <v>42182.518819444449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8311</v>
      </c>
      <c r="R2914" t="s">
        <v>8325</v>
      </c>
      <c r="S2914" s="11">
        <f t="shared" si="182"/>
        <v>42353.881643518514</v>
      </c>
      <c r="T2914" s="11">
        <f t="shared" si="183"/>
        <v>42383.881643518514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8311</v>
      </c>
      <c r="R2915" t="s">
        <v>8325</v>
      </c>
      <c r="S2915" s="11">
        <f t="shared" si="182"/>
        <v>41828.672905092593</v>
      </c>
      <c r="T2915" s="11">
        <f t="shared" si="183"/>
        <v>41888.672905092593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8311</v>
      </c>
      <c r="R2916" t="s">
        <v>8325</v>
      </c>
      <c r="S2916" s="11">
        <f t="shared" si="182"/>
        <v>42017.657337962963</v>
      </c>
      <c r="T2916" s="11">
        <f t="shared" si="183"/>
        <v>42077.615671296298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8311</v>
      </c>
      <c r="R2917" t="s">
        <v>8325</v>
      </c>
      <c r="S2917" s="11">
        <f t="shared" si="182"/>
        <v>42415.148032407407</v>
      </c>
      <c r="T2917" s="11">
        <f t="shared" si="183"/>
        <v>42445.106365740736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8311</v>
      </c>
      <c r="R2918" t="s">
        <v>8325</v>
      </c>
      <c r="S2918" s="11">
        <f t="shared" si="182"/>
        <v>41755.226724537039</v>
      </c>
      <c r="T2918" s="11">
        <f t="shared" si="183"/>
        <v>41778.226724537039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8311</v>
      </c>
      <c r="R2919" t="s">
        <v>8325</v>
      </c>
      <c r="S2919" s="11">
        <f t="shared" si="182"/>
        <v>42244.984340277777</v>
      </c>
      <c r="T2919" s="11">
        <f t="shared" si="183"/>
        <v>42262.984340277777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8311</v>
      </c>
      <c r="R2920" t="s">
        <v>8325</v>
      </c>
      <c r="S2920" s="11">
        <f t="shared" si="182"/>
        <v>42278.379710648151</v>
      </c>
      <c r="T2920" s="11">
        <f t="shared" si="183"/>
        <v>42306.379710648151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8311</v>
      </c>
      <c r="R2921" t="s">
        <v>8325</v>
      </c>
      <c r="S2921" s="11">
        <f t="shared" si="182"/>
        <v>41826.36954861111</v>
      </c>
      <c r="T2921" s="11">
        <f t="shared" si="183"/>
        <v>41856.36954861111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8311</v>
      </c>
      <c r="R2922" t="s">
        <v>8325</v>
      </c>
      <c r="S2922" s="11">
        <f t="shared" si="182"/>
        <v>42058.542476851857</v>
      </c>
      <c r="T2922" s="11">
        <f t="shared" si="183"/>
        <v>42088.500810185185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8311</v>
      </c>
      <c r="R2923" t="s">
        <v>8359</v>
      </c>
      <c r="S2923" s="11">
        <f t="shared" si="182"/>
        <v>41877.636620370373</v>
      </c>
      <c r="T2923" s="11">
        <f t="shared" si="183"/>
        <v>41907.636620370373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8311</v>
      </c>
      <c r="R2924" t="s">
        <v>8359</v>
      </c>
      <c r="S2924" s="11">
        <f t="shared" si="182"/>
        <v>42097.624155092592</v>
      </c>
      <c r="T2924" s="11">
        <f t="shared" si="183"/>
        <v>42142.624155092592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8311</v>
      </c>
      <c r="R2925" t="s">
        <v>8359</v>
      </c>
      <c r="S2925" s="11">
        <f t="shared" si="182"/>
        <v>42012.90253472222</v>
      </c>
      <c r="T2925" s="11">
        <f t="shared" si="183"/>
        <v>42027.875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8311</v>
      </c>
      <c r="R2926" t="s">
        <v>8359</v>
      </c>
      <c r="S2926" s="11">
        <f t="shared" si="182"/>
        <v>42103.306828703702</v>
      </c>
      <c r="T2926" s="11">
        <f t="shared" si="183"/>
        <v>42132.915972222225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8311</v>
      </c>
      <c r="R2927" t="s">
        <v>8359</v>
      </c>
      <c r="S2927" s="11">
        <f t="shared" si="182"/>
        <v>41863.334120370368</v>
      </c>
      <c r="T2927" s="11">
        <f t="shared" si="183"/>
        <v>41893.334120370368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8311</v>
      </c>
      <c r="R2928" t="s">
        <v>8359</v>
      </c>
      <c r="S2928" s="11">
        <f t="shared" si="182"/>
        <v>42044.515960648147</v>
      </c>
      <c r="T2928" s="11">
        <f t="shared" si="183"/>
        <v>42058.515960648147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8311</v>
      </c>
      <c r="R2929" t="s">
        <v>8359</v>
      </c>
      <c r="S2929" s="11">
        <f t="shared" si="182"/>
        <v>41806.419317129628</v>
      </c>
      <c r="T2929" s="11">
        <f t="shared" si="183"/>
        <v>41834.958333333336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8311</v>
      </c>
      <c r="R2930" t="s">
        <v>8359</v>
      </c>
      <c r="S2930" s="11">
        <f t="shared" si="182"/>
        <v>42403.748217592598</v>
      </c>
      <c r="T2930" s="11">
        <f t="shared" si="183"/>
        <v>42433.748217592598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8311</v>
      </c>
      <c r="R2931" t="s">
        <v>8359</v>
      </c>
      <c r="S2931" s="11">
        <f t="shared" si="182"/>
        <v>41754.314328703702</v>
      </c>
      <c r="T2931" s="11">
        <f t="shared" si="183"/>
        <v>41784.314328703702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8311</v>
      </c>
      <c r="R2932" t="s">
        <v>8359</v>
      </c>
      <c r="S2932" s="11">
        <f t="shared" si="182"/>
        <v>42101.334074074075</v>
      </c>
      <c r="T2932" s="11">
        <f t="shared" si="183"/>
        <v>42131.334074074075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8311</v>
      </c>
      <c r="R2933" t="s">
        <v>8359</v>
      </c>
      <c r="S2933" s="11">
        <f t="shared" si="182"/>
        <v>41872.041238425925</v>
      </c>
      <c r="T2933" s="11">
        <f t="shared" si="183"/>
        <v>41897.005555555559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8311</v>
      </c>
      <c r="R2934" t="s">
        <v>8359</v>
      </c>
      <c r="S2934" s="11">
        <f t="shared" si="182"/>
        <v>42024.914780092593</v>
      </c>
      <c r="T2934" s="11">
        <f t="shared" si="183"/>
        <v>42056.208333333328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8311</v>
      </c>
      <c r="R2935" t="s">
        <v>8359</v>
      </c>
      <c r="S2935" s="11">
        <f t="shared" si="182"/>
        <v>42495.706631944442</v>
      </c>
      <c r="T2935" s="11">
        <f t="shared" si="183"/>
        <v>42525.706631944442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8311</v>
      </c>
      <c r="R2936" t="s">
        <v>8359</v>
      </c>
      <c r="S2936" s="11">
        <f t="shared" si="182"/>
        <v>41775.386157407411</v>
      </c>
      <c r="T2936" s="11">
        <f t="shared" si="183"/>
        <v>41805.386157407411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8311</v>
      </c>
      <c r="R2937" t="s">
        <v>8359</v>
      </c>
      <c r="S2937" s="11">
        <f t="shared" si="182"/>
        <v>42553.333425925928</v>
      </c>
      <c r="T2937" s="11">
        <f t="shared" si="183"/>
        <v>42611.458333333328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8311</v>
      </c>
      <c r="R2938" t="s">
        <v>8359</v>
      </c>
      <c r="S2938" s="11">
        <f t="shared" si="182"/>
        <v>41912.400729166664</v>
      </c>
      <c r="T2938" s="11">
        <f t="shared" si="183"/>
        <v>41924.957638888889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8311</v>
      </c>
      <c r="R2939" t="s">
        <v>8359</v>
      </c>
      <c r="S2939" s="11">
        <f t="shared" si="182"/>
        <v>41803.207326388889</v>
      </c>
      <c r="T2939" s="11">
        <f t="shared" si="183"/>
        <v>41833.207326388889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8311</v>
      </c>
      <c r="R2940" t="s">
        <v>8359</v>
      </c>
      <c r="S2940" s="11">
        <f t="shared" si="182"/>
        <v>42004.453865740739</v>
      </c>
      <c r="T2940" s="11">
        <f t="shared" si="183"/>
        <v>42034.453865740739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8311</v>
      </c>
      <c r="R2941" t="s">
        <v>8359</v>
      </c>
      <c r="S2941" s="11">
        <f t="shared" si="182"/>
        <v>41845.559166666666</v>
      </c>
      <c r="T2941" s="11">
        <f t="shared" si="183"/>
        <v>41878.791666666664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8311</v>
      </c>
      <c r="R2942" t="s">
        <v>8359</v>
      </c>
      <c r="S2942" s="11">
        <f t="shared" si="182"/>
        <v>41982.523356481484</v>
      </c>
      <c r="T2942" s="11">
        <f t="shared" si="183"/>
        <v>42022.523356481484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8311</v>
      </c>
      <c r="R2943" t="s">
        <v>8357</v>
      </c>
      <c r="S2943" s="11">
        <f t="shared" si="182"/>
        <v>42034.710127314815</v>
      </c>
      <c r="T2943" s="11">
        <f t="shared" si="183"/>
        <v>42064.710127314815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8311</v>
      </c>
      <c r="R2944" t="s">
        <v>8357</v>
      </c>
      <c r="S2944" s="11">
        <f t="shared" si="182"/>
        <v>42334.553923611107</v>
      </c>
      <c r="T2944" s="11">
        <f t="shared" si="183"/>
        <v>42354.595833333333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8311</v>
      </c>
      <c r="R2945" t="s">
        <v>8357</v>
      </c>
      <c r="S2945" s="11">
        <f t="shared" si="182"/>
        <v>42076.879398148143</v>
      </c>
      <c r="T2945" s="11">
        <f t="shared" si="183"/>
        <v>42106.879398148143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ref="P2946:P3009" si="185">E2946/L2946</f>
        <v>100</v>
      </c>
      <c r="Q2946" t="s">
        <v>8311</v>
      </c>
      <c r="R2946" t="s">
        <v>8357</v>
      </c>
      <c r="S2946" s="11">
        <f t="shared" ref="S2946:S3009" si="186">(((J2946/60)/60)/24)+DATE(1970,1,1)+(-6/24)</f>
        <v>42132.6643287037</v>
      </c>
      <c r="T2946" s="11">
        <f t="shared" ref="T2946:T3009" si="187">(((I2946/60)/60)/24)+DATE(1970,1,1)+(-6/24)</f>
        <v>42162.6643287037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e">
        <f t="shared" si="185"/>
        <v>#DIV/0!</v>
      </c>
      <c r="Q2947" t="s">
        <v>8311</v>
      </c>
      <c r="R2947" t="s">
        <v>8357</v>
      </c>
      <c r="S2947" s="11">
        <f t="shared" si="186"/>
        <v>42117.889583333337</v>
      </c>
      <c r="T2947" s="11">
        <f t="shared" si="187"/>
        <v>42147.889583333337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8311</v>
      </c>
      <c r="R2948" t="s">
        <v>8357</v>
      </c>
      <c r="S2948" s="11">
        <f t="shared" si="186"/>
        <v>42567.281157407408</v>
      </c>
      <c r="T2948" s="11">
        <f t="shared" si="187"/>
        <v>42597.281157407408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8311</v>
      </c>
      <c r="R2949" t="s">
        <v>8357</v>
      </c>
      <c r="S2949" s="11">
        <f t="shared" si="186"/>
        <v>42649.312118055561</v>
      </c>
      <c r="T2949" s="11">
        <f t="shared" si="187"/>
        <v>42698.465972222228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8311</v>
      </c>
      <c r="R2950" t="s">
        <v>8357</v>
      </c>
      <c r="S2950" s="11">
        <f t="shared" si="186"/>
        <v>42097.399224537032</v>
      </c>
      <c r="T2950" s="11">
        <f t="shared" si="187"/>
        <v>42157.399224537032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8311</v>
      </c>
      <c r="R2951" t="s">
        <v>8357</v>
      </c>
      <c r="S2951" s="11">
        <f t="shared" si="186"/>
        <v>42297.573113425926</v>
      </c>
      <c r="T2951" s="11">
        <f t="shared" si="187"/>
        <v>42327.614780092597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8311</v>
      </c>
      <c r="R2952" t="s">
        <v>8357</v>
      </c>
      <c r="S2952" s="11">
        <f t="shared" si="186"/>
        <v>42362.11518518519</v>
      </c>
      <c r="T2952" s="11">
        <f t="shared" si="187"/>
        <v>42392.11518518519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8311</v>
      </c>
      <c r="R2953" t="s">
        <v>8357</v>
      </c>
      <c r="S2953" s="11">
        <f t="shared" si="186"/>
        <v>41872.552928240737</v>
      </c>
      <c r="T2953" s="11">
        <f t="shared" si="187"/>
        <v>41917.552928240737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8311</v>
      </c>
      <c r="R2954" t="s">
        <v>8357</v>
      </c>
      <c r="S2954" s="11">
        <f t="shared" si="186"/>
        <v>42628.440266203703</v>
      </c>
      <c r="T2954" s="11">
        <f t="shared" si="187"/>
        <v>42659.916666666672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8311</v>
      </c>
      <c r="R2955" t="s">
        <v>8357</v>
      </c>
      <c r="S2955" s="11">
        <f t="shared" si="186"/>
        <v>42255.541909722218</v>
      </c>
      <c r="T2955" s="11">
        <f t="shared" si="187"/>
        <v>42285.541909722218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8311</v>
      </c>
      <c r="R2956" t="s">
        <v>8357</v>
      </c>
      <c r="S2956" s="11">
        <f t="shared" si="186"/>
        <v>42790.333368055552</v>
      </c>
      <c r="T2956" s="11">
        <f t="shared" si="187"/>
        <v>42810.291701388895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8311</v>
      </c>
      <c r="R2957" t="s">
        <v>8357</v>
      </c>
      <c r="S2957" s="11">
        <f t="shared" si="186"/>
        <v>42141.491307870368</v>
      </c>
      <c r="T2957" s="11">
        <f t="shared" si="187"/>
        <v>42171.491307870368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8311</v>
      </c>
      <c r="R2958" t="s">
        <v>8357</v>
      </c>
      <c r="S2958" s="11">
        <f t="shared" si="186"/>
        <v>42464.708912037036</v>
      </c>
      <c r="T2958" s="11">
        <f t="shared" si="187"/>
        <v>42494.708912037036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8311</v>
      </c>
      <c r="R2959" t="s">
        <v>8357</v>
      </c>
      <c r="S2959" s="11">
        <f t="shared" si="186"/>
        <v>42030.761249999996</v>
      </c>
      <c r="T2959" s="11">
        <f t="shared" si="187"/>
        <v>42090.719583333332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8311</v>
      </c>
      <c r="R2960" t="s">
        <v>8357</v>
      </c>
      <c r="S2960" s="11">
        <f t="shared" si="186"/>
        <v>42438.529131944444</v>
      </c>
      <c r="T2960" s="11">
        <f t="shared" si="187"/>
        <v>42498.48746527778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8311</v>
      </c>
      <c r="R2961" t="s">
        <v>8357</v>
      </c>
      <c r="S2961" s="11">
        <f t="shared" si="186"/>
        <v>42497.758391203708</v>
      </c>
      <c r="T2961" s="11">
        <f t="shared" si="187"/>
        <v>42527.758391203708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8311</v>
      </c>
      <c r="R2962" t="s">
        <v>8357</v>
      </c>
      <c r="S2962" s="11">
        <f t="shared" si="186"/>
        <v>41863.507210648146</v>
      </c>
      <c r="T2962" s="11">
        <f t="shared" si="187"/>
        <v>41893.507210648146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8311</v>
      </c>
      <c r="R2963" t="s">
        <v>8325</v>
      </c>
      <c r="S2963" s="11">
        <f t="shared" si="186"/>
        <v>42060.962488425925</v>
      </c>
      <c r="T2963" s="11">
        <f t="shared" si="187"/>
        <v>42088.916666666672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8311</v>
      </c>
      <c r="R2964" t="s">
        <v>8325</v>
      </c>
      <c r="S2964" s="11">
        <f t="shared" si="186"/>
        <v>42035.99428240741</v>
      </c>
      <c r="T2964" s="11">
        <f t="shared" si="187"/>
        <v>42064.040972222225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8311</v>
      </c>
      <c r="R2965" t="s">
        <v>8325</v>
      </c>
      <c r="S2965" s="11">
        <f t="shared" si="186"/>
        <v>42157.220185185186</v>
      </c>
      <c r="T2965" s="11">
        <f t="shared" si="187"/>
        <v>42187.220185185186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8311</v>
      </c>
      <c r="R2966" t="s">
        <v>8325</v>
      </c>
      <c r="S2966" s="11">
        <f t="shared" si="186"/>
        <v>41827.659942129627</v>
      </c>
      <c r="T2966" s="11">
        <f t="shared" si="187"/>
        <v>41857.647222222222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8311</v>
      </c>
      <c r="R2967" t="s">
        <v>8325</v>
      </c>
      <c r="S2967" s="11">
        <f t="shared" si="186"/>
        <v>42162.479548611111</v>
      </c>
      <c r="T2967" s="11">
        <f t="shared" si="187"/>
        <v>42192.479548611111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8311</v>
      </c>
      <c r="R2968" t="s">
        <v>8325</v>
      </c>
      <c r="S2968" s="11">
        <f t="shared" si="186"/>
        <v>42233.488564814819</v>
      </c>
      <c r="T2968" s="11">
        <f t="shared" si="187"/>
        <v>42263.488564814819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8311</v>
      </c>
      <c r="R2969" t="s">
        <v>8325</v>
      </c>
      <c r="S2969" s="11">
        <f t="shared" si="186"/>
        <v>42041.947824074072</v>
      </c>
      <c r="T2969" s="11">
        <f t="shared" si="187"/>
        <v>42071.906157407408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8311</v>
      </c>
      <c r="R2970" t="s">
        <v>8325</v>
      </c>
      <c r="S2970" s="11">
        <f t="shared" si="186"/>
        <v>42585.273842592593</v>
      </c>
      <c r="T2970" s="11">
        <f t="shared" si="187"/>
        <v>42598.915972222225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8311</v>
      </c>
      <c r="R2971" t="s">
        <v>8325</v>
      </c>
      <c r="S2971" s="11">
        <f t="shared" si="186"/>
        <v>42097.536493055552</v>
      </c>
      <c r="T2971" s="11">
        <f t="shared" si="187"/>
        <v>42127.702083333337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8311</v>
      </c>
      <c r="R2972" t="s">
        <v>8325</v>
      </c>
      <c r="S2972" s="11">
        <f t="shared" si="186"/>
        <v>41808.419571759259</v>
      </c>
      <c r="T2972" s="11">
        <f t="shared" si="187"/>
        <v>41838.419571759259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8311</v>
      </c>
      <c r="R2973" t="s">
        <v>8325</v>
      </c>
      <c r="S2973" s="11">
        <f t="shared" si="186"/>
        <v>41852.408310185187</v>
      </c>
      <c r="T2973" s="11">
        <f t="shared" si="187"/>
        <v>41882.408310185187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8311</v>
      </c>
      <c r="R2974" t="s">
        <v>8325</v>
      </c>
      <c r="S2974" s="11">
        <f t="shared" si="186"/>
        <v>42693.860185185185</v>
      </c>
      <c r="T2974" s="11">
        <f t="shared" si="187"/>
        <v>42708.791666666672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8311</v>
      </c>
      <c r="R2975" t="s">
        <v>8325</v>
      </c>
      <c r="S2975" s="11">
        <f t="shared" si="186"/>
        <v>42341.568379629629</v>
      </c>
      <c r="T2975" s="11">
        <f t="shared" si="187"/>
        <v>42369.916666666672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8311</v>
      </c>
      <c r="R2976" t="s">
        <v>8325</v>
      </c>
      <c r="S2976" s="11">
        <f t="shared" si="186"/>
        <v>41879.811006944445</v>
      </c>
      <c r="T2976" s="11">
        <f t="shared" si="187"/>
        <v>41907.815972222219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8311</v>
      </c>
      <c r="R2977" t="s">
        <v>8325</v>
      </c>
      <c r="S2977" s="11">
        <f t="shared" si="186"/>
        <v>41941.433865740742</v>
      </c>
      <c r="T2977" s="11">
        <f t="shared" si="187"/>
        <v>41969.875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8311</v>
      </c>
      <c r="R2978" t="s">
        <v>8325</v>
      </c>
      <c r="S2978" s="11">
        <f t="shared" si="186"/>
        <v>42425.480671296296</v>
      </c>
      <c r="T2978" s="11">
        <f t="shared" si="187"/>
        <v>42442.25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8311</v>
      </c>
      <c r="R2979" t="s">
        <v>8325</v>
      </c>
      <c r="S2979" s="11">
        <f t="shared" si="186"/>
        <v>42026.63118055556</v>
      </c>
      <c r="T2979" s="11">
        <f t="shared" si="187"/>
        <v>42085.843055555553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8311</v>
      </c>
      <c r="R2980" t="s">
        <v>8325</v>
      </c>
      <c r="S2980" s="11">
        <f t="shared" si="186"/>
        <v>41922.390590277777</v>
      </c>
      <c r="T2980" s="11">
        <f t="shared" si="187"/>
        <v>41931.999305555553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8311</v>
      </c>
      <c r="R2981" t="s">
        <v>8325</v>
      </c>
      <c r="S2981" s="11">
        <f t="shared" si="186"/>
        <v>41993.574340277773</v>
      </c>
      <c r="T2981" s="11">
        <f t="shared" si="187"/>
        <v>42010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8311</v>
      </c>
      <c r="R2982" t="s">
        <v>8325</v>
      </c>
      <c r="S2982" s="11">
        <f t="shared" si="186"/>
        <v>42219.665856481486</v>
      </c>
      <c r="T2982" s="11">
        <f t="shared" si="187"/>
        <v>42239.833333333328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8311</v>
      </c>
      <c r="R2983" t="s">
        <v>8357</v>
      </c>
      <c r="S2983" s="11">
        <f t="shared" si="186"/>
        <v>42225.309675925921</v>
      </c>
      <c r="T2983" s="11">
        <f t="shared" si="187"/>
        <v>42270.309675925921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8311</v>
      </c>
      <c r="R2984" t="s">
        <v>8357</v>
      </c>
      <c r="S2984" s="11">
        <f t="shared" si="186"/>
        <v>42381.436840277776</v>
      </c>
      <c r="T2984" s="11">
        <f t="shared" si="187"/>
        <v>42411.436840277776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8311</v>
      </c>
      <c r="R2985" t="s">
        <v>8357</v>
      </c>
      <c r="S2985" s="11">
        <f t="shared" si="186"/>
        <v>41894.382361111115</v>
      </c>
      <c r="T2985" s="11">
        <f t="shared" si="187"/>
        <v>41954.424027777779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8311</v>
      </c>
      <c r="R2986" t="s">
        <v>8357</v>
      </c>
      <c r="S2986" s="11">
        <f t="shared" si="186"/>
        <v>42576.028715277775</v>
      </c>
      <c r="T2986" s="11">
        <f t="shared" si="187"/>
        <v>42606.028715277775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8311</v>
      </c>
      <c r="R2987" t="s">
        <v>8357</v>
      </c>
      <c r="S2987" s="11">
        <f t="shared" si="186"/>
        <v>42654.723703703698</v>
      </c>
      <c r="T2987" s="11">
        <f t="shared" si="187"/>
        <v>42673.916666666672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8311</v>
      </c>
      <c r="R2988" t="s">
        <v>8357</v>
      </c>
      <c r="S2988" s="11">
        <f t="shared" si="186"/>
        <v>42431.250069444446</v>
      </c>
      <c r="T2988" s="11">
        <f t="shared" si="187"/>
        <v>42491.208402777775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8311</v>
      </c>
      <c r="R2989" t="s">
        <v>8357</v>
      </c>
      <c r="S2989" s="11">
        <f t="shared" si="186"/>
        <v>42627.057303240741</v>
      </c>
      <c r="T2989" s="11">
        <f t="shared" si="187"/>
        <v>42655.75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8311</v>
      </c>
      <c r="R2990" t="s">
        <v>8357</v>
      </c>
      <c r="S2990" s="11">
        <f t="shared" si="186"/>
        <v>42511.112048611118</v>
      </c>
      <c r="T2990" s="11">
        <f t="shared" si="187"/>
        <v>42541.112048611118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8311</v>
      </c>
      <c r="R2991" t="s">
        <v>8357</v>
      </c>
      <c r="S2991" s="11">
        <f t="shared" si="186"/>
        <v>42336.77039351852</v>
      </c>
      <c r="T2991" s="11">
        <f t="shared" si="187"/>
        <v>42358.957638888889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8311</v>
      </c>
      <c r="R2992" t="s">
        <v>8357</v>
      </c>
      <c r="S2992" s="11">
        <f t="shared" si="186"/>
        <v>42341.32430555555</v>
      </c>
      <c r="T2992" s="11">
        <f t="shared" si="187"/>
        <v>42376.32430555555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8311</v>
      </c>
      <c r="R2993" t="s">
        <v>8357</v>
      </c>
      <c r="S2993" s="11">
        <f t="shared" si="186"/>
        <v>42740.587152777778</v>
      </c>
      <c r="T2993" s="11">
        <f t="shared" si="187"/>
        <v>42762.587152777778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8311</v>
      </c>
      <c r="R2994" t="s">
        <v>8357</v>
      </c>
      <c r="S2994" s="11">
        <f t="shared" si="186"/>
        <v>42622.517476851848</v>
      </c>
      <c r="T2994" s="11">
        <f t="shared" si="187"/>
        <v>42652.517476851848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8311</v>
      </c>
      <c r="R2995" t="s">
        <v>8357</v>
      </c>
      <c r="S2995" s="11">
        <f t="shared" si="186"/>
        <v>42390.588738425926</v>
      </c>
      <c r="T2995" s="11">
        <f t="shared" si="187"/>
        <v>42420.588738425926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8311</v>
      </c>
      <c r="R2996" t="s">
        <v>8357</v>
      </c>
      <c r="S2996" s="11">
        <f t="shared" si="186"/>
        <v>41885.228842592594</v>
      </c>
      <c r="T2996" s="11">
        <f t="shared" si="187"/>
        <v>41915.228842592594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8311</v>
      </c>
      <c r="R2997" t="s">
        <v>8357</v>
      </c>
      <c r="S2997" s="11">
        <f t="shared" si="186"/>
        <v>42724.415173611109</v>
      </c>
      <c r="T2997" s="11">
        <f t="shared" si="187"/>
        <v>42754.415173611109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8311</v>
      </c>
      <c r="R2998" t="s">
        <v>8357</v>
      </c>
      <c r="S2998" s="11">
        <f t="shared" si="186"/>
        <v>42090.662500000006</v>
      </c>
      <c r="T2998" s="11">
        <f t="shared" si="187"/>
        <v>42150.662500000006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8311</v>
      </c>
      <c r="R2999" t="s">
        <v>8357</v>
      </c>
      <c r="S2999" s="11">
        <f t="shared" si="186"/>
        <v>42775.483715277776</v>
      </c>
      <c r="T2999" s="11">
        <f t="shared" si="187"/>
        <v>42792.957638888889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8311</v>
      </c>
      <c r="R3000" t="s">
        <v>8357</v>
      </c>
      <c r="S3000" s="11">
        <f t="shared" si="186"/>
        <v>41777.943622685183</v>
      </c>
      <c r="T3000" s="11">
        <f t="shared" si="187"/>
        <v>41805.934027777781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8311</v>
      </c>
      <c r="R3001" t="s">
        <v>8357</v>
      </c>
      <c r="S3001" s="11">
        <f t="shared" si="186"/>
        <v>42780.490277777775</v>
      </c>
      <c r="T3001" s="11">
        <f t="shared" si="187"/>
        <v>42794.833333333328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8311</v>
      </c>
      <c r="R3002" t="s">
        <v>8357</v>
      </c>
      <c r="S3002" s="11">
        <f t="shared" si="186"/>
        <v>42752.577199074076</v>
      </c>
      <c r="T3002" s="11">
        <f t="shared" si="187"/>
        <v>42766.5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8311</v>
      </c>
      <c r="R3003" t="s">
        <v>8357</v>
      </c>
      <c r="S3003" s="11">
        <f t="shared" si="186"/>
        <v>42534.645625000005</v>
      </c>
      <c r="T3003" s="11">
        <f t="shared" si="187"/>
        <v>42564.645625000005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8311</v>
      </c>
      <c r="R3004" t="s">
        <v>8357</v>
      </c>
      <c r="S3004" s="11">
        <f t="shared" si="186"/>
        <v>41239.58625</v>
      </c>
      <c r="T3004" s="11">
        <f t="shared" si="187"/>
        <v>41269.58625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8311</v>
      </c>
      <c r="R3005" t="s">
        <v>8357</v>
      </c>
      <c r="S3005" s="11">
        <f t="shared" si="186"/>
        <v>42398.599259259259</v>
      </c>
      <c r="T3005" s="11">
        <f t="shared" si="187"/>
        <v>42429.999305555553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8311</v>
      </c>
      <c r="R3006" t="s">
        <v>8357</v>
      </c>
      <c r="S3006" s="11">
        <f t="shared" si="186"/>
        <v>41928.631064814814</v>
      </c>
      <c r="T3006" s="11">
        <f t="shared" si="187"/>
        <v>41958.672731481478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8311</v>
      </c>
      <c r="R3007" t="s">
        <v>8357</v>
      </c>
      <c r="S3007" s="11">
        <f t="shared" si="186"/>
        <v>41888.424826388888</v>
      </c>
      <c r="T3007" s="11">
        <f t="shared" si="187"/>
        <v>41918.424826388888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8311</v>
      </c>
      <c r="R3008" t="s">
        <v>8357</v>
      </c>
      <c r="S3008" s="11">
        <f t="shared" si="186"/>
        <v>41957.506840277783</v>
      </c>
      <c r="T3008" s="11">
        <f t="shared" si="187"/>
        <v>41987.506840277783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8311</v>
      </c>
      <c r="R3009" t="s">
        <v>8357</v>
      </c>
      <c r="S3009" s="11">
        <f t="shared" si="186"/>
        <v>42097.966238425928</v>
      </c>
      <c r="T3009" s="11">
        <f t="shared" si="187"/>
        <v>42118.966238425928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ref="P3010:P3073" si="189">E3010/L3010</f>
        <v>116.73076923076923</v>
      </c>
      <c r="Q3010" t="s">
        <v>8311</v>
      </c>
      <c r="R3010" t="s">
        <v>8357</v>
      </c>
      <c r="S3010" s="11">
        <f t="shared" ref="S3010:S3073" si="190">(((J3010/60)/60)/24)+DATE(1970,1,1)+(-6/24)</f>
        <v>42359.962025462963</v>
      </c>
      <c r="T3010" s="11">
        <f t="shared" ref="T3010:T3073" si="191">(((I3010/60)/60)/24)+DATE(1970,1,1)+(-6/24)</f>
        <v>42389.962025462963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si="189"/>
        <v>233.8984375</v>
      </c>
      <c r="Q3011" t="s">
        <v>8311</v>
      </c>
      <c r="R3011" t="s">
        <v>8357</v>
      </c>
      <c r="S3011" s="11">
        <f t="shared" si="190"/>
        <v>41939.319907407407</v>
      </c>
      <c r="T3011" s="11">
        <f t="shared" si="191"/>
        <v>41969.361574074079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8311</v>
      </c>
      <c r="R3012" t="s">
        <v>8357</v>
      </c>
      <c r="S3012" s="11">
        <f t="shared" si="190"/>
        <v>41996.582395833335</v>
      </c>
      <c r="T3012" s="11">
        <f t="shared" si="191"/>
        <v>42056.582395833335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8311</v>
      </c>
      <c r="R3013" t="s">
        <v>8357</v>
      </c>
      <c r="S3013" s="11">
        <f t="shared" si="190"/>
        <v>42334.218935185185</v>
      </c>
      <c r="T3013" s="11">
        <f t="shared" si="191"/>
        <v>42361.707638888889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8311</v>
      </c>
      <c r="R3014" t="s">
        <v>8357</v>
      </c>
      <c r="S3014" s="11">
        <f t="shared" si="190"/>
        <v>42024.452893518523</v>
      </c>
      <c r="T3014" s="11">
        <f t="shared" si="191"/>
        <v>42045.452893518523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8311</v>
      </c>
      <c r="R3015" t="s">
        <v>8357</v>
      </c>
      <c r="S3015" s="11">
        <f t="shared" si="190"/>
        <v>42146.586215277777</v>
      </c>
      <c r="T3015" s="11">
        <f t="shared" si="191"/>
        <v>42176.586215277777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8311</v>
      </c>
      <c r="R3016" t="s">
        <v>8357</v>
      </c>
      <c r="S3016" s="11">
        <f t="shared" si="190"/>
        <v>41919.873611111114</v>
      </c>
      <c r="T3016" s="11">
        <f t="shared" si="191"/>
        <v>41947.958333333336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8311</v>
      </c>
      <c r="R3017" t="s">
        <v>8357</v>
      </c>
      <c r="S3017" s="11">
        <f t="shared" si="190"/>
        <v>41785.47729166667</v>
      </c>
      <c r="T3017" s="11">
        <f t="shared" si="191"/>
        <v>41800.916666666664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8311</v>
      </c>
      <c r="R3018" t="s">
        <v>8357</v>
      </c>
      <c r="S3018" s="11">
        <f t="shared" si="190"/>
        <v>41778.298055555555</v>
      </c>
      <c r="T3018" s="11">
        <f t="shared" si="191"/>
        <v>41838.298055555555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8311</v>
      </c>
      <c r="R3019" t="s">
        <v>8357</v>
      </c>
      <c r="S3019" s="11">
        <f t="shared" si="190"/>
        <v>41841.600034722222</v>
      </c>
      <c r="T3019" s="11">
        <f t="shared" si="191"/>
        <v>41871.600034722222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8311</v>
      </c>
      <c r="R3020" t="s">
        <v>8357</v>
      </c>
      <c r="S3020" s="11">
        <f t="shared" si="190"/>
        <v>42163.04833333334</v>
      </c>
      <c r="T3020" s="11">
        <f t="shared" si="191"/>
        <v>42205.666666666672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8311</v>
      </c>
      <c r="R3021" t="s">
        <v>8357</v>
      </c>
      <c r="S3021" s="11">
        <f t="shared" si="190"/>
        <v>41758.583564814813</v>
      </c>
      <c r="T3021" s="11">
        <f t="shared" si="191"/>
        <v>41785.875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8311</v>
      </c>
      <c r="R3022" t="s">
        <v>8357</v>
      </c>
      <c r="S3022" s="11">
        <f t="shared" si="190"/>
        <v>42170.596446759257</v>
      </c>
      <c r="T3022" s="11">
        <f t="shared" si="191"/>
        <v>42230.596446759257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8311</v>
      </c>
      <c r="R3023" t="s">
        <v>8357</v>
      </c>
      <c r="S3023" s="11">
        <f t="shared" si="190"/>
        <v>42660.368854166663</v>
      </c>
      <c r="T3023" s="11">
        <f t="shared" si="191"/>
        <v>42695.999305555553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8311</v>
      </c>
      <c r="R3024" t="s">
        <v>8357</v>
      </c>
      <c r="S3024" s="11">
        <f t="shared" si="190"/>
        <v>42564.70380787037</v>
      </c>
      <c r="T3024" s="11">
        <f t="shared" si="191"/>
        <v>42609.70380787037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8311</v>
      </c>
      <c r="R3025" t="s">
        <v>8357</v>
      </c>
      <c r="S3025" s="11">
        <f t="shared" si="190"/>
        <v>42121.425763888896</v>
      </c>
      <c r="T3025" s="11">
        <f t="shared" si="191"/>
        <v>42166.425763888896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8311</v>
      </c>
      <c r="R3026" t="s">
        <v>8357</v>
      </c>
      <c r="S3026" s="11">
        <f t="shared" si="190"/>
        <v>41158.743923611109</v>
      </c>
      <c r="T3026" s="11">
        <f t="shared" si="191"/>
        <v>41188.743923611109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8311</v>
      </c>
      <c r="R3027" t="s">
        <v>8357</v>
      </c>
      <c r="S3027" s="11">
        <f t="shared" si="190"/>
        <v>41761.259409722225</v>
      </c>
      <c r="T3027" s="11">
        <f t="shared" si="191"/>
        <v>41789.416666666664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8311</v>
      </c>
      <c r="R3028" t="s">
        <v>8357</v>
      </c>
      <c r="S3028" s="11">
        <f t="shared" si="190"/>
        <v>42783.209398148145</v>
      </c>
      <c r="T3028" s="11">
        <f t="shared" si="191"/>
        <v>42797.209398148145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8311</v>
      </c>
      <c r="R3029" t="s">
        <v>8357</v>
      </c>
      <c r="S3029" s="11">
        <f t="shared" si="190"/>
        <v>42053.454293981486</v>
      </c>
      <c r="T3029" s="11">
        <f t="shared" si="191"/>
        <v>42083.412627314814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8311</v>
      </c>
      <c r="R3030" t="s">
        <v>8357</v>
      </c>
      <c r="S3030" s="11">
        <f t="shared" si="190"/>
        <v>42567.014178240745</v>
      </c>
      <c r="T3030" s="11">
        <f t="shared" si="191"/>
        <v>42597.014178240745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8311</v>
      </c>
      <c r="R3031" t="s">
        <v>8357</v>
      </c>
      <c r="S3031" s="11">
        <f t="shared" si="190"/>
        <v>41932.458877314813</v>
      </c>
      <c r="T3031" s="11">
        <f t="shared" si="191"/>
        <v>41960.940972222219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8311</v>
      </c>
      <c r="R3032" t="s">
        <v>8357</v>
      </c>
      <c r="S3032" s="11">
        <f t="shared" si="190"/>
        <v>42233.497349537036</v>
      </c>
      <c r="T3032" s="11">
        <f t="shared" si="191"/>
        <v>42263.497349537036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8311</v>
      </c>
      <c r="R3033" t="s">
        <v>8357</v>
      </c>
      <c r="S3033" s="11">
        <f t="shared" si="190"/>
        <v>42597.632488425923</v>
      </c>
      <c r="T3033" s="11">
        <f t="shared" si="191"/>
        <v>42657.632488425923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8311</v>
      </c>
      <c r="R3034" t="s">
        <v>8357</v>
      </c>
      <c r="S3034" s="11">
        <f t="shared" si="190"/>
        <v>42227.794664351852</v>
      </c>
      <c r="T3034" s="11">
        <f t="shared" si="191"/>
        <v>42257.794664351852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8311</v>
      </c>
      <c r="R3035" t="s">
        <v>8357</v>
      </c>
      <c r="S3035" s="11">
        <f t="shared" si="190"/>
        <v>42569.860243055555</v>
      </c>
      <c r="T3035" s="11">
        <f t="shared" si="191"/>
        <v>42599.860243055555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8311</v>
      </c>
      <c r="R3036" t="s">
        <v>8357</v>
      </c>
      <c r="S3036" s="11">
        <f t="shared" si="190"/>
        <v>42644.285358796296</v>
      </c>
      <c r="T3036" s="11">
        <f t="shared" si="191"/>
        <v>42674.915972222225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8311</v>
      </c>
      <c r="R3037" t="s">
        <v>8357</v>
      </c>
      <c r="S3037" s="11">
        <f t="shared" si="190"/>
        <v>41368.310289351852</v>
      </c>
      <c r="T3037" s="11">
        <f t="shared" si="191"/>
        <v>41398.310289351852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8311</v>
      </c>
      <c r="R3038" t="s">
        <v>8357</v>
      </c>
      <c r="S3038" s="11">
        <f t="shared" si="190"/>
        <v>41466.535231481481</v>
      </c>
      <c r="T3038" s="11">
        <f t="shared" si="191"/>
        <v>41502.249305555553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8311</v>
      </c>
      <c r="R3039" t="s">
        <v>8357</v>
      </c>
      <c r="S3039" s="11">
        <f t="shared" si="190"/>
        <v>40378.643206018518</v>
      </c>
      <c r="T3039" s="11">
        <f t="shared" si="191"/>
        <v>40452.957638888889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8311</v>
      </c>
      <c r="R3040" t="s">
        <v>8357</v>
      </c>
      <c r="S3040" s="11">
        <f t="shared" si="190"/>
        <v>42373.002280092594</v>
      </c>
      <c r="T3040" s="11">
        <f t="shared" si="191"/>
        <v>42433.002280092594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8311</v>
      </c>
      <c r="R3041" t="s">
        <v>8357</v>
      </c>
      <c r="S3041" s="11">
        <f t="shared" si="190"/>
        <v>41610.544421296298</v>
      </c>
      <c r="T3041" s="11">
        <f t="shared" si="191"/>
        <v>41637.082638888889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8311</v>
      </c>
      <c r="R3042" t="s">
        <v>8357</v>
      </c>
      <c r="S3042" s="11">
        <f t="shared" si="190"/>
        <v>42177.541909722218</v>
      </c>
      <c r="T3042" s="11">
        <f t="shared" si="191"/>
        <v>42181.708333333328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8311</v>
      </c>
      <c r="R3043" t="s">
        <v>8357</v>
      </c>
      <c r="S3043" s="11">
        <f t="shared" si="190"/>
        <v>42359.618611111116</v>
      </c>
      <c r="T3043" s="11">
        <f t="shared" si="191"/>
        <v>42389.618611111116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8311</v>
      </c>
      <c r="R3044" t="s">
        <v>8357</v>
      </c>
      <c r="S3044" s="11">
        <f t="shared" si="190"/>
        <v>42253.438043981485</v>
      </c>
      <c r="T3044" s="11">
        <f t="shared" si="191"/>
        <v>42283.438043981485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8311</v>
      </c>
      <c r="R3045" t="s">
        <v>8357</v>
      </c>
      <c r="S3045" s="11">
        <f t="shared" si="190"/>
        <v>42082.820590277777</v>
      </c>
      <c r="T3045" s="11">
        <f t="shared" si="191"/>
        <v>42109.868055555555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8311</v>
      </c>
      <c r="R3046" t="s">
        <v>8357</v>
      </c>
      <c r="S3046" s="11">
        <f t="shared" si="190"/>
        <v>42387.4768287037</v>
      </c>
      <c r="T3046" s="11">
        <f t="shared" si="191"/>
        <v>42402.4768287037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8311</v>
      </c>
      <c r="R3047" t="s">
        <v>8357</v>
      </c>
      <c r="S3047" s="11">
        <f t="shared" si="190"/>
        <v>41842.905729166669</v>
      </c>
      <c r="T3047" s="11">
        <f t="shared" si="191"/>
        <v>41872.905729166669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8311</v>
      </c>
      <c r="R3048" t="s">
        <v>8357</v>
      </c>
      <c r="S3048" s="11">
        <f t="shared" si="190"/>
        <v>41862.553078703706</v>
      </c>
      <c r="T3048" s="11">
        <f t="shared" si="191"/>
        <v>41891.952777777777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8311</v>
      </c>
      <c r="R3049" t="s">
        <v>8357</v>
      </c>
      <c r="S3049" s="11">
        <f t="shared" si="190"/>
        <v>42443.739050925928</v>
      </c>
      <c r="T3049" s="11">
        <f t="shared" si="191"/>
        <v>42487.302777777775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8311</v>
      </c>
      <c r="R3050" t="s">
        <v>8357</v>
      </c>
      <c r="S3050" s="11">
        <f t="shared" si="190"/>
        <v>41975.651180555549</v>
      </c>
      <c r="T3050" s="11">
        <f t="shared" si="191"/>
        <v>42004.640277777777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8311</v>
      </c>
      <c r="R3051" t="s">
        <v>8357</v>
      </c>
      <c r="S3051" s="11">
        <f t="shared" si="190"/>
        <v>42138.764525462961</v>
      </c>
      <c r="T3051" s="11">
        <f t="shared" si="191"/>
        <v>42168.764525462961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8311</v>
      </c>
      <c r="R3052" t="s">
        <v>8357</v>
      </c>
      <c r="S3052" s="11">
        <f t="shared" si="190"/>
        <v>42464.91851851852</v>
      </c>
      <c r="T3052" s="11">
        <f t="shared" si="191"/>
        <v>42494.91851851852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8311</v>
      </c>
      <c r="R3053" t="s">
        <v>8357</v>
      </c>
      <c r="S3053" s="11">
        <f t="shared" si="190"/>
        <v>42744.166030092587</v>
      </c>
      <c r="T3053" s="11">
        <f t="shared" si="191"/>
        <v>42774.166030092587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8311</v>
      </c>
      <c r="R3054" t="s">
        <v>8357</v>
      </c>
      <c r="S3054" s="11">
        <f t="shared" si="190"/>
        <v>42122.420069444444</v>
      </c>
      <c r="T3054" s="11">
        <f t="shared" si="191"/>
        <v>42152.415972222225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8311</v>
      </c>
      <c r="R3055" t="s">
        <v>8357</v>
      </c>
      <c r="S3055" s="11">
        <f t="shared" si="190"/>
        <v>41862.511724537035</v>
      </c>
      <c r="T3055" s="11">
        <f t="shared" si="191"/>
        <v>41913.915972222225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8311</v>
      </c>
      <c r="R3056" t="s">
        <v>8357</v>
      </c>
      <c r="S3056" s="11">
        <f t="shared" si="190"/>
        <v>42027.582800925928</v>
      </c>
      <c r="T3056" s="11">
        <f t="shared" si="191"/>
        <v>42064.794444444444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8311</v>
      </c>
      <c r="R3057" t="s">
        <v>8357</v>
      </c>
      <c r="S3057" s="11">
        <f t="shared" si="190"/>
        <v>41953.70821759259</v>
      </c>
      <c r="T3057" s="11">
        <f t="shared" si="191"/>
        <v>42013.70821759259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8311</v>
      </c>
      <c r="R3058" t="s">
        <v>8357</v>
      </c>
      <c r="S3058" s="11">
        <f t="shared" si="190"/>
        <v>41851.386388888888</v>
      </c>
      <c r="T3058" s="11">
        <f t="shared" si="191"/>
        <v>41911.386388888888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8311</v>
      </c>
      <c r="R3059" t="s">
        <v>8357</v>
      </c>
      <c r="S3059" s="11">
        <f t="shared" si="190"/>
        <v>42433.400590277779</v>
      </c>
      <c r="T3059" s="11">
        <f t="shared" si="191"/>
        <v>42463.358923611115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8311</v>
      </c>
      <c r="R3060" t="s">
        <v>8357</v>
      </c>
      <c r="S3060" s="11">
        <f t="shared" si="190"/>
        <v>42460.124305555553</v>
      </c>
      <c r="T3060" s="11">
        <f t="shared" si="191"/>
        <v>42510.124305555553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8311</v>
      </c>
      <c r="R3061" t="s">
        <v>8357</v>
      </c>
      <c r="S3061" s="11">
        <f t="shared" si="190"/>
        <v>41829.685717592591</v>
      </c>
      <c r="T3061" s="11">
        <f t="shared" si="191"/>
        <v>41859.685717592591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8311</v>
      </c>
      <c r="R3062" t="s">
        <v>8357</v>
      </c>
      <c r="S3062" s="11">
        <f t="shared" si="190"/>
        <v>42245.024699074071</v>
      </c>
      <c r="T3062" s="11">
        <f t="shared" si="191"/>
        <v>42275.024699074071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8311</v>
      </c>
      <c r="R3063" t="s">
        <v>8357</v>
      </c>
      <c r="S3063" s="11">
        <f t="shared" si="190"/>
        <v>41834.534120370372</v>
      </c>
      <c r="T3063" s="11">
        <f t="shared" si="191"/>
        <v>41864.534120370372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8311</v>
      </c>
      <c r="R3064" t="s">
        <v>8357</v>
      </c>
      <c r="S3064" s="11">
        <f t="shared" si="190"/>
        <v>42248.285787037035</v>
      </c>
      <c r="T3064" s="11">
        <f t="shared" si="191"/>
        <v>42277.5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8311</v>
      </c>
      <c r="R3065" t="s">
        <v>8357</v>
      </c>
      <c r="S3065" s="11">
        <f t="shared" si="190"/>
        <v>42630.672893518517</v>
      </c>
      <c r="T3065" s="11">
        <f t="shared" si="191"/>
        <v>42665.672893518517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8311</v>
      </c>
      <c r="R3066" t="s">
        <v>8357</v>
      </c>
      <c r="S3066" s="11">
        <f t="shared" si="190"/>
        <v>42298.880162037036</v>
      </c>
      <c r="T3066" s="11">
        <f t="shared" si="191"/>
        <v>42330.040972222225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8311</v>
      </c>
      <c r="R3067" t="s">
        <v>8357</v>
      </c>
      <c r="S3067" s="11">
        <f t="shared" si="190"/>
        <v>41824.805231481485</v>
      </c>
      <c r="T3067" s="11">
        <f t="shared" si="191"/>
        <v>41849.805231481485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8311</v>
      </c>
      <c r="R3068" t="s">
        <v>8357</v>
      </c>
      <c r="S3068" s="11">
        <f t="shared" si="190"/>
        <v>42530.978437500002</v>
      </c>
      <c r="T3068" s="11">
        <f t="shared" si="191"/>
        <v>42560.978437500002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8311</v>
      </c>
      <c r="R3069" t="s">
        <v>8357</v>
      </c>
      <c r="S3069" s="11">
        <f t="shared" si="190"/>
        <v>42226.688414351855</v>
      </c>
      <c r="T3069" s="11">
        <f t="shared" si="191"/>
        <v>42256.688414351855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8311</v>
      </c>
      <c r="R3070" t="s">
        <v>8357</v>
      </c>
      <c r="S3070" s="11">
        <f t="shared" si="190"/>
        <v>42263.441574074073</v>
      </c>
      <c r="T3070" s="11">
        <f t="shared" si="191"/>
        <v>42293.441574074073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8311</v>
      </c>
      <c r="R3071" t="s">
        <v>8357</v>
      </c>
      <c r="S3071" s="11">
        <f t="shared" si="190"/>
        <v>41957.583726851852</v>
      </c>
      <c r="T3071" s="11">
        <f t="shared" si="191"/>
        <v>41987.583726851852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8311</v>
      </c>
      <c r="R3072" t="s">
        <v>8357</v>
      </c>
      <c r="S3072" s="11">
        <f t="shared" si="190"/>
        <v>42690.483437499999</v>
      </c>
      <c r="T3072" s="11">
        <f t="shared" si="191"/>
        <v>42711.483437499999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8311</v>
      </c>
      <c r="R3073" t="s">
        <v>8357</v>
      </c>
      <c r="S3073" s="11">
        <f t="shared" si="190"/>
        <v>42097.482418981483</v>
      </c>
      <c r="T3073" s="11">
        <f t="shared" si="191"/>
        <v>42114.999305555553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ref="P3074:P3137" si="193">E3074/L3074</f>
        <v>1</v>
      </c>
      <c r="Q3074" t="s">
        <v>8311</v>
      </c>
      <c r="R3074" t="s">
        <v>8357</v>
      </c>
      <c r="S3074" s="11">
        <f t="shared" ref="S3074:S3137" si="194">(((J3074/60)/60)/24)+DATE(1970,1,1)+(-6/24)</f>
        <v>42658.440532407403</v>
      </c>
      <c r="T3074" s="11">
        <f t="shared" ref="T3074:T3137" si="195">(((I3074/60)/60)/24)+DATE(1970,1,1)+(-6/24)</f>
        <v>42672.823611111111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si="193"/>
        <v>92.142857142857139</v>
      </c>
      <c r="Q3075" t="s">
        <v>8311</v>
      </c>
      <c r="R3075" t="s">
        <v>8357</v>
      </c>
      <c r="S3075" s="11">
        <f t="shared" si="194"/>
        <v>42111.434027777781</v>
      </c>
      <c r="T3075" s="11">
        <f t="shared" si="195"/>
        <v>42169.554861111115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8311</v>
      </c>
      <c r="R3076" t="s">
        <v>8357</v>
      </c>
      <c r="S3076" s="11">
        <f t="shared" si="194"/>
        <v>42409.321284722217</v>
      </c>
      <c r="T3076" s="11">
        <f t="shared" si="195"/>
        <v>42439.321284722217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8311</v>
      </c>
      <c r="R3077" t="s">
        <v>8357</v>
      </c>
      <c r="S3077" s="11">
        <f t="shared" si="194"/>
        <v>42550.852314814809</v>
      </c>
      <c r="T3077" s="11">
        <f t="shared" si="195"/>
        <v>42600.852314814809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8311</v>
      </c>
      <c r="R3078" t="s">
        <v>8357</v>
      </c>
      <c r="S3078" s="11">
        <f t="shared" si="194"/>
        <v>42226.401886574073</v>
      </c>
      <c r="T3078" s="11">
        <f t="shared" si="195"/>
        <v>42286.401886574073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8311</v>
      </c>
      <c r="R3079" t="s">
        <v>8357</v>
      </c>
      <c r="S3079" s="11">
        <f t="shared" si="194"/>
        <v>42766.706921296296</v>
      </c>
      <c r="T3079" s="11">
        <f t="shared" si="195"/>
        <v>42796.706921296296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8311</v>
      </c>
      <c r="R3080" t="s">
        <v>8357</v>
      </c>
      <c r="S3080" s="11">
        <f t="shared" si="194"/>
        <v>42030.888831018514</v>
      </c>
      <c r="T3080" s="11">
        <f t="shared" si="195"/>
        <v>42060.888831018514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8311</v>
      </c>
      <c r="R3081" t="s">
        <v>8357</v>
      </c>
      <c r="S3081" s="11">
        <f t="shared" si="194"/>
        <v>42055.463368055556</v>
      </c>
      <c r="T3081" s="11">
        <f t="shared" si="195"/>
        <v>42085.421701388885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8311</v>
      </c>
      <c r="R3082" t="s">
        <v>8357</v>
      </c>
      <c r="S3082" s="11">
        <f t="shared" si="194"/>
        <v>41939.778287037036</v>
      </c>
      <c r="T3082" s="11">
        <f t="shared" si="195"/>
        <v>41999.8199537037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8311</v>
      </c>
      <c r="R3083" t="s">
        <v>8357</v>
      </c>
      <c r="S3083" s="11">
        <f t="shared" si="194"/>
        <v>42236.931608796294</v>
      </c>
      <c r="T3083" s="11">
        <f t="shared" si="195"/>
        <v>42266.931608796294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8311</v>
      </c>
      <c r="R3084" t="s">
        <v>8357</v>
      </c>
      <c r="S3084" s="11">
        <f t="shared" si="194"/>
        <v>42293.672986111109</v>
      </c>
      <c r="T3084" s="11">
        <f t="shared" si="195"/>
        <v>42323.71465277778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8311</v>
      </c>
      <c r="R3085" t="s">
        <v>8357</v>
      </c>
      <c r="S3085" s="11">
        <f t="shared" si="194"/>
        <v>41853.313402777778</v>
      </c>
      <c r="T3085" s="11">
        <f t="shared" si="195"/>
        <v>41882.958333333336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8311</v>
      </c>
      <c r="R3086" t="s">
        <v>8357</v>
      </c>
      <c r="S3086" s="11">
        <f t="shared" si="194"/>
        <v>42100.473738425921</v>
      </c>
      <c r="T3086" s="11">
        <f t="shared" si="195"/>
        <v>42129.533333333333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8311</v>
      </c>
      <c r="R3087" t="s">
        <v>8357</v>
      </c>
      <c r="S3087" s="11">
        <f t="shared" si="194"/>
        <v>42246.633784722217</v>
      </c>
      <c r="T3087" s="11">
        <f t="shared" si="195"/>
        <v>42276.633784722217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8311</v>
      </c>
      <c r="R3088" t="s">
        <v>8357</v>
      </c>
      <c r="S3088" s="11">
        <f t="shared" si="194"/>
        <v>42173.42082175926</v>
      </c>
      <c r="T3088" s="11">
        <f t="shared" si="195"/>
        <v>42233.42082175926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8311</v>
      </c>
      <c r="R3089" t="s">
        <v>8357</v>
      </c>
      <c r="S3089" s="11">
        <f t="shared" si="194"/>
        <v>42664.900347222225</v>
      </c>
      <c r="T3089" s="11">
        <f t="shared" si="195"/>
        <v>42724.942013888889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8311</v>
      </c>
      <c r="R3090" t="s">
        <v>8357</v>
      </c>
      <c r="S3090" s="11">
        <f t="shared" si="194"/>
        <v>41981.32230324074</v>
      </c>
      <c r="T3090" s="11">
        <f t="shared" si="195"/>
        <v>42012.320138888885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8311</v>
      </c>
      <c r="R3091" t="s">
        <v>8357</v>
      </c>
      <c r="S3091" s="11">
        <f t="shared" si="194"/>
        <v>42528.292627314819</v>
      </c>
      <c r="T3091" s="11">
        <f t="shared" si="195"/>
        <v>42559.832638888889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8311</v>
      </c>
      <c r="R3092" t="s">
        <v>8357</v>
      </c>
      <c r="S3092" s="11">
        <f t="shared" si="194"/>
        <v>42065.568807870368</v>
      </c>
      <c r="T3092" s="11">
        <f t="shared" si="195"/>
        <v>42125.527141203704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8311</v>
      </c>
      <c r="R3093" t="s">
        <v>8357</v>
      </c>
      <c r="S3093" s="11">
        <f t="shared" si="194"/>
        <v>42566.698414351849</v>
      </c>
      <c r="T3093" s="11">
        <f t="shared" si="195"/>
        <v>42596.698414351849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8311</v>
      </c>
      <c r="R3094" t="s">
        <v>8357</v>
      </c>
      <c r="S3094" s="11">
        <f t="shared" si="194"/>
        <v>42255.369351851856</v>
      </c>
      <c r="T3094" s="11">
        <f t="shared" si="195"/>
        <v>42292.666666666672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8311</v>
      </c>
      <c r="R3095" t="s">
        <v>8357</v>
      </c>
      <c r="S3095" s="11">
        <f t="shared" si="194"/>
        <v>41760.659039351849</v>
      </c>
      <c r="T3095" s="11">
        <f t="shared" si="195"/>
        <v>41790.915972222225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8311</v>
      </c>
      <c r="R3096" t="s">
        <v>8357</v>
      </c>
      <c r="S3096" s="11">
        <f t="shared" si="194"/>
        <v>42207.545787037037</v>
      </c>
      <c r="T3096" s="11">
        <f t="shared" si="195"/>
        <v>42267.545787037037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8311</v>
      </c>
      <c r="R3097" t="s">
        <v>8357</v>
      </c>
      <c r="S3097" s="11">
        <f t="shared" si="194"/>
        <v>42522.775231481486</v>
      </c>
      <c r="T3097" s="11">
        <f t="shared" si="195"/>
        <v>42582.775231481486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8311</v>
      </c>
      <c r="R3098" t="s">
        <v>8357</v>
      </c>
      <c r="S3098" s="11">
        <f t="shared" si="194"/>
        <v>42114.575532407413</v>
      </c>
      <c r="T3098" s="11">
        <f t="shared" si="195"/>
        <v>42144.575532407413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8311</v>
      </c>
      <c r="R3099" t="s">
        <v>8357</v>
      </c>
      <c r="S3099" s="11">
        <f t="shared" si="194"/>
        <v>42629.253483796296</v>
      </c>
      <c r="T3099" s="11">
        <f t="shared" si="195"/>
        <v>42650.333333333328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8311</v>
      </c>
      <c r="R3100" t="s">
        <v>8357</v>
      </c>
      <c r="S3100" s="11">
        <f t="shared" si="194"/>
        <v>42359.542233796295</v>
      </c>
      <c r="T3100" s="11">
        <f t="shared" si="195"/>
        <v>42407.76180555555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8311</v>
      </c>
      <c r="R3101" t="s">
        <v>8357</v>
      </c>
      <c r="S3101" s="11">
        <f t="shared" si="194"/>
        <v>42381.939710648148</v>
      </c>
      <c r="T3101" s="11">
        <f t="shared" si="195"/>
        <v>42411.939710648148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8311</v>
      </c>
      <c r="R3102" t="s">
        <v>8357</v>
      </c>
      <c r="S3102" s="11">
        <f t="shared" si="194"/>
        <v>41902.372395833336</v>
      </c>
      <c r="T3102" s="11">
        <f t="shared" si="195"/>
        <v>41932.372395833336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8311</v>
      </c>
      <c r="R3103" t="s">
        <v>8357</v>
      </c>
      <c r="S3103" s="11">
        <f t="shared" si="194"/>
        <v>42171.133530092593</v>
      </c>
      <c r="T3103" s="11">
        <f t="shared" si="195"/>
        <v>42201.080555555556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8311</v>
      </c>
      <c r="R3104" t="s">
        <v>8357</v>
      </c>
      <c r="S3104" s="11">
        <f t="shared" si="194"/>
        <v>42555.090486111112</v>
      </c>
      <c r="T3104" s="11">
        <f t="shared" si="195"/>
        <v>42605.090486111112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8311</v>
      </c>
      <c r="R3105" t="s">
        <v>8357</v>
      </c>
      <c r="S3105" s="11">
        <f t="shared" si="194"/>
        <v>42106.906319444446</v>
      </c>
      <c r="T3105" s="11">
        <f t="shared" si="195"/>
        <v>42166.906319444446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8311</v>
      </c>
      <c r="R3106" t="s">
        <v>8357</v>
      </c>
      <c r="S3106" s="11">
        <f t="shared" si="194"/>
        <v>42006.658692129626</v>
      </c>
      <c r="T3106" s="11">
        <f t="shared" si="195"/>
        <v>42037.833333333328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8311</v>
      </c>
      <c r="R3107" t="s">
        <v>8357</v>
      </c>
      <c r="S3107" s="11">
        <f t="shared" si="194"/>
        <v>41876.468935185185</v>
      </c>
      <c r="T3107" s="11">
        <f t="shared" si="195"/>
        <v>41930.958333333336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8311</v>
      </c>
      <c r="R3108" t="s">
        <v>8357</v>
      </c>
      <c r="S3108" s="11">
        <f t="shared" si="194"/>
        <v>42241.179120370376</v>
      </c>
      <c r="T3108" s="11">
        <f t="shared" si="195"/>
        <v>42263.666666666672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8311</v>
      </c>
      <c r="R3109" t="s">
        <v>8357</v>
      </c>
      <c r="S3109" s="11">
        <f t="shared" si="194"/>
        <v>42128.564247685179</v>
      </c>
      <c r="T3109" s="11">
        <f t="shared" si="195"/>
        <v>42135.564247685179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8311</v>
      </c>
      <c r="R3110" t="s">
        <v>8357</v>
      </c>
      <c r="S3110" s="11">
        <f t="shared" si="194"/>
        <v>42062.430486111116</v>
      </c>
      <c r="T3110" s="11">
        <f t="shared" si="195"/>
        <v>42122.388819444444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8311</v>
      </c>
      <c r="R3111" t="s">
        <v>8357</v>
      </c>
      <c r="S3111" s="11">
        <f t="shared" si="194"/>
        <v>41843.875115740739</v>
      </c>
      <c r="T3111" s="11">
        <f t="shared" si="195"/>
        <v>41878.875115740739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8311</v>
      </c>
      <c r="R3112" t="s">
        <v>8357</v>
      </c>
      <c r="S3112" s="11">
        <f t="shared" si="194"/>
        <v>42744.781469907408</v>
      </c>
      <c r="T3112" s="11">
        <f t="shared" si="195"/>
        <v>42784.781469907408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8311</v>
      </c>
      <c r="R3113" t="s">
        <v>8357</v>
      </c>
      <c r="S3113" s="11">
        <f t="shared" si="194"/>
        <v>41885.345138888886</v>
      </c>
      <c r="T3113" s="11">
        <f t="shared" si="195"/>
        <v>41916.345138888886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8311</v>
      </c>
      <c r="R3114" t="s">
        <v>8357</v>
      </c>
      <c r="S3114" s="11">
        <f t="shared" si="194"/>
        <v>42614.871921296297</v>
      </c>
      <c r="T3114" s="11">
        <f t="shared" si="195"/>
        <v>42674.871921296297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8311</v>
      </c>
      <c r="R3115" t="s">
        <v>8357</v>
      </c>
      <c r="S3115" s="11">
        <f t="shared" si="194"/>
        <v>42081.481273148151</v>
      </c>
      <c r="T3115" s="11">
        <f t="shared" si="195"/>
        <v>42111.481273148151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8311</v>
      </c>
      <c r="R3116" t="s">
        <v>8357</v>
      </c>
      <c r="S3116" s="11">
        <f t="shared" si="194"/>
        <v>41843.382523148146</v>
      </c>
      <c r="T3116" s="11">
        <f t="shared" si="195"/>
        <v>41903.382523148146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8311</v>
      </c>
      <c r="R3117" t="s">
        <v>8357</v>
      </c>
      <c r="S3117" s="11">
        <f t="shared" si="194"/>
        <v>42496.197071759263</v>
      </c>
      <c r="T3117" s="11">
        <f t="shared" si="195"/>
        <v>42526.197071759263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8311</v>
      </c>
      <c r="R3118" t="s">
        <v>8357</v>
      </c>
      <c r="S3118" s="11">
        <f t="shared" si="194"/>
        <v>42081.265335648146</v>
      </c>
      <c r="T3118" s="11">
        <f t="shared" si="195"/>
        <v>42095.265335648146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8311</v>
      </c>
      <c r="R3119" t="s">
        <v>8357</v>
      </c>
      <c r="S3119" s="11">
        <f t="shared" si="194"/>
        <v>42509.124537037031</v>
      </c>
      <c r="T3119" s="11">
        <f t="shared" si="195"/>
        <v>42517.3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8311</v>
      </c>
      <c r="R3120" t="s">
        <v>8357</v>
      </c>
      <c r="S3120" s="11">
        <f t="shared" si="194"/>
        <v>42534.399571759262</v>
      </c>
      <c r="T3120" s="11">
        <f t="shared" si="195"/>
        <v>42553.399571759262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8311</v>
      </c>
      <c r="R3121" t="s">
        <v>8357</v>
      </c>
      <c r="S3121" s="11">
        <f t="shared" si="194"/>
        <v>42059.79550925926</v>
      </c>
      <c r="T3121" s="11">
        <f t="shared" si="195"/>
        <v>42089.753842592589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8311</v>
      </c>
      <c r="R3122" t="s">
        <v>8357</v>
      </c>
      <c r="S3122" s="11">
        <f t="shared" si="194"/>
        <v>42435.692083333335</v>
      </c>
      <c r="T3122" s="11">
        <f t="shared" si="195"/>
        <v>42495.650416666671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8311</v>
      </c>
      <c r="R3123" t="s">
        <v>8357</v>
      </c>
      <c r="S3123" s="11">
        <f t="shared" si="194"/>
        <v>41848.429803240739</v>
      </c>
      <c r="T3123" s="11">
        <f t="shared" si="195"/>
        <v>41908.429803240739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8311</v>
      </c>
      <c r="R3124" t="s">
        <v>8357</v>
      </c>
      <c r="S3124" s="11">
        <f t="shared" si="194"/>
        <v>42678.682083333333</v>
      </c>
      <c r="T3124" s="11">
        <f t="shared" si="195"/>
        <v>42683.723750000005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8311</v>
      </c>
      <c r="R3125" t="s">
        <v>8357</v>
      </c>
      <c r="S3125" s="11">
        <f t="shared" si="194"/>
        <v>42530.743032407408</v>
      </c>
      <c r="T3125" s="11">
        <f t="shared" si="195"/>
        <v>42560.743032407408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8311</v>
      </c>
      <c r="R3126" t="s">
        <v>8357</v>
      </c>
      <c r="S3126" s="11">
        <f t="shared" si="194"/>
        <v>41977.530104166668</v>
      </c>
      <c r="T3126" s="11">
        <f t="shared" si="195"/>
        <v>42037.530104166668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8311</v>
      </c>
      <c r="R3127" t="s">
        <v>8357</v>
      </c>
      <c r="S3127" s="11">
        <f t="shared" si="194"/>
        <v>42345.95685185185</v>
      </c>
      <c r="T3127" s="11">
        <f t="shared" si="195"/>
        <v>42375.95685185185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8311</v>
      </c>
      <c r="R3128" t="s">
        <v>8357</v>
      </c>
      <c r="S3128" s="11">
        <f t="shared" si="194"/>
        <v>42426.76807870371</v>
      </c>
      <c r="T3128" s="11">
        <f t="shared" si="195"/>
        <v>42456.726412037038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8311</v>
      </c>
      <c r="R3129" t="s">
        <v>8357</v>
      </c>
      <c r="S3129" s="11">
        <f t="shared" si="194"/>
        <v>42034.606817129628</v>
      </c>
      <c r="T3129" s="11">
        <f t="shared" si="195"/>
        <v>42064.606817129628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8311</v>
      </c>
      <c r="R3130" t="s">
        <v>8325</v>
      </c>
      <c r="S3130" s="11">
        <f t="shared" si="194"/>
        <v>42780.575706018513</v>
      </c>
      <c r="T3130" s="11">
        <f t="shared" si="195"/>
        <v>42810.534039351856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8311</v>
      </c>
      <c r="R3131" t="s">
        <v>8325</v>
      </c>
      <c r="S3131" s="11">
        <f t="shared" si="194"/>
        <v>42803.592812499999</v>
      </c>
      <c r="T3131" s="11">
        <f t="shared" si="195"/>
        <v>42843.551145833335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8311</v>
      </c>
      <c r="R3132" t="s">
        <v>8325</v>
      </c>
      <c r="S3132" s="11">
        <f t="shared" si="194"/>
        <v>42808.390231481477</v>
      </c>
      <c r="T3132" s="11">
        <f t="shared" si="195"/>
        <v>42838.957638888889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8311</v>
      </c>
      <c r="R3133" t="s">
        <v>8325</v>
      </c>
      <c r="S3133" s="11">
        <f t="shared" si="194"/>
        <v>42803.329224537039</v>
      </c>
      <c r="T3133" s="11">
        <f t="shared" si="195"/>
        <v>42833.287557870368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8311</v>
      </c>
      <c r="R3134" t="s">
        <v>8325</v>
      </c>
      <c r="S3134" s="11">
        <f t="shared" si="194"/>
        <v>42786.100231481483</v>
      </c>
      <c r="T3134" s="11">
        <f t="shared" si="195"/>
        <v>42846.058564814812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8311</v>
      </c>
      <c r="R3135" t="s">
        <v>8325</v>
      </c>
      <c r="S3135" s="11">
        <f t="shared" si="194"/>
        <v>42788.315208333333</v>
      </c>
      <c r="T3135" s="11">
        <f t="shared" si="195"/>
        <v>42818.273541666669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8311</v>
      </c>
      <c r="R3136" t="s">
        <v>8325</v>
      </c>
      <c r="S3136" s="11">
        <f t="shared" si="194"/>
        <v>42800.470127314817</v>
      </c>
      <c r="T3136" s="11">
        <f t="shared" si="195"/>
        <v>42821.428460648152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8311</v>
      </c>
      <c r="R3137" t="s">
        <v>8325</v>
      </c>
      <c r="S3137" s="11">
        <f t="shared" si="194"/>
        <v>42806.901863425926</v>
      </c>
      <c r="T3137" s="11">
        <f t="shared" si="195"/>
        <v>42828.901863425926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ref="P3138:P3201" si="197">E3138/L3138</f>
        <v>29.045454545454547</v>
      </c>
      <c r="Q3138" t="s">
        <v>8311</v>
      </c>
      <c r="R3138" t="s">
        <v>8325</v>
      </c>
      <c r="S3138" s="11">
        <f t="shared" ref="S3138:S3201" si="198">(((J3138/60)/60)/24)+DATE(1970,1,1)+(-6/24)</f>
        <v>42789.212430555555</v>
      </c>
      <c r="T3138" s="11">
        <f t="shared" ref="T3138:T3201" si="199">(((I3138/60)/60)/24)+DATE(1970,1,1)+(-6/24)</f>
        <v>42825.707638888889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si="197"/>
        <v>50</v>
      </c>
      <c r="Q3139" t="s">
        <v>8311</v>
      </c>
      <c r="R3139" t="s">
        <v>8325</v>
      </c>
      <c r="S3139" s="11">
        <f t="shared" si="198"/>
        <v>42807.635057870371</v>
      </c>
      <c r="T3139" s="11">
        <f t="shared" si="199"/>
        <v>42858.55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8311</v>
      </c>
      <c r="R3140" t="s">
        <v>8325</v>
      </c>
      <c r="S3140" s="11">
        <f t="shared" si="198"/>
        <v>42809.395914351851</v>
      </c>
      <c r="T3140" s="11">
        <f t="shared" si="199"/>
        <v>42828.395914351851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8311</v>
      </c>
      <c r="R3141" t="s">
        <v>8325</v>
      </c>
      <c r="S3141" s="11">
        <f t="shared" si="198"/>
        <v>42785.020370370374</v>
      </c>
      <c r="T3141" s="11">
        <f t="shared" si="199"/>
        <v>42818.939583333333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8311</v>
      </c>
      <c r="R3142" t="s">
        <v>8325</v>
      </c>
      <c r="S3142" s="11">
        <f t="shared" si="198"/>
        <v>42802.468784722223</v>
      </c>
      <c r="T3142" s="11">
        <f t="shared" si="199"/>
        <v>42832.427118055552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8311</v>
      </c>
      <c r="R3143" t="s">
        <v>8325</v>
      </c>
      <c r="S3143" s="11">
        <f t="shared" si="198"/>
        <v>42800.503333333334</v>
      </c>
      <c r="T3143" s="11">
        <f t="shared" si="199"/>
        <v>42841.583333333328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8311</v>
      </c>
      <c r="R3144" t="s">
        <v>8325</v>
      </c>
      <c r="S3144" s="11">
        <f t="shared" si="198"/>
        <v>42783.263182870374</v>
      </c>
      <c r="T3144" s="11">
        <f t="shared" si="199"/>
        <v>42813.221516203703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8311</v>
      </c>
      <c r="R3145" t="s">
        <v>8325</v>
      </c>
      <c r="S3145" s="11">
        <f t="shared" si="198"/>
        <v>42808.108287037037</v>
      </c>
      <c r="T3145" s="11">
        <f t="shared" si="199"/>
        <v>42834.108287037037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8311</v>
      </c>
      <c r="R3146" t="s">
        <v>8325</v>
      </c>
      <c r="S3146" s="11">
        <f t="shared" si="198"/>
        <v>42796.288275462968</v>
      </c>
      <c r="T3146" s="11">
        <f t="shared" si="199"/>
        <v>42813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8311</v>
      </c>
      <c r="R3147" t="s">
        <v>8325</v>
      </c>
      <c r="S3147" s="11">
        <f t="shared" si="198"/>
        <v>42761.790902777779</v>
      </c>
      <c r="T3147" s="11">
        <f t="shared" si="199"/>
        <v>42821.749236111107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8311</v>
      </c>
      <c r="R3148" t="s">
        <v>8325</v>
      </c>
      <c r="S3148" s="11">
        <f t="shared" si="198"/>
        <v>42796.432476851856</v>
      </c>
      <c r="T3148" s="11">
        <f t="shared" si="199"/>
        <v>42841.390810185185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8311</v>
      </c>
      <c r="R3149" t="s">
        <v>8325</v>
      </c>
      <c r="S3149" s="11">
        <f t="shared" si="198"/>
        <v>41909.719386574077</v>
      </c>
      <c r="T3149" s="11">
        <f t="shared" si="199"/>
        <v>41949.761053240742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8311</v>
      </c>
      <c r="R3150" t="s">
        <v>8325</v>
      </c>
      <c r="S3150" s="11">
        <f t="shared" si="198"/>
        <v>41891.415324074071</v>
      </c>
      <c r="T3150" s="11">
        <f t="shared" si="199"/>
        <v>41912.916666666664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8311</v>
      </c>
      <c r="R3151" t="s">
        <v>8325</v>
      </c>
      <c r="S3151" s="11">
        <f t="shared" si="198"/>
        <v>41225.767361111109</v>
      </c>
      <c r="T3151" s="11">
        <f t="shared" si="199"/>
        <v>41249.833333333336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8311</v>
      </c>
      <c r="R3152" t="s">
        <v>8325</v>
      </c>
      <c r="S3152" s="11">
        <f t="shared" si="198"/>
        <v>40478.013923611114</v>
      </c>
      <c r="T3152" s="11">
        <f t="shared" si="199"/>
        <v>40567.916666666664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8311</v>
      </c>
      <c r="R3153" t="s">
        <v>8325</v>
      </c>
      <c r="S3153" s="11">
        <f t="shared" si="198"/>
        <v>41862.58997685185</v>
      </c>
      <c r="T3153" s="11">
        <f t="shared" si="199"/>
        <v>41892.58997685185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8311</v>
      </c>
      <c r="R3154" t="s">
        <v>8325</v>
      </c>
      <c r="S3154" s="11">
        <f t="shared" si="198"/>
        <v>41550.617673611108</v>
      </c>
      <c r="T3154" s="11">
        <f t="shared" si="199"/>
        <v>41580.617673611108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8311</v>
      </c>
      <c r="R3155" t="s">
        <v>8325</v>
      </c>
      <c r="S3155" s="11">
        <f t="shared" si="198"/>
        <v>40632.904363425929</v>
      </c>
      <c r="T3155" s="11">
        <f t="shared" si="199"/>
        <v>40663.957638888889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8311</v>
      </c>
      <c r="R3156" t="s">
        <v>8325</v>
      </c>
      <c r="S3156" s="11">
        <f t="shared" si="198"/>
        <v>40970.625671296293</v>
      </c>
      <c r="T3156" s="11">
        <f t="shared" si="199"/>
        <v>41000.584004629629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8311</v>
      </c>
      <c r="R3157" t="s">
        <v>8325</v>
      </c>
      <c r="S3157" s="11">
        <f t="shared" si="198"/>
        <v>41233.249131944445</v>
      </c>
      <c r="T3157" s="11">
        <f t="shared" si="199"/>
        <v>41263.249131944445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8311</v>
      </c>
      <c r="R3158" t="s">
        <v>8325</v>
      </c>
      <c r="S3158" s="11">
        <f t="shared" si="198"/>
        <v>41026.703055555554</v>
      </c>
      <c r="T3158" s="11">
        <f t="shared" si="199"/>
        <v>41061.703055555554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8311</v>
      </c>
      <c r="R3159" t="s">
        <v>8325</v>
      </c>
      <c r="S3159" s="11">
        <f t="shared" si="198"/>
        <v>41829.538252314815</v>
      </c>
      <c r="T3159" s="11">
        <f t="shared" si="199"/>
        <v>41838.958333333336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8311</v>
      </c>
      <c r="R3160" t="s">
        <v>8325</v>
      </c>
      <c r="S3160" s="11">
        <f t="shared" si="198"/>
        <v>41447.589722222219</v>
      </c>
      <c r="T3160" s="11">
        <f t="shared" si="199"/>
        <v>41477.589722222219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8311</v>
      </c>
      <c r="R3161" t="s">
        <v>8325</v>
      </c>
      <c r="S3161" s="11">
        <f t="shared" si="198"/>
        <v>40883.816678240742</v>
      </c>
      <c r="T3161" s="11">
        <f t="shared" si="199"/>
        <v>40926.708333333336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8311</v>
      </c>
      <c r="R3162" t="s">
        <v>8325</v>
      </c>
      <c r="S3162" s="11">
        <f t="shared" si="198"/>
        <v>41841.01489583333</v>
      </c>
      <c r="T3162" s="11">
        <f t="shared" si="199"/>
        <v>41863.957638888889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8311</v>
      </c>
      <c r="R3163" t="s">
        <v>8325</v>
      </c>
      <c r="S3163" s="11">
        <f t="shared" si="198"/>
        <v>41897.286134259259</v>
      </c>
      <c r="T3163" s="11">
        <f t="shared" si="199"/>
        <v>41927.286134259259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8311</v>
      </c>
      <c r="R3164" t="s">
        <v>8325</v>
      </c>
      <c r="S3164" s="11">
        <f t="shared" si="198"/>
        <v>41799.435902777775</v>
      </c>
      <c r="T3164" s="11">
        <f t="shared" si="199"/>
        <v>41826.833333333336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8311</v>
      </c>
      <c r="R3165" t="s">
        <v>8325</v>
      </c>
      <c r="S3165" s="11">
        <f t="shared" si="198"/>
        <v>41775.503761574073</v>
      </c>
      <c r="T3165" s="11">
        <f t="shared" si="199"/>
        <v>41805.503761574073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8311</v>
      </c>
      <c r="R3166" t="s">
        <v>8325</v>
      </c>
      <c r="S3166" s="11">
        <f t="shared" si="198"/>
        <v>41766.55572916667</v>
      </c>
      <c r="T3166" s="11">
        <f t="shared" si="199"/>
        <v>41799.55572916667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8311</v>
      </c>
      <c r="R3167" t="s">
        <v>8325</v>
      </c>
      <c r="S3167" s="11">
        <f t="shared" si="198"/>
        <v>40643.909259259257</v>
      </c>
      <c r="T3167" s="11">
        <f t="shared" si="199"/>
        <v>40665.915972222225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8311</v>
      </c>
      <c r="R3168" t="s">
        <v>8325</v>
      </c>
      <c r="S3168" s="11">
        <f t="shared" si="198"/>
        <v>41940.44158564815</v>
      </c>
      <c r="T3168" s="11">
        <f t="shared" si="199"/>
        <v>41969.082638888889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8311</v>
      </c>
      <c r="R3169" t="s">
        <v>8325</v>
      </c>
      <c r="S3169" s="11">
        <f t="shared" si="198"/>
        <v>41838.925706018519</v>
      </c>
      <c r="T3169" s="11">
        <f t="shared" si="199"/>
        <v>41852.925706018519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8311</v>
      </c>
      <c r="R3170" t="s">
        <v>8325</v>
      </c>
      <c r="S3170" s="11">
        <f t="shared" si="198"/>
        <v>41771.855937500004</v>
      </c>
      <c r="T3170" s="11">
        <f t="shared" si="199"/>
        <v>41803.666666666664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8311</v>
      </c>
      <c r="R3171" t="s">
        <v>8325</v>
      </c>
      <c r="S3171" s="11">
        <f t="shared" si="198"/>
        <v>41591.487974537034</v>
      </c>
      <c r="T3171" s="11">
        <f t="shared" si="199"/>
        <v>41620.957638888889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8311</v>
      </c>
      <c r="R3172" t="s">
        <v>8325</v>
      </c>
      <c r="S3172" s="11">
        <f t="shared" si="198"/>
        <v>41788.830370370371</v>
      </c>
      <c r="T3172" s="11">
        <f t="shared" si="199"/>
        <v>41821.916666666664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8311</v>
      </c>
      <c r="R3173" t="s">
        <v>8325</v>
      </c>
      <c r="S3173" s="11">
        <f t="shared" si="198"/>
        <v>42466.358310185184</v>
      </c>
      <c r="T3173" s="11">
        <f t="shared" si="199"/>
        <v>42496.358310185184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8311</v>
      </c>
      <c r="R3174" t="s">
        <v>8325</v>
      </c>
      <c r="S3174" s="11">
        <f t="shared" si="198"/>
        <v>40923.479953703703</v>
      </c>
      <c r="T3174" s="11">
        <f t="shared" si="199"/>
        <v>40953.479953703703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8311</v>
      </c>
      <c r="R3175" t="s">
        <v>8325</v>
      </c>
      <c r="S3175" s="11">
        <f t="shared" si="198"/>
        <v>41878.628379629627</v>
      </c>
      <c r="T3175" s="11">
        <f t="shared" si="199"/>
        <v>41908.628379629627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8311</v>
      </c>
      <c r="R3176" t="s">
        <v>8325</v>
      </c>
      <c r="S3176" s="11">
        <f t="shared" si="198"/>
        <v>41862.614675925928</v>
      </c>
      <c r="T3176" s="11">
        <f t="shared" si="199"/>
        <v>41876.614675925928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8311</v>
      </c>
      <c r="R3177" t="s">
        <v>8325</v>
      </c>
      <c r="S3177" s="11">
        <f t="shared" si="198"/>
        <v>40531.636886574073</v>
      </c>
      <c r="T3177" s="11">
        <f t="shared" si="199"/>
        <v>40591.636886574073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8311</v>
      </c>
      <c r="R3178" t="s">
        <v>8325</v>
      </c>
      <c r="S3178" s="11">
        <f t="shared" si="198"/>
        <v>41477.680914351848</v>
      </c>
      <c r="T3178" s="11">
        <f t="shared" si="199"/>
        <v>41504.375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8311</v>
      </c>
      <c r="R3179" t="s">
        <v>8325</v>
      </c>
      <c r="S3179" s="11">
        <f t="shared" si="198"/>
        <v>41781.416770833333</v>
      </c>
      <c r="T3179" s="11">
        <f t="shared" si="199"/>
        <v>41811.416770833333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8311</v>
      </c>
      <c r="R3180" t="s">
        <v>8325</v>
      </c>
      <c r="S3180" s="11">
        <f t="shared" si="198"/>
        <v>41806.355034722219</v>
      </c>
      <c r="T3180" s="11">
        <f t="shared" si="199"/>
        <v>41836.355034722219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8311</v>
      </c>
      <c r="R3181" t="s">
        <v>8325</v>
      </c>
      <c r="S3181" s="11">
        <f t="shared" si="198"/>
        <v>41375.452210648145</v>
      </c>
      <c r="T3181" s="11">
        <f t="shared" si="199"/>
        <v>41400.452210648145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8311</v>
      </c>
      <c r="R3182" t="s">
        <v>8325</v>
      </c>
      <c r="S3182" s="11">
        <f t="shared" si="198"/>
        <v>41780.162604166668</v>
      </c>
      <c r="T3182" s="11">
        <f t="shared" si="199"/>
        <v>41810.162604166668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8311</v>
      </c>
      <c r="R3183" t="s">
        <v>8325</v>
      </c>
      <c r="S3183" s="11">
        <f t="shared" si="198"/>
        <v>41779.060034722221</v>
      </c>
      <c r="T3183" s="11">
        <f t="shared" si="199"/>
        <v>41805.416666666664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8311</v>
      </c>
      <c r="R3184" t="s">
        <v>8325</v>
      </c>
      <c r="S3184" s="11">
        <f t="shared" si="198"/>
        <v>40883.699317129627</v>
      </c>
      <c r="T3184" s="11">
        <f t="shared" si="199"/>
        <v>40939.458333333336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8311</v>
      </c>
      <c r="R3185" t="s">
        <v>8325</v>
      </c>
      <c r="S3185" s="11">
        <f t="shared" si="198"/>
        <v>41491.54478009259</v>
      </c>
      <c r="T3185" s="11">
        <f t="shared" si="199"/>
        <v>41509.54478009259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8311</v>
      </c>
      <c r="R3186" t="s">
        <v>8325</v>
      </c>
      <c r="S3186" s="11">
        <f t="shared" si="198"/>
        <v>41791.743414351848</v>
      </c>
      <c r="T3186" s="11">
        <f t="shared" si="199"/>
        <v>41821.743414351848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8311</v>
      </c>
      <c r="R3187" t="s">
        <v>8325</v>
      </c>
      <c r="S3187" s="11">
        <f t="shared" si="198"/>
        <v>41829.727326388893</v>
      </c>
      <c r="T3187" s="11">
        <f t="shared" si="199"/>
        <v>41836.727326388893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8311</v>
      </c>
      <c r="R3188" t="s">
        <v>8325</v>
      </c>
      <c r="S3188" s="11">
        <f t="shared" si="198"/>
        <v>41868.674050925925</v>
      </c>
      <c r="T3188" s="11">
        <f t="shared" si="199"/>
        <v>41898.625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8311</v>
      </c>
      <c r="R3189" t="s">
        <v>8325</v>
      </c>
      <c r="S3189" s="11">
        <f t="shared" si="198"/>
        <v>41835.416354166664</v>
      </c>
      <c r="T3189" s="11">
        <f t="shared" si="199"/>
        <v>41855.416354166664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8311</v>
      </c>
      <c r="R3190" t="s">
        <v>8359</v>
      </c>
      <c r="S3190" s="11">
        <f t="shared" si="198"/>
        <v>42144.165532407409</v>
      </c>
      <c r="T3190" s="11">
        <f t="shared" si="199"/>
        <v>42165.165532407409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8311</v>
      </c>
      <c r="R3191" t="s">
        <v>8359</v>
      </c>
      <c r="S3191" s="11">
        <f t="shared" si="198"/>
        <v>42118.096435185187</v>
      </c>
      <c r="T3191" s="11">
        <f t="shared" si="199"/>
        <v>42148.096435185187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8311</v>
      </c>
      <c r="R3192" t="s">
        <v>8359</v>
      </c>
      <c r="S3192" s="11">
        <f t="shared" si="198"/>
        <v>42682.901331018518</v>
      </c>
      <c r="T3192" s="11">
        <f t="shared" si="199"/>
        <v>42712.942997685182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8311</v>
      </c>
      <c r="R3193" t="s">
        <v>8359</v>
      </c>
      <c r="S3193" s="11">
        <f t="shared" si="198"/>
        <v>42538.505428240736</v>
      </c>
      <c r="T3193" s="11">
        <f t="shared" si="199"/>
        <v>42598.505428240736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8311</v>
      </c>
      <c r="R3194" t="s">
        <v>8359</v>
      </c>
      <c r="S3194" s="11">
        <f t="shared" si="198"/>
        <v>42018.69049768518</v>
      </c>
      <c r="T3194" s="11">
        <f t="shared" si="199"/>
        <v>42063.666666666672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8311</v>
      </c>
      <c r="R3195" t="s">
        <v>8359</v>
      </c>
      <c r="S3195" s="11">
        <f t="shared" si="198"/>
        <v>42010.718240740738</v>
      </c>
      <c r="T3195" s="11">
        <f t="shared" si="199"/>
        <v>42055.718240740738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8311</v>
      </c>
      <c r="R3196" t="s">
        <v>8359</v>
      </c>
      <c r="S3196" s="11">
        <f t="shared" si="198"/>
        <v>42181.812476851846</v>
      </c>
      <c r="T3196" s="11">
        <f t="shared" si="199"/>
        <v>42211.812476851846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8311</v>
      </c>
      <c r="R3197" t="s">
        <v>8359</v>
      </c>
      <c r="S3197" s="11">
        <f t="shared" si="198"/>
        <v>42017.344236111108</v>
      </c>
      <c r="T3197" s="11">
        <f t="shared" si="199"/>
        <v>42047.344236111108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8311</v>
      </c>
      <c r="R3198" t="s">
        <v>8359</v>
      </c>
      <c r="S3198" s="11">
        <f t="shared" si="198"/>
        <v>42157.348090277781</v>
      </c>
      <c r="T3198" s="11">
        <f t="shared" si="199"/>
        <v>42217.333333333328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8311</v>
      </c>
      <c r="R3199" t="s">
        <v>8359</v>
      </c>
      <c r="S3199" s="11">
        <f t="shared" si="198"/>
        <v>42009.243263888886</v>
      </c>
      <c r="T3199" s="11">
        <f t="shared" si="199"/>
        <v>42039.243263888886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8311</v>
      </c>
      <c r="R3200" t="s">
        <v>8359</v>
      </c>
      <c r="S3200" s="11">
        <f t="shared" si="198"/>
        <v>42013.174502314811</v>
      </c>
      <c r="T3200" s="11">
        <f t="shared" si="199"/>
        <v>42051.174502314811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8311</v>
      </c>
      <c r="R3201" t="s">
        <v>8359</v>
      </c>
      <c r="S3201" s="11">
        <f t="shared" si="198"/>
        <v>41858.511782407404</v>
      </c>
      <c r="T3201" s="11">
        <f t="shared" si="199"/>
        <v>41888.625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ref="P3202:P3265" si="201">E3202/L3202</f>
        <v>1</v>
      </c>
      <c r="Q3202" t="s">
        <v>8311</v>
      </c>
      <c r="R3202" t="s">
        <v>8359</v>
      </c>
      <c r="S3202" s="11">
        <f t="shared" ref="S3202:S3265" si="202">(((J3202/60)/60)/24)+DATE(1970,1,1)+(-6/24)</f>
        <v>42460.070613425924</v>
      </c>
      <c r="T3202" s="11">
        <f t="shared" ref="T3202:T3265" si="203">(((I3202/60)/60)/24)+DATE(1970,1,1)+(-6/24)</f>
        <v>42489.981944444444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si="201"/>
        <v>12.5</v>
      </c>
      <c r="Q3203" t="s">
        <v>8311</v>
      </c>
      <c r="R3203" t="s">
        <v>8359</v>
      </c>
      <c r="S3203" s="11">
        <f t="shared" si="202"/>
        <v>41861.517094907409</v>
      </c>
      <c r="T3203" s="11">
        <f t="shared" si="203"/>
        <v>41882.517094907409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8311</v>
      </c>
      <c r="R3204" t="s">
        <v>8359</v>
      </c>
      <c r="S3204" s="11">
        <f t="shared" si="202"/>
        <v>42293.603541666671</v>
      </c>
      <c r="T3204" s="11">
        <f t="shared" si="203"/>
        <v>42351.999305555553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8311</v>
      </c>
      <c r="R3205" t="s">
        <v>8359</v>
      </c>
      <c r="S3205" s="11">
        <f t="shared" si="202"/>
        <v>42242.738680555558</v>
      </c>
      <c r="T3205" s="11">
        <f t="shared" si="203"/>
        <v>42272.738680555558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8311</v>
      </c>
      <c r="R3206" t="s">
        <v>8359</v>
      </c>
      <c r="S3206" s="11">
        <f t="shared" si="202"/>
        <v>42172.436099537037</v>
      </c>
      <c r="T3206" s="11">
        <f t="shared" si="203"/>
        <v>42202.426388888889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8311</v>
      </c>
      <c r="R3207" t="s">
        <v>8359</v>
      </c>
      <c r="S3207" s="11">
        <f t="shared" si="202"/>
        <v>42095.124675925923</v>
      </c>
      <c r="T3207" s="11">
        <f t="shared" si="203"/>
        <v>42125.124675925923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8311</v>
      </c>
      <c r="R3208" t="s">
        <v>8359</v>
      </c>
      <c r="S3208" s="11">
        <f t="shared" si="202"/>
        <v>42236.026053240741</v>
      </c>
      <c r="T3208" s="11">
        <f t="shared" si="203"/>
        <v>42266.026053240741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8311</v>
      </c>
      <c r="R3209" t="s">
        <v>8359</v>
      </c>
      <c r="S3209" s="11">
        <f t="shared" si="202"/>
        <v>42057.027858796297</v>
      </c>
      <c r="T3209" s="11">
        <f t="shared" si="203"/>
        <v>42116.986192129625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8311</v>
      </c>
      <c r="R3210" t="s">
        <v>8325</v>
      </c>
      <c r="S3210" s="11">
        <f t="shared" si="202"/>
        <v>41827.355057870373</v>
      </c>
      <c r="T3210" s="11">
        <f t="shared" si="203"/>
        <v>41848.355057870373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8311</v>
      </c>
      <c r="R3211" t="s">
        <v>8325</v>
      </c>
      <c r="S3211" s="11">
        <f t="shared" si="202"/>
        <v>41778.387245370373</v>
      </c>
      <c r="T3211" s="11">
        <f t="shared" si="203"/>
        <v>41810.708333333336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8311</v>
      </c>
      <c r="R3212" t="s">
        <v>8325</v>
      </c>
      <c r="S3212" s="11">
        <f t="shared" si="202"/>
        <v>41013.686562499999</v>
      </c>
      <c r="T3212" s="11">
        <f t="shared" si="203"/>
        <v>41060.915972222225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8311</v>
      </c>
      <c r="R3213" t="s">
        <v>8325</v>
      </c>
      <c r="S3213" s="11">
        <f t="shared" si="202"/>
        <v>41834.336574074077</v>
      </c>
      <c r="T3213" s="11">
        <f t="shared" si="203"/>
        <v>41865.833333333336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8311</v>
      </c>
      <c r="R3214" t="s">
        <v>8325</v>
      </c>
      <c r="S3214" s="11">
        <f t="shared" si="202"/>
        <v>41829.545729166668</v>
      </c>
      <c r="T3214" s="11">
        <f t="shared" si="203"/>
        <v>41859.545729166668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8311</v>
      </c>
      <c r="R3215" t="s">
        <v>8325</v>
      </c>
      <c r="S3215" s="11">
        <f t="shared" si="202"/>
        <v>42171.513414351852</v>
      </c>
      <c r="T3215" s="11">
        <f t="shared" si="203"/>
        <v>42211.513414351852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8311</v>
      </c>
      <c r="R3216" t="s">
        <v>8325</v>
      </c>
      <c r="S3216" s="11">
        <f t="shared" si="202"/>
        <v>42337.542511574073</v>
      </c>
      <c r="T3216" s="11">
        <f t="shared" si="203"/>
        <v>42374.746527777781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8311</v>
      </c>
      <c r="R3217" t="s">
        <v>8325</v>
      </c>
      <c r="S3217" s="11">
        <f t="shared" si="202"/>
        <v>42219.415173611109</v>
      </c>
      <c r="T3217" s="11">
        <f t="shared" si="203"/>
        <v>42256.915972222225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8311</v>
      </c>
      <c r="R3218" t="s">
        <v>8325</v>
      </c>
      <c r="S3218" s="11">
        <f t="shared" si="202"/>
        <v>42165.212627314817</v>
      </c>
      <c r="T3218" s="11">
        <f t="shared" si="203"/>
        <v>42196.354166666672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8311</v>
      </c>
      <c r="R3219" t="s">
        <v>8325</v>
      </c>
      <c r="S3219" s="11">
        <f t="shared" si="202"/>
        <v>42648.296111111107</v>
      </c>
      <c r="T3219" s="11">
        <f t="shared" si="203"/>
        <v>42678.296111111107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8311</v>
      </c>
      <c r="R3220" t="s">
        <v>8325</v>
      </c>
      <c r="S3220" s="11">
        <f t="shared" si="202"/>
        <v>41970.752152777779</v>
      </c>
      <c r="T3220" s="11">
        <f t="shared" si="203"/>
        <v>42003.75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8311</v>
      </c>
      <c r="R3221" t="s">
        <v>8325</v>
      </c>
      <c r="S3221" s="11">
        <f t="shared" si="202"/>
        <v>42050.733182870375</v>
      </c>
      <c r="T3221" s="11">
        <f t="shared" si="203"/>
        <v>42085.691516203704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8311</v>
      </c>
      <c r="R3222" t="s">
        <v>8325</v>
      </c>
      <c r="S3222" s="11">
        <f t="shared" si="202"/>
        <v>42772.583379629628</v>
      </c>
      <c r="T3222" s="11">
        <f t="shared" si="203"/>
        <v>42806.625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8311</v>
      </c>
      <c r="R3223" t="s">
        <v>8325</v>
      </c>
      <c r="S3223" s="11">
        <f t="shared" si="202"/>
        <v>42155.446793981479</v>
      </c>
      <c r="T3223" s="11">
        <f t="shared" si="203"/>
        <v>42190.446793981479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8311</v>
      </c>
      <c r="R3224" t="s">
        <v>8325</v>
      </c>
      <c r="S3224" s="11">
        <f t="shared" si="202"/>
        <v>42270.332141203704</v>
      </c>
      <c r="T3224" s="11">
        <f t="shared" si="203"/>
        <v>42301.645138888889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8311</v>
      </c>
      <c r="R3225" t="s">
        <v>8325</v>
      </c>
      <c r="S3225" s="11">
        <f t="shared" si="202"/>
        <v>42206.585370370376</v>
      </c>
      <c r="T3225" s="11">
        <f t="shared" si="203"/>
        <v>42236.585370370376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8311</v>
      </c>
      <c r="R3226" t="s">
        <v>8325</v>
      </c>
      <c r="S3226" s="11">
        <f t="shared" si="202"/>
        <v>42697.600844907407</v>
      </c>
      <c r="T3226" s="11">
        <f t="shared" si="203"/>
        <v>42744.958333333328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8311</v>
      </c>
      <c r="R3227" t="s">
        <v>8325</v>
      </c>
      <c r="S3227" s="11">
        <f t="shared" si="202"/>
        <v>42503.309467592597</v>
      </c>
      <c r="T3227" s="11">
        <f t="shared" si="203"/>
        <v>42524.625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8311</v>
      </c>
      <c r="R3228" t="s">
        <v>8325</v>
      </c>
      <c r="S3228" s="11">
        <f t="shared" si="202"/>
        <v>42277.333472222221</v>
      </c>
      <c r="T3228" s="11">
        <f t="shared" si="203"/>
        <v>42307.333472222221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8311</v>
      </c>
      <c r="R3229" t="s">
        <v>8325</v>
      </c>
      <c r="S3229" s="11">
        <f t="shared" si="202"/>
        <v>42722.632361111115</v>
      </c>
      <c r="T3229" s="11">
        <f t="shared" si="203"/>
        <v>42752.632361111115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8311</v>
      </c>
      <c r="R3230" t="s">
        <v>8325</v>
      </c>
      <c r="S3230" s="11">
        <f t="shared" si="202"/>
        <v>42323.45930555556</v>
      </c>
      <c r="T3230" s="11">
        <f t="shared" si="203"/>
        <v>42354.957638888889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8311</v>
      </c>
      <c r="R3231" t="s">
        <v>8325</v>
      </c>
      <c r="S3231" s="11">
        <f t="shared" si="202"/>
        <v>41933.041643518518</v>
      </c>
      <c r="T3231" s="11">
        <f t="shared" si="203"/>
        <v>41963.083310185189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8311</v>
      </c>
      <c r="R3232" t="s">
        <v>8325</v>
      </c>
      <c r="S3232" s="11">
        <f t="shared" si="202"/>
        <v>41897.918125000004</v>
      </c>
      <c r="T3232" s="11">
        <f t="shared" si="203"/>
        <v>41912.915972222225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8311</v>
      </c>
      <c r="R3233" t="s">
        <v>8325</v>
      </c>
      <c r="S3233" s="11">
        <f t="shared" si="202"/>
        <v>42446.693831018521</v>
      </c>
      <c r="T3233" s="11">
        <f t="shared" si="203"/>
        <v>42476.693831018521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8311</v>
      </c>
      <c r="R3234" t="s">
        <v>8325</v>
      </c>
      <c r="S3234" s="11">
        <f t="shared" si="202"/>
        <v>42463.56385416667</v>
      </c>
      <c r="T3234" s="11">
        <f t="shared" si="203"/>
        <v>42493.915972222225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8311</v>
      </c>
      <c r="R3235" t="s">
        <v>8325</v>
      </c>
      <c r="S3235" s="11">
        <f t="shared" si="202"/>
        <v>42766.555034722223</v>
      </c>
      <c r="T3235" s="11">
        <f t="shared" si="203"/>
        <v>42796.555034722223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8311</v>
      </c>
      <c r="R3236" t="s">
        <v>8325</v>
      </c>
      <c r="S3236" s="11">
        <f t="shared" si="202"/>
        <v>42734.539444444439</v>
      </c>
      <c r="T3236" s="11">
        <f t="shared" si="203"/>
        <v>42767.729861111111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8311</v>
      </c>
      <c r="R3237" t="s">
        <v>8325</v>
      </c>
      <c r="S3237" s="11">
        <f t="shared" si="202"/>
        <v>42522.097812499997</v>
      </c>
      <c r="T3237" s="11">
        <f t="shared" si="203"/>
        <v>42552.097812499997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8311</v>
      </c>
      <c r="R3238" t="s">
        <v>8325</v>
      </c>
      <c r="S3238" s="11">
        <f t="shared" si="202"/>
        <v>42702.667048611111</v>
      </c>
      <c r="T3238" s="11">
        <f t="shared" si="203"/>
        <v>42732.667048611111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8311</v>
      </c>
      <c r="R3239" t="s">
        <v>8325</v>
      </c>
      <c r="S3239" s="11">
        <f t="shared" si="202"/>
        <v>42252.224351851852</v>
      </c>
      <c r="T3239" s="11">
        <f t="shared" si="203"/>
        <v>42275.915972222225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8311</v>
      </c>
      <c r="R3240" t="s">
        <v>8325</v>
      </c>
      <c r="S3240" s="11">
        <f t="shared" si="202"/>
        <v>42156.260393518518</v>
      </c>
      <c r="T3240" s="11">
        <f t="shared" si="203"/>
        <v>42186.260393518518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8311</v>
      </c>
      <c r="R3241" t="s">
        <v>8325</v>
      </c>
      <c r="S3241" s="11">
        <f t="shared" si="202"/>
        <v>42277.839039351849</v>
      </c>
      <c r="T3241" s="11">
        <f t="shared" si="203"/>
        <v>42302.749305555553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8311</v>
      </c>
      <c r="R3242" t="s">
        <v>8325</v>
      </c>
      <c r="S3242" s="11">
        <f t="shared" si="202"/>
        <v>42754.443842592591</v>
      </c>
      <c r="T3242" s="11">
        <f t="shared" si="203"/>
        <v>42782.708333333328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8311</v>
      </c>
      <c r="R3243" t="s">
        <v>8325</v>
      </c>
      <c r="S3243" s="11">
        <f t="shared" si="202"/>
        <v>41893.074884259258</v>
      </c>
      <c r="T3243" s="11">
        <f t="shared" si="203"/>
        <v>41926.040972222225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8311</v>
      </c>
      <c r="R3244" t="s">
        <v>8325</v>
      </c>
      <c r="S3244" s="11">
        <f t="shared" si="202"/>
        <v>41871.505694444444</v>
      </c>
      <c r="T3244" s="11">
        <f t="shared" si="203"/>
        <v>41901.505694444444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8311</v>
      </c>
      <c r="R3245" t="s">
        <v>8325</v>
      </c>
      <c r="S3245" s="11">
        <f t="shared" si="202"/>
        <v>42261.846782407403</v>
      </c>
      <c r="T3245" s="11">
        <f t="shared" si="203"/>
        <v>42285.75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8311</v>
      </c>
      <c r="R3246" t="s">
        <v>8325</v>
      </c>
      <c r="S3246" s="11">
        <f t="shared" si="202"/>
        <v>42675.444236111114</v>
      </c>
      <c r="T3246" s="11">
        <f t="shared" si="203"/>
        <v>42705.485902777778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8311</v>
      </c>
      <c r="R3247" t="s">
        <v>8325</v>
      </c>
      <c r="S3247" s="11">
        <f t="shared" si="202"/>
        <v>42135.35020833333</v>
      </c>
      <c r="T3247" s="11">
        <f t="shared" si="203"/>
        <v>42166.833333333328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8311</v>
      </c>
      <c r="R3248" t="s">
        <v>8325</v>
      </c>
      <c r="S3248" s="11">
        <f t="shared" si="202"/>
        <v>42230.222222222219</v>
      </c>
      <c r="T3248" s="11">
        <f t="shared" si="203"/>
        <v>42258.915972222225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8311</v>
      </c>
      <c r="R3249" t="s">
        <v>8325</v>
      </c>
      <c r="S3249" s="11">
        <f t="shared" si="202"/>
        <v>42167.184166666666</v>
      </c>
      <c r="T3249" s="11">
        <f t="shared" si="203"/>
        <v>42197.184166666666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8311</v>
      </c>
      <c r="R3250" t="s">
        <v>8325</v>
      </c>
      <c r="S3250" s="11">
        <f t="shared" si="202"/>
        <v>42068.638391203705</v>
      </c>
      <c r="T3250" s="11">
        <f t="shared" si="203"/>
        <v>42098.596724537041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8311</v>
      </c>
      <c r="R3251" t="s">
        <v>8325</v>
      </c>
      <c r="S3251" s="11">
        <f t="shared" si="202"/>
        <v>42145.496689814812</v>
      </c>
      <c r="T3251" s="11">
        <f t="shared" si="203"/>
        <v>42175.496689814812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8311</v>
      </c>
      <c r="R3252" t="s">
        <v>8325</v>
      </c>
      <c r="S3252" s="11">
        <f t="shared" si="202"/>
        <v>41918.492175925923</v>
      </c>
      <c r="T3252" s="11">
        <f t="shared" si="203"/>
        <v>41948.533842592595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8311</v>
      </c>
      <c r="R3253" t="s">
        <v>8325</v>
      </c>
      <c r="S3253" s="11">
        <f t="shared" si="202"/>
        <v>42146.481087962966</v>
      </c>
      <c r="T3253" s="11">
        <f t="shared" si="203"/>
        <v>42176.481087962966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8311</v>
      </c>
      <c r="R3254" t="s">
        <v>8325</v>
      </c>
      <c r="S3254" s="11">
        <f t="shared" si="202"/>
        <v>42590.222685185188</v>
      </c>
      <c r="T3254" s="11">
        <f t="shared" si="203"/>
        <v>42620.222685185188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8311</v>
      </c>
      <c r="R3255" t="s">
        <v>8325</v>
      </c>
      <c r="S3255" s="11">
        <f t="shared" si="202"/>
        <v>42602.326712962968</v>
      </c>
      <c r="T3255" s="11">
        <f t="shared" si="203"/>
        <v>42620.90625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8311</v>
      </c>
      <c r="R3256" t="s">
        <v>8325</v>
      </c>
      <c r="S3256" s="11">
        <f t="shared" si="202"/>
        <v>42058.835752314815</v>
      </c>
      <c r="T3256" s="11">
        <f t="shared" si="203"/>
        <v>42088.794085648144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8311</v>
      </c>
      <c r="R3257" t="s">
        <v>8325</v>
      </c>
      <c r="S3257" s="11">
        <f t="shared" si="202"/>
        <v>41889.518229166664</v>
      </c>
      <c r="T3257" s="11">
        <f t="shared" si="203"/>
        <v>41919.518229166664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8311</v>
      </c>
      <c r="R3258" t="s">
        <v>8325</v>
      </c>
      <c r="S3258" s="11">
        <f t="shared" si="202"/>
        <v>42144.323807870373</v>
      </c>
      <c r="T3258" s="11">
        <f t="shared" si="203"/>
        <v>42165.915972222225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8311</v>
      </c>
      <c r="R3259" t="s">
        <v>8325</v>
      </c>
      <c r="S3259" s="11">
        <f t="shared" si="202"/>
        <v>42758.309629629628</v>
      </c>
      <c r="T3259" s="11">
        <f t="shared" si="203"/>
        <v>42788.309629629628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8311</v>
      </c>
      <c r="R3260" t="s">
        <v>8325</v>
      </c>
      <c r="S3260" s="11">
        <f t="shared" si="202"/>
        <v>41982.637280092589</v>
      </c>
      <c r="T3260" s="11">
        <f t="shared" si="203"/>
        <v>42012.637280092589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8311</v>
      </c>
      <c r="R3261" t="s">
        <v>8325</v>
      </c>
      <c r="S3261" s="11">
        <f t="shared" si="202"/>
        <v>42614.510937500003</v>
      </c>
      <c r="T3261" s="11">
        <f t="shared" si="203"/>
        <v>42643.915972222225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8311</v>
      </c>
      <c r="R3262" t="s">
        <v>8325</v>
      </c>
      <c r="S3262" s="11">
        <f t="shared" si="202"/>
        <v>42303.422662037032</v>
      </c>
      <c r="T3262" s="11">
        <f t="shared" si="203"/>
        <v>42338.464328703703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8311</v>
      </c>
      <c r="R3263" t="s">
        <v>8325</v>
      </c>
      <c r="S3263" s="11">
        <f t="shared" si="202"/>
        <v>42171.475416666668</v>
      </c>
      <c r="T3263" s="11">
        <f t="shared" si="203"/>
        <v>42201.475416666668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8311</v>
      </c>
      <c r="R3264" t="s">
        <v>8325</v>
      </c>
      <c r="S3264" s="11">
        <f t="shared" si="202"/>
        <v>41964.065532407403</v>
      </c>
      <c r="T3264" s="11">
        <f t="shared" si="203"/>
        <v>41994.916666666672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8311</v>
      </c>
      <c r="R3265" t="s">
        <v>8325</v>
      </c>
      <c r="S3265" s="11">
        <f t="shared" si="202"/>
        <v>42284.266064814816</v>
      </c>
      <c r="T3265" s="11">
        <f t="shared" si="203"/>
        <v>42307.625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ref="P3266:P3329" si="205">E3266/L3266</f>
        <v>52.551020408163268</v>
      </c>
      <c r="Q3266" t="s">
        <v>8311</v>
      </c>
      <c r="R3266" t="s">
        <v>8325</v>
      </c>
      <c r="S3266" s="11">
        <f t="shared" ref="S3266:S3329" si="206">(((J3266/60)/60)/24)+DATE(1970,1,1)+(-6/24)</f>
        <v>42016.550208333334</v>
      </c>
      <c r="T3266" s="11">
        <f t="shared" ref="T3266:T3329" si="207">(((I3266/60)/60)/24)+DATE(1970,1,1)+(-6/24)</f>
        <v>42032.666666666672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si="205"/>
        <v>70.285714285714292</v>
      </c>
      <c r="Q3267" t="s">
        <v>8311</v>
      </c>
      <c r="R3267" t="s">
        <v>8325</v>
      </c>
      <c r="S3267" s="11">
        <f t="shared" si="206"/>
        <v>42311.461979166663</v>
      </c>
      <c r="T3267" s="11">
        <f t="shared" si="207"/>
        <v>42341.458333333328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8311</v>
      </c>
      <c r="R3268" t="s">
        <v>8325</v>
      </c>
      <c r="S3268" s="11">
        <f t="shared" si="206"/>
        <v>42136.286134259266</v>
      </c>
      <c r="T3268" s="11">
        <f t="shared" si="207"/>
        <v>42167.625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8311</v>
      </c>
      <c r="R3269" t="s">
        <v>8325</v>
      </c>
      <c r="S3269" s="11">
        <f t="shared" si="206"/>
        <v>42172.507638888885</v>
      </c>
      <c r="T3269" s="11">
        <f t="shared" si="207"/>
        <v>42202.507638888885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8311</v>
      </c>
      <c r="R3270" t="s">
        <v>8325</v>
      </c>
      <c r="S3270" s="11">
        <f t="shared" si="206"/>
        <v>42590.65425925926</v>
      </c>
      <c r="T3270" s="11">
        <f t="shared" si="207"/>
        <v>42606.65425925926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8311</v>
      </c>
      <c r="R3271" t="s">
        <v>8325</v>
      </c>
      <c r="S3271" s="11">
        <f t="shared" si="206"/>
        <v>42137.145798611105</v>
      </c>
      <c r="T3271" s="11">
        <f t="shared" si="207"/>
        <v>42171.208333333328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8311</v>
      </c>
      <c r="R3272" t="s">
        <v>8325</v>
      </c>
      <c r="S3272" s="11">
        <f t="shared" si="206"/>
        <v>42167.283159722225</v>
      </c>
      <c r="T3272" s="11">
        <f t="shared" si="207"/>
        <v>42197.283159722225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8311</v>
      </c>
      <c r="R3273" t="s">
        <v>8325</v>
      </c>
      <c r="S3273" s="11">
        <f t="shared" si="206"/>
        <v>41915.187210648146</v>
      </c>
      <c r="T3273" s="11">
        <f t="shared" si="207"/>
        <v>41945.228877314818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8311</v>
      </c>
      <c r="R3274" t="s">
        <v>8325</v>
      </c>
      <c r="S3274" s="11">
        <f t="shared" si="206"/>
        <v>42284.250104166669</v>
      </c>
      <c r="T3274" s="11">
        <f t="shared" si="207"/>
        <v>42314.291770833333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8311</v>
      </c>
      <c r="R3275" t="s">
        <v>8325</v>
      </c>
      <c r="S3275" s="11">
        <f t="shared" si="206"/>
        <v>42611.551412037035</v>
      </c>
      <c r="T3275" s="11">
        <f t="shared" si="207"/>
        <v>42627.541666666672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8311</v>
      </c>
      <c r="R3276" t="s">
        <v>8325</v>
      </c>
      <c r="S3276" s="11">
        <f t="shared" si="206"/>
        <v>42400.454537037032</v>
      </c>
      <c r="T3276" s="11">
        <f t="shared" si="207"/>
        <v>42444.625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8311</v>
      </c>
      <c r="R3277" t="s">
        <v>8325</v>
      </c>
      <c r="S3277" s="11">
        <f t="shared" si="206"/>
        <v>42017.63045138889</v>
      </c>
      <c r="T3277" s="11">
        <f t="shared" si="207"/>
        <v>42043.9375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8311</v>
      </c>
      <c r="R3278" t="s">
        <v>8325</v>
      </c>
      <c r="S3278" s="11">
        <f t="shared" si="206"/>
        <v>42426.699988425928</v>
      </c>
      <c r="T3278" s="11">
        <f t="shared" si="207"/>
        <v>42460.915972222225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8311</v>
      </c>
      <c r="R3279" t="s">
        <v>8325</v>
      </c>
      <c r="S3279" s="11">
        <f t="shared" si="206"/>
        <v>41931.432939814818</v>
      </c>
      <c r="T3279" s="11">
        <f t="shared" si="207"/>
        <v>41961.474606481483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8311</v>
      </c>
      <c r="R3280" t="s">
        <v>8325</v>
      </c>
      <c r="S3280" s="11">
        <f t="shared" si="206"/>
        <v>42124.598414351851</v>
      </c>
      <c r="T3280" s="11">
        <f t="shared" si="207"/>
        <v>42154.598414351851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8311</v>
      </c>
      <c r="R3281" t="s">
        <v>8325</v>
      </c>
      <c r="S3281" s="11">
        <f t="shared" si="206"/>
        <v>42430.852534722217</v>
      </c>
      <c r="T3281" s="11">
        <f t="shared" si="207"/>
        <v>42460.81086805556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8311</v>
      </c>
      <c r="R3282" t="s">
        <v>8325</v>
      </c>
      <c r="S3282" s="11">
        <f t="shared" si="206"/>
        <v>42121.506921296299</v>
      </c>
      <c r="T3282" s="11">
        <f t="shared" si="207"/>
        <v>42155.958333333328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8311</v>
      </c>
      <c r="R3283" t="s">
        <v>8325</v>
      </c>
      <c r="S3283" s="11">
        <f t="shared" si="206"/>
        <v>42218.769733796296</v>
      </c>
      <c r="T3283" s="11">
        <f t="shared" si="207"/>
        <v>42248.769733796296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8311</v>
      </c>
      <c r="R3284" t="s">
        <v>8325</v>
      </c>
      <c r="S3284" s="11">
        <f t="shared" si="206"/>
        <v>42444.94430555556</v>
      </c>
      <c r="T3284" s="11">
        <f t="shared" si="207"/>
        <v>42488.94430555556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8311</v>
      </c>
      <c r="R3285" t="s">
        <v>8325</v>
      </c>
      <c r="S3285" s="11">
        <f t="shared" si="206"/>
        <v>42379.49418981481</v>
      </c>
      <c r="T3285" s="11">
        <f t="shared" si="207"/>
        <v>42410.625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8311</v>
      </c>
      <c r="R3286" t="s">
        <v>8325</v>
      </c>
      <c r="S3286" s="11">
        <f t="shared" si="206"/>
        <v>42380.634872685187</v>
      </c>
      <c r="T3286" s="11">
        <f t="shared" si="207"/>
        <v>42397.999305555553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8311</v>
      </c>
      <c r="R3287" t="s">
        <v>8325</v>
      </c>
      <c r="S3287" s="11">
        <f t="shared" si="206"/>
        <v>42762.692430555559</v>
      </c>
      <c r="T3287" s="11">
        <f t="shared" si="207"/>
        <v>42793.958333333328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8311</v>
      </c>
      <c r="R3288" t="s">
        <v>8325</v>
      </c>
      <c r="S3288" s="11">
        <f t="shared" si="206"/>
        <v>42567.590069444443</v>
      </c>
      <c r="T3288" s="11">
        <f t="shared" si="207"/>
        <v>42597.590069444443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8311</v>
      </c>
      <c r="R3289" t="s">
        <v>8325</v>
      </c>
      <c r="S3289" s="11">
        <f t="shared" si="206"/>
        <v>42311.500324074077</v>
      </c>
      <c r="T3289" s="11">
        <f t="shared" si="207"/>
        <v>42336.500324074077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8311</v>
      </c>
      <c r="R3290" t="s">
        <v>8325</v>
      </c>
      <c r="S3290" s="11">
        <f t="shared" si="206"/>
        <v>42505.524479166663</v>
      </c>
      <c r="T3290" s="11">
        <f t="shared" si="207"/>
        <v>42541.708333333328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8311</v>
      </c>
      <c r="R3291" t="s">
        <v>8325</v>
      </c>
      <c r="S3291" s="11">
        <f t="shared" si="206"/>
        <v>42758.118078703701</v>
      </c>
      <c r="T3291" s="11">
        <f t="shared" si="207"/>
        <v>42786.118078703701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8311</v>
      </c>
      <c r="R3292" t="s">
        <v>8325</v>
      </c>
      <c r="S3292" s="11">
        <f t="shared" si="206"/>
        <v>42775.26494212963</v>
      </c>
      <c r="T3292" s="11">
        <f t="shared" si="207"/>
        <v>42805.26494212963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8311</v>
      </c>
      <c r="R3293" t="s">
        <v>8325</v>
      </c>
      <c r="S3293" s="11">
        <f t="shared" si="206"/>
        <v>42232.452546296292</v>
      </c>
      <c r="T3293" s="11">
        <f t="shared" si="207"/>
        <v>42263.915972222225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8311</v>
      </c>
      <c r="R3294" t="s">
        <v>8325</v>
      </c>
      <c r="S3294" s="11">
        <f t="shared" si="206"/>
        <v>42282.520231481481</v>
      </c>
      <c r="T3294" s="11">
        <f t="shared" si="207"/>
        <v>42342.561898148153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8311</v>
      </c>
      <c r="R3295" t="s">
        <v>8325</v>
      </c>
      <c r="S3295" s="11">
        <f t="shared" si="206"/>
        <v>42768.175370370373</v>
      </c>
      <c r="T3295" s="11">
        <f t="shared" si="207"/>
        <v>42798.175370370373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8311</v>
      </c>
      <c r="R3296" t="s">
        <v>8325</v>
      </c>
      <c r="S3296" s="11">
        <f t="shared" si="206"/>
        <v>42141.291134259256</v>
      </c>
      <c r="T3296" s="11">
        <f t="shared" si="207"/>
        <v>42171.291134259256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8311</v>
      </c>
      <c r="R3297" t="s">
        <v>8325</v>
      </c>
      <c r="S3297" s="11">
        <f t="shared" si="206"/>
        <v>42609.192465277782</v>
      </c>
      <c r="T3297" s="11">
        <f t="shared" si="207"/>
        <v>42639.192465277782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8311</v>
      </c>
      <c r="R3298" t="s">
        <v>8325</v>
      </c>
      <c r="S3298" s="11">
        <f t="shared" si="206"/>
        <v>42309.506620370375</v>
      </c>
      <c r="T3298" s="11">
        <f t="shared" si="207"/>
        <v>42330.666666666672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8311</v>
      </c>
      <c r="R3299" t="s">
        <v>8325</v>
      </c>
      <c r="S3299" s="11">
        <f t="shared" si="206"/>
        <v>42193.521481481483</v>
      </c>
      <c r="T3299" s="11">
        <f t="shared" si="207"/>
        <v>42212.707638888889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8311</v>
      </c>
      <c r="R3300" t="s">
        <v>8325</v>
      </c>
      <c r="S3300" s="11">
        <f t="shared" si="206"/>
        <v>42239.707962962959</v>
      </c>
      <c r="T3300" s="11">
        <f t="shared" si="207"/>
        <v>42259.75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8311</v>
      </c>
      <c r="R3301" t="s">
        <v>8325</v>
      </c>
      <c r="S3301" s="11">
        <f t="shared" si="206"/>
        <v>42261.667395833334</v>
      </c>
      <c r="T3301" s="11">
        <f t="shared" si="207"/>
        <v>42291.667395833334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8311</v>
      </c>
      <c r="R3302" t="s">
        <v>8325</v>
      </c>
      <c r="S3302" s="11">
        <f t="shared" si="206"/>
        <v>42102.493773148148</v>
      </c>
      <c r="T3302" s="11">
        <f t="shared" si="207"/>
        <v>42123.493773148148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8311</v>
      </c>
      <c r="R3303" t="s">
        <v>8325</v>
      </c>
      <c r="S3303" s="11">
        <f t="shared" si="206"/>
        <v>42538.48583333334</v>
      </c>
      <c r="T3303" s="11">
        <f t="shared" si="207"/>
        <v>42583.040972222225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8311</v>
      </c>
      <c r="R3304" t="s">
        <v>8325</v>
      </c>
      <c r="S3304" s="11">
        <f t="shared" si="206"/>
        <v>42681.10157407407</v>
      </c>
      <c r="T3304" s="11">
        <f t="shared" si="207"/>
        <v>42711.10157407407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8311</v>
      </c>
      <c r="R3305" t="s">
        <v>8325</v>
      </c>
      <c r="S3305" s="11">
        <f t="shared" si="206"/>
        <v>42056.40143518518</v>
      </c>
      <c r="T3305" s="11">
        <f t="shared" si="207"/>
        <v>42091.359768518523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8311</v>
      </c>
      <c r="R3306" t="s">
        <v>8325</v>
      </c>
      <c r="S3306" s="11">
        <f t="shared" si="206"/>
        <v>42696.374444444446</v>
      </c>
      <c r="T3306" s="11">
        <f t="shared" si="207"/>
        <v>42726.374444444446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8311</v>
      </c>
      <c r="R3307" t="s">
        <v>8325</v>
      </c>
      <c r="S3307" s="11">
        <f t="shared" si="206"/>
        <v>42186.605879629627</v>
      </c>
      <c r="T3307" s="11">
        <f t="shared" si="207"/>
        <v>42216.605879629627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8311</v>
      </c>
      <c r="R3308" t="s">
        <v>8325</v>
      </c>
      <c r="S3308" s="11">
        <f t="shared" si="206"/>
        <v>42492.969236111108</v>
      </c>
      <c r="T3308" s="11">
        <f t="shared" si="207"/>
        <v>42530.875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8311</v>
      </c>
      <c r="R3309" t="s">
        <v>8325</v>
      </c>
      <c r="S3309" s="11">
        <f t="shared" si="206"/>
        <v>42474.807164351849</v>
      </c>
      <c r="T3309" s="11">
        <f t="shared" si="207"/>
        <v>42504.807164351849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8311</v>
      </c>
      <c r="R3310" t="s">
        <v>8325</v>
      </c>
      <c r="S3310" s="11">
        <f t="shared" si="206"/>
        <v>42452.626909722225</v>
      </c>
      <c r="T3310" s="11">
        <f t="shared" si="207"/>
        <v>42473.626909722225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8311</v>
      </c>
      <c r="R3311" t="s">
        <v>8325</v>
      </c>
      <c r="S3311" s="11">
        <f t="shared" si="206"/>
        <v>42628.400208333333</v>
      </c>
      <c r="T3311" s="11">
        <f t="shared" si="207"/>
        <v>42659.400208333333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8311</v>
      </c>
      <c r="R3312" t="s">
        <v>8325</v>
      </c>
      <c r="S3312" s="11">
        <f t="shared" si="206"/>
        <v>42253.678530092591</v>
      </c>
      <c r="T3312" s="11">
        <f t="shared" si="207"/>
        <v>42283.678530092591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8311</v>
      </c>
      <c r="R3313" t="s">
        <v>8325</v>
      </c>
      <c r="S3313" s="11">
        <f t="shared" si="206"/>
        <v>42264.04178240741</v>
      </c>
      <c r="T3313" s="11">
        <f t="shared" si="207"/>
        <v>42294.04178240741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8311</v>
      </c>
      <c r="R3314" t="s">
        <v>8325</v>
      </c>
      <c r="S3314" s="11">
        <f t="shared" si="206"/>
        <v>42664.559560185182</v>
      </c>
      <c r="T3314" s="11">
        <f t="shared" si="207"/>
        <v>42685.666666666672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8311</v>
      </c>
      <c r="R3315" t="s">
        <v>8325</v>
      </c>
      <c r="S3315" s="11">
        <f t="shared" si="206"/>
        <v>42381.994409722218</v>
      </c>
      <c r="T3315" s="11">
        <f t="shared" si="207"/>
        <v>42395.791666666672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8311</v>
      </c>
      <c r="R3316" t="s">
        <v>8325</v>
      </c>
      <c r="S3316" s="11">
        <f t="shared" si="206"/>
        <v>42105.017488425925</v>
      </c>
      <c r="T3316" s="11">
        <f t="shared" si="207"/>
        <v>42132.586805555555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8311</v>
      </c>
      <c r="R3317" t="s">
        <v>8325</v>
      </c>
      <c r="S3317" s="11">
        <f t="shared" si="206"/>
        <v>42466.053715277783</v>
      </c>
      <c r="T3317" s="11">
        <f t="shared" si="207"/>
        <v>42496.053715277783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8311</v>
      </c>
      <c r="R3318" t="s">
        <v>8325</v>
      </c>
      <c r="S3318" s="11">
        <f t="shared" si="206"/>
        <v>41826.621238425927</v>
      </c>
      <c r="T3318" s="11">
        <f t="shared" si="207"/>
        <v>41859.32916666667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8311</v>
      </c>
      <c r="R3319" t="s">
        <v>8325</v>
      </c>
      <c r="S3319" s="11">
        <f t="shared" si="206"/>
        <v>42498.789629629624</v>
      </c>
      <c r="T3319" s="11">
        <f t="shared" si="207"/>
        <v>42528.789629629624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8311</v>
      </c>
      <c r="R3320" t="s">
        <v>8325</v>
      </c>
      <c r="S3320" s="11">
        <f t="shared" si="206"/>
        <v>42431.052002314813</v>
      </c>
      <c r="T3320" s="11">
        <f t="shared" si="207"/>
        <v>42470.854166666672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8311</v>
      </c>
      <c r="R3321" t="s">
        <v>8325</v>
      </c>
      <c r="S3321" s="11">
        <f t="shared" si="206"/>
        <v>41990.335486111115</v>
      </c>
      <c r="T3321" s="11">
        <f t="shared" si="207"/>
        <v>42035.335486111115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8311</v>
      </c>
      <c r="R3322" t="s">
        <v>8325</v>
      </c>
      <c r="S3322" s="11">
        <f t="shared" si="206"/>
        <v>42512.795798611114</v>
      </c>
      <c r="T3322" s="11">
        <f t="shared" si="207"/>
        <v>42542.795798611114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8311</v>
      </c>
      <c r="R3323" t="s">
        <v>8325</v>
      </c>
      <c r="S3323" s="11">
        <f t="shared" si="206"/>
        <v>41913.850289351853</v>
      </c>
      <c r="T3323" s="11">
        <f t="shared" si="207"/>
        <v>41927.915972222225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8311</v>
      </c>
      <c r="R3324" t="s">
        <v>8325</v>
      </c>
      <c r="S3324" s="11">
        <f t="shared" si="206"/>
        <v>42520.760370370372</v>
      </c>
      <c r="T3324" s="11">
        <f t="shared" si="207"/>
        <v>42542.913194444445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8311</v>
      </c>
      <c r="R3325" t="s">
        <v>8325</v>
      </c>
      <c r="S3325" s="11">
        <f t="shared" si="206"/>
        <v>42608.11583333333</v>
      </c>
      <c r="T3325" s="11">
        <f t="shared" si="207"/>
        <v>42638.11583333333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8311</v>
      </c>
      <c r="R3326" t="s">
        <v>8325</v>
      </c>
      <c r="S3326" s="11">
        <f t="shared" si="206"/>
        <v>42512.33321759259</v>
      </c>
      <c r="T3326" s="11">
        <f t="shared" si="207"/>
        <v>42526.33321759259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8311</v>
      </c>
      <c r="R3327" t="s">
        <v>8325</v>
      </c>
      <c r="S3327" s="11">
        <f t="shared" si="206"/>
        <v>42064.535613425927</v>
      </c>
      <c r="T3327" s="11">
        <f t="shared" si="207"/>
        <v>42099.493946759263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8311</v>
      </c>
      <c r="R3328" t="s">
        <v>8325</v>
      </c>
      <c r="S3328" s="11">
        <f t="shared" si="206"/>
        <v>42041.464178240742</v>
      </c>
      <c r="T3328" s="11">
        <f t="shared" si="207"/>
        <v>42071.42251157407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8311</v>
      </c>
      <c r="R3329" t="s">
        <v>8325</v>
      </c>
      <c r="S3329" s="11">
        <f t="shared" si="206"/>
        <v>42468.124606481477</v>
      </c>
      <c r="T3329" s="11">
        <f t="shared" si="207"/>
        <v>42498.124606481477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ref="P3330:P3393" si="209">E3330/L3330</f>
        <v>292.77777777777777</v>
      </c>
      <c r="Q3330" t="s">
        <v>8311</v>
      </c>
      <c r="R3330" t="s">
        <v>8325</v>
      </c>
      <c r="S3330" s="11">
        <f t="shared" ref="S3330:S3393" si="210">(((J3330/60)/60)/24)+DATE(1970,1,1)+(-6/24)</f>
        <v>41822.32503472222</v>
      </c>
      <c r="T3330" s="11">
        <f t="shared" ref="T3330:T3393" si="211">(((I3330/60)/60)/24)+DATE(1970,1,1)+(-6/24)</f>
        <v>41824.791666666664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si="209"/>
        <v>44.92307692307692</v>
      </c>
      <c r="Q3331" t="s">
        <v>8311</v>
      </c>
      <c r="R3331" t="s">
        <v>8325</v>
      </c>
      <c r="S3331" s="11">
        <f t="shared" si="210"/>
        <v>41837.073009259257</v>
      </c>
      <c r="T3331" s="11">
        <f t="shared" si="211"/>
        <v>41847.708333333336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8311</v>
      </c>
      <c r="R3332" t="s">
        <v>8325</v>
      </c>
      <c r="S3332" s="11">
        <f t="shared" si="210"/>
        <v>42065.637361111112</v>
      </c>
      <c r="T3332" s="11">
        <f t="shared" si="211"/>
        <v>42095.595694444448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8311</v>
      </c>
      <c r="R3333" t="s">
        <v>8325</v>
      </c>
      <c r="S3333" s="11">
        <f t="shared" si="210"/>
        <v>42248.447754629626</v>
      </c>
      <c r="T3333" s="11">
        <f t="shared" si="211"/>
        <v>42283.447754629626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8311</v>
      </c>
      <c r="R3334" t="s">
        <v>8325</v>
      </c>
      <c r="S3334" s="11">
        <f t="shared" si="210"/>
        <v>41809.610300925924</v>
      </c>
      <c r="T3334" s="11">
        <f t="shared" si="211"/>
        <v>41839.610300925924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8311</v>
      </c>
      <c r="R3335" t="s">
        <v>8325</v>
      </c>
      <c r="S3335" s="11">
        <f t="shared" si="210"/>
        <v>42148.426851851851</v>
      </c>
      <c r="T3335" s="11">
        <f t="shared" si="211"/>
        <v>42170.426851851851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8311</v>
      </c>
      <c r="R3336" t="s">
        <v>8325</v>
      </c>
      <c r="S3336" s="11">
        <f t="shared" si="210"/>
        <v>42185.271087962959</v>
      </c>
      <c r="T3336" s="11">
        <f t="shared" si="211"/>
        <v>42215.271087962959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8311</v>
      </c>
      <c r="R3337" t="s">
        <v>8325</v>
      </c>
      <c r="S3337" s="11">
        <f t="shared" si="210"/>
        <v>41827.424143518518</v>
      </c>
      <c r="T3337" s="11">
        <f t="shared" si="211"/>
        <v>41854.708333333336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8311</v>
      </c>
      <c r="R3338" t="s">
        <v>8325</v>
      </c>
      <c r="S3338" s="11">
        <f t="shared" si="210"/>
        <v>42437.148680555561</v>
      </c>
      <c r="T3338" s="11">
        <f t="shared" si="211"/>
        <v>42465.10701388889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8311</v>
      </c>
      <c r="R3339" t="s">
        <v>8325</v>
      </c>
      <c r="S3339" s="11">
        <f t="shared" si="210"/>
        <v>41901.032025462962</v>
      </c>
      <c r="T3339" s="11">
        <f t="shared" si="211"/>
        <v>41922.625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8311</v>
      </c>
      <c r="R3340" t="s">
        <v>8325</v>
      </c>
      <c r="S3340" s="11">
        <f t="shared" si="210"/>
        <v>42769.324999999997</v>
      </c>
      <c r="T3340" s="11">
        <f t="shared" si="211"/>
        <v>42790.324999999997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8311</v>
      </c>
      <c r="R3341" t="s">
        <v>8325</v>
      </c>
      <c r="S3341" s="11">
        <f t="shared" si="210"/>
        <v>42549.415717592594</v>
      </c>
      <c r="T3341" s="11">
        <f t="shared" si="211"/>
        <v>42579.415717592594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8311</v>
      </c>
      <c r="R3342" t="s">
        <v>8325</v>
      </c>
      <c r="S3342" s="11">
        <f t="shared" si="210"/>
        <v>42685.724004629628</v>
      </c>
      <c r="T3342" s="11">
        <f t="shared" si="211"/>
        <v>42710.724004629628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8311</v>
      </c>
      <c r="R3343" t="s">
        <v>8325</v>
      </c>
      <c r="S3343" s="11">
        <f t="shared" si="210"/>
        <v>42510.548854166671</v>
      </c>
      <c r="T3343" s="11">
        <f t="shared" si="211"/>
        <v>42533.458333333328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8311</v>
      </c>
      <c r="R3344" t="s">
        <v>8325</v>
      </c>
      <c r="S3344" s="11">
        <f t="shared" si="210"/>
        <v>42062.046412037031</v>
      </c>
      <c r="T3344" s="11">
        <f t="shared" si="211"/>
        <v>42094.957638888889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8311</v>
      </c>
      <c r="R3345" t="s">
        <v>8325</v>
      </c>
      <c r="S3345" s="11">
        <f t="shared" si="210"/>
        <v>42452.666481481487</v>
      </c>
      <c r="T3345" s="11">
        <f t="shared" si="211"/>
        <v>42473.304166666669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8311</v>
      </c>
      <c r="R3346" t="s">
        <v>8325</v>
      </c>
      <c r="S3346" s="11">
        <f t="shared" si="210"/>
        <v>41850.950150462959</v>
      </c>
      <c r="T3346" s="11">
        <f t="shared" si="211"/>
        <v>41880.950150462959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8311</v>
      </c>
      <c r="R3347" t="s">
        <v>8325</v>
      </c>
      <c r="S3347" s="11">
        <f t="shared" si="210"/>
        <v>42052.856111111112</v>
      </c>
      <c r="T3347" s="11">
        <f t="shared" si="211"/>
        <v>42111.775694444441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8311</v>
      </c>
      <c r="R3348" t="s">
        <v>8325</v>
      </c>
      <c r="S3348" s="11">
        <f t="shared" si="210"/>
        <v>42053.774421296301</v>
      </c>
      <c r="T3348" s="11">
        <f t="shared" si="211"/>
        <v>42060.774421296301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8311</v>
      </c>
      <c r="R3349" t="s">
        <v>8325</v>
      </c>
      <c r="S3349" s="11">
        <f t="shared" si="210"/>
        <v>42484.301550925928</v>
      </c>
      <c r="T3349" s="11">
        <f t="shared" si="211"/>
        <v>42498.625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8311</v>
      </c>
      <c r="R3350" t="s">
        <v>8325</v>
      </c>
      <c r="S3350" s="11">
        <f t="shared" si="210"/>
        <v>42466.308796296296</v>
      </c>
      <c r="T3350" s="11">
        <f t="shared" si="211"/>
        <v>42489.915972222225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8311</v>
      </c>
      <c r="R3351" t="s">
        <v>8325</v>
      </c>
      <c r="S3351" s="11">
        <f t="shared" si="210"/>
        <v>42512.860787037032</v>
      </c>
      <c r="T3351" s="11">
        <f t="shared" si="211"/>
        <v>42534.458333333328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8311</v>
      </c>
      <c r="R3352" t="s">
        <v>8325</v>
      </c>
      <c r="S3352" s="11">
        <f t="shared" si="210"/>
        <v>42302.451516203699</v>
      </c>
      <c r="T3352" s="11">
        <f t="shared" si="211"/>
        <v>42337.708333333328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8311</v>
      </c>
      <c r="R3353" t="s">
        <v>8325</v>
      </c>
      <c r="S3353" s="11">
        <f t="shared" si="210"/>
        <v>41806.145428240743</v>
      </c>
      <c r="T3353" s="11">
        <f t="shared" si="211"/>
        <v>41843.208333333336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8311</v>
      </c>
      <c r="R3354" t="s">
        <v>8325</v>
      </c>
      <c r="S3354" s="11">
        <f t="shared" si="210"/>
        <v>42495.742800925931</v>
      </c>
      <c r="T3354" s="11">
        <f t="shared" si="211"/>
        <v>42552.708333333328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8311</v>
      </c>
      <c r="R3355" t="s">
        <v>8325</v>
      </c>
      <c r="S3355" s="11">
        <f t="shared" si="210"/>
        <v>42479.182291666672</v>
      </c>
      <c r="T3355" s="11">
        <f t="shared" si="211"/>
        <v>42492.708333333328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8311</v>
      </c>
      <c r="R3356" t="s">
        <v>8325</v>
      </c>
      <c r="S3356" s="11">
        <f t="shared" si="210"/>
        <v>42270.4769212963</v>
      </c>
      <c r="T3356" s="11">
        <f t="shared" si="211"/>
        <v>42305.917361111111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8311</v>
      </c>
      <c r="R3357" t="s">
        <v>8325</v>
      </c>
      <c r="S3357" s="11">
        <f t="shared" si="210"/>
        <v>42489.369525462964</v>
      </c>
      <c r="T3357" s="11">
        <f t="shared" si="211"/>
        <v>42500.220138888893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8311</v>
      </c>
      <c r="R3358" t="s">
        <v>8325</v>
      </c>
      <c r="S3358" s="11">
        <f t="shared" si="210"/>
        <v>42536.565648148149</v>
      </c>
      <c r="T3358" s="11">
        <f t="shared" si="211"/>
        <v>42566.565648148149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8311</v>
      </c>
      <c r="R3359" t="s">
        <v>8325</v>
      </c>
      <c r="S3359" s="11">
        <f t="shared" si="210"/>
        <v>41822.167939814812</v>
      </c>
      <c r="T3359" s="11">
        <f t="shared" si="211"/>
        <v>41852.167939814812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8311</v>
      </c>
      <c r="R3360" t="s">
        <v>8325</v>
      </c>
      <c r="S3360" s="11">
        <f t="shared" si="210"/>
        <v>41932.061099537037</v>
      </c>
      <c r="T3360" s="11">
        <f t="shared" si="211"/>
        <v>41962.102766203709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8311</v>
      </c>
      <c r="R3361" t="s">
        <v>8325</v>
      </c>
      <c r="S3361" s="11">
        <f t="shared" si="210"/>
        <v>42745.807106481487</v>
      </c>
      <c r="T3361" s="11">
        <f t="shared" si="211"/>
        <v>42790.807106481487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8311</v>
      </c>
      <c r="R3362" t="s">
        <v>8325</v>
      </c>
      <c r="S3362" s="11">
        <f t="shared" si="210"/>
        <v>42696.832673611112</v>
      </c>
      <c r="T3362" s="11">
        <f t="shared" si="211"/>
        <v>42718.415972222225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8311</v>
      </c>
      <c r="R3363" t="s">
        <v>8325</v>
      </c>
      <c r="S3363" s="11">
        <f t="shared" si="210"/>
        <v>41865.775347222225</v>
      </c>
      <c r="T3363" s="11">
        <f t="shared" si="211"/>
        <v>41883.415972222225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8311</v>
      </c>
      <c r="R3364" t="s">
        <v>8325</v>
      </c>
      <c r="S3364" s="11">
        <f t="shared" si="210"/>
        <v>42055.841631944444</v>
      </c>
      <c r="T3364" s="11">
        <f t="shared" si="211"/>
        <v>42069.954861111109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8311</v>
      </c>
      <c r="R3365" t="s">
        <v>8325</v>
      </c>
      <c r="S3365" s="11">
        <f t="shared" si="210"/>
        <v>41851.521354166667</v>
      </c>
      <c r="T3365" s="11">
        <f t="shared" si="211"/>
        <v>41870.416666666664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8311</v>
      </c>
      <c r="R3366" t="s">
        <v>8325</v>
      </c>
      <c r="S3366" s="11">
        <f t="shared" si="210"/>
        <v>42422.727418981478</v>
      </c>
      <c r="T3366" s="11">
        <f t="shared" si="211"/>
        <v>42444.625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8311</v>
      </c>
      <c r="R3367" t="s">
        <v>8325</v>
      </c>
      <c r="S3367" s="11">
        <f t="shared" si="210"/>
        <v>42320.851759259262</v>
      </c>
      <c r="T3367" s="11">
        <f t="shared" si="211"/>
        <v>42350.851759259262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8311</v>
      </c>
      <c r="R3368" t="s">
        <v>8325</v>
      </c>
      <c r="S3368" s="11">
        <f t="shared" si="210"/>
        <v>42106.817557870367</v>
      </c>
      <c r="T3368" s="11">
        <f t="shared" si="211"/>
        <v>42136.817557870367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8311</v>
      </c>
      <c r="R3369" t="s">
        <v>8325</v>
      </c>
      <c r="S3369" s="11">
        <f t="shared" si="210"/>
        <v>42192.683958333335</v>
      </c>
      <c r="T3369" s="11">
        <f t="shared" si="211"/>
        <v>42217.683958333335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8311</v>
      </c>
      <c r="R3370" t="s">
        <v>8325</v>
      </c>
      <c r="S3370" s="11">
        <f t="shared" si="210"/>
        <v>41968.949756944443</v>
      </c>
      <c r="T3370" s="11">
        <f t="shared" si="211"/>
        <v>42004.958333333328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8311</v>
      </c>
      <c r="R3371" t="s">
        <v>8325</v>
      </c>
      <c r="S3371" s="11">
        <f t="shared" si="210"/>
        <v>42689.791435185187</v>
      </c>
      <c r="T3371" s="11">
        <f t="shared" si="211"/>
        <v>42749.791435185187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8311</v>
      </c>
      <c r="R3372" t="s">
        <v>8325</v>
      </c>
      <c r="S3372" s="11">
        <f t="shared" si="210"/>
        <v>42690.084317129629</v>
      </c>
      <c r="T3372" s="11">
        <f t="shared" si="211"/>
        <v>42721.083333333328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8311</v>
      </c>
      <c r="R3373" t="s">
        <v>8325</v>
      </c>
      <c r="S3373" s="11">
        <f t="shared" si="210"/>
        <v>42312.624594907407</v>
      </c>
      <c r="T3373" s="11">
        <f t="shared" si="211"/>
        <v>42340.624594907407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8311</v>
      </c>
      <c r="R3374" t="s">
        <v>8325</v>
      </c>
      <c r="S3374" s="11">
        <f t="shared" si="210"/>
        <v>41855.298101851848</v>
      </c>
      <c r="T3374" s="11">
        <f t="shared" si="211"/>
        <v>41875.957638888889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8311</v>
      </c>
      <c r="R3375" t="s">
        <v>8325</v>
      </c>
      <c r="S3375" s="11">
        <f t="shared" si="210"/>
        <v>42179.604629629626</v>
      </c>
      <c r="T3375" s="11">
        <f t="shared" si="211"/>
        <v>42203.416666666672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8311</v>
      </c>
      <c r="R3376" t="s">
        <v>8325</v>
      </c>
      <c r="S3376" s="11">
        <f t="shared" si="210"/>
        <v>42275.481666666667</v>
      </c>
      <c r="T3376" s="11">
        <f t="shared" si="211"/>
        <v>42305.481666666667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8311</v>
      </c>
      <c r="R3377" t="s">
        <v>8325</v>
      </c>
      <c r="S3377" s="11">
        <f t="shared" si="210"/>
        <v>41765.360798611109</v>
      </c>
      <c r="T3377" s="11">
        <f t="shared" si="211"/>
        <v>41777.360798611109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8311</v>
      </c>
      <c r="R3378" t="s">
        <v>8325</v>
      </c>
      <c r="S3378" s="11">
        <f t="shared" si="210"/>
        <v>42059.451319444444</v>
      </c>
      <c r="T3378" s="11">
        <f t="shared" si="211"/>
        <v>42119.409652777773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8311</v>
      </c>
      <c r="R3379" t="s">
        <v>8325</v>
      </c>
      <c r="S3379" s="11">
        <f t="shared" si="210"/>
        <v>42053.482627314821</v>
      </c>
      <c r="T3379" s="11">
        <f t="shared" si="211"/>
        <v>42083.455555555556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8311</v>
      </c>
      <c r="R3380" t="s">
        <v>8325</v>
      </c>
      <c r="S3380" s="11">
        <f t="shared" si="210"/>
        <v>41858.105393518519</v>
      </c>
      <c r="T3380" s="11">
        <f t="shared" si="211"/>
        <v>41882.297222222223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8311</v>
      </c>
      <c r="R3381" t="s">
        <v>8325</v>
      </c>
      <c r="S3381" s="11">
        <f t="shared" si="210"/>
        <v>42225.263888888891</v>
      </c>
      <c r="T3381" s="11">
        <f t="shared" si="211"/>
        <v>42242.708333333328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8311</v>
      </c>
      <c r="R3382" t="s">
        <v>8325</v>
      </c>
      <c r="S3382" s="11">
        <f t="shared" si="210"/>
        <v>41937.70344907407</v>
      </c>
      <c r="T3382" s="11">
        <f t="shared" si="211"/>
        <v>41972.745115740734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8311</v>
      </c>
      <c r="R3383" t="s">
        <v>8325</v>
      </c>
      <c r="S3383" s="11">
        <f t="shared" si="210"/>
        <v>42043.934988425928</v>
      </c>
      <c r="T3383" s="11">
        <f t="shared" si="211"/>
        <v>42073.893321759257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8311</v>
      </c>
      <c r="R3384" t="s">
        <v>8325</v>
      </c>
      <c r="S3384" s="11">
        <f t="shared" si="210"/>
        <v>42559.181203703702</v>
      </c>
      <c r="T3384" s="11">
        <f t="shared" si="211"/>
        <v>42583.707638888889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8311</v>
      </c>
      <c r="R3385" t="s">
        <v>8325</v>
      </c>
      <c r="S3385" s="11">
        <f t="shared" si="210"/>
        <v>42524.532638888893</v>
      </c>
      <c r="T3385" s="11">
        <f t="shared" si="211"/>
        <v>42544.532638888893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8311</v>
      </c>
      <c r="R3386" t="s">
        <v>8325</v>
      </c>
      <c r="S3386" s="11">
        <f t="shared" si="210"/>
        <v>42291.837592592594</v>
      </c>
      <c r="T3386" s="11">
        <f t="shared" si="211"/>
        <v>42328.875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8311</v>
      </c>
      <c r="R3387" t="s">
        <v>8325</v>
      </c>
      <c r="S3387" s="11">
        <f t="shared" si="210"/>
        <v>41953.6175</v>
      </c>
      <c r="T3387" s="11">
        <f t="shared" si="211"/>
        <v>41983.6175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8311</v>
      </c>
      <c r="R3388" t="s">
        <v>8325</v>
      </c>
      <c r="S3388" s="11">
        <f t="shared" si="210"/>
        <v>41946.394745370373</v>
      </c>
      <c r="T3388" s="11">
        <f t="shared" si="211"/>
        <v>41976.394745370373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8311</v>
      </c>
      <c r="R3389" t="s">
        <v>8325</v>
      </c>
      <c r="S3389" s="11">
        <f t="shared" si="210"/>
        <v>41947.512592592589</v>
      </c>
      <c r="T3389" s="11">
        <f t="shared" si="211"/>
        <v>41987.512592592597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8311</v>
      </c>
      <c r="R3390" t="s">
        <v>8325</v>
      </c>
      <c r="S3390" s="11">
        <f t="shared" si="210"/>
        <v>42143.211122685185</v>
      </c>
      <c r="T3390" s="11">
        <f t="shared" si="211"/>
        <v>42173.211122685185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8311</v>
      </c>
      <c r="R3391" t="s">
        <v>8325</v>
      </c>
      <c r="S3391" s="11">
        <f t="shared" si="210"/>
        <v>42494.313449074078</v>
      </c>
      <c r="T3391" s="11">
        <f t="shared" si="211"/>
        <v>42524.313449074078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8311</v>
      </c>
      <c r="R3392" t="s">
        <v>8325</v>
      </c>
      <c r="S3392" s="11">
        <f t="shared" si="210"/>
        <v>41815.524826388886</v>
      </c>
      <c r="T3392" s="11">
        <f t="shared" si="211"/>
        <v>41830.524826388886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8311</v>
      </c>
      <c r="R3393" t="s">
        <v>8325</v>
      </c>
      <c r="S3393" s="11">
        <f t="shared" si="210"/>
        <v>41830.295694444445</v>
      </c>
      <c r="T3393" s="11">
        <f t="shared" si="211"/>
        <v>41859.686111111114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ref="P3394:P3457" si="213">E3394/L3394</f>
        <v>41.666666666666664</v>
      </c>
      <c r="Q3394" t="s">
        <v>8311</v>
      </c>
      <c r="R3394" t="s">
        <v>8325</v>
      </c>
      <c r="S3394" s="11">
        <f t="shared" ref="S3394:S3457" si="214">(((J3394/60)/60)/24)+DATE(1970,1,1)+(-6/24)</f>
        <v>42446.595543981486</v>
      </c>
      <c r="T3394" s="11">
        <f t="shared" ref="T3394:T3457" si="215">(((I3394/60)/60)/24)+DATE(1970,1,1)+(-6/24)</f>
        <v>42496.595543981486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si="213"/>
        <v>36.06818181818182</v>
      </c>
      <c r="Q3395" t="s">
        <v>8311</v>
      </c>
      <c r="R3395" t="s">
        <v>8325</v>
      </c>
      <c r="S3395" s="11">
        <f t="shared" si="214"/>
        <v>41923.671643518523</v>
      </c>
      <c r="T3395" s="11">
        <f t="shared" si="215"/>
        <v>41948.781944444447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8311</v>
      </c>
      <c r="R3396" t="s">
        <v>8325</v>
      </c>
      <c r="S3396" s="11">
        <f t="shared" si="214"/>
        <v>41817.34542824074</v>
      </c>
      <c r="T3396" s="11">
        <f t="shared" si="215"/>
        <v>41847.34542824074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8311</v>
      </c>
      <c r="R3397" t="s">
        <v>8325</v>
      </c>
      <c r="S3397" s="11">
        <f t="shared" si="214"/>
        <v>42140.462314814817</v>
      </c>
      <c r="T3397" s="11">
        <f t="shared" si="215"/>
        <v>42154.506944444445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8311</v>
      </c>
      <c r="R3398" t="s">
        <v>8325</v>
      </c>
      <c r="S3398" s="11">
        <f t="shared" si="214"/>
        <v>41764.19663194444</v>
      </c>
      <c r="T3398" s="11">
        <f t="shared" si="215"/>
        <v>41790.915972222225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8311</v>
      </c>
      <c r="R3399" t="s">
        <v>8325</v>
      </c>
      <c r="S3399" s="11">
        <f t="shared" si="214"/>
        <v>42378.228344907402</v>
      </c>
      <c r="T3399" s="11">
        <f t="shared" si="215"/>
        <v>42418.666666666672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8311</v>
      </c>
      <c r="R3400" t="s">
        <v>8325</v>
      </c>
      <c r="S3400" s="11">
        <f t="shared" si="214"/>
        <v>41941.50203703704</v>
      </c>
      <c r="T3400" s="11">
        <f t="shared" si="215"/>
        <v>41964.458333333328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8311</v>
      </c>
      <c r="R3401" t="s">
        <v>8325</v>
      </c>
      <c r="S3401" s="11">
        <f t="shared" si="214"/>
        <v>42026.670428240745</v>
      </c>
      <c r="T3401" s="11">
        <f t="shared" si="215"/>
        <v>42056.670428240745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8311</v>
      </c>
      <c r="R3402" t="s">
        <v>8325</v>
      </c>
      <c r="S3402" s="11">
        <f t="shared" si="214"/>
        <v>41834.703865740739</v>
      </c>
      <c r="T3402" s="11">
        <f t="shared" si="215"/>
        <v>41879.703865740739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8311</v>
      </c>
      <c r="R3403" t="s">
        <v>8325</v>
      </c>
      <c r="S3403" s="11">
        <f t="shared" si="214"/>
        <v>42193.473912037036</v>
      </c>
      <c r="T3403" s="11">
        <f t="shared" si="215"/>
        <v>42223.473912037036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8311</v>
      </c>
      <c r="R3404" t="s">
        <v>8325</v>
      </c>
      <c r="S3404" s="11">
        <f t="shared" si="214"/>
        <v>42290.36855324074</v>
      </c>
      <c r="T3404" s="11">
        <f t="shared" si="215"/>
        <v>42319.854861111111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8311</v>
      </c>
      <c r="R3405" t="s">
        <v>8325</v>
      </c>
      <c r="S3405" s="11">
        <f t="shared" si="214"/>
        <v>42150.212083333332</v>
      </c>
      <c r="T3405" s="11">
        <f t="shared" si="215"/>
        <v>42180.212083333332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8311</v>
      </c>
      <c r="R3406" t="s">
        <v>8325</v>
      </c>
      <c r="S3406" s="11">
        <f t="shared" si="214"/>
        <v>42152.253495370373</v>
      </c>
      <c r="T3406" s="11">
        <f t="shared" si="215"/>
        <v>42172.253495370373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8311</v>
      </c>
      <c r="R3407" t="s">
        <v>8325</v>
      </c>
      <c r="S3407" s="11">
        <f t="shared" si="214"/>
        <v>42409.767199074078</v>
      </c>
      <c r="T3407" s="11">
        <f t="shared" si="215"/>
        <v>42430.749305555553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8311</v>
      </c>
      <c r="R3408" t="s">
        <v>8325</v>
      </c>
      <c r="S3408" s="11">
        <f t="shared" si="214"/>
        <v>41791.242777777778</v>
      </c>
      <c r="T3408" s="11">
        <f t="shared" si="215"/>
        <v>41836.242777777778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8311</v>
      </c>
      <c r="R3409" t="s">
        <v>8325</v>
      </c>
      <c r="S3409" s="11">
        <f t="shared" si="214"/>
        <v>41796.172326388885</v>
      </c>
      <c r="T3409" s="11">
        <f t="shared" si="215"/>
        <v>41826.172326388885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8311</v>
      </c>
      <c r="R3410" t="s">
        <v>8325</v>
      </c>
      <c r="S3410" s="11">
        <f t="shared" si="214"/>
        <v>41808.741944444446</v>
      </c>
      <c r="T3410" s="11">
        <f t="shared" si="215"/>
        <v>41838.741944444446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8311</v>
      </c>
      <c r="R3411" t="s">
        <v>8325</v>
      </c>
      <c r="S3411" s="11">
        <f t="shared" si="214"/>
        <v>42544.564328703709</v>
      </c>
      <c r="T3411" s="11">
        <f t="shared" si="215"/>
        <v>42582.623611111107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8311</v>
      </c>
      <c r="R3412" t="s">
        <v>8325</v>
      </c>
      <c r="S3412" s="11">
        <f t="shared" si="214"/>
        <v>42499.791550925926</v>
      </c>
      <c r="T3412" s="11">
        <f t="shared" si="215"/>
        <v>42527.041666666672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8311</v>
      </c>
      <c r="R3413" t="s">
        <v>8325</v>
      </c>
      <c r="S3413" s="11">
        <f t="shared" si="214"/>
        <v>42264.772824074069</v>
      </c>
      <c r="T3413" s="11">
        <f t="shared" si="215"/>
        <v>42284.772824074069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8311</v>
      </c>
      <c r="R3414" t="s">
        <v>8325</v>
      </c>
      <c r="S3414" s="11">
        <f t="shared" si="214"/>
        <v>41879.709050925929</v>
      </c>
      <c r="T3414" s="11">
        <f t="shared" si="215"/>
        <v>41909.709050925929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8311</v>
      </c>
      <c r="R3415" t="s">
        <v>8325</v>
      </c>
      <c r="S3415" s="11">
        <f t="shared" si="214"/>
        <v>42053.483078703706</v>
      </c>
      <c r="T3415" s="11">
        <f t="shared" si="215"/>
        <v>42062.957638888889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8311</v>
      </c>
      <c r="R3416" t="s">
        <v>8325</v>
      </c>
      <c r="S3416" s="11">
        <f t="shared" si="214"/>
        <v>42675.582465277781</v>
      </c>
      <c r="T3416" s="11">
        <f t="shared" si="215"/>
        <v>42705.082638888889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8311</v>
      </c>
      <c r="R3417" t="s">
        <v>8325</v>
      </c>
      <c r="S3417" s="11">
        <f t="shared" si="214"/>
        <v>42466.894166666665</v>
      </c>
      <c r="T3417" s="11">
        <f t="shared" si="215"/>
        <v>42477.729166666672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8311</v>
      </c>
      <c r="R3418" t="s">
        <v>8325</v>
      </c>
      <c r="S3418" s="11">
        <f t="shared" si="214"/>
        <v>42089.162557870368</v>
      </c>
      <c r="T3418" s="11">
        <f t="shared" si="215"/>
        <v>42117.520833333328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8311</v>
      </c>
      <c r="R3419" t="s">
        <v>8325</v>
      </c>
      <c r="S3419" s="11">
        <f t="shared" si="214"/>
        <v>41894.66375</v>
      </c>
      <c r="T3419" s="11">
        <f t="shared" si="215"/>
        <v>41937.779861111114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8311</v>
      </c>
      <c r="R3420" t="s">
        <v>8325</v>
      </c>
      <c r="S3420" s="11">
        <f t="shared" si="214"/>
        <v>41752.58457175926</v>
      </c>
      <c r="T3420" s="11">
        <f t="shared" si="215"/>
        <v>41782.58457175926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8311</v>
      </c>
      <c r="R3421" t="s">
        <v>8325</v>
      </c>
      <c r="S3421" s="11">
        <f t="shared" si="214"/>
        <v>42448.571585648147</v>
      </c>
      <c r="T3421" s="11">
        <f t="shared" si="215"/>
        <v>42466.645833333328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8311</v>
      </c>
      <c r="R3422" t="s">
        <v>8325</v>
      </c>
      <c r="S3422" s="11">
        <f t="shared" si="214"/>
        <v>42404.840300925927</v>
      </c>
      <c r="T3422" s="11">
        <f t="shared" si="215"/>
        <v>42413.75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8311</v>
      </c>
      <c r="R3423" t="s">
        <v>8325</v>
      </c>
      <c r="S3423" s="11">
        <f t="shared" si="214"/>
        <v>42037.541238425925</v>
      </c>
      <c r="T3423" s="11">
        <f t="shared" si="215"/>
        <v>42067.541238425925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8311</v>
      </c>
      <c r="R3424" t="s">
        <v>8325</v>
      </c>
      <c r="S3424" s="11">
        <f t="shared" si="214"/>
        <v>42323.312222222223</v>
      </c>
      <c r="T3424" s="11">
        <f t="shared" si="215"/>
        <v>42351.75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8311</v>
      </c>
      <c r="R3425" t="s">
        <v>8325</v>
      </c>
      <c r="S3425" s="11">
        <f t="shared" si="214"/>
        <v>42088.661354166667</v>
      </c>
      <c r="T3425" s="11">
        <f t="shared" si="215"/>
        <v>42118.661354166667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8311</v>
      </c>
      <c r="R3426" t="s">
        <v>8325</v>
      </c>
      <c r="S3426" s="11">
        <f t="shared" si="214"/>
        <v>42018.426898148144</v>
      </c>
      <c r="T3426" s="11">
        <f t="shared" si="215"/>
        <v>42040.040972222225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8311</v>
      </c>
      <c r="R3427" t="s">
        <v>8325</v>
      </c>
      <c r="S3427" s="11">
        <f t="shared" si="214"/>
        <v>41884.367314814815</v>
      </c>
      <c r="T3427" s="11">
        <f t="shared" si="215"/>
        <v>41916.367314814815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8311</v>
      </c>
      <c r="R3428" t="s">
        <v>8325</v>
      </c>
      <c r="S3428" s="11">
        <f t="shared" si="214"/>
        <v>41883.806747685187</v>
      </c>
      <c r="T3428" s="11">
        <f t="shared" si="215"/>
        <v>41902.833333333336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8311</v>
      </c>
      <c r="R3429" t="s">
        <v>8325</v>
      </c>
      <c r="S3429" s="11">
        <f t="shared" si="214"/>
        <v>41792.395277777774</v>
      </c>
      <c r="T3429" s="11">
        <f t="shared" si="215"/>
        <v>41822.395277777774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8311</v>
      </c>
      <c r="R3430" t="s">
        <v>8325</v>
      </c>
      <c r="S3430" s="11">
        <f t="shared" si="214"/>
        <v>42038.470451388886</v>
      </c>
      <c r="T3430" s="11">
        <f t="shared" si="215"/>
        <v>42063.458333333328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8311</v>
      </c>
      <c r="R3431" t="s">
        <v>8325</v>
      </c>
      <c r="S3431" s="11">
        <f t="shared" si="214"/>
        <v>42661.771539351852</v>
      </c>
      <c r="T3431" s="11">
        <f t="shared" si="215"/>
        <v>42675.771539351852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8311</v>
      </c>
      <c r="R3432" t="s">
        <v>8325</v>
      </c>
      <c r="S3432" s="11">
        <f t="shared" si="214"/>
        <v>41820.695613425924</v>
      </c>
      <c r="T3432" s="11">
        <f t="shared" si="215"/>
        <v>41850.695613425924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8311</v>
      </c>
      <c r="R3433" t="s">
        <v>8325</v>
      </c>
      <c r="S3433" s="11">
        <f t="shared" si="214"/>
        <v>41839.480937500004</v>
      </c>
      <c r="T3433" s="11">
        <f t="shared" si="215"/>
        <v>41869.480937500004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8311</v>
      </c>
      <c r="R3434" t="s">
        <v>8325</v>
      </c>
      <c r="S3434" s="11">
        <f t="shared" si="214"/>
        <v>42380.331180555557</v>
      </c>
      <c r="T3434" s="11">
        <f t="shared" si="215"/>
        <v>42405.666666666672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8311</v>
      </c>
      <c r="R3435" t="s">
        <v>8325</v>
      </c>
      <c r="S3435" s="11">
        <f t="shared" si="214"/>
        <v>41775.813136574077</v>
      </c>
      <c r="T3435" s="11">
        <f t="shared" si="215"/>
        <v>41806.875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8311</v>
      </c>
      <c r="R3436" t="s">
        <v>8325</v>
      </c>
      <c r="S3436" s="11">
        <f t="shared" si="214"/>
        <v>41800.130428240744</v>
      </c>
      <c r="T3436" s="11">
        <f t="shared" si="215"/>
        <v>41830.130428240744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8311</v>
      </c>
      <c r="R3437" t="s">
        <v>8325</v>
      </c>
      <c r="S3437" s="11">
        <f t="shared" si="214"/>
        <v>42572.36681712963</v>
      </c>
      <c r="T3437" s="11">
        <f t="shared" si="215"/>
        <v>42588.875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8311</v>
      </c>
      <c r="R3438" t="s">
        <v>8325</v>
      </c>
      <c r="S3438" s="11">
        <f t="shared" si="214"/>
        <v>41851.291585648149</v>
      </c>
      <c r="T3438" s="11">
        <f t="shared" si="215"/>
        <v>41872.436111111114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8311</v>
      </c>
      <c r="R3439" t="s">
        <v>8325</v>
      </c>
      <c r="S3439" s="11">
        <f t="shared" si="214"/>
        <v>42205.460879629631</v>
      </c>
      <c r="T3439" s="11">
        <f t="shared" si="215"/>
        <v>42235.460879629631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8311</v>
      </c>
      <c r="R3440" t="s">
        <v>8325</v>
      </c>
      <c r="S3440" s="11">
        <f t="shared" si="214"/>
        <v>42100.677858796291</v>
      </c>
      <c r="T3440" s="11">
        <f t="shared" si="215"/>
        <v>42126.625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8311</v>
      </c>
      <c r="R3441" t="s">
        <v>8325</v>
      </c>
      <c r="S3441" s="11">
        <f t="shared" si="214"/>
        <v>42374.661226851851</v>
      </c>
      <c r="T3441" s="11">
        <f t="shared" si="215"/>
        <v>42387.957638888889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8311</v>
      </c>
      <c r="R3442" t="s">
        <v>8325</v>
      </c>
      <c r="S3442" s="11">
        <f t="shared" si="214"/>
        <v>41808.87300925926</v>
      </c>
      <c r="T3442" s="11">
        <f t="shared" si="215"/>
        <v>41831.427083333336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8311</v>
      </c>
      <c r="R3443" t="s">
        <v>8325</v>
      </c>
      <c r="S3443" s="11">
        <f t="shared" si="214"/>
        <v>42294.179641203707</v>
      </c>
      <c r="T3443" s="11">
        <f t="shared" si="215"/>
        <v>42321.595138888893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8311</v>
      </c>
      <c r="R3444" t="s">
        <v>8325</v>
      </c>
      <c r="S3444" s="11">
        <f t="shared" si="214"/>
        <v>42124.591111111105</v>
      </c>
      <c r="T3444" s="11">
        <f t="shared" si="215"/>
        <v>42154.591111111105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8311</v>
      </c>
      <c r="R3445" t="s">
        <v>8325</v>
      </c>
      <c r="S3445" s="11">
        <f t="shared" si="214"/>
        <v>41861.274837962963</v>
      </c>
      <c r="T3445" s="11">
        <f t="shared" si="215"/>
        <v>41891.274837962963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8311</v>
      </c>
      <c r="R3446" t="s">
        <v>8325</v>
      </c>
      <c r="S3446" s="11">
        <f t="shared" si="214"/>
        <v>42521.041504629626</v>
      </c>
      <c r="T3446" s="11">
        <f t="shared" si="215"/>
        <v>42529.332638888889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8311</v>
      </c>
      <c r="R3447" t="s">
        <v>8325</v>
      </c>
      <c r="S3447" s="11">
        <f t="shared" si="214"/>
        <v>42272.280509259261</v>
      </c>
      <c r="T3447" s="11">
        <f t="shared" si="215"/>
        <v>42300.280509259261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8311</v>
      </c>
      <c r="R3448" t="s">
        <v>8325</v>
      </c>
      <c r="S3448" s="11">
        <f t="shared" si="214"/>
        <v>42016.582465277781</v>
      </c>
      <c r="T3448" s="11">
        <f t="shared" si="215"/>
        <v>42040.263888888891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8311</v>
      </c>
      <c r="R3449" t="s">
        <v>8325</v>
      </c>
      <c r="S3449" s="11">
        <f t="shared" si="214"/>
        <v>42402.639027777783</v>
      </c>
      <c r="T3449" s="11">
        <f t="shared" si="215"/>
        <v>42447.597361111111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8311</v>
      </c>
      <c r="R3450" t="s">
        <v>8325</v>
      </c>
      <c r="S3450" s="11">
        <f t="shared" si="214"/>
        <v>41959.869085648148</v>
      </c>
      <c r="T3450" s="11">
        <f t="shared" si="215"/>
        <v>41989.869085648148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8311</v>
      </c>
      <c r="R3451" t="s">
        <v>8325</v>
      </c>
      <c r="S3451" s="11">
        <f t="shared" si="214"/>
        <v>42531.802523148144</v>
      </c>
      <c r="T3451" s="11">
        <f t="shared" si="215"/>
        <v>42559.916666666672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8311</v>
      </c>
      <c r="R3452" t="s">
        <v>8325</v>
      </c>
      <c r="S3452" s="11">
        <f t="shared" si="214"/>
        <v>42036.454525462963</v>
      </c>
      <c r="T3452" s="11">
        <f t="shared" si="215"/>
        <v>42096.412858796291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8311</v>
      </c>
      <c r="R3453" t="s">
        <v>8325</v>
      </c>
      <c r="S3453" s="11">
        <f t="shared" si="214"/>
        <v>42088.473692129628</v>
      </c>
      <c r="T3453" s="11">
        <f t="shared" si="215"/>
        <v>42115.473692129628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8311</v>
      </c>
      <c r="R3454" t="s">
        <v>8325</v>
      </c>
      <c r="S3454" s="11">
        <f t="shared" si="214"/>
        <v>41820.389189814814</v>
      </c>
      <c r="T3454" s="11">
        <f t="shared" si="215"/>
        <v>41842.915972222225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8311</v>
      </c>
      <c r="R3455" t="s">
        <v>8325</v>
      </c>
      <c r="S3455" s="11">
        <f t="shared" si="214"/>
        <v>42535.72865740741</v>
      </c>
      <c r="T3455" s="11">
        <f t="shared" si="215"/>
        <v>42595.72865740741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8311</v>
      </c>
      <c r="R3456" t="s">
        <v>8325</v>
      </c>
      <c r="S3456" s="11">
        <f t="shared" si="214"/>
        <v>41821.448599537034</v>
      </c>
      <c r="T3456" s="11">
        <f t="shared" si="215"/>
        <v>41851.448599537034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8311</v>
      </c>
      <c r="R3457" t="s">
        <v>8325</v>
      </c>
      <c r="S3457" s="11">
        <f t="shared" si="214"/>
        <v>42626.5003125</v>
      </c>
      <c r="T3457" s="11">
        <f t="shared" si="215"/>
        <v>42656.5003125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ref="P3458:P3521" si="217">E3458/L3458</f>
        <v>358.6875</v>
      </c>
      <c r="Q3458" t="s">
        <v>8311</v>
      </c>
      <c r="R3458" t="s">
        <v>8325</v>
      </c>
      <c r="S3458" s="11">
        <f t="shared" ref="S3458:S3521" si="218">(((J3458/60)/60)/24)+DATE(1970,1,1)+(-6/24)</f>
        <v>41820.955636574072</v>
      </c>
      <c r="T3458" s="11">
        <f t="shared" ref="T3458:T3521" si="219">(((I3458/60)/60)/24)+DATE(1970,1,1)+(-6/24)</f>
        <v>41852.040972222225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si="217"/>
        <v>50.981818181818184</v>
      </c>
      <c r="Q3459" t="s">
        <v>8311</v>
      </c>
      <c r="R3459" t="s">
        <v>8325</v>
      </c>
      <c r="S3459" s="11">
        <f t="shared" si="218"/>
        <v>42016.456678240742</v>
      </c>
      <c r="T3459" s="11">
        <f t="shared" si="219"/>
        <v>42046.999305555553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8311</v>
      </c>
      <c r="R3460" t="s">
        <v>8325</v>
      </c>
      <c r="S3460" s="11">
        <f t="shared" si="218"/>
        <v>42010.952581018515</v>
      </c>
      <c r="T3460" s="11">
        <f t="shared" si="219"/>
        <v>42037.935416666667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8311</v>
      </c>
      <c r="R3461" t="s">
        <v>8325</v>
      </c>
      <c r="S3461" s="11">
        <f t="shared" si="218"/>
        <v>42480.229861111111</v>
      </c>
      <c r="T3461" s="11">
        <f t="shared" si="219"/>
        <v>42510.229861111111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8311</v>
      </c>
      <c r="R3462" t="s">
        <v>8325</v>
      </c>
      <c r="S3462" s="11">
        <f t="shared" si="218"/>
        <v>41852.277222222219</v>
      </c>
      <c r="T3462" s="11">
        <f t="shared" si="219"/>
        <v>41866.277222222219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8311</v>
      </c>
      <c r="R3463" t="s">
        <v>8325</v>
      </c>
      <c r="S3463" s="11">
        <f t="shared" si="218"/>
        <v>42643.382858796293</v>
      </c>
      <c r="T3463" s="11">
        <f t="shared" si="219"/>
        <v>42671.875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8311</v>
      </c>
      <c r="R3464" t="s">
        <v>8325</v>
      </c>
      <c r="S3464" s="11">
        <f t="shared" si="218"/>
        <v>42179.648472222223</v>
      </c>
      <c r="T3464" s="11">
        <f t="shared" si="219"/>
        <v>42195.5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8311</v>
      </c>
      <c r="R3465" t="s">
        <v>8325</v>
      </c>
      <c r="S3465" s="11">
        <f t="shared" si="218"/>
        <v>42612.668807870374</v>
      </c>
      <c r="T3465" s="11">
        <f t="shared" si="219"/>
        <v>42653.915972222225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8311</v>
      </c>
      <c r="R3466" t="s">
        <v>8325</v>
      </c>
      <c r="S3466" s="11">
        <f t="shared" si="218"/>
        <v>42574.880057870367</v>
      </c>
      <c r="T3466" s="11">
        <f t="shared" si="219"/>
        <v>42604.880057870367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8311</v>
      </c>
      <c r="R3467" t="s">
        <v>8325</v>
      </c>
      <c r="S3467" s="11">
        <f t="shared" si="218"/>
        <v>42200.375833333332</v>
      </c>
      <c r="T3467" s="11">
        <f t="shared" si="219"/>
        <v>42225.416666666672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8311</v>
      </c>
      <c r="R3468" t="s">
        <v>8325</v>
      </c>
      <c r="S3468" s="11">
        <f t="shared" si="218"/>
        <v>42419.769097222219</v>
      </c>
      <c r="T3468" s="11">
        <f t="shared" si="219"/>
        <v>42479.727430555555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8311</v>
      </c>
      <c r="R3469" t="s">
        <v>8325</v>
      </c>
      <c r="S3469" s="11">
        <f t="shared" si="218"/>
        <v>42053.421666666662</v>
      </c>
      <c r="T3469" s="11">
        <f t="shared" si="219"/>
        <v>42083.380000000005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8311</v>
      </c>
      <c r="R3470" t="s">
        <v>8325</v>
      </c>
      <c r="S3470" s="11">
        <f t="shared" si="218"/>
        <v>42605.515381944439</v>
      </c>
      <c r="T3470" s="11">
        <f t="shared" si="219"/>
        <v>42633.875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8311</v>
      </c>
      <c r="R3471" t="s">
        <v>8325</v>
      </c>
      <c r="S3471" s="11">
        <f t="shared" si="218"/>
        <v>42458.391724537039</v>
      </c>
      <c r="T3471" s="11">
        <f t="shared" si="219"/>
        <v>42488.391724537039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8311</v>
      </c>
      <c r="R3472" t="s">
        <v>8325</v>
      </c>
      <c r="S3472" s="11">
        <f t="shared" si="218"/>
        <v>42528.772013888884</v>
      </c>
      <c r="T3472" s="11">
        <f t="shared" si="219"/>
        <v>42566.651388888888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8311</v>
      </c>
      <c r="R3473" t="s">
        <v>8325</v>
      </c>
      <c r="S3473" s="11">
        <f t="shared" si="218"/>
        <v>41841.570486111108</v>
      </c>
      <c r="T3473" s="11">
        <f t="shared" si="219"/>
        <v>41882.583333333336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8311</v>
      </c>
      <c r="R3474" t="s">
        <v>8325</v>
      </c>
      <c r="S3474" s="11">
        <f t="shared" si="218"/>
        <v>41927.920497685183</v>
      </c>
      <c r="T3474" s="11">
        <f t="shared" si="219"/>
        <v>41948.999305555553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8311</v>
      </c>
      <c r="R3475" t="s">
        <v>8325</v>
      </c>
      <c r="S3475" s="11">
        <f t="shared" si="218"/>
        <v>42062.584444444445</v>
      </c>
      <c r="T3475" s="11">
        <f t="shared" si="219"/>
        <v>42083.602083333331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8311</v>
      </c>
      <c r="R3476" t="s">
        <v>8325</v>
      </c>
      <c r="S3476" s="11">
        <f t="shared" si="218"/>
        <v>42541.251516203702</v>
      </c>
      <c r="T3476" s="11">
        <f t="shared" si="219"/>
        <v>42571.251516203702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8311</v>
      </c>
      <c r="R3477" t="s">
        <v>8325</v>
      </c>
      <c r="S3477" s="11">
        <f t="shared" si="218"/>
        <v>41918.630833333329</v>
      </c>
      <c r="T3477" s="11">
        <f t="shared" si="219"/>
        <v>41945.75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8311</v>
      </c>
      <c r="R3478" t="s">
        <v>8325</v>
      </c>
      <c r="S3478" s="11">
        <f t="shared" si="218"/>
        <v>41921.029976851853</v>
      </c>
      <c r="T3478" s="11">
        <f t="shared" si="219"/>
        <v>41938.875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8311</v>
      </c>
      <c r="R3479" t="s">
        <v>8325</v>
      </c>
      <c r="S3479" s="11">
        <f t="shared" si="218"/>
        <v>42128.486608796295</v>
      </c>
      <c r="T3479" s="11">
        <f t="shared" si="219"/>
        <v>42140.875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8311</v>
      </c>
      <c r="R3480" t="s">
        <v>8325</v>
      </c>
      <c r="S3480" s="11">
        <f t="shared" si="218"/>
        <v>42053.666921296302</v>
      </c>
      <c r="T3480" s="11">
        <f t="shared" si="219"/>
        <v>42079.625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8311</v>
      </c>
      <c r="R3481" t="s">
        <v>8325</v>
      </c>
      <c r="S3481" s="11">
        <f t="shared" si="218"/>
        <v>41781.605092592588</v>
      </c>
      <c r="T3481" s="11">
        <f t="shared" si="219"/>
        <v>41811.605092592588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8311</v>
      </c>
      <c r="R3482" t="s">
        <v>8325</v>
      </c>
      <c r="S3482" s="11">
        <f t="shared" si="218"/>
        <v>42171.067442129628</v>
      </c>
      <c r="T3482" s="11">
        <f t="shared" si="219"/>
        <v>42195.625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8311</v>
      </c>
      <c r="R3483" t="s">
        <v>8325</v>
      </c>
      <c r="S3483" s="11">
        <f t="shared" si="218"/>
        <v>41988.99754629629</v>
      </c>
      <c r="T3483" s="11">
        <f t="shared" si="219"/>
        <v>42005.99754629629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8311</v>
      </c>
      <c r="R3484" t="s">
        <v>8325</v>
      </c>
      <c r="S3484" s="11">
        <f t="shared" si="218"/>
        <v>41796.521597222221</v>
      </c>
      <c r="T3484" s="11">
        <f t="shared" si="219"/>
        <v>41826.521597222221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8311</v>
      </c>
      <c r="R3485" t="s">
        <v>8325</v>
      </c>
      <c r="S3485" s="11">
        <f t="shared" si="218"/>
        <v>41793.418761574074</v>
      </c>
      <c r="T3485" s="11">
        <f t="shared" si="219"/>
        <v>41823.418761574074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8311</v>
      </c>
      <c r="R3486" t="s">
        <v>8325</v>
      </c>
      <c r="S3486" s="11">
        <f t="shared" si="218"/>
        <v>42506.510405092587</v>
      </c>
      <c r="T3486" s="11">
        <f t="shared" si="219"/>
        <v>42536.510405092587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8311</v>
      </c>
      <c r="R3487" t="s">
        <v>8325</v>
      </c>
      <c r="S3487" s="11">
        <f t="shared" si="218"/>
        <v>42372.443055555559</v>
      </c>
      <c r="T3487" s="11">
        <f t="shared" si="219"/>
        <v>42402.443055555559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8311</v>
      </c>
      <c r="R3488" t="s">
        <v>8325</v>
      </c>
      <c r="S3488" s="11">
        <f t="shared" si="218"/>
        <v>42126.62501157407</v>
      </c>
      <c r="T3488" s="11">
        <f t="shared" si="219"/>
        <v>42158.040972222225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8311</v>
      </c>
      <c r="R3489" t="s">
        <v>8325</v>
      </c>
      <c r="S3489" s="11">
        <f t="shared" si="218"/>
        <v>42149.690416666665</v>
      </c>
      <c r="T3489" s="11">
        <f t="shared" si="219"/>
        <v>42179.690416666665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8311</v>
      </c>
      <c r="R3490" t="s">
        <v>8325</v>
      </c>
      <c r="S3490" s="11">
        <f t="shared" si="218"/>
        <v>42087.518055555556</v>
      </c>
      <c r="T3490" s="11">
        <f t="shared" si="219"/>
        <v>42111.416666666672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8311</v>
      </c>
      <c r="R3491" t="s">
        <v>8325</v>
      </c>
      <c r="S3491" s="11">
        <f t="shared" si="218"/>
        <v>41753.385775462964</v>
      </c>
      <c r="T3491" s="11">
        <f t="shared" si="219"/>
        <v>41783.625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8311</v>
      </c>
      <c r="R3492" t="s">
        <v>8325</v>
      </c>
      <c r="S3492" s="11">
        <f t="shared" si="218"/>
        <v>42443.552361111113</v>
      </c>
      <c r="T3492" s="11">
        <f t="shared" si="219"/>
        <v>42473.552361111113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8311</v>
      </c>
      <c r="R3493" t="s">
        <v>8325</v>
      </c>
      <c r="S3493" s="11">
        <f t="shared" si="218"/>
        <v>42120.999814814815</v>
      </c>
      <c r="T3493" s="11">
        <f t="shared" si="219"/>
        <v>42141.999814814815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8311</v>
      </c>
      <c r="R3494" t="s">
        <v>8325</v>
      </c>
      <c r="S3494" s="11">
        <f t="shared" si="218"/>
        <v>42267.759224537032</v>
      </c>
      <c r="T3494" s="11">
        <f t="shared" si="219"/>
        <v>42302.759224537032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8311</v>
      </c>
      <c r="R3495" t="s">
        <v>8325</v>
      </c>
      <c r="S3495" s="11">
        <f t="shared" si="218"/>
        <v>41848.616157407407</v>
      </c>
      <c r="T3495" s="11">
        <f t="shared" si="219"/>
        <v>41867.96597222222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8311</v>
      </c>
      <c r="R3496" t="s">
        <v>8325</v>
      </c>
      <c r="S3496" s="11">
        <f t="shared" si="218"/>
        <v>42688.964988425927</v>
      </c>
      <c r="T3496" s="11">
        <f t="shared" si="219"/>
        <v>42700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8311</v>
      </c>
      <c r="R3497" t="s">
        <v>8325</v>
      </c>
      <c r="S3497" s="11">
        <f t="shared" si="218"/>
        <v>41915.512835648151</v>
      </c>
      <c r="T3497" s="11">
        <f t="shared" si="219"/>
        <v>41944.470833333333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8311</v>
      </c>
      <c r="R3498" t="s">
        <v>8325</v>
      </c>
      <c r="S3498" s="11">
        <f t="shared" si="218"/>
        <v>42584.596828703703</v>
      </c>
      <c r="T3498" s="11">
        <f t="shared" si="219"/>
        <v>42624.596828703703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8311</v>
      </c>
      <c r="R3499" t="s">
        <v>8325</v>
      </c>
      <c r="S3499" s="11">
        <f t="shared" si="218"/>
        <v>42511.491944444439</v>
      </c>
      <c r="T3499" s="11">
        <f t="shared" si="219"/>
        <v>42523.666666666672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8311</v>
      </c>
      <c r="R3500" t="s">
        <v>8325</v>
      </c>
      <c r="S3500" s="11">
        <f t="shared" si="218"/>
        <v>42458.90861111111</v>
      </c>
      <c r="T3500" s="11">
        <f t="shared" si="219"/>
        <v>42518.655555555553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8311</v>
      </c>
      <c r="R3501" t="s">
        <v>8325</v>
      </c>
      <c r="S3501" s="11">
        <f t="shared" si="218"/>
        <v>42131.786168981482</v>
      </c>
      <c r="T3501" s="11">
        <f t="shared" si="219"/>
        <v>42186.040972222225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8311</v>
      </c>
      <c r="R3502" t="s">
        <v>8325</v>
      </c>
      <c r="S3502" s="11">
        <f t="shared" si="218"/>
        <v>42419.66942129629</v>
      </c>
      <c r="T3502" s="11">
        <f t="shared" si="219"/>
        <v>42435.957638888889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8311</v>
      </c>
      <c r="R3503" t="s">
        <v>8325</v>
      </c>
      <c r="S3503" s="11">
        <f t="shared" si="218"/>
        <v>42233.513831018514</v>
      </c>
      <c r="T3503" s="11">
        <f t="shared" si="219"/>
        <v>42258.513831018514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8311</v>
      </c>
      <c r="R3504" t="s">
        <v>8325</v>
      </c>
      <c r="S3504" s="11">
        <f t="shared" si="218"/>
        <v>42430.589398148149</v>
      </c>
      <c r="T3504" s="11">
        <f t="shared" si="219"/>
        <v>42444.915972222225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8311</v>
      </c>
      <c r="R3505" t="s">
        <v>8325</v>
      </c>
      <c r="S3505" s="11">
        <f t="shared" si="218"/>
        <v>42545.228333333333</v>
      </c>
      <c r="T3505" s="11">
        <f t="shared" si="219"/>
        <v>42575.228333333333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8311</v>
      </c>
      <c r="R3506" t="s">
        <v>8325</v>
      </c>
      <c r="S3506" s="11">
        <f t="shared" si="218"/>
        <v>42297.498738425929</v>
      </c>
      <c r="T3506" s="11">
        <f t="shared" si="219"/>
        <v>42327.540405092594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8311</v>
      </c>
      <c r="R3507" t="s">
        <v>8325</v>
      </c>
      <c r="S3507" s="11">
        <f t="shared" si="218"/>
        <v>41760.685706018521</v>
      </c>
      <c r="T3507" s="11">
        <f t="shared" si="219"/>
        <v>41771.916666666664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8311</v>
      </c>
      <c r="R3508" t="s">
        <v>8325</v>
      </c>
      <c r="S3508" s="11">
        <f t="shared" si="218"/>
        <v>41829.484259259261</v>
      </c>
      <c r="T3508" s="11">
        <f t="shared" si="219"/>
        <v>41874.484259259261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8311</v>
      </c>
      <c r="R3509" t="s">
        <v>8325</v>
      </c>
      <c r="S3509" s="11">
        <f t="shared" si="218"/>
        <v>42491.67288194444</v>
      </c>
      <c r="T3509" s="11">
        <f t="shared" si="219"/>
        <v>42521.67288194444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8311</v>
      </c>
      <c r="R3510" t="s">
        <v>8325</v>
      </c>
      <c r="S3510" s="11">
        <f t="shared" si="218"/>
        <v>42477.479780092588</v>
      </c>
      <c r="T3510" s="11">
        <f t="shared" si="219"/>
        <v>42500.625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8311</v>
      </c>
      <c r="R3511" t="s">
        <v>8325</v>
      </c>
      <c r="S3511" s="11">
        <f t="shared" si="218"/>
        <v>41950.609560185185</v>
      </c>
      <c r="T3511" s="11">
        <f t="shared" si="219"/>
        <v>41963.954861111109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8311</v>
      </c>
      <c r="R3512" t="s">
        <v>8325</v>
      </c>
      <c r="S3512" s="11">
        <f t="shared" si="218"/>
        <v>41802.37090277778</v>
      </c>
      <c r="T3512" s="11">
        <f t="shared" si="219"/>
        <v>41822.37090277778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8311</v>
      </c>
      <c r="R3513" t="s">
        <v>8325</v>
      </c>
      <c r="S3513" s="11">
        <f t="shared" si="218"/>
        <v>41927.623784722222</v>
      </c>
      <c r="T3513" s="11">
        <f t="shared" si="219"/>
        <v>41950.520833333336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8311</v>
      </c>
      <c r="R3514" t="s">
        <v>8325</v>
      </c>
      <c r="S3514" s="11">
        <f t="shared" si="218"/>
        <v>42057.286944444444</v>
      </c>
      <c r="T3514" s="11">
        <f t="shared" si="219"/>
        <v>42117.24527777778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8311</v>
      </c>
      <c r="R3515" t="s">
        <v>8325</v>
      </c>
      <c r="S3515" s="11">
        <f t="shared" si="218"/>
        <v>41780.846203703702</v>
      </c>
      <c r="T3515" s="11">
        <f t="shared" si="219"/>
        <v>41793.957638888889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8311</v>
      </c>
      <c r="R3516" t="s">
        <v>8325</v>
      </c>
      <c r="S3516" s="11">
        <f t="shared" si="218"/>
        <v>42020.596666666665</v>
      </c>
      <c r="T3516" s="11">
        <f t="shared" si="219"/>
        <v>42036.957638888889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8311</v>
      </c>
      <c r="R3517" t="s">
        <v>8325</v>
      </c>
      <c r="S3517" s="11">
        <f t="shared" si="218"/>
        <v>42125.522812499999</v>
      </c>
      <c r="T3517" s="11">
        <f t="shared" si="219"/>
        <v>42155.522812499999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8311</v>
      </c>
      <c r="R3518" t="s">
        <v>8325</v>
      </c>
      <c r="S3518" s="11">
        <f t="shared" si="218"/>
        <v>41855.760069444441</v>
      </c>
      <c r="T3518" s="11">
        <f t="shared" si="219"/>
        <v>41889.875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8311</v>
      </c>
      <c r="R3519" t="s">
        <v>8325</v>
      </c>
      <c r="S3519" s="11">
        <f t="shared" si="218"/>
        <v>41794.567523148151</v>
      </c>
      <c r="T3519" s="11">
        <f t="shared" si="219"/>
        <v>41824.208333333336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8311</v>
      </c>
      <c r="R3520" t="s">
        <v>8325</v>
      </c>
      <c r="S3520" s="11">
        <f t="shared" si="218"/>
        <v>41893.533553240741</v>
      </c>
      <c r="T3520" s="11">
        <f t="shared" si="219"/>
        <v>41914.347916666666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8311</v>
      </c>
      <c r="R3521" t="s">
        <v>8325</v>
      </c>
      <c r="S3521" s="11">
        <f t="shared" si="218"/>
        <v>42037.348958333328</v>
      </c>
      <c r="T3521" s="11">
        <f t="shared" si="219"/>
        <v>42067.348958333328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ref="P3522:P3585" si="221">E3522/L3522</f>
        <v>95.952380952380949</v>
      </c>
      <c r="Q3522" t="s">
        <v>8311</v>
      </c>
      <c r="R3522" t="s">
        <v>8325</v>
      </c>
      <c r="S3522" s="11">
        <f t="shared" ref="S3522:S3585" si="222">(((J3522/60)/60)/24)+DATE(1970,1,1)+(-6/24)</f>
        <v>42227.574212962965</v>
      </c>
      <c r="T3522" s="11">
        <f t="shared" ref="T3522:T3585" si="223">(((I3522/60)/60)/24)+DATE(1970,1,1)+(-6/24)</f>
        <v>42253.32430555555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si="221"/>
        <v>45.615384615384613</v>
      </c>
      <c r="Q3523" t="s">
        <v>8311</v>
      </c>
      <c r="R3523" t="s">
        <v>8325</v>
      </c>
      <c r="S3523" s="11">
        <f t="shared" si="222"/>
        <v>41881.111342592594</v>
      </c>
      <c r="T3523" s="11">
        <f t="shared" si="223"/>
        <v>41911.111342592594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8311</v>
      </c>
      <c r="R3524" t="s">
        <v>8325</v>
      </c>
      <c r="S3524" s="11">
        <f t="shared" si="222"/>
        <v>42234.539884259255</v>
      </c>
      <c r="T3524" s="11">
        <f t="shared" si="223"/>
        <v>42262.170833333337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8311</v>
      </c>
      <c r="R3525" t="s">
        <v>8325</v>
      </c>
      <c r="S3525" s="11">
        <f t="shared" si="222"/>
        <v>42581.147546296299</v>
      </c>
      <c r="T3525" s="11">
        <f t="shared" si="223"/>
        <v>42638.708333333328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8311</v>
      </c>
      <c r="R3526" t="s">
        <v>8325</v>
      </c>
      <c r="S3526" s="11">
        <f t="shared" si="222"/>
        <v>41880.51357638889</v>
      </c>
      <c r="T3526" s="11">
        <f t="shared" si="223"/>
        <v>41894.916666666664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8311</v>
      </c>
      <c r="R3527" t="s">
        <v>8325</v>
      </c>
      <c r="S3527" s="11">
        <f t="shared" si="222"/>
        <v>42214.4456712963</v>
      </c>
      <c r="T3527" s="11">
        <f t="shared" si="223"/>
        <v>42225.416666666672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8311</v>
      </c>
      <c r="R3528" t="s">
        <v>8325</v>
      </c>
      <c r="S3528" s="11">
        <f t="shared" si="222"/>
        <v>42460.085312499999</v>
      </c>
      <c r="T3528" s="11">
        <f t="shared" si="223"/>
        <v>42487.999305555553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8311</v>
      </c>
      <c r="R3529" t="s">
        <v>8325</v>
      </c>
      <c r="S3529" s="11">
        <f t="shared" si="222"/>
        <v>42166.773206018523</v>
      </c>
      <c r="T3529" s="11">
        <f t="shared" si="223"/>
        <v>42195.915972222225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8311</v>
      </c>
      <c r="R3530" t="s">
        <v>8325</v>
      </c>
      <c r="S3530" s="11">
        <f t="shared" si="222"/>
        <v>42733.25136574074</v>
      </c>
      <c r="T3530" s="11">
        <f t="shared" si="223"/>
        <v>42753.25136574074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8311</v>
      </c>
      <c r="R3531" t="s">
        <v>8325</v>
      </c>
      <c r="S3531" s="11">
        <f t="shared" si="222"/>
        <v>42177.511782407411</v>
      </c>
      <c r="T3531" s="11">
        <f t="shared" si="223"/>
        <v>42197.791666666672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8311</v>
      </c>
      <c r="R3532" t="s">
        <v>8325</v>
      </c>
      <c r="S3532" s="11">
        <f t="shared" si="222"/>
        <v>42442.373344907406</v>
      </c>
      <c r="T3532" s="11">
        <f t="shared" si="223"/>
        <v>42470.583333333328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8311</v>
      </c>
      <c r="R3533" t="s">
        <v>8325</v>
      </c>
      <c r="S3533" s="11">
        <f t="shared" si="222"/>
        <v>42521.404328703706</v>
      </c>
      <c r="T3533" s="11">
        <f t="shared" si="223"/>
        <v>42551.404328703706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8311</v>
      </c>
      <c r="R3534" t="s">
        <v>8325</v>
      </c>
      <c r="S3534" s="11">
        <f t="shared" si="222"/>
        <v>41884.349849537037</v>
      </c>
      <c r="T3534" s="11">
        <f t="shared" si="223"/>
        <v>41899.915972222225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8311</v>
      </c>
      <c r="R3535" t="s">
        <v>8325</v>
      </c>
      <c r="S3535" s="11">
        <f t="shared" si="222"/>
        <v>42289.511192129634</v>
      </c>
      <c r="T3535" s="11">
        <f t="shared" si="223"/>
        <v>42319.552858796291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8311</v>
      </c>
      <c r="R3536" t="s">
        <v>8325</v>
      </c>
      <c r="S3536" s="11">
        <f t="shared" si="222"/>
        <v>42243.3752662037</v>
      </c>
      <c r="T3536" s="11">
        <f t="shared" si="223"/>
        <v>42278.3752662037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8311</v>
      </c>
      <c r="R3537" t="s">
        <v>8325</v>
      </c>
      <c r="S3537" s="11">
        <f t="shared" si="222"/>
        <v>42248.390162037031</v>
      </c>
      <c r="T3537" s="11">
        <f t="shared" si="223"/>
        <v>42279.5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8311</v>
      </c>
      <c r="R3538" t="s">
        <v>8325</v>
      </c>
      <c r="S3538" s="11">
        <f t="shared" si="222"/>
        <v>42328.477141203708</v>
      </c>
      <c r="T3538" s="11">
        <f t="shared" si="223"/>
        <v>42358.249305555553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8311</v>
      </c>
      <c r="R3539" t="s">
        <v>8325</v>
      </c>
      <c r="S3539" s="11">
        <f t="shared" si="222"/>
        <v>41923.104351851849</v>
      </c>
      <c r="T3539" s="11">
        <f t="shared" si="223"/>
        <v>41960.082638888889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8311</v>
      </c>
      <c r="R3540" t="s">
        <v>8325</v>
      </c>
      <c r="S3540" s="11">
        <f t="shared" si="222"/>
        <v>42571.170601851853</v>
      </c>
      <c r="T3540" s="11">
        <f t="shared" si="223"/>
        <v>42599.170601851853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8311</v>
      </c>
      <c r="R3541" t="s">
        <v>8325</v>
      </c>
      <c r="S3541" s="11">
        <f t="shared" si="222"/>
        <v>42600.506041666667</v>
      </c>
      <c r="T3541" s="11">
        <f t="shared" si="223"/>
        <v>42621.506041666667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8311</v>
      </c>
      <c r="R3542" t="s">
        <v>8325</v>
      </c>
      <c r="S3542" s="11">
        <f t="shared" si="222"/>
        <v>42516.753368055557</v>
      </c>
      <c r="T3542" s="11">
        <f t="shared" si="223"/>
        <v>42546.753368055557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8311</v>
      </c>
      <c r="R3543" t="s">
        <v>8325</v>
      </c>
      <c r="S3543" s="11">
        <f t="shared" si="222"/>
        <v>42222.480034722219</v>
      </c>
      <c r="T3543" s="11">
        <f t="shared" si="223"/>
        <v>42247.480034722219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8311</v>
      </c>
      <c r="R3544" t="s">
        <v>8325</v>
      </c>
      <c r="S3544" s="11">
        <f t="shared" si="222"/>
        <v>41829.349791666667</v>
      </c>
      <c r="T3544" s="11">
        <f t="shared" si="223"/>
        <v>41889.349791666667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8311</v>
      </c>
      <c r="R3545" t="s">
        <v>8325</v>
      </c>
      <c r="S3545" s="11">
        <f t="shared" si="222"/>
        <v>42150.505312499998</v>
      </c>
      <c r="T3545" s="11">
        <f t="shared" si="223"/>
        <v>42180.505312499998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8311</v>
      </c>
      <c r="R3546" t="s">
        <v>8325</v>
      </c>
      <c r="S3546" s="11">
        <f t="shared" si="222"/>
        <v>42040.581678240742</v>
      </c>
      <c r="T3546" s="11">
        <f t="shared" si="223"/>
        <v>42070.581678240742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8311</v>
      </c>
      <c r="R3547" t="s">
        <v>8325</v>
      </c>
      <c r="S3547" s="11">
        <f t="shared" si="222"/>
        <v>42075.557395833333</v>
      </c>
      <c r="T3547" s="11">
        <f t="shared" si="223"/>
        <v>42105.557395833333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8311</v>
      </c>
      <c r="R3548" t="s">
        <v>8325</v>
      </c>
      <c r="S3548" s="11">
        <f t="shared" si="222"/>
        <v>42073.410694444443</v>
      </c>
      <c r="T3548" s="11">
        <f t="shared" si="223"/>
        <v>42094.915972222225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8311</v>
      </c>
      <c r="R3549" t="s">
        <v>8325</v>
      </c>
      <c r="S3549" s="11">
        <f t="shared" si="222"/>
        <v>42479.828715277778</v>
      </c>
      <c r="T3549" s="11">
        <f t="shared" si="223"/>
        <v>42503.915972222225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8311</v>
      </c>
      <c r="R3550" t="s">
        <v>8325</v>
      </c>
      <c r="S3550" s="11">
        <f t="shared" si="222"/>
        <v>42411.692291666666</v>
      </c>
      <c r="T3550" s="11">
        <f t="shared" si="223"/>
        <v>42433.791666666672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8311</v>
      </c>
      <c r="R3551" t="s">
        <v>8325</v>
      </c>
      <c r="S3551" s="11">
        <f t="shared" si="222"/>
        <v>42223.144363425927</v>
      </c>
      <c r="T3551" s="11">
        <f t="shared" si="223"/>
        <v>42251.144363425927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8311</v>
      </c>
      <c r="R3552" t="s">
        <v>8325</v>
      </c>
      <c r="S3552" s="11">
        <f t="shared" si="222"/>
        <v>42462.643495370372</v>
      </c>
      <c r="T3552" s="11">
        <f t="shared" si="223"/>
        <v>42492.643495370372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8311</v>
      </c>
      <c r="R3553" t="s">
        <v>8325</v>
      </c>
      <c r="S3553" s="11">
        <f t="shared" si="222"/>
        <v>41753.265856481477</v>
      </c>
      <c r="T3553" s="11">
        <f t="shared" si="223"/>
        <v>41781.671527777777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8311</v>
      </c>
      <c r="R3554" t="s">
        <v>8325</v>
      </c>
      <c r="S3554" s="11">
        <f t="shared" si="222"/>
        <v>41788.337083333332</v>
      </c>
      <c r="T3554" s="11">
        <f t="shared" si="223"/>
        <v>41818.337083333332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8311</v>
      </c>
      <c r="R3555" t="s">
        <v>8325</v>
      </c>
      <c r="S3555" s="11">
        <f t="shared" si="222"/>
        <v>42195.778703703705</v>
      </c>
      <c r="T3555" s="11">
        <f t="shared" si="223"/>
        <v>42227.75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8311</v>
      </c>
      <c r="R3556" t="s">
        <v>8325</v>
      </c>
      <c r="S3556" s="11">
        <f t="shared" si="222"/>
        <v>42015.800451388888</v>
      </c>
      <c r="T3556" s="11">
        <f t="shared" si="223"/>
        <v>42046.458333333328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8311</v>
      </c>
      <c r="R3557" t="s">
        <v>8325</v>
      </c>
      <c r="S3557" s="11">
        <f t="shared" si="222"/>
        <v>42661.192060185189</v>
      </c>
      <c r="T3557" s="11">
        <f t="shared" si="223"/>
        <v>42691.233726851846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8311</v>
      </c>
      <c r="R3558" t="s">
        <v>8325</v>
      </c>
      <c r="S3558" s="11">
        <f t="shared" si="222"/>
        <v>41808.399583333332</v>
      </c>
      <c r="T3558" s="11">
        <f t="shared" si="223"/>
        <v>41868.399583333332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8311</v>
      </c>
      <c r="R3559" t="s">
        <v>8325</v>
      </c>
      <c r="S3559" s="11">
        <f t="shared" si="222"/>
        <v>41730.026747685188</v>
      </c>
      <c r="T3559" s="11">
        <f t="shared" si="223"/>
        <v>41764.026747685188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8311</v>
      </c>
      <c r="R3560" t="s">
        <v>8325</v>
      </c>
      <c r="S3560" s="11">
        <f t="shared" si="222"/>
        <v>42139.566840277781</v>
      </c>
      <c r="T3560" s="11">
        <f t="shared" si="223"/>
        <v>42181.625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8311</v>
      </c>
      <c r="R3561" t="s">
        <v>8325</v>
      </c>
      <c r="S3561" s="11">
        <f t="shared" si="222"/>
        <v>42193.846157407403</v>
      </c>
      <c r="T3561" s="11">
        <f t="shared" si="223"/>
        <v>42216.123611111107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8311</v>
      </c>
      <c r="R3562" t="s">
        <v>8325</v>
      </c>
      <c r="S3562" s="11">
        <f t="shared" si="222"/>
        <v>42115.639652777783</v>
      </c>
      <c r="T3562" s="11">
        <f t="shared" si="223"/>
        <v>42150.864583333328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8311</v>
      </c>
      <c r="R3563" t="s">
        <v>8325</v>
      </c>
      <c r="S3563" s="11">
        <f t="shared" si="222"/>
        <v>42203.430300925931</v>
      </c>
      <c r="T3563" s="11">
        <f t="shared" si="223"/>
        <v>42221.524999999994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8311</v>
      </c>
      <c r="R3564" t="s">
        <v>8325</v>
      </c>
      <c r="S3564" s="11">
        <f t="shared" si="222"/>
        <v>42433.511886574073</v>
      </c>
      <c r="T3564" s="11">
        <f t="shared" si="223"/>
        <v>42442.666666666672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8311</v>
      </c>
      <c r="R3565" t="s">
        <v>8325</v>
      </c>
      <c r="S3565" s="11">
        <f t="shared" si="222"/>
        <v>42555.421944444446</v>
      </c>
      <c r="T3565" s="11">
        <f t="shared" si="223"/>
        <v>42583.541666666672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8311</v>
      </c>
      <c r="R3566" t="s">
        <v>8325</v>
      </c>
      <c r="S3566" s="11">
        <f t="shared" si="222"/>
        <v>42236.373252314821</v>
      </c>
      <c r="T3566" s="11">
        <f t="shared" si="223"/>
        <v>42282.416666666672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8311</v>
      </c>
      <c r="R3567" t="s">
        <v>8325</v>
      </c>
      <c r="S3567" s="11">
        <f t="shared" si="222"/>
        <v>41974.493148148147</v>
      </c>
      <c r="T3567" s="11">
        <f t="shared" si="223"/>
        <v>42004.493148148147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8311</v>
      </c>
      <c r="R3568" t="s">
        <v>8325</v>
      </c>
      <c r="S3568" s="11">
        <f t="shared" si="222"/>
        <v>41997.257905092592</v>
      </c>
      <c r="T3568" s="11">
        <f t="shared" si="223"/>
        <v>42027.257905092592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8311</v>
      </c>
      <c r="R3569" t="s">
        <v>8325</v>
      </c>
      <c r="S3569" s="11">
        <f t="shared" si="222"/>
        <v>42135.560694444444</v>
      </c>
      <c r="T3569" s="11">
        <f t="shared" si="223"/>
        <v>42165.560694444444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8311</v>
      </c>
      <c r="R3570" t="s">
        <v>8325</v>
      </c>
      <c r="S3570" s="11">
        <f t="shared" si="222"/>
        <v>41869.490671296298</v>
      </c>
      <c r="T3570" s="11">
        <f t="shared" si="223"/>
        <v>41899.490671296298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8311</v>
      </c>
      <c r="R3571" t="s">
        <v>8325</v>
      </c>
      <c r="S3571" s="11">
        <f t="shared" si="222"/>
        <v>41982.438611111109</v>
      </c>
      <c r="T3571" s="11">
        <f t="shared" si="223"/>
        <v>42012.438611111109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8311</v>
      </c>
      <c r="R3572" t="s">
        <v>8325</v>
      </c>
      <c r="S3572" s="11">
        <f t="shared" si="222"/>
        <v>41976.081979166673</v>
      </c>
      <c r="T3572" s="11">
        <f t="shared" si="223"/>
        <v>42004.041666666672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8311</v>
      </c>
      <c r="R3573" t="s">
        <v>8325</v>
      </c>
      <c r="S3573" s="11">
        <f t="shared" si="222"/>
        <v>41912.608946759261</v>
      </c>
      <c r="T3573" s="11">
        <f t="shared" si="223"/>
        <v>41942.608946759261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8311</v>
      </c>
      <c r="R3574" t="s">
        <v>8325</v>
      </c>
      <c r="S3574" s="11">
        <f t="shared" si="222"/>
        <v>42146.320393518516</v>
      </c>
      <c r="T3574" s="11">
        <f t="shared" si="223"/>
        <v>42176.320393518516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8311</v>
      </c>
      <c r="R3575" t="s">
        <v>8325</v>
      </c>
      <c r="S3575" s="11">
        <f t="shared" si="222"/>
        <v>41921.125532407408</v>
      </c>
      <c r="T3575" s="11">
        <f t="shared" si="223"/>
        <v>41951.167199074072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8311</v>
      </c>
      <c r="R3576" t="s">
        <v>8325</v>
      </c>
      <c r="S3576" s="11">
        <f t="shared" si="222"/>
        <v>41926.692685185182</v>
      </c>
      <c r="T3576" s="11">
        <f t="shared" si="223"/>
        <v>41956.734351851846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8311</v>
      </c>
      <c r="R3577" t="s">
        <v>8325</v>
      </c>
      <c r="S3577" s="11">
        <f t="shared" si="222"/>
        <v>42561.533877314811</v>
      </c>
      <c r="T3577" s="11">
        <f t="shared" si="223"/>
        <v>42592.915972222225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8311</v>
      </c>
      <c r="R3578" t="s">
        <v>8325</v>
      </c>
      <c r="S3578" s="11">
        <f t="shared" si="222"/>
        <v>42649.29923611111</v>
      </c>
      <c r="T3578" s="11">
        <f t="shared" si="223"/>
        <v>42709.340902777782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8311</v>
      </c>
      <c r="R3579" t="s">
        <v>8325</v>
      </c>
      <c r="S3579" s="11">
        <f t="shared" si="222"/>
        <v>42093.536840277782</v>
      </c>
      <c r="T3579" s="11">
        <f t="shared" si="223"/>
        <v>42120.01944444445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8311</v>
      </c>
      <c r="R3580" t="s">
        <v>8325</v>
      </c>
      <c r="S3580" s="11">
        <f t="shared" si="222"/>
        <v>42460.483530092592</v>
      </c>
      <c r="T3580" s="11">
        <f t="shared" si="223"/>
        <v>42490.483530092592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8311</v>
      </c>
      <c r="R3581" t="s">
        <v>8325</v>
      </c>
      <c r="S3581" s="11">
        <f t="shared" si="222"/>
        <v>42430.512222222227</v>
      </c>
      <c r="T3581" s="11">
        <f t="shared" si="223"/>
        <v>42460.470555555556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8311</v>
      </c>
      <c r="R3582" t="s">
        <v>8325</v>
      </c>
      <c r="S3582" s="11">
        <f t="shared" si="222"/>
        <v>42025.926180555558</v>
      </c>
      <c r="T3582" s="11">
        <f t="shared" si="223"/>
        <v>42063.957638888889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8311</v>
      </c>
      <c r="R3583" t="s">
        <v>8325</v>
      </c>
      <c r="S3583" s="11">
        <f t="shared" si="222"/>
        <v>41836.221180555556</v>
      </c>
      <c r="T3583" s="11">
        <f t="shared" si="223"/>
        <v>41850.221180555556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8311</v>
      </c>
      <c r="R3584" t="s">
        <v>8325</v>
      </c>
      <c r="S3584" s="11">
        <f t="shared" si="222"/>
        <v>42450.845856481479</v>
      </c>
      <c r="T3584" s="11">
        <f t="shared" si="223"/>
        <v>42464.845856481479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8311</v>
      </c>
      <c r="R3585" t="s">
        <v>8325</v>
      </c>
      <c r="S3585" s="11">
        <f t="shared" si="222"/>
        <v>42418.175983796296</v>
      </c>
      <c r="T3585" s="11">
        <f t="shared" si="223"/>
        <v>42478.134317129632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ref="P3586:P3649" si="225">E3586/L3586</f>
        <v>30.9375</v>
      </c>
      <c r="Q3586" t="s">
        <v>8311</v>
      </c>
      <c r="R3586" t="s">
        <v>8325</v>
      </c>
      <c r="S3586" s="11">
        <f t="shared" ref="S3586:S3649" si="226">(((J3586/60)/60)/24)+DATE(1970,1,1)+(-6/24)</f>
        <v>42168.066481481481</v>
      </c>
      <c r="T3586" s="11">
        <f t="shared" ref="T3586:T3649" si="227">(((I3586/60)/60)/24)+DATE(1970,1,1)+(-6/24)</f>
        <v>42198.066481481481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si="225"/>
        <v>176.08695652173913</v>
      </c>
      <c r="Q3587" t="s">
        <v>8311</v>
      </c>
      <c r="R3587" t="s">
        <v>8325</v>
      </c>
      <c r="S3587" s="11">
        <f t="shared" si="226"/>
        <v>41964.466319444444</v>
      </c>
      <c r="T3587" s="11">
        <f t="shared" si="227"/>
        <v>41994.466319444444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8311</v>
      </c>
      <c r="R3588" t="s">
        <v>8325</v>
      </c>
      <c r="S3588" s="11">
        <f t="shared" si="226"/>
        <v>42576.447569444441</v>
      </c>
      <c r="T3588" s="11">
        <f t="shared" si="227"/>
        <v>42636.447569444441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8311</v>
      </c>
      <c r="R3589" t="s">
        <v>8325</v>
      </c>
      <c r="S3589" s="11">
        <f t="shared" si="226"/>
        <v>42503.289976851855</v>
      </c>
      <c r="T3589" s="11">
        <f t="shared" si="227"/>
        <v>42548.541666666672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8311</v>
      </c>
      <c r="R3590" t="s">
        <v>8325</v>
      </c>
      <c r="S3590" s="11">
        <f t="shared" si="226"/>
        <v>42101.578819444447</v>
      </c>
      <c r="T3590" s="11">
        <f t="shared" si="227"/>
        <v>42123.708333333328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8311</v>
      </c>
      <c r="R3591" t="s">
        <v>8325</v>
      </c>
      <c r="S3591" s="11">
        <f t="shared" si="226"/>
        <v>42125.397534722222</v>
      </c>
      <c r="T3591" s="11">
        <f t="shared" si="227"/>
        <v>42150.397534722222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8311</v>
      </c>
      <c r="R3592" t="s">
        <v>8325</v>
      </c>
      <c r="S3592" s="11">
        <f t="shared" si="226"/>
        <v>41902.083726851852</v>
      </c>
      <c r="T3592" s="11">
        <f t="shared" si="227"/>
        <v>41932.083726851852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8311</v>
      </c>
      <c r="R3593" t="s">
        <v>8325</v>
      </c>
      <c r="S3593" s="11">
        <f t="shared" si="226"/>
        <v>42003.698425925926</v>
      </c>
      <c r="T3593" s="11">
        <f t="shared" si="227"/>
        <v>42027.957638888889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8311</v>
      </c>
      <c r="R3594" t="s">
        <v>8325</v>
      </c>
      <c r="S3594" s="11">
        <f t="shared" si="226"/>
        <v>41988.579942129625</v>
      </c>
      <c r="T3594" s="11">
        <f t="shared" si="227"/>
        <v>42045.957638888889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8311</v>
      </c>
      <c r="R3595" t="s">
        <v>8325</v>
      </c>
      <c r="S3595" s="11">
        <f t="shared" si="226"/>
        <v>41974.648599537039</v>
      </c>
      <c r="T3595" s="11">
        <f t="shared" si="227"/>
        <v>42009.601388888885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8311</v>
      </c>
      <c r="R3596" t="s">
        <v>8325</v>
      </c>
      <c r="S3596" s="11">
        <f t="shared" si="226"/>
        <v>42591.816921296297</v>
      </c>
      <c r="T3596" s="11">
        <f t="shared" si="227"/>
        <v>42616.816921296297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8311</v>
      </c>
      <c r="R3597" t="s">
        <v>8325</v>
      </c>
      <c r="S3597" s="11">
        <f t="shared" si="226"/>
        <v>42049.758368055554</v>
      </c>
      <c r="T3597" s="11">
        <f t="shared" si="227"/>
        <v>42076.040972222225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8311</v>
      </c>
      <c r="R3598" t="s">
        <v>8325</v>
      </c>
      <c r="S3598" s="11">
        <f t="shared" si="226"/>
        <v>41856.465069444443</v>
      </c>
      <c r="T3598" s="11">
        <f t="shared" si="227"/>
        <v>41877.465069444443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8311</v>
      </c>
      <c r="R3599" t="s">
        <v>8325</v>
      </c>
      <c r="S3599" s="11">
        <f t="shared" si="226"/>
        <v>42417.335532407407</v>
      </c>
      <c r="T3599" s="11">
        <f t="shared" si="227"/>
        <v>42431.999305555553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8311</v>
      </c>
      <c r="R3600" t="s">
        <v>8325</v>
      </c>
      <c r="S3600" s="11">
        <f t="shared" si="226"/>
        <v>41866.54886574074</v>
      </c>
      <c r="T3600" s="11">
        <f t="shared" si="227"/>
        <v>41884.957638888889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8311</v>
      </c>
      <c r="R3601" t="s">
        <v>8325</v>
      </c>
      <c r="S3601" s="11">
        <f t="shared" si="226"/>
        <v>42220.54487268519</v>
      </c>
      <c r="T3601" s="11">
        <f t="shared" si="227"/>
        <v>42245.75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8311</v>
      </c>
      <c r="R3602" t="s">
        <v>8325</v>
      </c>
      <c r="S3602" s="11">
        <f t="shared" si="226"/>
        <v>42628.599120370374</v>
      </c>
      <c r="T3602" s="11">
        <f t="shared" si="227"/>
        <v>42656.599120370374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8311</v>
      </c>
      <c r="R3603" t="s">
        <v>8325</v>
      </c>
      <c r="S3603" s="11">
        <f t="shared" si="226"/>
        <v>41990.74863425926</v>
      </c>
      <c r="T3603" s="11">
        <f t="shared" si="227"/>
        <v>42020.74863425926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8311</v>
      </c>
      <c r="R3604" t="s">
        <v>8325</v>
      </c>
      <c r="S3604" s="11">
        <f t="shared" si="226"/>
        <v>42447.644432870366</v>
      </c>
      <c r="T3604" s="11">
        <f t="shared" si="227"/>
        <v>42507.644432870366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8311</v>
      </c>
      <c r="R3605" t="s">
        <v>8325</v>
      </c>
      <c r="S3605" s="11">
        <f t="shared" si="226"/>
        <v>42283.614351851851</v>
      </c>
      <c r="T3605" s="11">
        <f t="shared" si="227"/>
        <v>42313.656018518523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8311</v>
      </c>
      <c r="R3606" t="s">
        <v>8325</v>
      </c>
      <c r="S3606" s="11">
        <f t="shared" si="226"/>
        <v>42482.765694444446</v>
      </c>
      <c r="T3606" s="11">
        <f t="shared" si="227"/>
        <v>42489.040972222225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8311</v>
      </c>
      <c r="R3607" t="s">
        <v>8325</v>
      </c>
      <c r="S3607" s="11">
        <f t="shared" si="226"/>
        <v>42383.543124999997</v>
      </c>
      <c r="T3607" s="11">
        <f t="shared" si="227"/>
        <v>42413.543124999997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8311</v>
      </c>
      <c r="R3608" t="s">
        <v>8325</v>
      </c>
      <c r="S3608" s="11">
        <f t="shared" si="226"/>
        <v>42566.354826388888</v>
      </c>
      <c r="T3608" s="11">
        <f t="shared" si="227"/>
        <v>42596.354826388888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8311</v>
      </c>
      <c r="R3609" t="s">
        <v>8325</v>
      </c>
      <c r="S3609" s="11">
        <f t="shared" si="226"/>
        <v>42338.713912037041</v>
      </c>
      <c r="T3609" s="11">
        <f t="shared" si="227"/>
        <v>42352.75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8311</v>
      </c>
      <c r="R3610" t="s">
        <v>8325</v>
      </c>
      <c r="S3610" s="11">
        <f t="shared" si="226"/>
        <v>42506.459375000006</v>
      </c>
      <c r="T3610" s="11">
        <f t="shared" si="227"/>
        <v>42538.333333333328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8311</v>
      </c>
      <c r="R3611" t="s">
        <v>8325</v>
      </c>
      <c r="S3611" s="11">
        <f t="shared" si="226"/>
        <v>42429.741724537031</v>
      </c>
      <c r="T3611" s="11">
        <f t="shared" si="227"/>
        <v>42459.700057870374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8311</v>
      </c>
      <c r="R3612" t="s">
        <v>8325</v>
      </c>
      <c r="S3612" s="11">
        <f t="shared" si="226"/>
        <v>42203.182129629626</v>
      </c>
      <c r="T3612" s="11">
        <f t="shared" si="227"/>
        <v>42233.182129629626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8311</v>
      </c>
      <c r="R3613" t="s">
        <v>8325</v>
      </c>
      <c r="S3613" s="11">
        <f t="shared" si="226"/>
        <v>42072.120381944449</v>
      </c>
      <c r="T3613" s="11">
        <f t="shared" si="227"/>
        <v>42102.120381944449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8311</v>
      </c>
      <c r="R3614" t="s">
        <v>8325</v>
      </c>
      <c r="S3614" s="11">
        <f t="shared" si="226"/>
        <v>41789.476979166669</v>
      </c>
      <c r="T3614" s="11">
        <f t="shared" si="227"/>
        <v>41799.476979166669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8311</v>
      </c>
      <c r="R3615" t="s">
        <v>8325</v>
      </c>
      <c r="S3615" s="11">
        <f t="shared" si="226"/>
        <v>41788.33997685185</v>
      </c>
      <c r="T3615" s="11">
        <f t="shared" si="227"/>
        <v>41818.33997685185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8311</v>
      </c>
      <c r="R3616" t="s">
        <v>8325</v>
      </c>
      <c r="S3616" s="11">
        <f t="shared" si="226"/>
        <v>42143.791851851856</v>
      </c>
      <c r="T3616" s="11">
        <f t="shared" si="227"/>
        <v>42173.791851851856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8311</v>
      </c>
      <c r="R3617" t="s">
        <v>8325</v>
      </c>
      <c r="S3617" s="11">
        <f t="shared" si="226"/>
        <v>42318.343703703707</v>
      </c>
      <c r="T3617" s="11">
        <f t="shared" si="227"/>
        <v>42348.343703703707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8311</v>
      </c>
      <c r="R3618" t="s">
        <v>8325</v>
      </c>
      <c r="S3618" s="11">
        <f t="shared" si="226"/>
        <v>42052.699814814812</v>
      </c>
      <c r="T3618" s="11">
        <f t="shared" si="227"/>
        <v>42082.658148148148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8311</v>
      </c>
      <c r="R3619" t="s">
        <v>8325</v>
      </c>
      <c r="S3619" s="11">
        <f t="shared" si="226"/>
        <v>42779.360289351855</v>
      </c>
      <c r="T3619" s="11">
        <f t="shared" si="227"/>
        <v>42793.75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8311</v>
      </c>
      <c r="R3620" t="s">
        <v>8325</v>
      </c>
      <c r="S3620" s="11">
        <f t="shared" si="226"/>
        <v>42128.377893518518</v>
      </c>
      <c r="T3620" s="11">
        <f t="shared" si="227"/>
        <v>42158.377893518518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8311</v>
      </c>
      <c r="R3621" t="s">
        <v>8325</v>
      </c>
      <c r="S3621" s="11">
        <f t="shared" si="226"/>
        <v>42660.882245370376</v>
      </c>
      <c r="T3621" s="11">
        <f t="shared" si="227"/>
        <v>42693.666666666672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8311</v>
      </c>
      <c r="R3622" t="s">
        <v>8325</v>
      </c>
      <c r="S3622" s="11">
        <f t="shared" si="226"/>
        <v>42037.688206018516</v>
      </c>
      <c r="T3622" s="11">
        <f t="shared" si="227"/>
        <v>42067.916666666672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8311</v>
      </c>
      <c r="R3623" t="s">
        <v>8325</v>
      </c>
      <c r="S3623" s="11">
        <f t="shared" si="226"/>
        <v>42619.685694444444</v>
      </c>
      <c r="T3623" s="11">
        <f t="shared" si="227"/>
        <v>42643.625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8311</v>
      </c>
      <c r="R3624" t="s">
        <v>8325</v>
      </c>
      <c r="S3624" s="11">
        <f t="shared" si="226"/>
        <v>41876.971886574072</v>
      </c>
      <c r="T3624" s="11">
        <f t="shared" si="227"/>
        <v>41909.890972222223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8311</v>
      </c>
      <c r="R3625" t="s">
        <v>8325</v>
      </c>
      <c r="S3625" s="11">
        <f t="shared" si="226"/>
        <v>41828.486921296295</v>
      </c>
      <c r="T3625" s="11">
        <f t="shared" si="227"/>
        <v>41846.041666666664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8311</v>
      </c>
      <c r="R3626" t="s">
        <v>8325</v>
      </c>
      <c r="S3626" s="11">
        <f t="shared" si="226"/>
        <v>42545.524189814809</v>
      </c>
      <c r="T3626" s="11">
        <f t="shared" si="227"/>
        <v>42605.524189814809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8311</v>
      </c>
      <c r="R3627" t="s">
        <v>8325</v>
      </c>
      <c r="S3627" s="11">
        <f t="shared" si="226"/>
        <v>42157.402511574073</v>
      </c>
      <c r="T3627" s="11">
        <f t="shared" si="227"/>
        <v>42187.402511574073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8311</v>
      </c>
      <c r="R3628" t="s">
        <v>8325</v>
      </c>
      <c r="S3628" s="11">
        <f t="shared" si="226"/>
        <v>41846.417326388888</v>
      </c>
      <c r="T3628" s="11">
        <f t="shared" si="227"/>
        <v>41867.417326388888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8311</v>
      </c>
      <c r="R3629" t="s">
        <v>8325</v>
      </c>
      <c r="S3629" s="11">
        <f t="shared" si="226"/>
        <v>42460.491747685184</v>
      </c>
      <c r="T3629" s="11">
        <f t="shared" si="227"/>
        <v>42510.915972222225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8311</v>
      </c>
      <c r="R3630" t="s">
        <v>8359</v>
      </c>
      <c r="S3630" s="11">
        <f t="shared" si="226"/>
        <v>42291.583287037036</v>
      </c>
      <c r="T3630" s="11">
        <f t="shared" si="227"/>
        <v>42351.624953703707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8311</v>
      </c>
      <c r="R3631" t="s">
        <v>8359</v>
      </c>
      <c r="S3631" s="11">
        <f t="shared" si="226"/>
        <v>42436.844490740739</v>
      </c>
      <c r="T3631" s="11">
        <f t="shared" si="227"/>
        <v>42495.458333333328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8311</v>
      </c>
      <c r="R3632" t="s">
        <v>8359</v>
      </c>
      <c r="S3632" s="11">
        <f t="shared" si="226"/>
        <v>41942.59710648148</v>
      </c>
      <c r="T3632" s="11">
        <f t="shared" si="227"/>
        <v>41972.638773148152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8311</v>
      </c>
      <c r="R3633" t="s">
        <v>8359</v>
      </c>
      <c r="S3633" s="11">
        <f t="shared" si="226"/>
        <v>41880.503437499996</v>
      </c>
      <c r="T3633" s="11">
        <f t="shared" si="227"/>
        <v>41904.915972222225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8311</v>
      </c>
      <c r="R3634" t="s">
        <v>8359</v>
      </c>
      <c r="S3634" s="11">
        <f t="shared" si="226"/>
        <v>41946.686909722222</v>
      </c>
      <c r="T3634" s="11">
        <f t="shared" si="227"/>
        <v>41966.686909722222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8311</v>
      </c>
      <c r="R3635" t="s">
        <v>8359</v>
      </c>
      <c r="S3635" s="11">
        <f t="shared" si="226"/>
        <v>42649.373460648145</v>
      </c>
      <c r="T3635" s="11">
        <f t="shared" si="227"/>
        <v>42692.791666666672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8311</v>
      </c>
      <c r="R3636" t="s">
        <v>8359</v>
      </c>
      <c r="S3636" s="11">
        <f t="shared" si="226"/>
        <v>42700.916365740741</v>
      </c>
      <c r="T3636" s="11">
        <f t="shared" si="227"/>
        <v>42748.915972222225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8311</v>
      </c>
      <c r="R3637" t="s">
        <v>8359</v>
      </c>
      <c r="S3637" s="11">
        <f t="shared" si="226"/>
        <v>42450.63282407407</v>
      </c>
      <c r="T3637" s="11">
        <f t="shared" si="227"/>
        <v>42480.63282407407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8311</v>
      </c>
      <c r="R3638" t="s">
        <v>8359</v>
      </c>
      <c r="S3638" s="11">
        <f t="shared" si="226"/>
        <v>42226.444780092599</v>
      </c>
      <c r="T3638" s="11">
        <f t="shared" si="227"/>
        <v>42261.444780092599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8311</v>
      </c>
      <c r="R3639" t="s">
        <v>8359</v>
      </c>
      <c r="S3639" s="11">
        <f t="shared" si="226"/>
        <v>41975.450636574074</v>
      </c>
      <c r="T3639" s="11">
        <f t="shared" si="227"/>
        <v>42005.450636574074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8311</v>
      </c>
      <c r="R3640" t="s">
        <v>8359</v>
      </c>
      <c r="S3640" s="11">
        <f t="shared" si="226"/>
        <v>42053.422824074078</v>
      </c>
      <c r="T3640" s="11">
        <f t="shared" si="227"/>
        <v>42113.381157407406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8311</v>
      </c>
      <c r="R3641" t="s">
        <v>8359</v>
      </c>
      <c r="S3641" s="11">
        <f t="shared" si="226"/>
        <v>42590.427152777775</v>
      </c>
      <c r="T3641" s="11">
        <f t="shared" si="227"/>
        <v>42650.382638888885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8311</v>
      </c>
      <c r="R3642" t="s">
        <v>8359</v>
      </c>
      <c r="S3642" s="11">
        <f t="shared" si="226"/>
        <v>42104.531597222223</v>
      </c>
      <c r="T3642" s="11">
        <f t="shared" si="227"/>
        <v>42134.531597222223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8311</v>
      </c>
      <c r="R3643" t="s">
        <v>8359</v>
      </c>
      <c r="S3643" s="11">
        <f t="shared" si="226"/>
        <v>41899.377071759263</v>
      </c>
      <c r="T3643" s="11">
        <f t="shared" si="227"/>
        <v>41916.958333333336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8311</v>
      </c>
      <c r="R3644" t="s">
        <v>8359</v>
      </c>
      <c r="S3644" s="11">
        <f t="shared" si="226"/>
        <v>42297.566284722227</v>
      </c>
      <c r="T3644" s="11">
        <f t="shared" si="227"/>
        <v>42338.458333333328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8311</v>
      </c>
      <c r="R3645" t="s">
        <v>8359</v>
      </c>
      <c r="S3645" s="11">
        <f t="shared" si="226"/>
        <v>42284.893969907411</v>
      </c>
      <c r="T3645" s="11">
        <f t="shared" si="227"/>
        <v>42324.935636574075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8311</v>
      </c>
      <c r="R3646" t="s">
        <v>8359</v>
      </c>
      <c r="S3646" s="11">
        <f t="shared" si="226"/>
        <v>42408.991747685184</v>
      </c>
      <c r="T3646" s="11">
        <f t="shared" si="227"/>
        <v>42436.957638888889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8311</v>
      </c>
      <c r="R3647" t="s">
        <v>8359</v>
      </c>
      <c r="S3647" s="11">
        <f t="shared" si="226"/>
        <v>42665.720347222217</v>
      </c>
      <c r="T3647" s="11">
        <f t="shared" si="227"/>
        <v>42695.762013888889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8311</v>
      </c>
      <c r="R3648" t="s">
        <v>8359</v>
      </c>
      <c r="S3648" s="11">
        <f t="shared" si="226"/>
        <v>42140.171319444446</v>
      </c>
      <c r="T3648" s="11">
        <f t="shared" si="227"/>
        <v>42171.729166666672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8311</v>
      </c>
      <c r="R3649" t="s">
        <v>8359</v>
      </c>
      <c r="S3649" s="11">
        <f t="shared" si="226"/>
        <v>42598.499155092592</v>
      </c>
      <c r="T3649" s="11">
        <f t="shared" si="227"/>
        <v>42643.499155092592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ref="P3650:P3713" si="229">E3650/L3650</f>
        <v>550.04109589041093</v>
      </c>
      <c r="Q3650" t="s">
        <v>8311</v>
      </c>
      <c r="R3650" t="s">
        <v>8325</v>
      </c>
      <c r="S3650" s="11">
        <f t="shared" ref="S3650:S3713" si="230">(((J3650/60)/60)/24)+DATE(1970,1,1)+(-6/24)</f>
        <v>41887.042187500003</v>
      </c>
      <c r="T3650" s="11">
        <f t="shared" ref="T3650:T3713" si="231">(((I3650/60)/60)/24)+DATE(1970,1,1)+(-6/24)</f>
        <v>41917.042187500003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si="229"/>
        <v>97.5</v>
      </c>
      <c r="Q3651" t="s">
        <v>8311</v>
      </c>
      <c r="R3651" t="s">
        <v>8325</v>
      </c>
      <c r="S3651" s="11">
        <f t="shared" si="230"/>
        <v>41780.462893518517</v>
      </c>
      <c r="T3651" s="11">
        <f t="shared" si="231"/>
        <v>41806.462893518517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8311</v>
      </c>
      <c r="R3652" t="s">
        <v>8325</v>
      </c>
      <c r="S3652" s="11">
        <f t="shared" si="230"/>
        <v>42381.228981481487</v>
      </c>
      <c r="T3652" s="11">
        <f t="shared" si="231"/>
        <v>42402.228981481487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8311</v>
      </c>
      <c r="R3653" t="s">
        <v>8325</v>
      </c>
      <c r="S3653" s="11">
        <f t="shared" si="230"/>
        <v>41828.396319444444</v>
      </c>
      <c r="T3653" s="11">
        <f t="shared" si="231"/>
        <v>41861.415972222225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8311</v>
      </c>
      <c r="R3654" t="s">
        <v>8325</v>
      </c>
      <c r="S3654" s="11">
        <f t="shared" si="230"/>
        <v>42596.394699074073</v>
      </c>
      <c r="T3654" s="11">
        <f t="shared" si="231"/>
        <v>42606.915972222225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8311</v>
      </c>
      <c r="R3655" t="s">
        <v>8325</v>
      </c>
      <c r="S3655" s="11">
        <f t="shared" si="230"/>
        <v>42191.113506944443</v>
      </c>
      <c r="T3655" s="11">
        <f t="shared" si="231"/>
        <v>42221.113506944443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8311</v>
      </c>
      <c r="R3656" t="s">
        <v>8325</v>
      </c>
      <c r="S3656" s="11">
        <f t="shared" si="230"/>
        <v>42440.166504629626</v>
      </c>
      <c r="T3656" s="11">
        <f t="shared" si="231"/>
        <v>42463.458333333328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8311</v>
      </c>
      <c r="R3657" t="s">
        <v>8325</v>
      </c>
      <c r="S3657" s="11">
        <f t="shared" si="230"/>
        <v>42173.553217592591</v>
      </c>
      <c r="T3657" s="11">
        <f t="shared" si="231"/>
        <v>42203.040972222225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8311</v>
      </c>
      <c r="R3658" t="s">
        <v>8325</v>
      </c>
      <c r="S3658" s="11">
        <f t="shared" si="230"/>
        <v>42737.660138888896</v>
      </c>
      <c r="T3658" s="11">
        <f t="shared" si="231"/>
        <v>42767.707638888889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8311</v>
      </c>
      <c r="R3659" t="s">
        <v>8325</v>
      </c>
      <c r="S3659" s="11">
        <f t="shared" si="230"/>
        <v>42499.379849537043</v>
      </c>
      <c r="T3659" s="11">
        <f t="shared" si="231"/>
        <v>42522.654166666667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8311</v>
      </c>
      <c r="R3660" t="s">
        <v>8325</v>
      </c>
      <c r="S3660" s="11">
        <f t="shared" si="230"/>
        <v>41775.608564814815</v>
      </c>
      <c r="T3660" s="11">
        <f t="shared" si="231"/>
        <v>41821.915972222225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8311</v>
      </c>
      <c r="R3661" t="s">
        <v>8325</v>
      </c>
      <c r="S3661" s="11">
        <f t="shared" si="230"/>
        <v>42055.027199074073</v>
      </c>
      <c r="T3661" s="11">
        <f t="shared" si="231"/>
        <v>42082.360416666663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8311</v>
      </c>
      <c r="R3662" t="s">
        <v>8325</v>
      </c>
      <c r="S3662" s="11">
        <f t="shared" si="230"/>
        <v>41971.631076388891</v>
      </c>
      <c r="T3662" s="11">
        <f t="shared" si="231"/>
        <v>41996.631076388891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8311</v>
      </c>
      <c r="R3663" t="s">
        <v>8325</v>
      </c>
      <c r="S3663" s="11">
        <f t="shared" si="230"/>
        <v>42447.646666666667</v>
      </c>
      <c r="T3663" s="11">
        <f t="shared" si="231"/>
        <v>42469.916666666672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8311</v>
      </c>
      <c r="R3664" t="s">
        <v>8325</v>
      </c>
      <c r="S3664" s="11">
        <f t="shared" si="230"/>
        <v>42063.970069444447</v>
      </c>
      <c r="T3664" s="11">
        <f t="shared" si="231"/>
        <v>42093.928402777776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8311</v>
      </c>
      <c r="R3665" t="s">
        <v>8325</v>
      </c>
      <c r="S3665" s="11">
        <f t="shared" si="230"/>
        <v>42665.201736111107</v>
      </c>
      <c r="T3665" s="11">
        <f t="shared" si="231"/>
        <v>42725.243402777778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8311</v>
      </c>
      <c r="R3666" t="s">
        <v>8325</v>
      </c>
      <c r="S3666" s="11">
        <f t="shared" si="230"/>
        <v>42522.998715277776</v>
      </c>
      <c r="T3666" s="11">
        <f t="shared" si="231"/>
        <v>42536.998715277776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8311</v>
      </c>
      <c r="R3667" t="s">
        <v>8325</v>
      </c>
      <c r="S3667" s="11">
        <f t="shared" si="230"/>
        <v>42294.558124999996</v>
      </c>
      <c r="T3667" s="11">
        <f t="shared" si="231"/>
        <v>42305.579166666663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8311</v>
      </c>
      <c r="R3668" t="s">
        <v>8325</v>
      </c>
      <c r="S3668" s="11">
        <f t="shared" si="230"/>
        <v>41822.65488425926</v>
      </c>
      <c r="T3668" s="11">
        <f t="shared" si="231"/>
        <v>41844.041666666664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8311</v>
      </c>
      <c r="R3669" t="s">
        <v>8325</v>
      </c>
      <c r="S3669" s="11">
        <f t="shared" si="230"/>
        <v>42173.720127314817</v>
      </c>
      <c r="T3669" s="11">
        <f t="shared" si="231"/>
        <v>42203.720127314817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8311</v>
      </c>
      <c r="R3670" t="s">
        <v>8325</v>
      </c>
      <c r="S3670" s="11">
        <f t="shared" si="230"/>
        <v>42185.306157407409</v>
      </c>
      <c r="T3670" s="11">
        <f t="shared" si="231"/>
        <v>42208.522916666669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8311</v>
      </c>
      <c r="R3671" t="s">
        <v>8325</v>
      </c>
      <c r="S3671" s="11">
        <f t="shared" si="230"/>
        <v>42136.425196759257</v>
      </c>
      <c r="T3671" s="11">
        <f t="shared" si="231"/>
        <v>42166.425196759257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8311</v>
      </c>
      <c r="R3672" t="s">
        <v>8325</v>
      </c>
      <c r="S3672" s="11">
        <f t="shared" si="230"/>
        <v>42142.264016203699</v>
      </c>
      <c r="T3672" s="11">
        <f t="shared" si="231"/>
        <v>42155.708333333328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8311</v>
      </c>
      <c r="R3673" t="s">
        <v>8325</v>
      </c>
      <c r="S3673" s="11">
        <f t="shared" si="230"/>
        <v>41820.37809027778</v>
      </c>
      <c r="T3673" s="11">
        <f t="shared" si="231"/>
        <v>41840.915972222225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8311</v>
      </c>
      <c r="R3674" t="s">
        <v>8325</v>
      </c>
      <c r="S3674" s="11">
        <f t="shared" si="230"/>
        <v>41878.696574074071</v>
      </c>
      <c r="T3674" s="11">
        <f t="shared" si="231"/>
        <v>41908.696574074071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8311</v>
      </c>
      <c r="R3675" t="s">
        <v>8325</v>
      </c>
      <c r="S3675" s="11">
        <f t="shared" si="230"/>
        <v>41914.045104166667</v>
      </c>
      <c r="T3675" s="11">
        <f t="shared" si="231"/>
        <v>41948.286111111112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8311</v>
      </c>
      <c r="R3676" t="s">
        <v>8325</v>
      </c>
      <c r="S3676" s="11">
        <f t="shared" si="230"/>
        <v>42556.623020833329</v>
      </c>
      <c r="T3676" s="11">
        <f t="shared" si="231"/>
        <v>42616.623020833329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8311</v>
      </c>
      <c r="R3677" t="s">
        <v>8325</v>
      </c>
      <c r="S3677" s="11">
        <f t="shared" si="230"/>
        <v>42493.347013888888</v>
      </c>
      <c r="T3677" s="11">
        <f t="shared" si="231"/>
        <v>42505.708333333328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8311</v>
      </c>
      <c r="R3678" t="s">
        <v>8325</v>
      </c>
      <c r="S3678" s="11">
        <f t="shared" si="230"/>
        <v>41876.565787037034</v>
      </c>
      <c r="T3678" s="11">
        <f t="shared" si="231"/>
        <v>41894.565787037034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8311</v>
      </c>
      <c r="R3679" t="s">
        <v>8325</v>
      </c>
      <c r="S3679" s="11">
        <f t="shared" si="230"/>
        <v>41802.324282407404</v>
      </c>
      <c r="T3679" s="11">
        <f t="shared" si="231"/>
        <v>41822.915972222225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8311</v>
      </c>
      <c r="R3680" t="s">
        <v>8325</v>
      </c>
      <c r="S3680" s="11">
        <f t="shared" si="230"/>
        <v>42120.281226851846</v>
      </c>
      <c r="T3680" s="11">
        <f t="shared" si="231"/>
        <v>42155.281226851846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8311</v>
      </c>
      <c r="R3681" t="s">
        <v>8325</v>
      </c>
      <c r="S3681" s="11">
        <f t="shared" si="230"/>
        <v>41786.511354166665</v>
      </c>
      <c r="T3681" s="11">
        <f t="shared" si="231"/>
        <v>41820.957638888889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8311</v>
      </c>
      <c r="R3682" t="s">
        <v>8325</v>
      </c>
      <c r="S3682" s="11">
        <f t="shared" si="230"/>
        <v>42627.204097222217</v>
      </c>
      <c r="T3682" s="11">
        <f t="shared" si="231"/>
        <v>42648.204097222217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8311</v>
      </c>
      <c r="R3683" t="s">
        <v>8325</v>
      </c>
      <c r="S3683" s="11">
        <f t="shared" si="230"/>
        <v>42374.401504629626</v>
      </c>
      <c r="T3683" s="11">
        <f t="shared" si="231"/>
        <v>42384.401504629626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8311</v>
      </c>
      <c r="R3684" t="s">
        <v>8325</v>
      </c>
      <c r="S3684" s="11">
        <f t="shared" si="230"/>
        <v>41772.435393518521</v>
      </c>
      <c r="T3684" s="11">
        <f t="shared" si="231"/>
        <v>41806.040972222225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8311</v>
      </c>
      <c r="R3685" t="s">
        <v>8325</v>
      </c>
      <c r="S3685" s="11">
        <f t="shared" si="230"/>
        <v>42632.866851851853</v>
      </c>
      <c r="T3685" s="11">
        <f t="shared" si="231"/>
        <v>42662.866851851853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8311</v>
      </c>
      <c r="R3686" t="s">
        <v>8325</v>
      </c>
      <c r="S3686" s="11">
        <f t="shared" si="230"/>
        <v>42218.930393518516</v>
      </c>
      <c r="T3686" s="11">
        <f t="shared" si="231"/>
        <v>42248.930393518516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8311</v>
      </c>
      <c r="R3687" t="s">
        <v>8325</v>
      </c>
      <c r="S3687" s="11">
        <f t="shared" si="230"/>
        <v>41753.343275462961</v>
      </c>
      <c r="T3687" s="11">
        <f t="shared" si="231"/>
        <v>41778.625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8311</v>
      </c>
      <c r="R3688" t="s">
        <v>8325</v>
      </c>
      <c r="S3688" s="11">
        <f t="shared" si="230"/>
        <v>42230.412731481483</v>
      </c>
      <c r="T3688" s="11">
        <f t="shared" si="231"/>
        <v>42244.915972222225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8311</v>
      </c>
      <c r="R3689" t="s">
        <v>8325</v>
      </c>
      <c r="S3689" s="11">
        <f t="shared" si="230"/>
        <v>41786.968229166669</v>
      </c>
      <c r="T3689" s="11">
        <f t="shared" si="231"/>
        <v>41816.968229166669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8311</v>
      </c>
      <c r="R3690" t="s">
        <v>8325</v>
      </c>
      <c r="S3690" s="11">
        <f t="shared" si="230"/>
        <v>41829.537083333329</v>
      </c>
      <c r="T3690" s="11">
        <f t="shared" si="231"/>
        <v>41859.537083333329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8311</v>
      </c>
      <c r="R3691" t="s">
        <v>8325</v>
      </c>
      <c r="S3691" s="11">
        <f t="shared" si="230"/>
        <v>42147.576840277776</v>
      </c>
      <c r="T3691" s="11">
        <f t="shared" si="231"/>
        <v>42176.684027777781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8311</v>
      </c>
      <c r="R3692" t="s">
        <v>8325</v>
      </c>
      <c r="S3692" s="11">
        <f t="shared" si="230"/>
        <v>41940.348182870373</v>
      </c>
      <c r="T3692" s="11">
        <f t="shared" si="231"/>
        <v>41970.389849537038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8311</v>
      </c>
      <c r="R3693" t="s">
        <v>8325</v>
      </c>
      <c r="S3693" s="11">
        <f t="shared" si="230"/>
        <v>42020.450567129628</v>
      </c>
      <c r="T3693" s="11">
        <f t="shared" si="231"/>
        <v>42064.957638888889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8311</v>
      </c>
      <c r="R3694" t="s">
        <v>8325</v>
      </c>
      <c r="S3694" s="11">
        <f t="shared" si="230"/>
        <v>41891.71503472222</v>
      </c>
      <c r="T3694" s="11">
        <f t="shared" si="231"/>
        <v>41900.75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8311</v>
      </c>
      <c r="R3695" t="s">
        <v>8325</v>
      </c>
      <c r="S3695" s="11">
        <f t="shared" si="230"/>
        <v>42308.941307870366</v>
      </c>
      <c r="T3695" s="11">
        <f t="shared" si="231"/>
        <v>42338.6875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8311</v>
      </c>
      <c r="R3696" t="s">
        <v>8325</v>
      </c>
      <c r="S3696" s="11">
        <f t="shared" si="230"/>
        <v>42489.883877314816</v>
      </c>
      <c r="T3696" s="11">
        <f t="shared" si="231"/>
        <v>42526.833333333328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8311</v>
      </c>
      <c r="R3697" t="s">
        <v>8325</v>
      </c>
      <c r="S3697" s="11">
        <f t="shared" si="230"/>
        <v>41995.620486111111</v>
      </c>
      <c r="T3697" s="11">
        <f t="shared" si="231"/>
        <v>42015.620486111111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8311</v>
      </c>
      <c r="R3698" t="s">
        <v>8325</v>
      </c>
      <c r="S3698" s="11">
        <f t="shared" si="230"/>
        <v>41988.367083333331</v>
      </c>
      <c r="T3698" s="11">
        <f t="shared" si="231"/>
        <v>42048.367083333331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8311</v>
      </c>
      <c r="R3699" t="s">
        <v>8325</v>
      </c>
      <c r="S3699" s="11">
        <f t="shared" si="230"/>
        <v>42479.215833333335</v>
      </c>
      <c r="T3699" s="11">
        <f t="shared" si="231"/>
        <v>42500.215833333335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8311</v>
      </c>
      <c r="R3700" t="s">
        <v>8325</v>
      </c>
      <c r="S3700" s="11">
        <f t="shared" si="230"/>
        <v>42401.556562500002</v>
      </c>
      <c r="T3700" s="11">
        <f t="shared" si="231"/>
        <v>42431.556562500002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8311</v>
      </c>
      <c r="R3701" t="s">
        <v>8325</v>
      </c>
      <c r="S3701" s="11">
        <f t="shared" si="230"/>
        <v>41897.352037037039</v>
      </c>
      <c r="T3701" s="11">
        <f t="shared" si="231"/>
        <v>41927.352037037039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8311</v>
      </c>
      <c r="R3702" t="s">
        <v>8325</v>
      </c>
      <c r="S3702" s="11">
        <f t="shared" si="230"/>
        <v>41882.335648148146</v>
      </c>
      <c r="T3702" s="11">
        <f t="shared" si="231"/>
        <v>41912.416666666664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8311</v>
      </c>
      <c r="R3703" t="s">
        <v>8325</v>
      </c>
      <c r="S3703" s="11">
        <f t="shared" si="230"/>
        <v>42129.291585648149</v>
      </c>
      <c r="T3703" s="11">
        <f t="shared" si="231"/>
        <v>42159.291585648149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8311</v>
      </c>
      <c r="R3704" t="s">
        <v>8325</v>
      </c>
      <c r="S3704" s="11">
        <f t="shared" si="230"/>
        <v>42524.28800925926</v>
      </c>
      <c r="T3704" s="11">
        <f t="shared" si="231"/>
        <v>42561.707638888889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8311</v>
      </c>
      <c r="R3705" t="s">
        <v>8325</v>
      </c>
      <c r="S3705" s="11">
        <f t="shared" si="230"/>
        <v>42556.254490740743</v>
      </c>
      <c r="T3705" s="11">
        <f t="shared" si="231"/>
        <v>42595.040972222225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8311</v>
      </c>
      <c r="R3706" t="s">
        <v>8325</v>
      </c>
      <c r="S3706" s="11">
        <f t="shared" si="230"/>
        <v>42461.439745370371</v>
      </c>
      <c r="T3706" s="11">
        <f t="shared" si="231"/>
        <v>42521.439745370371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8311</v>
      </c>
      <c r="R3707" t="s">
        <v>8325</v>
      </c>
      <c r="S3707" s="11">
        <f t="shared" si="230"/>
        <v>41792.292986111112</v>
      </c>
      <c r="T3707" s="11">
        <f t="shared" si="231"/>
        <v>41813.5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8311</v>
      </c>
      <c r="R3708" t="s">
        <v>8325</v>
      </c>
      <c r="S3708" s="11">
        <f t="shared" si="230"/>
        <v>41879.663761574076</v>
      </c>
      <c r="T3708" s="11">
        <f t="shared" si="231"/>
        <v>41894.663761574076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8311</v>
      </c>
      <c r="R3709" t="s">
        <v>8325</v>
      </c>
      <c r="S3709" s="11">
        <f t="shared" si="230"/>
        <v>42551.798356481479</v>
      </c>
      <c r="T3709" s="11">
        <f t="shared" si="231"/>
        <v>42572.976388888885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8311</v>
      </c>
      <c r="R3710" t="s">
        <v>8325</v>
      </c>
      <c r="S3710" s="11">
        <f t="shared" si="230"/>
        <v>41809.892199074071</v>
      </c>
      <c r="T3710" s="11">
        <f t="shared" si="231"/>
        <v>41823.892199074071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8311</v>
      </c>
      <c r="R3711" t="s">
        <v>8325</v>
      </c>
      <c r="S3711" s="11">
        <f t="shared" si="230"/>
        <v>41785.457708333335</v>
      </c>
      <c r="T3711" s="11">
        <f t="shared" si="231"/>
        <v>41815.457708333335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8311</v>
      </c>
      <c r="R3712" t="s">
        <v>8325</v>
      </c>
      <c r="S3712" s="11">
        <f t="shared" si="230"/>
        <v>42072.326249999998</v>
      </c>
      <c r="T3712" s="11">
        <f t="shared" si="231"/>
        <v>42097.326249999998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8311</v>
      </c>
      <c r="R3713" t="s">
        <v>8325</v>
      </c>
      <c r="S3713" s="11">
        <f t="shared" si="230"/>
        <v>41779.474224537036</v>
      </c>
      <c r="T3713" s="11">
        <f t="shared" si="231"/>
        <v>41805.416666666664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ref="P3714:P3777" si="233">E3714/L3714</f>
        <v>110.86538461538461</v>
      </c>
      <c r="Q3714" t="s">
        <v>8311</v>
      </c>
      <c r="R3714" t="s">
        <v>8325</v>
      </c>
      <c r="S3714" s="11">
        <f t="shared" ref="S3714:S3777" si="234">(((J3714/60)/60)/24)+DATE(1970,1,1)+(-6/24)</f>
        <v>42133.922071759262</v>
      </c>
      <c r="T3714" s="11">
        <f t="shared" ref="T3714:T3777" si="235">(((I3714/60)/60)/24)+DATE(1970,1,1)+(-6/24)</f>
        <v>42155.040972222225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si="233"/>
        <v>106.84210526315789</v>
      </c>
      <c r="Q3715" t="s">
        <v>8311</v>
      </c>
      <c r="R3715" t="s">
        <v>8325</v>
      </c>
      <c r="S3715" s="11">
        <f t="shared" si="234"/>
        <v>42505.488032407404</v>
      </c>
      <c r="T3715" s="11">
        <f t="shared" si="235"/>
        <v>42525.488032407404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8311</v>
      </c>
      <c r="R3716" t="s">
        <v>8325</v>
      </c>
      <c r="S3716" s="11">
        <f t="shared" si="234"/>
        <v>42118.306331018524</v>
      </c>
      <c r="T3716" s="11">
        <f t="shared" si="235"/>
        <v>42149.915972222225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8311</v>
      </c>
      <c r="R3717" t="s">
        <v>8325</v>
      </c>
      <c r="S3717" s="11">
        <f t="shared" si="234"/>
        <v>42036.745590277773</v>
      </c>
      <c r="T3717" s="11">
        <f t="shared" si="235"/>
        <v>42094.286111111112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8311</v>
      </c>
      <c r="R3718" t="s">
        <v>8325</v>
      </c>
      <c r="S3718" s="11">
        <f t="shared" si="234"/>
        <v>42360.637835648144</v>
      </c>
      <c r="T3718" s="11">
        <f t="shared" si="235"/>
        <v>42390.637835648144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8311</v>
      </c>
      <c r="R3719" t="s">
        <v>8325</v>
      </c>
      <c r="S3719" s="11">
        <f t="shared" si="234"/>
        <v>42102.616307870368</v>
      </c>
      <c r="T3719" s="11">
        <f t="shared" si="235"/>
        <v>42133.616307870368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8311</v>
      </c>
      <c r="R3720" t="s">
        <v>8325</v>
      </c>
      <c r="S3720" s="11">
        <f t="shared" si="234"/>
        <v>42032.466145833328</v>
      </c>
      <c r="T3720" s="11">
        <f t="shared" si="235"/>
        <v>42062.466145833328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8311</v>
      </c>
      <c r="R3721" t="s">
        <v>8325</v>
      </c>
      <c r="S3721" s="11">
        <f t="shared" si="234"/>
        <v>42147.479930555557</v>
      </c>
      <c r="T3721" s="11">
        <f t="shared" si="235"/>
        <v>42177.479930555557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8311</v>
      </c>
      <c r="R3722" t="s">
        <v>8325</v>
      </c>
      <c r="S3722" s="11">
        <f t="shared" si="234"/>
        <v>42165.743125000001</v>
      </c>
      <c r="T3722" s="11">
        <f t="shared" si="235"/>
        <v>42187.743125000001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8311</v>
      </c>
      <c r="R3723" t="s">
        <v>8325</v>
      </c>
      <c r="S3723" s="11">
        <f t="shared" si="234"/>
        <v>41927.686157407406</v>
      </c>
      <c r="T3723" s="11">
        <f t="shared" si="235"/>
        <v>41948.727824074071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8311</v>
      </c>
      <c r="R3724" t="s">
        <v>8325</v>
      </c>
      <c r="S3724" s="11">
        <f t="shared" si="234"/>
        <v>42381.421840277777</v>
      </c>
      <c r="T3724" s="11">
        <f t="shared" si="235"/>
        <v>42411.707638888889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8311</v>
      </c>
      <c r="R3725" t="s">
        <v>8325</v>
      </c>
      <c r="S3725" s="11">
        <f t="shared" si="234"/>
        <v>41943.503032407411</v>
      </c>
      <c r="T3725" s="11">
        <f t="shared" si="235"/>
        <v>41973.544699074075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8311</v>
      </c>
      <c r="R3726" t="s">
        <v>8325</v>
      </c>
      <c r="S3726" s="11">
        <f t="shared" si="234"/>
        <v>42465.241435185191</v>
      </c>
      <c r="T3726" s="11">
        <f t="shared" si="235"/>
        <v>42494.708333333328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8311</v>
      </c>
      <c r="R3727" t="s">
        <v>8325</v>
      </c>
      <c r="S3727" s="11">
        <f t="shared" si="234"/>
        <v>42401.695219907408</v>
      </c>
      <c r="T3727" s="11">
        <f t="shared" si="235"/>
        <v>42418.645833333328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8311</v>
      </c>
      <c r="R3728" t="s">
        <v>8325</v>
      </c>
      <c r="S3728" s="11">
        <f t="shared" si="234"/>
        <v>42461.890868055561</v>
      </c>
      <c r="T3728" s="11">
        <f t="shared" si="235"/>
        <v>42489.625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8311</v>
      </c>
      <c r="R3729" t="s">
        <v>8325</v>
      </c>
      <c r="S3729" s="11">
        <f t="shared" si="234"/>
        <v>42632.098310185189</v>
      </c>
      <c r="T3729" s="11">
        <f t="shared" si="235"/>
        <v>42662.954861111109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8311</v>
      </c>
      <c r="R3730" t="s">
        <v>8325</v>
      </c>
      <c r="S3730" s="11">
        <f t="shared" si="234"/>
        <v>42204.921018518522</v>
      </c>
      <c r="T3730" s="11">
        <f t="shared" si="235"/>
        <v>42234.921018518522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8311</v>
      </c>
      <c r="R3731" t="s">
        <v>8325</v>
      </c>
      <c r="S3731" s="11">
        <f t="shared" si="234"/>
        <v>42040.955000000002</v>
      </c>
      <c r="T3731" s="11">
        <f t="shared" si="235"/>
        <v>42085.91333333333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8311</v>
      </c>
      <c r="R3732" t="s">
        <v>8325</v>
      </c>
      <c r="S3732" s="11">
        <f t="shared" si="234"/>
        <v>42203.427766203706</v>
      </c>
      <c r="T3732" s="11">
        <f t="shared" si="235"/>
        <v>42233.427766203706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8311</v>
      </c>
      <c r="R3733" t="s">
        <v>8325</v>
      </c>
      <c r="S3733" s="11">
        <f t="shared" si="234"/>
        <v>41983.502847222218</v>
      </c>
      <c r="T3733" s="11">
        <f t="shared" si="235"/>
        <v>42013.890972222223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8311</v>
      </c>
      <c r="R3734" t="s">
        <v>8325</v>
      </c>
      <c r="S3734" s="11">
        <f t="shared" si="234"/>
        <v>41968.427465277782</v>
      </c>
      <c r="T3734" s="11">
        <f t="shared" si="235"/>
        <v>42028.25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8311</v>
      </c>
      <c r="R3735" t="s">
        <v>8325</v>
      </c>
      <c r="S3735" s="11">
        <f t="shared" si="234"/>
        <v>42102.774398148147</v>
      </c>
      <c r="T3735" s="11">
        <f t="shared" si="235"/>
        <v>42112.6875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8311</v>
      </c>
      <c r="R3736" t="s">
        <v>8325</v>
      </c>
      <c r="S3736" s="11">
        <f t="shared" si="234"/>
        <v>42089.651574074072</v>
      </c>
      <c r="T3736" s="11">
        <f t="shared" si="235"/>
        <v>42149.651574074072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8311</v>
      </c>
      <c r="R3737" t="s">
        <v>8325</v>
      </c>
      <c r="S3737" s="11">
        <f t="shared" si="234"/>
        <v>42122.443159722221</v>
      </c>
      <c r="T3737" s="11">
        <f t="shared" si="235"/>
        <v>42152.443159722221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8311</v>
      </c>
      <c r="R3738" t="s">
        <v>8325</v>
      </c>
      <c r="S3738" s="11">
        <f t="shared" si="234"/>
        <v>42048.461724537032</v>
      </c>
      <c r="T3738" s="11">
        <f t="shared" si="235"/>
        <v>42086.5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8311</v>
      </c>
      <c r="R3739" t="s">
        <v>8325</v>
      </c>
      <c r="S3739" s="11">
        <f t="shared" si="234"/>
        <v>42297.441006944442</v>
      </c>
      <c r="T3739" s="11">
        <f t="shared" si="235"/>
        <v>42320.040972222225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8311</v>
      </c>
      <c r="R3740" t="s">
        <v>8325</v>
      </c>
      <c r="S3740" s="11">
        <f t="shared" si="234"/>
        <v>41813.688715277778</v>
      </c>
      <c r="T3740" s="11">
        <f t="shared" si="235"/>
        <v>41835.666666666664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8311</v>
      </c>
      <c r="R3741" t="s">
        <v>8325</v>
      </c>
      <c r="S3741" s="11">
        <f t="shared" si="234"/>
        <v>42548.199861111112</v>
      </c>
      <c r="T3741" s="11">
        <f t="shared" si="235"/>
        <v>42568.199861111112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8311</v>
      </c>
      <c r="R3742" t="s">
        <v>8325</v>
      </c>
      <c r="S3742" s="11">
        <f t="shared" si="234"/>
        <v>41832.839756944442</v>
      </c>
      <c r="T3742" s="11">
        <f t="shared" si="235"/>
        <v>41862.829143518517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8311</v>
      </c>
      <c r="R3743" t="s">
        <v>8325</v>
      </c>
      <c r="S3743" s="11">
        <f t="shared" si="234"/>
        <v>42325.670717592591</v>
      </c>
      <c r="T3743" s="11">
        <f t="shared" si="235"/>
        <v>42355.670717592591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8311</v>
      </c>
      <c r="R3744" t="s">
        <v>8325</v>
      </c>
      <c r="S3744" s="11">
        <f t="shared" si="234"/>
        <v>41857.964629629627</v>
      </c>
      <c r="T3744" s="11">
        <f t="shared" si="235"/>
        <v>41887.964629629627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8311</v>
      </c>
      <c r="R3745" t="s">
        <v>8325</v>
      </c>
      <c r="S3745" s="11">
        <f t="shared" si="234"/>
        <v>41793.460231481484</v>
      </c>
      <c r="T3745" s="11">
        <f t="shared" si="235"/>
        <v>41823.460231481484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8311</v>
      </c>
      <c r="R3746" t="s">
        <v>8325</v>
      </c>
      <c r="S3746" s="11">
        <f t="shared" si="234"/>
        <v>41793.564259259263</v>
      </c>
      <c r="T3746" s="11">
        <f t="shared" si="235"/>
        <v>41824.915972222225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8311</v>
      </c>
      <c r="R3747" t="s">
        <v>8325</v>
      </c>
      <c r="S3747" s="11">
        <f t="shared" si="234"/>
        <v>41831.447939814818</v>
      </c>
      <c r="T3747" s="11">
        <f t="shared" si="235"/>
        <v>41861.447939814818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8311</v>
      </c>
      <c r="R3748" t="s">
        <v>8325</v>
      </c>
      <c r="S3748" s="11">
        <f t="shared" si="234"/>
        <v>42621.139340277776</v>
      </c>
      <c r="T3748" s="11">
        <f t="shared" si="235"/>
        <v>42651.139340277776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8311</v>
      </c>
      <c r="R3749" t="s">
        <v>8325</v>
      </c>
      <c r="S3749" s="11">
        <f t="shared" si="234"/>
        <v>42164.049722222218</v>
      </c>
      <c r="T3749" s="11">
        <f t="shared" si="235"/>
        <v>42190.707638888889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8311</v>
      </c>
      <c r="R3750" t="s">
        <v>8359</v>
      </c>
      <c r="S3750" s="11">
        <f t="shared" si="234"/>
        <v>42395.456435185188</v>
      </c>
      <c r="T3750" s="11">
        <f t="shared" si="235"/>
        <v>42415.999305555553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8311</v>
      </c>
      <c r="R3751" t="s">
        <v>8359</v>
      </c>
      <c r="S3751" s="11">
        <f t="shared" si="234"/>
        <v>42457.877175925925</v>
      </c>
      <c r="T3751" s="11">
        <f t="shared" si="235"/>
        <v>42488.915972222225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8311</v>
      </c>
      <c r="R3752" t="s">
        <v>8359</v>
      </c>
      <c r="S3752" s="11">
        <f t="shared" si="234"/>
        <v>42016.731574074074</v>
      </c>
      <c r="T3752" s="11">
        <f t="shared" si="235"/>
        <v>42045.082638888889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8311</v>
      </c>
      <c r="R3753" t="s">
        <v>8359</v>
      </c>
      <c r="S3753" s="11">
        <f t="shared" si="234"/>
        <v>42402.785567129627</v>
      </c>
      <c r="T3753" s="11">
        <f t="shared" si="235"/>
        <v>42462.743900462956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8311</v>
      </c>
      <c r="R3754" t="s">
        <v>8359</v>
      </c>
      <c r="S3754" s="11">
        <f t="shared" si="234"/>
        <v>42619.552488425921</v>
      </c>
      <c r="T3754" s="11">
        <f t="shared" si="235"/>
        <v>42659.625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8311</v>
      </c>
      <c r="R3755" t="s">
        <v>8359</v>
      </c>
      <c r="S3755" s="11">
        <f t="shared" si="234"/>
        <v>42128.574074074073</v>
      </c>
      <c r="T3755" s="11">
        <f t="shared" si="235"/>
        <v>42157.75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8311</v>
      </c>
      <c r="R3756" t="s">
        <v>8359</v>
      </c>
      <c r="S3756" s="11">
        <f t="shared" si="234"/>
        <v>41808.631215277775</v>
      </c>
      <c r="T3756" s="11">
        <f t="shared" si="235"/>
        <v>41845.957638888889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8311</v>
      </c>
      <c r="R3757" t="s">
        <v>8359</v>
      </c>
      <c r="S3757" s="11">
        <f t="shared" si="234"/>
        <v>42445.616979166662</v>
      </c>
      <c r="T3757" s="11">
        <f t="shared" si="235"/>
        <v>42475.616979166662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8311</v>
      </c>
      <c r="R3758" t="s">
        <v>8359</v>
      </c>
      <c r="S3758" s="11">
        <f t="shared" si="234"/>
        <v>41771.564791666664</v>
      </c>
      <c r="T3758" s="11">
        <f t="shared" si="235"/>
        <v>41801.564791666664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8311</v>
      </c>
      <c r="R3759" t="s">
        <v>8359</v>
      </c>
      <c r="S3759" s="11">
        <f t="shared" si="234"/>
        <v>41954.600868055553</v>
      </c>
      <c r="T3759" s="11">
        <f t="shared" si="235"/>
        <v>41974.600868055553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8311</v>
      </c>
      <c r="R3760" t="s">
        <v>8359</v>
      </c>
      <c r="S3760" s="11">
        <f t="shared" si="234"/>
        <v>41747.221504629626</v>
      </c>
      <c r="T3760" s="11">
        <f t="shared" si="235"/>
        <v>41777.958333333336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8311</v>
      </c>
      <c r="R3761" t="s">
        <v>8359</v>
      </c>
      <c r="S3761" s="11">
        <f t="shared" si="234"/>
        <v>42181.858252314814</v>
      </c>
      <c r="T3761" s="11">
        <f t="shared" si="235"/>
        <v>42241.858252314814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8311</v>
      </c>
      <c r="R3762" t="s">
        <v>8359</v>
      </c>
      <c r="S3762" s="11">
        <f t="shared" si="234"/>
        <v>41739.275300925925</v>
      </c>
      <c r="T3762" s="11">
        <f t="shared" si="235"/>
        <v>41764.275300925925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8311</v>
      </c>
      <c r="R3763" t="s">
        <v>8359</v>
      </c>
      <c r="S3763" s="11">
        <f t="shared" si="234"/>
        <v>42173.216863425929</v>
      </c>
      <c r="T3763" s="11">
        <f t="shared" si="235"/>
        <v>42226.708333333328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8311</v>
      </c>
      <c r="R3764" t="s">
        <v>8359</v>
      </c>
      <c r="S3764" s="11">
        <f t="shared" si="234"/>
        <v>42193.563530092593</v>
      </c>
      <c r="T3764" s="11">
        <f t="shared" si="235"/>
        <v>42218.563530092593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8311</v>
      </c>
      <c r="R3765" t="s">
        <v>8359</v>
      </c>
      <c r="S3765" s="11">
        <f t="shared" si="234"/>
        <v>42065.500300925924</v>
      </c>
      <c r="T3765" s="11">
        <f t="shared" si="235"/>
        <v>42095.458634259259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8311</v>
      </c>
      <c r="R3766" t="s">
        <v>8359</v>
      </c>
      <c r="S3766" s="11">
        <f t="shared" si="234"/>
        <v>42499.592962962968</v>
      </c>
      <c r="T3766" s="11">
        <f t="shared" si="235"/>
        <v>42518.774999999994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8311</v>
      </c>
      <c r="R3767" t="s">
        <v>8359</v>
      </c>
      <c r="S3767" s="11">
        <f t="shared" si="234"/>
        <v>41820.526412037041</v>
      </c>
      <c r="T3767" s="11">
        <f t="shared" si="235"/>
        <v>41850.526412037041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8311</v>
      </c>
      <c r="R3768" t="s">
        <v>8359</v>
      </c>
      <c r="S3768" s="11">
        <f t="shared" si="234"/>
        <v>41787.917187500003</v>
      </c>
      <c r="T3768" s="11">
        <f t="shared" si="235"/>
        <v>41822.917187500003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8311</v>
      </c>
      <c r="R3769" t="s">
        <v>8359</v>
      </c>
      <c r="S3769" s="11">
        <f t="shared" si="234"/>
        <v>42049.769641203704</v>
      </c>
      <c r="T3769" s="11">
        <f t="shared" si="235"/>
        <v>42063.957638888889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8311</v>
      </c>
      <c r="R3770" t="s">
        <v>8359</v>
      </c>
      <c r="S3770" s="11">
        <f t="shared" si="234"/>
        <v>41772.477893518517</v>
      </c>
      <c r="T3770" s="11">
        <f t="shared" si="235"/>
        <v>41802.477893518517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8311</v>
      </c>
      <c r="R3771" t="s">
        <v>8359</v>
      </c>
      <c r="S3771" s="11">
        <f t="shared" si="234"/>
        <v>42445.348136574074</v>
      </c>
      <c r="T3771" s="11">
        <f t="shared" si="235"/>
        <v>42475.348136574074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8311</v>
      </c>
      <c r="R3772" t="s">
        <v>8359</v>
      </c>
      <c r="S3772" s="11">
        <f t="shared" si="234"/>
        <v>42138.680671296301</v>
      </c>
      <c r="T3772" s="11">
        <f t="shared" si="235"/>
        <v>42168.680671296301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8311</v>
      </c>
      <c r="R3773" t="s">
        <v>8359</v>
      </c>
      <c r="S3773" s="11">
        <f t="shared" si="234"/>
        <v>42493.607083333336</v>
      </c>
      <c r="T3773" s="11">
        <f t="shared" si="235"/>
        <v>42507.75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8311</v>
      </c>
      <c r="R3774" t="s">
        <v>8359</v>
      </c>
      <c r="S3774" s="11">
        <f t="shared" si="234"/>
        <v>42682.366967592592</v>
      </c>
      <c r="T3774" s="11">
        <f t="shared" si="235"/>
        <v>42703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8311</v>
      </c>
      <c r="R3775" t="s">
        <v>8359</v>
      </c>
      <c r="S3775" s="11">
        <f t="shared" si="234"/>
        <v>42655.755173611105</v>
      </c>
      <c r="T3775" s="11">
        <f t="shared" si="235"/>
        <v>42688.838888888888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8311</v>
      </c>
      <c r="R3776" t="s">
        <v>8359</v>
      </c>
      <c r="S3776" s="11">
        <f t="shared" si="234"/>
        <v>42087.542303240742</v>
      </c>
      <c r="T3776" s="11">
        <f t="shared" si="235"/>
        <v>42103.542303240742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8311</v>
      </c>
      <c r="R3777" t="s">
        <v>8359</v>
      </c>
      <c r="S3777" s="11">
        <f t="shared" si="234"/>
        <v>42075.692627314813</v>
      </c>
      <c r="T3777" s="11">
        <f t="shared" si="235"/>
        <v>42102.916666666672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ref="P3778:P3841" si="237">E3778/L3778</f>
        <v>90.819148936170208</v>
      </c>
      <c r="Q3778" t="s">
        <v>8311</v>
      </c>
      <c r="R3778" t="s">
        <v>8359</v>
      </c>
      <c r="S3778" s="11">
        <f t="shared" ref="S3778:S3841" si="238">(((J3778/60)/60)/24)+DATE(1970,1,1)+(-6/24)</f>
        <v>41814.117800925924</v>
      </c>
      <c r="T3778" s="11">
        <f t="shared" ref="T3778:T3841" si="239">(((I3778/60)/60)/24)+DATE(1970,1,1)+(-6/24)</f>
        <v>41851.791666666664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si="237"/>
        <v>48.542372881355931</v>
      </c>
      <c r="Q3779" t="s">
        <v>8311</v>
      </c>
      <c r="R3779" t="s">
        <v>8359</v>
      </c>
      <c r="S3779" s="11">
        <f t="shared" si="238"/>
        <v>41886.861354166671</v>
      </c>
      <c r="T3779" s="11">
        <f t="shared" si="239"/>
        <v>41908.916666666664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8311</v>
      </c>
      <c r="R3780" t="s">
        <v>8359</v>
      </c>
      <c r="S3780" s="11">
        <f t="shared" si="238"/>
        <v>41989.569212962961</v>
      </c>
      <c r="T3780" s="11">
        <f t="shared" si="239"/>
        <v>42049.569212962961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8311</v>
      </c>
      <c r="R3781" t="s">
        <v>8359</v>
      </c>
      <c r="S3781" s="11">
        <f t="shared" si="238"/>
        <v>42425.485416666663</v>
      </c>
      <c r="T3781" s="11">
        <f t="shared" si="239"/>
        <v>42455.443750000006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8311</v>
      </c>
      <c r="R3782" t="s">
        <v>8359</v>
      </c>
      <c r="S3782" s="11">
        <f t="shared" si="238"/>
        <v>42165.969733796301</v>
      </c>
      <c r="T3782" s="11">
        <f t="shared" si="239"/>
        <v>42198.587499999994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8311</v>
      </c>
      <c r="R3783" t="s">
        <v>8359</v>
      </c>
      <c r="S3783" s="11">
        <f t="shared" si="238"/>
        <v>41865.632928240739</v>
      </c>
      <c r="T3783" s="11">
        <f t="shared" si="239"/>
        <v>41890.632928240739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8311</v>
      </c>
      <c r="R3784" t="s">
        <v>8359</v>
      </c>
      <c r="S3784" s="11">
        <f t="shared" si="238"/>
        <v>42546.612233796302</v>
      </c>
      <c r="T3784" s="11">
        <f t="shared" si="239"/>
        <v>42575.708333333328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8311</v>
      </c>
      <c r="R3785" t="s">
        <v>8359</v>
      </c>
      <c r="S3785" s="11">
        <f t="shared" si="238"/>
        <v>42419.890277777777</v>
      </c>
      <c r="T3785" s="11">
        <f t="shared" si="239"/>
        <v>42444.416666666672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8311</v>
      </c>
      <c r="R3786" t="s">
        <v>8359</v>
      </c>
      <c r="S3786" s="11">
        <f t="shared" si="238"/>
        <v>42531.730694444443</v>
      </c>
      <c r="T3786" s="11">
        <f t="shared" si="239"/>
        <v>42561.730694444443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8311</v>
      </c>
      <c r="R3787" t="s">
        <v>8359</v>
      </c>
      <c r="S3787" s="11">
        <f t="shared" si="238"/>
        <v>42548.38853009259</v>
      </c>
      <c r="T3787" s="11">
        <f t="shared" si="239"/>
        <v>42584.168749999997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8311</v>
      </c>
      <c r="R3788" t="s">
        <v>8359</v>
      </c>
      <c r="S3788" s="11">
        <f t="shared" si="238"/>
        <v>42486.787905092591</v>
      </c>
      <c r="T3788" s="11">
        <f t="shared" si="239"/>
        <v>42516.787905092591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8311</v>
      </c>
      <c r="R3789" t="s">
        <v>8359</v>
      </c>
      <c r="S3789" s="11">
        <f t="shared" si="238"/>
        <v>42167.284791666665</v>
      </c>
      <c r="T3789" s="11">
        <f t="shared" si="239"/>
        <v>42195.915972222225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8311</v>
      </c>
      <c r="R3790" t="s">
        <v>8359</v>
      </c>
      <c r="S3790" s="11">
        <f t="shared" si="238"/>
        <v>42333.445821759262</v>
      </c>
      <c r="T3790" s="11">
        <f t="shared" si="239"/>
        <v>42361.429166666669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8311</v>
      </c>
      <c r="R3791" t="s">
        <v>8359</v>
      </c>
      <c r="S3791" s="11">
        <f t="shared" si="238"/>
        <v>42138.548819444448</v>
      </c>
      <c r="T3791" s="11">
        <f t="shared" si="239"/>
        <v>42170.548819444448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8311</v>
      </c>
      <c r="R3792" t="s">
        <v>8359</v>
      </c>
      <c r="S3792" s="11">
        <f t="shared" si="238"/>
        <v>42666.416932870372</v>
      </c>
      <c r="T3792" s="11">
        <f t="shared" si="239"/>
        <v>42696.458599537036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8311</v>
      </c>
      <c r="R3793" t="s">
        <v>8359</v>
      </c>
      <c r="S3793" s="11">
        <f t="shared" si="238"/>
        <v>41766.442037037035</v>
      </c>
      <c r="T3793" s="11">
        <f t="shared" si="239"/>
        <v>41826.442037037035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8311</v>
      </c>
      <c r="R3794" t="s">
        <v>8359</v>
      </c>
      <c r="S3794" s="11">
        <f t="shared" si="238"/>
        <v>42170.197013888886</v>
      </c>
      <c r="T3794" s="11">
        <f t="shared" si="239"/>
        <v>42200.197013888886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8311</v>
      </c>
      <c r="R3795" t="s">
        <v>8359</v>
      </c>
      <c r="S3795" s="11">
        <f t="shared" si="238"/>
        <v>41968.688993055555</v>
      </c>
      <c r="T3795" s="11">
        <f t="shared" si="239"/>
        <v>41989.688993055555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8311</v>
      </c>
      <c r="R3796" t="s">
        <v>8359</v>
      </c>
      <c r="S3796" s="11">
        <f t="shared" si="238"/>
        <v>42132.33048611111</v>
      </c>
      <c r="T3796" s="11">
        <f t="shared" si="239"/>
        <v>42162.33048611111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8311</v>
      </c>
      <c r="R3797" t="s">
        <v>8359</v>
      </c>
      <c r="S3797" s="11">
        <f t="shared" si="238"/>
        <v>42201.186226851853</v>
      </c>
      <c r="T3797" s="11">
        <f t="shared" si="239"/>
        <v>42244.6875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8311</v>
      </c>
      <c r="R3798" t="s">
        <v>8359</v>
      </c>
      <c r="S3798" s="11">
        <f t="shared" si="238"/>
        <v>42688.779583333337</v>
      </c>
      <c r="T3798" s="11">
        <f t="shared" si="239"/>
        <v>42748.779583333337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8311</v>
      </c>
      <c r="R3799" t="s">
        <v>8359</v>
      </c>
      <c r="S3799" s="11">
        <f t="shared" si="238"/>
        <v>42084.631539351853</v>
      </c>
      <c r="T3799" s="11">
        <f t="shared" si="239"/>
        <v>42114.631539351853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8311</v>
      </c>
      <c r="R3800" t="s">
        <v>8359</v>
      </c>
      <c r="S3800" s="11">
        <f t="shared" si="238"/>
        <v>41831.472777777781</v>
      </c>
      <c r="T3800" s="11">
        <f t="shared" si="239"/>
        <v>41861.472777777781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8311</v>
      </c>
      <c r="R3801" t="s">
        <v>8359</v>
      </c>
      <c r="S3801" s="11">
        <f t="shared" si="238"/>
        <v>42410.68105324074</v>
      </c>
      <c r="T3801" s="11">
        <f t="shared" si="239"/>
        <v>42440.68105324074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8311</v>
      </c>
      <c r="R3802" t="s">
        <v>8359</v>
      </c>
      <c r="S3802" s="11">
        <f t="shared" si="238"/>
        <v>41982.487071759257</v>
      </c>
      <c r="T3802" s="11">
        <f t="shared" si="239"/>
        <v>42014.957638888889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8311</v>
      </c>
      <c r="R3803" t="s">
        <v>8359</v>
      </c>
      <c r="S3803" s="11">
        <f t="shared" si="238"/>
        <v>41975.426111111112</v>
      </c>
      <c r="T3803" s="11">
        <f t="shared" si="239"/>
        <v>42006.426111111112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8311</v>
      </c>
      <c r="R3804" t="s">
        <v>8359</v>
      </c>
      <c r="S3804" s="11">
        <f t="shared" si="238"/>
        <v>42268.876226851848</v>
      </c>
      <c r="T3804" s="11">
        <f t="shared" si="239"/>
        <v>42298.876226851848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8311</v>
      </c>
      <c r="R3805" t="s">
        <v>8359</v>
      </c>
      <c r="S3805" s="11">
        <f t="shared" si="238"/>
        <v>42403.721851851849</v>
      </c>
      <c r="T3805" s="11">
        <f t="shared" si="239"/>
        <v>42433.721851851849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8311</v>
      </c>
      <c r="R3806" t="s">
        <v>8359</v>
      </c>
      <c r="S3806" s="11">
        <f t="shared" si="238"/>
        <v>42526.75953703704</v>
      </c>
      <c r="T3806" s="11">
        <f t="shared" si="239"/>
        <v>42582.041666666672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8311</v>
      </c>
      <c r="R3807" t="s">
        <v>8359</v>
      </c>
      <c r="S3807" s="11">
        <f t="shared" si="238"/>
        <v>41849.637037037035</v>
      </c>
      <c r="T3807" s="11">
        <f t="shared" si="239"/>
        <v>41909.637037037035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8311</v>
      </c>
      <c r="R3808" t="s">
        <v>8359</v>
      </c>
      <c r="S3808" s="11">
        <f t="shared" si="238"/>
        <v>41799.009039351848</v>
      </c>
      <c r="T3808" s="11">
        <f t="shared" si="239"/>
        <v>41819.009039351848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8311</v>
      </c>
      <c r="R3809" t="s">
        <v>8359</v>
      </c>
      <c r="S3809" s="11">
        <f t="shared" si="238"/>
        <v>42090.659016203703</v>
      </c>
      <c r="T3809" s="11">
        <f t="shared" si="239"/>
        <v>42097.659016203703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8311</v>
      </c>
      <c r="R3810" t="s">
        <v>8325</v>
      </c>
      <c r="S3810" s="11">
        <f t="shared" si="238"/>
        <v>42059.203923611116</v>
      </c>
      <c r="T3810" s="11">
        <f t="shared" si="239"/>
        <v>42119.162256944444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8311</v>
      </c>
      <c r="R3811" t="s">
        <v>8325</v>
      </c>
      <c r="S3811" s="11">
        <f t="shared" si="238"/>
        <v>41800.276701388888</v>
      </c>
      <c r="T3811" s="11">
        <f t="shared" si="239"/>
        <v>41850.708333333336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8311</v>
      </c>
      <c r="R3812" t="s">
        <v>8325</v>
      </c>
      <c r="S3812" s="11">
        <f t="shared" si="238"/>
        <v>42054.599050925928</v>
      </c>
      <c r="T3812" s="11">
        <f t="shared" si="239"/>
        <v>42084.557384259257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8311</v>
      </c>
      <c r="R3813" t="s">
        <v>8325</v>
      </c>
      <c r="S3813" s="11">
        <f t="shared" si="238"/>
        <v>42487.37700231481</v>
      </c>
      <c r="T3813" s="11">
        <f t="shared" si="239"/>
        <v>42521.208333333328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8311</v>
      </c>
      <c r="R3814" t="s">
        <v>8325</v>
      </c>
      <c r="S3814" s="11">
        <f t="shared" si="238"/>
        <v>42109.501250000001</v>
      </c>
      <c r="T3814" s="11">
        <f t="shared" si="239"/>
        <v>42155.915972222225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8311</v>
      </c>
      <c r="R3815" t="s">
        <v>8325</v>
      </c>
      <c r="S3815" s="11">
        <f t="shared" si="238"/>
        <v>42497.025706018518</v>
      </c>
      <c r="T3815" s="11">
        <f t="shared" si="239"/>
        <v>42535.654861111107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8311</v>
      </c>
      <c r="R3816" t="s">
        <v>8325</v>
      </c>
      <c r="S3816" s="11">
        <f t="shared" si="238"/>
        <v>42058.654074074075</v>
      </c>
      <c r="T3816" s="11">
        <f t="shared" si="239"/>
        <v>42094.915972222225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8311</v>
      </c>
      <c r="R3817" t="s">
        <v>8325</v>
      </c>
      <c r="S3817" s="11">
        <f t="shared" si="238"/>
        <v>42207.009918981479</v>
      </c>
      <c r="T3817" s="11">
        <f t="shared" si="239"/>
        <v>42236.708333333328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8311</v>
      </c>
      <c r="R3818" t="s">
        <v>8325</v>
      </c>
      <c r="S3818" s="11">
        <f t="shared" si="238"/>
        <v>41807.440081018518</v>
      </c>
      <c r="T3818" s="11">
        <f t="shared" si="239"/>
        <v>41837.440081018518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8311</v>
      </c>
      <c r="R3819" t="s">
        <v>8325</v>
      </c>
      <c r="S3819" s="11">
        <f t="shared" si="238"/>
        <v>42284.44694444444</v>
      </c>
      <c r="T3819" s="11">
        <f t="shared" si="239"/>
        <v>42300.915972222225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8311</v>
      </c>
      <c r="R3820" t="s">
        <v>8325</v>
      </c>
      <c r="S3820" s="11">
        <f t="shared" si="238"/>
        <v>42045.59238425926</v>
      </c>
      <c r="T3820" s="11">
        <f t="shared" si="239"/>
        <v>42075.550717592589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8311</v>
      </c>
      <c r="R3821" t="s">
        <v>8325</v>
      </c>
      <c r="S3821" s="11">
        <f t="shared" si="238"/>
        <v>42183.959537037037</v>
      </c>
      <c r="T3821" s="11">
        <f t="shared" si="239"/>
        <v>42202.626388888893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8311</v>
      </c>
      <c r="R3822" t="s">
        <v>8325</v>
      </c>
      <c r="S3822" s="11">
        <f t="shared" si="238"/>
        <v>42160.401817129634</v>
      </c>
      <c r="T3822" s="11">
        <f t="shared" si="239"/>
        <v>42190.401817129634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8311</v>
      </c>
      <c r="R3823" t="s">
        <v>8325</v>
      </c>
      <c r="S3823" s="11">
        <f t="shared" si="238"/>
        <v>42340.930636574078</v>
      </c>
      <c r="T3823" s="11">
        <f t="shared" si="239"/>
        <v>42372.930636574078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8311</v>
      </c>
      <c r="R3824" t="s">
        <v>8325</v>
      </c>
      <c r="S3824" s="11">
        <f t="shared" si="238"/>
        <v>42329.588159722218</v>
      </c>
      <c r="T3824" s="11">
        <f t="shared" si="239"/>
        <v>42388.707638888889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8311</v>
      </c>
      <c r="R3825" t="s">
        <v>8325</v>
      </c>
      <c r="S3825" s="11">
        <f t="shared" si="238"/>
        <v>42170.660231481481</v>
      </c>
      <c r="T3825" s="11">
        <f t="shared" si="239"/>
        <v>42204.915972222225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8311</v>
      </c>
      <c r="R3826" t="s">
        <v>8325</v>
      </c>
      <c r="S3826" s="11">
        <f t="shared" si="238"/>
        <v>42571.376192129625</v>
      </c>
      <c r="T3826" s="11">
        <f t="shared" si="239"/>
        <v>42583.320138888885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8311</v>
      </c>
      <c r="R3827" t="s">
        <v>8325</v>
      </c>
      <c r="S3827" s="11">
        <f t="shared" si="238"/>
        <v>42150.819606481484</v>
      </c>
      <c r="T3827" s="11">
        <f t="shared" si="239"/>
        <v>42171.819606481484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8311</v>
      </c>
      <c r="R3828" t="s">
        <v>8325</v>
      </c>
      <c r="S3828" s="11">
        <f t="shared" si="238"/>
        <v>42101.173541666663</v>
      </c>
      <c r="T3828" s="11">
        <f t="shared" si="239"/>
        <v>42131.173541666663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8311</v>
      </c>
      <c r="R3829" t="s">
        <v>8325</v>
      </c>
      <c r="S3829" s="11">
        <f t="shared" si="238"/>
        <v>42034.678252314814</v>
      </c>
      <c r="T3829" s="11">
        <f t="shared" si="239"/>
        <v>42089.75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8311</v>
      </c>
      <c r="R3830" t="s">
        <v>8325</v>
      </c>
      <c r="S3830" s="11">
        <f t="shared" si="238"/>
        <v>41944.277627314819</v>
      </c>
      <c r="T3830" s="11">
        <f t="shared" si="239"/>
        <v>42004.319293981483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8311</v>
      </c>
      <c r="R3831" t="s">
        <v>8325</v>
      </c>
      <c r="S3831" s="11">
        <f t="shared" si="238"/>
        <v>42593.615405092598</v>
      </c>
      <c r="T3831" s="11">
        <f t="shared" si="239"/>
        <v>42613.615405092598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8311</v>
      </c>
      <c r="R3832" t="s">
        <v>8325</v>
      </c>
      <c r="S3832" s="11">
        <f t="shared" si="238"/>
        <v>42503.490868055553</v>
      </c>
      <c r="T3832" s="11">
        <f t="shared" si="239"/>
        <v>42517.490868055553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8311</v>
      </c>
      <c r="R3833" t="s">
        <v>8325</v>
      </c>
      <c r="S3833" s="11">
        <f t="shared" si="238"/>
        <v>41927.598900462966</v>
      </c>
      <c r="T3833" s="11">
        <f t="shared" si="239"/>
        <v>41948.640567129631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8311</v>
      </c>
      <c r="R3834" t="s">
        <v>8325</v>
      </c>
      <c r="S3834" s="11">
        <f t="shared" si="238"/>
        <v>42374.864988425921</v>
      </c>
      <c r="T3834" s="11">
        <f t="shared" si="239"/>
        <v>42419.864988425921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8311</v>
      </c>
      <c r="R3835" t="s">
        <v>8325</v>
      </c>
      <c r="S3835" s="11">
        <f t="shared" si="238"/>
        <v>41963.622361111105</v>
      </c>
      <c r="T3835" s="11">
        <f t="shared" si="239"/>
        <v>41974.547916666663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8311</v>
      </c>
      <c r="R3836" t="s">
        <v>8325</v>
      </c>
      <c r="S3836" s="11">
        <f t="shared" si="238"/>
        <v>42143.195219907408</v>
      </c>
      <c r="T3836" s="11">
        <f t="shared" si="239"/>
        <v>42173.195219907408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8311</v>
      </c>
      <c r="R3837" t="s">
        <v>8325</v>
      </c>
      <c r="S3837" s="11">
        <f t="shared" si="238"/>
        <v>42460.69222222222</v>
      </c>
      <c r="T3837" s="11">
        <f t="shared" si="239"/>
        <v>42481.69222222222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8311</v>
      </c>
      <c r="R3838" t="s">
        <v>8325</v>
      </c>
      <c r="S3838" s="11">
        <f t="shared" si="238"/>
        <v>42553.676527777774</v>
      </c>
      <c r="T3838" s="11">
        <f t="shared" si="239"/>
        <v>42584.922916666663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8311</v>
      </c>
      <c r="R3839" t="s">
        <v>8325</v>
      </c>
      <c r="S3839" s="11">
        <f t="shared" si="238"/>
        <v>42152.515717592592</v>
      </c>
      <c r="T3839" s="11">
        <f t="shared" si="239"/>
        <v>42188.515717592592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8311</v>
      </c>
      <c r="R3840" t="s">
        <v>8325</v>
      </c>
      <c r="S3840" s="11">
        <f t="shared" si="238"/>
        <v>42116.460752314815</v>
      </c>
      <c r="T3840" s="11">
        <f t="shared" si="239"/>
        <v>42146.460752314815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8311</v>
      </c>
      <c r="R3841" t="s">
        <v>8325</v>
      </c>
      <c r="S3841" s="11">
        <f t="shared" si="238"/>
        <v>42154.892638888887</v>
      </c>
      <c r="T3841" s="11">
        <f t="shared" si="239"/>
        <v>42214.892638888887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ref="P3842:P3905" si="241">E3842/L3842</f>
        <v>21.666666666666668</v>
      </c>
      <c r="Q3842" t="s">
        <v>8311</v>
      </c>
      <c r="R3842" t="s">
        <v>8325</v>
      </c>
      <c r="S3842" s="11">
        <f t="shared" ref="S3842:S3905" si="242">(((J3842/60)/60)/24)+DATE(1970,1,1)+(-6/24)</f>
        <v>42432.451724537037</v>
      </c>
      <c r="T3842" s="11">
        <f t="shared" ref="T3842:T3905" si="243">(((I3842/60)/60)/24)+DATE(1970,1,1)+(-6/24)</f>
        <v>42457.410057870366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si="241"/>
        <v>25.647058823529413</v>
      </c>
      <c r="Q3843" t="s">
        <v>8311</v>
      </c>
      <c r="R3843" t="s">
        <v>8325</v>
      </c>
      <c r="S3843" s="11">
        <f t="shared" si="242"/>
        <v>41780.535729166666</v>
      </c>
      <c r="T3843" s="11">
        <f t="shared" si="243"/>
        <v>41840.535729166666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8311</v>
      </c>
      <c r="R3844" t="s">
        <v>8325</v>
      </c>
      <c r="S3844" s="11">
        <f t="shared" si="242"/>
        <v>41740.243657407409</v>
      </c>
      <c r="T3844" s="11">
        <f t="shared" si="243"/>
        <v>41770.243657407409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8311</v>
      </c>
      <c r="R3845" t="s">
        <v>8325</v>
      </c>
      <c r="S3845" s="11">
        <f t="shared" si="242"/>
        <v>41765.822500000002</v>
      </c>
      <c r="T3845" s="11">
        <f t="shared" si="243"/>
        <v>41790.822500000002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8311</v>
      </c>
      <c r="R3846" t="s">
        <v>8325</v>
      </c>
      <c r="S3846" s="11">
        <f t="shared" si="242"/>
        <v>41766.367291666669</v>
      </c>
      <c r="T3846" s="11">
        <f t="shared" si="243"/>
        <v>41793.040972222225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8311</v>
      </c>
      <c r="R3847" t="s">
        <v>8325</v>
      </c>
      <c r="S3847" s="11">
        <f t="shared" si="242"/>
        <v>42248.377013888887</v>
      </c>
      <c r="T3847" s="11">
        <f t="shared" si="243"/>
        <v>42278.377013888887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8311</v>
      </c>
      <c r="R3848" t="s">
        <v>8325</v>
      </c>
      <c r="S3848" s="11">
        <f t="shared" si="242"/>
        <v>41884.971550925926</v>
      </c>
      <c r="T3848" s="11">
        <f t="shared" si="243"/>
        <v>41916.040972222225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8311</v>
      </c>
      <c r="R3849" t="s">
        <v>8325</v>
      </c>
      <c r="S3849" s="11">
        <f t="shared" si="242"/>
        <v>42158.974432870367</v>
      </c>
      <c r="T3849" s="11">
        <f t="shared" si="243"/>
        <v>42203.974432870367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8311</v>
      </c>
      <c r="R3850" t="s">
        <v>8325</v>
      </c>
      <c r="S3850" s="11">
        <f t="shared" si="242"/>
        <v>42265.567002314812</v>
      </c>
      <c r="T3850" s="11">
        <f t="shared" si="243"/>
        <v>42295.567002314812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8311</v>
      </c>
      <c r="R3851" t="s">
        <v>8325</v>
      </c>
      <c r="S3851" s="11">
        <f t="shared" si="242"/>
        <v>42136.517175925925</v>
      </c>
      <c r="T3851" s="11">
        <f t="shared" si="243"/>
        <v>42166.517175925925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8311</v>
      </c>
      <c r="R3852" t="s">
        <v>8325</v>
      </c>
      <c r="S3852" s="11">
        <f t="shared" si="242"/>
        <v>41974.874340277776</v>
      </c>
      <c r="T3852" s="11">
        <f t="shared" si="243"/>
        <v>42004.874340277776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8311</v>
      </c>
      <c r="R3853" t="s">
        <v>8325</v>
      </c>
      <c r="S3853" s="11">
        <f t="shared" si="242"/>
        <v>42172.189571759256</v>
      </c>
      <c r="T3853" s="11">
        <f t="shared" si="243"/>
        <v>42202.189571759256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8311</v>
      </c>
      <c r="R3854" t="s">
        <v>8325</v>
      </c>
      <c r="S3854" s="11">
        <f t="shared" si="242"/>
        <v>42064.940694444449</v>
      </c>
      <c r="T3854" s="11">
        <f t="shared" si="243"/>
        <v>42089.899027777778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8311</v>
      </c>
      <c r="R3855" t="s">
        <v>8325</v>
      </c>
      <c r="S3855" s="11">
        <f t="shared" si="242"/>
        <v>41848.59002314815</v>
      </c>
      <c r="T3855" s="11">
        <f t="shared" si="243"/>
        <v>41883.59002314815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8311</v>
      </c>
      <c r="R3856" t="s">
        <v>8325</v>
      </c>
      <c r="S3856" s="11">
        <f t="shared" si="242"/>
        <v>42103.634930555556</v>
      </c>
      <c r="T3856" s="11">
        <f t="shared" si="243"/>
        <v>42133.634930555556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8311</v>
      </c>
      <c r="R3857" t="s">
        <v>8325</v>
      </c>
      <c r="S3857" s="11">
        <f t="shared" si="242"/>
        <v>42059.720729166671</v>
      </c>
      <c r="T3857" s="11">
        <f t="shared" si="243"/>
        <v>42089.679062499999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8311</v>
      </c>
      <c r="R3858" t="s">
        <v>8325</v>
      </c>
      <c r="S3858" s="11">
        <f t="shared" si="242"/>
        <v>42041.493090277778</v>
      </c>
      <c r="T3858" s="11">
        <f t="shared" si="243"/>
        <v>42071.451423611114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8311</v>
      </c>
      <c r="R3859" t="s">
        <v>8325</v>
      </c>
      <c r="S3859" s="11">
        <f t="shared" si="242"/>
        <v>41829.48715277778</v>
      </c>
      <c r="T3859" s="11">
        <f t="shared" si="243"/>
        <v>41852.466666666667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8311</v>
      </c>
      <c r="R3860" t="s">
        <v>8325</v>
      </c>
      <c r="S3860" s="11">
        <f t="shared" si="242"/>
        <v>42128.181064814817</v>
      </c>
      <c r="T3860" s="11">
        <f t="shared" si="243"/>
        <v>42146.625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8311</v>
      </c>
      <c r="R3861" t="s">
        <v>8325</v>
      </c>
      <c r="S3861" s="11">
        <f t="shared" si="242"/>
        <v>41789.643599537041</v>
      </c>
      <c r="T3861" s="11">
        <f t="shared" si="243"/>
        <v>41815.625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8311</v>
      </c>
      <c r="R3862" t="s">
        <v>8325</v>
      </c>
      <c r="S3862" s="11">
        <f t="shared" si="242"/>
        <v>41833.410995370366</v>
      </c>
      <c r="T3862" s="11">
        <f t="shared" si="243"/>
        <v>41863.410995370366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8311</v>
      </c>
      <c r="R3863" t="s">
        <v>8325</v>
      </c>
      <c r="S3863" s="11">
        <f t="shared" si="242"/>
        <v>41914.340011574073</v>
      </c>
      <c r="T3863" s="11">
        <f t="shared" si="243"/>
        <v>41955.657638888893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8311</v>
      </c>
      <c r="R3864" t="s">
        <v>8325</v>
      </c>
      <c r="S3864" s="11">
        <f t="shared" si="242"/>
        <v>42611.011064814811</v>
      </c>
      <c r="T3864" s="11">
        <f t="shared" si="243"/>
        <v>42625.457638888889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8311</v>
      </c>
      <c r="R3865" t="s">
        <v>8325</v>
      </c>
      <c r="S3865" s="11">
        <f t="shared" si="242"/>
        <v>42253.383159722223</v>
      </c>
      <c r="T3865" s="11">
        <f t="shared" si="243"/>
        <v>42313.424826388888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8311</v>
      </c>
      <c r="R3866" t="s">
        <v>8325</v>
      </c>
      <c r="S3866" s="11">
        <f t="shared" si="242"/>
        <v>42295.641828703709</v>
      </c>
      <c r="T3866" s="11">
        <f t="shared" si="243"/>
        <v>42325.683495370366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8311</v>
      </c>
      <c r="R3867" t="s">
        <v>8325</v>
      </c>
      <c r="S3867" s="11">
        <f t="shared" si="242"/>
        <v>41841.401597222226</v>
      </c>
      <c r="T3867" s="11">
        <f t="shared" si="243"/>
        <v>41880.979166666664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8311</v>
      </c>
      <c r="R3868" t="s">
        <v>8325</v>
      </c>
      <c r="S3868" s="11">
        <f t="shared" si="242"/>
        <v>42402.697002314817</v>
      </c>
      <c r="T3868" s="11">
        <f t="shared" si="243"/>
        <v>42451.895138888889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8311</v>
      </c>
      <c r="R3869" t="s">
        <v>8325</v>
      </c>
      <c r="S3869" s="11">
        <f t="shared" si="242"/>
        <v>42509.564108796301</v>
      </c>
      <c r="T3869" s="11">
        <f t="shared" si="243"/>
        <v>42539.564108796301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8311</v>
      </c>
      <c r="R3870" t="s">
        <v>8359</v>
      </c>
      <c r="S3870" s="11">
        <f t="shared" si="242"/>
        <v>41865.409780092588</v>
      </c>
      <c r="T3870" s="11">
        <f t="shared" si="243"/>
        <v>41890.409780092588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8311</v>
      </c>
      <c r="R3871" t="s">
        <v>8359</v>
      </c>
      <c r="S3871" s="11">
        <f t="shared" si="242"/>
        <v>42047.474444444444</v>
      </c>
      <c r="T3871" s="11">
        <f t="shared" si="243"/>
        <v>42076.882638888885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8311</v>
      </c>
      <c r="R3872" t="s">
        <v>8359</v>
      </c>
      <c r="S3872" s="11">
        <f t="shared" si="242"/>
        <v>41792.92219907407</v>
      </c>
      <c r="T3872" s="11">
        <f t="shared" si="243"/>
        <v>41822.92219907407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8311</v>
      </c>
      <c r="R3873" t="s">
        <v>8359</v>
      </c>
      <c r="S3873" s="11">
        <f t="shared" si="242"/>
        <v>42763.530671296292</v>
      </c>
      <c r="T3873" s="11">
        <f t="shared" si="243"/>
        <v>42823.489004629635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8311</v>
      </c>
      <c r="R3874" t="s">
        <v>8359</v>
      </c>
      <c r="S3874" s="11">
        <f t="shared" si="242"/>
        <v>42179.895787037036</v>
      </c>
      <c r="T3874" s="11">
        <f t="shared" si="243"/>
        <v>42229.895787037036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8311</v>
      </c>
      <c r="R3875" t="s">
        <v>8359</v>
      </c>
      <c r="S3875" s="11">
        <f t="shared" si="242"/>
        <v>42255.446006944447</v>
      </c>
      <c r="T3875" s="11">
        <f t="shared" si="243"/>
        <v>42285.446006944447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8311</v>
      </c>
      <c r="R3876" t="s">
        <v>8359</v>
      </c>
      <c r="S3876" s="11">
        <f t="shared" si="242"/>
        <v>42006.766458333332</v>
      </c>
      <c r="T3876" s="11">
        <f t="shared" si="243"/>
        <v>42027.791666666672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8311</v>
      </c>
      <c r="R3877" t="s">
        <v>8359</v>
      </c>
      <c r="S3877" s="11">
        <f t="shared" si="242"/>
        <v>42615.096817129626</v>
      </c>
      <c r="T3877" s="11">
        <f t="shared" si="243"/>
        <v>42616.166666666672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8311</v>
      </c>
      <c r="R3878" t="s">
        <v>8359</v>
      </c>
      <c r="S3878" s="11">
        <f t="shared" si="242"/>
        <v>42372.374166666668</v>
      </c>
      <c r="T3878" s="11">
        <f t="shared" si="243"/>
        <v>42402.374166666668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8311</v>
      </c>
      <c r="R3879" t="s">
        <v>8359</v>
      </c>
      <c r="S3879" s="11">
        <f t="shared" si="242"/>
        <v>42682.42768518519</v>
      </c>
      <c r="T3879" s="11">
        <f t="shared" si="243"/>
        <v>42712.42768518519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8311</v>
      </c>
      <c r="R3880" t="s">
        <v>8359</v>
      </c>
      <c r="S3880" s="11">
        <f t="shared" si="242"/>
        <v>42154.568819444445</v>
      </c>
      <c r="T3880" s="11">
        <f t="shared" si="243"/>
        <v>42184.915972222225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8311</v>
      </c>
      <c r="R3881" t="s">
        <v>8359</v>
      </c>
      <c r="S3881" s="11">
        <f t="shared" si="242"/>
        <v>41999.611064814817</v>
      </c>
      <c r="T3881" s="11">
        <f t="shared" si="243"/>
        <v>42029.611064814817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8311</v>
      </c>
      <c r="R3882" t="s">
        <v>8359</v>
      </c>
      <c r="S3882" s="11">
        <f t="shared" si="242"/>
        <v>41815.565046296295</v>
      </c>
      <c r="T3882" s="11">
        <f t="shared" si="243"/>
        <v>41850.708333333336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8311</v>
      </c>
      <c r="R3883" t="s">
        <v>8359</v>
      </c>
      <c r="S3883" s="11">
        <f t="shared" si="242"/>
        <v>42755.768506944441</v>
      </c>
      <c r="T3883" s="11">
        <f t="shared" si="243"/>
        <v>42785.768506944441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8311</v>
      </c>
      <c r="R3884" t="s">
        <v>8359</v>
      </c>
      <c r="S3884" s="11">
        <f t="shared" si="242"/>
        <v>42373.733449074076</v>
      </c>
      <c r="T3884" s="11">
        <f t="shared" si="243"/>
        <v>42400.710416666669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8311</v>
      </c>
      <c r="R3885" t="s">
        <v>8359</v>
      </c>
      <c r="S3885" s="11">
        <f t="shared" si="242"/>
        <v>41854.352650462963</v>
      </c>
      <c r="T3885" s="11">
        <f t="shared" si="243"/>
        <v>41884.352650462963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8311</v>
      </c>
      <c r="R3886" t="s">
        <v>8359</v>
      </c>
      <c r="S3886" s="11">
        <f t="shared" si="242"/>
        <v>42065.541574074072</v>
      </c>
      <c r="T3886" s="11">
        <f t="shared" si="243"/>
        <v>42090.499907407408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8311</v>
      </c>
      <c r="R3887" t="s">
        <v>8359</v>
      </c>
      <c r="S3887" s="11">
        <f t="shared" si="242"/>
        <v>42469.701284722221</v>
      </c>
      <c r="T3887" s="11">
        <f t="shared" si="243"/>
        <v>42499.701284722221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8311</v>
      </c>
      <c r="R3888" t="s">
        <v>8359</v>
      </c>
      <c r="S3888" s="11">
        <f t="shared" si="242"/>
        <v>41953.978032407409</v>
      </c>
      <c r="T3888" s="11">
        <f t="shared" si="243"/>
        <v>41983.978032407409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8311</v>
      </c>
      <c r="R3889" t="s">
        <v>8359</v>
      </c>
      <c r="S3889" s="11">
        <f t="shared" si="242"/>
        <v>42079.607974537037</v>
      </c>
      <c r="T3889" s="11">
        <f t="shared" si="243"/>
        <v>42125.666666666672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8311</v>
      </c>
      <c r="R3890" t="s">
        <v>8325</v>
      </c>
      <c r="S3890" s="11">
        <f t="shared" si="242"/>
        <v>42762.295810185184</v>
      </c>
      <c r="T3890" s="11">
        <f t="shared" si="243"/>
        <v>42792.295810185184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8311</v>
      </c>
      <c r="R3891" t="s">
        <v>8325</v>
      </c>
      <c r="S3891" s="11">
        <f t="shared" si="242"/>
        <v>41976.754976851851</v>
      </c>
      <c r="T3891" s="11">
        <f t="shared" si="243"/>
        <v>42008.726388888885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8311</v>
      </c>
      <c r="R3892" t="s">
        <v>8325</v>
      </c>
      <c r="S3892" s="11">
        <f t="shared" si="242"/>
        <v>42171.508611111116</v>
      </c>
      <c r="T3892" s="11">
        <f t="shared" si="243"/>
        <v>42231.508611111116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8311</v>
      </c>
      <c r="R3893" t="s">
        <v>8325</v>
      </c>
      <c r="S3893" s="11">
        <f t="shared" si="242"/>
        <v>42055.8824537037</v>
      </c>
      <c r="T3893" s="11">
        <f t="shared" si="243"/>
        <v>42085.957638888889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8311</v>
      </c>
      <c r="R3894" t="s">
        <v>8325</v>
      </c>
      <c r="S3894" s="11">
        <f t="shared" si="242"/>
        <v>41867.402280092596</v>
      </c>
      <c r="T3894" s="11">
        <f t="shared" si="243"/>
        <v>41875.041666666664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8311</v>
      </c>
      <c r="R3895" t="s">
        <v>8325</v>
      </c>
      <c r="S3895" s="11">
        <f t="shared" si="242"/>
        <v>41779.407870370371</v>
      </c>
      <c r="T3895" s="11">
        <f t="shared" si="243"/>
        <v>41821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8311</v>
      </c>
      <c r="R3896" t="s">
        <v>8325</v>
      </c>
      <c r="S3896" s="11">
        <f t="shared" si="242"/>
        <v>42679.708472222221</v>
      </c>
      <c r="T3896" s="11">
        <f t="shared" si="243"/>
        <v>42709.957638888889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8311</v>
      </c>
      <c r="R3897" t="s">
        <v>8325</v>
      </c>
      <c r="S3897" s="11">
        <f t="shared" si="242"/>
        <v>42032.000208333338</v>
      </c>
      <c r="T3897" s="11">
        <f t="shared" si="243"/>
        <v>42063.000208333338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8311</v>
      </c>
      <c r="R3898" t="s">
        <v>8325</v>
      </c>
      <c r="S3898" s="11">
        <f t="shared" si="242"/>
        <v>41792.941875000004</v>
      </c>
      <c r="T3898" s="11">
        <f t="shared" si="243"/>
        <v>41806.941875000004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8311</v>
      </c>
      <c r="R3899" t="s">
        <v>8325</v>
      </c>
      <c r="S3899" s="11">
        <f t="shared" si="242"/>
        <v>41982.62364583333</v>
      </c>
      <c r="T3899" s="11">
        <f t="shared" si="243"/>
        <v>42012.62364583333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8311</v>
      </c>
      <c r="R3900" t="s">
        <v>8325</v>
      </c>
      <c r="S3900" s="11">
        <f t="shared" si="242"/>
        <v>42193.232291666667</v>
      </c>
      <c r="T3900" s="11">
        <f t="shared" si="243"/>
        <v>42233.416666666672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8311</v>
      </c>
      <c r="R3901" t="s">
        <v>8325</v>
      </c>
      <c r="S3901" s="11">
        <f t="shared" si="242"/>
        <v>41843.525011574071</v>
      </c>
      <c r="T3901" s="11">
        <f t="shared" si="243"/>
        <v>41863.525011574071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8311</v>
      </c>
      <c r="R3902" t="s">
        <v>8325</v>
      </c>
      <c r="S3902" s="11">
        <f t="shared" si="242"/>
        <v>42135.842488425929</v>
      </c>
      <c r="T3902" s="11">
        <f t="shared" si="243"/>
        <v>42165.842488425929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8311</v>
      </c>
      <c r="R3903" t="s">
        <v>8325</v>
      </c>
      <c r="S3903" s="11">
        <f t="shared" si="242"/>
        <v>42317.576377314821</v>
      </c>
      <c r="T3903" s="11">
        <f t="shared" si="243"/>
        <v>42357.576377314821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8311</v>
      </c>
      <c r="R3904" t="s">
        <v>8325</v>
      </c>
      <c r="S3904" s="11">
        <f t="shared" si="242"/>
        <v>42663.218078703707</v>
      </c>
      <c r="T3904" s="11">
        <f t="shared" si="243"/>
        <v>42688.259745370371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8311</v>
      </c>
      <c r="R3905" t="s">
        <v>8325</v>
      </c>
      <c r="S3905" s="11">
        <f t="shared" si="242"/>
        <v>42185.76116898148</v>
      </c>
      <c r="T3905" s="11">
        <f t="shared" si="243"/>
        <v>42230.568055555559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ref="P3906:P3969" si="245">E3906/L3906</f>
        <v>1.5</v>
      </c>
      <c r="Q3906" t="s">
        <v>8311</v>
      </c>
      <c r="R3906" t="s">
        <v>8325</v>
      </c>
      <c r="S3906" s="11">
        <f t="shared" ref="S3906:S3969" si="246">(((J3906/60)/60)/24)+DATE(1970,1,1)+(-6/24)</f>
        <v>42094.979166666672</v>
      </c>
      <c r="T3906" s="11">
        <f t="shared" ref="T3906:T3969" si="247">(((I3906/60)/60)/24)+DATE(1970,1,1)+(-6/24)</f>
        <v>42108.961111111115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si="245"/>
        <v>24.714285714285715</v>
      </c>
      <c r="Q3907" t="s">
        <v>8311</v>
      </c>
      <c r="R3907" t="s">
        <v>8325</v>
      </c>
      <c r="S3907" s="11">
        <f t="shared" si="246"/>
        <v>42124.373877314814</v>
      </c>
      <c r="T3907" s="11">
        <f t="shared" si="247"/>
        <v>42166.708333333328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8311</v>
      </c>
      <c r="R3908" t="s">
        <v>8325</v>
      </c>
      <c r="S3908" s="11">
        <f t="shared" si="246"/>
        <v>42143.667743055557</v>
      </c>
      <c r="T3908" s="11">
        <f t="shared" si="247"/>
        <v>42181.309027777781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8311</v>
      </c>
      <c r="R3909" t="s">
        <v>8325</v>
      </c>
      <c r="S3909" s="11">
        <f t="shared" si="246"/>
        <v>41906.569513888891</v>
      </c>
      <c r="T3909" s="11">
        <f t="shared" si="247"/>
        <v>41938.588888888888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8311</v>
      </c>
      <c r="R3910" t="s">
        <v>8325</v>
      </c>
      <c r="S3910" s="11">
        <f t="shared" si="246"/>
        <v>41833.885370370372</v>
      </c>
      <c r="T3910" s="11">
        <f t="shared" si="247"/>
        <v>41848.885370370372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8311</v>
      </c>
      <c r="R3911" t="s">
        <v>8325</v>
      </c>
      <c r="S3911" s="11">
        <f t="shared" si="246"/>
        <v>41863.109282407408</v>
      </c>
      <c r="T3911" s="11">
        <f t="shared" si="247"/>
        <v>41893.109282407408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8311</v>
      </c>
      <c r="R3912" t="s">
        <v>8325</v>
      </c>
      <c r="S3912" s="11">
        <f t="shared" si="246"/>
        <v>42224.506909722222</v>
      </c>
      <c r="T3912" s="11">
        <f t="shared" si="247"/>
        <v>42254.506909722222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8311</v>
      </c>
      <c r="R3913" t="s">
        <v>8325</v>
      </c>
      <c r="S3913" s="11">
        <f t="shared" si="246"/>
        <v>41939.5622337963</v>
      </c>
      <c r="T3913" s="11">
        <f t="shared" si="247"/>
        <v>41969.603900462964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8311</v>
      </c>
      <c r="R3914" t="s">
        <v>8325</v>
      </c>
      <c r="S3914" s="11">
        <f t="shared" si="246"/>
        <v>42059.020023148143</v>
      </c>
      <c r="T3914" s="11">
        <f t="shared" si="247"/>
        <v>42118.940972222219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8311</v>
      </c>
      <c r="R3915" t="s">
        <v>8325</v>
      </c>
      <c r="S3915" s="11">
        <f t="shared" si="246"/>
        <v>42307.961215277777</v>
      </c>
      <c r="T3915" s="11">
        <f t="shared" si="247"/>
        <v>42338.002881944441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8311</v>
      </c>
      <c r="R3916" t="s">
        <v>8325</v>
      </c>
      <c r="S3916" s="11">
        <f t="shared" si="246"/>
        <v>42114.568935185183</v>
      </c>
      <c r="T3916" s="11">
        <f t="shared" si="247"/>
        <v>42134.707638888889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8311</v>
      </c>
      <c r="R3917" t="s">
        <v>8325</v>
      </c>
      <c r="S3917" s="11">
        <f t="shared" si="246"/>
        <v>42492.73505787037</v>
      </c>
      <c r="T3917" s="11">
        <f t="shared" si="247"/>
        <v>42522.73505787037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8311</v>
      </c>
      <c r="R3918" t="s">
        <v>8325</v>
      </c>
      <c r="S3918" s="11">
        <f t="shared" si="246"/>
        <v>42494.221666666665</v>
      </c>
      <c r="T3918" s="11">
        <f t="shared" si="247"/>
        <v>42524.221666666665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8311</v>
      </c>
      <c r="R3919" t="s">
        <v>8325</v>
      </c>
      <c r="S3919" s="11">
        <f t="shared" si="246"/>
        <v>41863.277326388888</v>
      </c>
      <c r="T3919" s="11">
        <f t="shared" si="247"/>
        <v>41893.277326388888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8311</v>
      </c>
      <c r="R3920" t="s">
        <v>8325</v>
      </c>
      <c r="S3920" s="11">
        <f t="shared" si="246"/>
        <v>41843.414618055554</v>
      </c>
      <c r="T3920" s="11">
        <f t="shared" si="247"/>
        <v>41855.416666666664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8311</v>
      </c>
      <c r="R3921" t="s">
        <v>8325</v>
      </c>
      <c r="S3921" s="11">
        <f t="shared" si="246"/>
        <v>42358.434872685189</v>
      </c>
      <c r="T3921" s="11">
        <f t="shared" si="247"/>
        <v>42386.75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8311</v>
      </c>
      <c r="R3922" t="s">
        <v>8325</v>
      </c>
      <c r="S3922" s="11">
        <f t="shared" si="246"/>
        <v>42657.13726851852</v>
      </c>
      <c r="T3922" s="11">
        <f t="shared" si="247"/>
        <v>42687.178935185191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8311</v>
      </c>
      <c r="R3923" t="s">
        <v>8325</v>
      </c>
      <c r="S3923" s="11">
        <f t="shared" si="246"/>
        <v>41926.292303240742</v>
      </c>
      <c r="T3923" s="11">
        <f t="shared" si="247"/>
        <v>41938.5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8311</v>
      </c>
      <c r="R3924" t="s">
        <v>8325</v>
      </c>
      <c r="S3924" s="11">
        <f t="shared" si="246"/>
        <v>42020.518634259264</v>
      </c>
      <c r="T3924" s="11">
        <f t="shared" si="247"/>
        <v>42065.708333333328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8311</v>
      </c>
      <c r="R3925" t="s">
        <v>8325</v>
      </c>
      <c r="S3925" s="11">
        <f t="shared" si="246"/>
        <v>42075.729988425926</v>
      </c>
      <c r="T3925" s="11">
        <f t="shared" si="247"/>
        <v>42103.729988425926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8311</v>
      </c>
      <c r="R3926" t="s">
        <v>8325</v>
      </c>
      <c r="S3926" s="11">
        <f t="shared" si="246"/>
        <v>41786.709745370368</v>
      </c>
      <c r="T3926" s="11">
        <f t="shared" si="247"/>
        <v>41816.709745370368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8311</v>
      </c>
      <c r="R3927" t="s">
        <v>8325</v>
      </c>
      <c r="S3927" s="11">
        <f t="shared" si="246"/>
        <v>41820.620821759258</v>
      </c>
      <c r="T3927" s="11">
        <f t="shared" si="247"/>
        <v>41850.620821759258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8311</v>
      </c>
      <c r="R3928" t="s">
        <v>8325</v>
      </c>
      <c r="S3928" s="11">
        <f t="shared" si="246"/>
        <v>41969.835046296299</v>
      </c>
      <c r="T3928" s="11">
        <f t="shared" si="247"/>
        <v>41999.835046296299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8311</v>
      </c>
      <c r="R3929" t="s">
        <v>8325</v>
      </c>
      <c r="S3929" s="11">
        <f t="shared" si="246"/>
        <v>41830.017407407409</v>
      </c>
      <c r="T3929" s="11">
        <f t="shared" si="247"/>
        <v>41860.017407407409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8311</v>
      </c>
      <c r="R3930" t="s">
        <v>8325</v>
      </c>
      <c r="S3930" s="11">
        <f t="shared" si="246"/>
        <v>42265.433182870373</v>
      </c>
      <c r="T3930" s="11">
        <f t="shared" si="247"/>
        <v>42292.957638888889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8311</v>
      </c>
      <c r="R3931" t="s">
        <v>8325</v>
      </c>
      <c r="S3931" s="11">
        <f t="shared" si="246"/>
        <v>42601.577141203699</v>
      </c>
      <c r="T3931" s="11">
        <f t="shared" si="247"/>
        <v>42631.577141203699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8311</v>
      </c>
      <c r="R3932" t="s">
        <v>8325</v>
      </c>
      <c r="S3932" s="11">
        <f t="shared" si="246"/>
        <v>42433.088749999995</v>
      </c>
      <c r="T3932" s="11">
        <f t="shared" si="247"/>
        <v>42461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8311</v>
      </c>
      <c r="R3933" t="s">
        <v>8325</v>
      </c>
      <c r="S3933" s="11">
        <f t="shared" si="246"/>
        <v>42227.901701388888</v>
      </c>
      <c r="T3933" s="11">
        <f t="shared" si="247"/>
        <v>42252.901701388888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8311</v>
      </c>
      <c r="R3934" t="s">
        <v>8325</v>
      </c>
      <c r="S3934" s="11">
        <f t="shared" si="246"/>
        <v>42414.918564814812</v>
      </c>
      <c r="T3934" s="11">
        <f t="shared" si="247"/>
        <v>42444.876898148148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8311</v>
      </c>
      <c r="R3935" t="s">
        <v>8325</v>
      </c>
      <c r="S3935" s="11">
        <f t="shared" si="246"/>
        <v>42538.718310185184</v>
      </c>
      <c r="T3935" s="11">
        <f t="shared" si="247"/>
        <v>42567.779861111107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8311</v>
      </c>
      <c r="R3936" t="s">
        <v>8325</v>
      </c>
      <c r="S3936" s="11">
        <f t="shared" si="246"/>
        <v>42233.421747685185</v>
      </c>
      <c r="T3936" s="11">
        <f t="shared" si="247"/>
        <v>42278.291666666672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8311</v>
      </c>
      <c r="R3937" t="s">
        <v>8325</v>
      </c>
      <c r="S3937" s="11">
        <f t="shared" si="246"/>
        <v>42221.406782407401</v>
      </c>
      <c r="T3937" s="11">
        <f t="shared" si="247"/>
        <v>42281.406782407401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8311</v>
      </c>
      <c r="R3938" t="s">
        <v>8325</v>
      </c>
      <c r="S3938" s="11">
        <f t="shared" si="246"/>
        <v>42675.012962962966</v>
      </c>
      <c r="T3938" s="11">
        <f t="shared" si="247"/>
        <v>42705.054629629631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8311</v>
      </c>
      <c r="R3939" t="s">
        <v>8325</v>
      </c>
      <c r="S3939" s="11">
        <f t="shared" si="246"/>
        <v>42534.381481481483</v>
      </c>
      <c r="T3939" s="11">
        <f t="shared" si="247"/>
        <v>42562.381481481483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8311</v>
      </c>
      <c r="R3940" t="s">
        <v>8325</v>
      </c>
      <c r="S3940" s="11">
        <f t="shared" si="246"/>
        <v>42151.655717592599</v>
      </c>
      <c r="T3940" s="11">
        <f t="shared" si="247"/>
        <v>42182.655717592599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8311</v>
      </c>
      <c r="R3941" t="s">
        <v>8325</v>
      </c>
      <c r="S3941" s="11">
        <f t="shared" si="246"/>
        <v>41915.150219907409</v>
      </c>
      <c r="T3941" s="11">
        <f t="shared" si="247"/>
        <v>41918.9375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8311</v>
      </c>
      <c r="R3942" t="s">
        <v>8325</v>
      </c>
      <c r="S3942" s="11">
        <f t="shared" si="246"/>
        <v>41961.242488425924</v>
      </c>
      <c r="T3942" s="11">
        <f t="shared" si="247"/>
        <v>42006.242488425924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8311</v>
      </c>
      <c r="R3943" t="s">
        <v>8325</v>
      </c>
      <c r="S3943" s="11">
        <f t="shared" si="246"/>
        <v>41940.337233796294</v>
      </c>
      <c r="T3943" s="11">
        <f t="shared" si="247"/>
        <v>41967.791666666672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8311</v>
      </c>
      <c r="R3944" t="s">
        <v>8325</v>
      </c>
      <c r="S3944" s="11">
        <f t="shared" si="246"/>
        <v>42111.654097222221</v>
      </c>
      <c r="T3944" s="11">
        <f t="shared" si="247"/>
        <v>42171.654097222221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8311</v>
      </c>
      <c r="R3945" t="s">
        <v>8325</v>
      </c>
      <c r="S3945" s="11">
        <f t="shared" si="246"/>
        <v>42279.528564814813</v>
      </c>
      <c r="T3945" s="11">
        <f t="shared" si="247"/>
        <v>42310.451388888891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8311</v>
      </c>
      <c r="R3946" t="s">
        <v>8325</v>
      </c>
      <c r="S3946" s="11">
        <f t="shared" si="246"/>
        <v>42213.412905092591</v>
      </c>
      <c r="T3946" s="11">
        <f t="shared" si="247"/>
        <v>42243.412905092591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8311</v>
      </c>
      <c r="R3947" t="s">
        <v>8325</v>
      </c>
      <c r="S3947" s="11">
        <f t="shared" si="246"/>
        <v>42109.551712962959</v>
      </c>
      <c r="T3947" s="11">
        <f t="shared" si="247"/>
        <v>42139.551712962959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8311</v>
      </c>
      <c r="R3948" t="s">
        <v>8325</v>
      </c>
      <c r="S3948" s="11">
        <f t="shared" si="246"/>
        <v>42031.583587962959</v>
      </c>
      <c r="T3948" s="11">
        <f t="shared" si="247"/>
        <v>42063.083333333328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8311</v>
      </c>
      <c r="R3949" t="s">
        <v>8325</v>
      </c>
      <c r="S3949" s="11">
        <f t="shared" si="246"/>
        <v>42614.892870370371</v>
      </c>
      <c r="T3949" s="11">
        <f t="shared" si="247"/>
        <v>42644.892870370371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8311</v>
      </c>
      <c r="R3950" t="s">
        <v>8325</v>
      </c>
      <c r="S3950" s="11">
        <f t="shared" si="246"/>
        <v>41829.075497685182</v>
      </c>
      <c r="T3950" s="11">
        <f t="shared" si="247"/>
        <v>41889.075497685182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8311</v>
      </c>
      <c r="R3951" t="s">
        <v>8325</v>
      </c>
      <c r="S3951" s="11">
        <f t="shared" si="246"/>
        <v>42015.870613425926</v>
      </c>
      <c r="T3951" s="11">
        <f t="shared" si="247"/>
        <v>42045.870613425926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8311</v>
      </c>
      <c r="R3952" t="s">
        <v>8325</v>
      </c>
      <c r="S3952" s="11">
        <f t="shared" si="246"/>
        <v>42439.452314814815</v>
      </c>
      <c r="T3952" s="11">
        <f t="shared" si="247"/>
        <v>42468.524305555555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8311</v>
      </c>
      <c r="R3953" t="s">
        <v>8325</v>
      </c>
      <c r="S3953" s="11">
        <f t="shared" si="246"/>
        <v>42433.575717592597</v>
      </c>
      <c r="T3953" s="11">
        <f t="shared" si="247"/>
        <v>42493.534050925926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8311</v>
      </c>
      <c r="R3954" t="s">
        <v>8325</v>
      </c>
      <c r="S3954" s="11">
        <f t="shared" si="246"/>
        <v>42243.540393518517</v>
      </c>
      <c r="T3954" s="11">
        <f t="shared" si="247"/>
        <v>42303.540393518517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8311</v>
      </c>
      <c r="R3955" t="s">
        <v>8325</v>
      </c>
      <c r="S3955" s="11">
        <f t="shared" si="246"/>
        <v>42549.798449074078</v>
      </c>
      <c r="T3955" s="11">
        <f t="shared" si="247"/>
        <v>42580.728472222225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8311</v>
      </c>
      <c r="R3956" t="s">
        <v>8325</v>
      </c>
      <c r="S3956" s="11">
        <f t="shared" si="246"/>
        <v>41774.401203703703</v>
      </c>
      <c r="T3956" s="11">
        <f t="shared" si="247"/>
        <v>41834.401203703703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8311</v>
      </c>
      <c r="R3957" t="s">
        <v>8325</v>
      </c>
      <c r="S3957" s="11">
        <f t="shared" si="246"/>
        <v>42306.598854166667</v>
      </c>
      <c r="T3957" s="11">
        <f t="shared" si="247"/>
        <v>42336.640520833331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8311</v>
      </c>
      <c r="R3958" t="s">
        <v>8325</v>
      </c>
      <c r="S3958" s="11">
        <f t="shared" si="246"/>
        <v>42457.682025462964</v>
      </c>
      <c r="T3958" s="11">
        <f t="shared" si="247"/>
        <v>42484.763888888891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8311</v>
      </c>
      <c r="R3959" t="s">
        <v>8325</v>
      </c>
      <c r="S3959" s="11">
        <f t="shared" si="246"/>
        <v>42513.726319444439</v>
      </c>
      <c r="T3959" s="11">
        <f t="shared" si="247"/>
        <v>42559.726319444439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8311</v>
      </c>
      <c r="R3960" t="s">
        <v>8325</v>
      </c>
      <c r="S3960" s="11">
        <f t="shared" si="246"/>
        <v>41816.700370370374</v>
      </c>
      <c r="T3960" s="11">
        <f t="shared" si="247"/>
        <v>41853.333333333336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8311</v>
      </c>
      <c r="R3961" t="s">
        <v>8325</v>
      </c>
      <c r="S3961" s="11">
        <f t="shared" si="246"/>
        <v>41880.538842592592</v>
      </c>
      <c r="T3961" s="11">
        <f t="shared" si="247"/>
        <v>41910.538842592592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8311</v>
      </c>
      <c r="R3962" t="s">
        <v>8325</v>
      </c>
      <c r="S3962" s="11">
        <f t="shared" si="246"/>
        <v>42342.595555555556</v>
      </c>
      <c r="T3962" s="11">
        <f t="shared" si="247"/>
        <v>42372.595555555556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8311</v>
      </c>
      <c r="R3963" t="s">
        <v>8325</v>
      </c>
      <c r="S3963" s="11">
        <f t="shared" si="246"/>
        <v>41745.641319444447</v>
      </c>
      <c r="T3963" s="11">
        <f t="shared" si="247"/>
        <v>41767.641319444447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8311</v>
      </c>
      <c r="R3964" t="s">
        <v>8325</v>
      </c>
      <c r="S3964" s="11">
        <f t="shared" si="246"/>
        <v>42311.371458333335</v>
      </c>
      <c r="T3964" s="11">
        <f t="shared" si="247"/>
        <v>42336.371458333335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8311</v>
      </c>
      <c r="R3965" t="s">
        <v>8325</v>
      </c>
      <c r="S3965" s="11">
        <f t="shared" si="246"/>
        <v>42295.904131944444</v>
      </c>
      <c r="T3965" s="11">
        <f t="shared" si="247"/>
        <v>42325.945798611108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8311</v>
      </c>
      <c r="R3966" t="s">
        <v>8325</v>
      </c>
      <c r="S3966" s="11">
        <f t="shared" si="246"/>
        <v>42053.472060185188</v>
      </c>
      <c r="T3966" s="11">
        <f t="shared" si="247"/>
        <v>42113.430393518516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8311</v>
      </c>
      <c r="R3967" t="s">
        <v>8325</v>
      </c>
      <c r="S3967" s="11">
        <f t="shared" si="246"/>
        <v>42413.985879629632</v>
      </c>
      <c r="T3967" s="11">
        <f t="shared" si="247"/>
        <v>42473.944212962961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8311</v>
      </c>
      <c r="R3968" t="s">
        <v>8325</v>
      </c>
      <c r="S3968" s="11">
        <f t="shared" si="246"/>
        <v>41801.461550925924</v>
      </c>
      <c r="T3968" s="11">
        <f t="shared" si="247"/>
        <v>41843.874305555553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8311</v>
      </c>
      <c r="R3969" t="s">
        <v>8325</v>
      </c>
      <c r="S3969" s="11">
        <f t="shared" si="246"/>
        <v>42770.040590277778</v>
      </c>
      <c r="T3969" s="11">
        <f t="shared" si="247"/>
        <v>42800.040590277778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8311</v>
      </c>
      <c r="R3970" t="s">
        <v>8325</v>
      </c>
      <c r="S3970" s="11">
        <f t="shared" ref="S3970:S4033" si="250">(((J3970/60)/60)/24)+DATE(1970,1,1)+(-6/24)</f>
        <v>42452.565659722226</v>
      </c>
      <c r="T3970" s="11">
        <f t="shared" ref="T3970:T4033" si="251">(((I3970/60)/60)/24)+DATE(1970,1,1)+(-6/24)</f>
        <v>42512.565659722226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si="249"/>
        <v>35.166666666666664</v>
      </c>
      <c r="Q3971" t="s">
        <v>8311</v>
      </c>
      <c r="R3971" t="s">
        <v>8325</v>
      </c>
      <c r="S3971" s="11">
        <f t="shared" si="250"/>
        <v>42601.604699074072</v>
      </c>
      <c r="T3971" s="11">
        <f t="shared" si="251"/>
        <v>42610.913194444445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8311</v>
      </c>
      <c r="R3972" t="s">
        <v>8325</v>
      </c>
      <c r="S3972" s="11">
        <f t="shared" si="250"/>
        <v>42447.613553240735</v>
      </c>
      <c r="T3972" s="11">
        <f t="shared" si="251"/>
        <v>42477.613553240735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8311</v>
      </c>
      <c r="R3973" t="s">
        <v>8325</v>
      </c>
      <c r="S3973" s="11">
        <f t="shared" si="250"/>
        <v>41811.286180555559</v>
      </c>
      <c r="T3973" s="11">
        <f t="shared" si="251"/>
        <v>41841.286180555559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8311</v>
      </c>
      <c r="R3974" t="s">
        <v>8325</v>
      </c>
      <c r="S3974" s="11">
        <f t="shared" si="250"/>
        <v>41980.817523148144</v>
      </c>
      <c r="T3974" s="11">
        <f t="shared" si="251"/>
        <v>42040.817523148144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8311</v>
      </c>
      <c r="R3975" t="s">
        <v>8325</v>
      </c>
      <c r="S3975" s="11">
        <f t="shared" si="250"/>
        <v>42469.43414351852</v>
      </c>
      <c r="T3975" s="11">
        <f t="shared" si="251"/>
        <v>42498.916666666672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8311</v>
      </c>
      <c r="R3976" t="s">
        <v>8325</v>
      </c>
      <c r="S3976" s="11">
        <f t="shared" si="250"/>
        <v>42493.296851851846</v>
      </c>
      <c r="T3976" s="11">
        <f t="shared" si="251"/>
        <v>42523.296851851846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8311</v>
      </c>
      <c r="R3977" t="s">
        <v>8325</v>
      </c>
      <c r="S3977" s="11">
        <f t="shared" si="250"/>
        <v>42534.616875</v>
      </c>
      <c r="T3977" s="11">
        <f t="shared" si="251"/>
        <v>42564.616875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8311</v>
      </c>
      <c r="R3978" t="s">
        <v>8325</v>
      </c>
      <c r="S3978" s="11">
        <f t="shared" si="250"/>
        <v>41830.608344907407</v>
      </c>
      <c r="T3978" s="11">
        <f t="shared" si="251"/>
        <v>41852.041666666664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8311</v>
      </c>
      <c r="R3979" t="s">
        <v>8325</v>
      </c>
      <c r="S3979" s="11">
        <f t="shared" si="250"/>
        <v>42543.538564814815</v>
      </c>
      <c r="T3979" s="11">
        <f t="shared" si="251"/>
        <v>42573.538564814815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8311</v>
      </c>
      <c r="R3980" t="s">
        <v>8325</v>
      </c>
      <c r="S3980" s="11">
        <f t="shared" si="250"/>
        <v>41975.392974537041</v>
      </c>
      <c r="T3980" s="11">
        <f t="shared" si="251"/>
        <v>42035.392974537041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8311</v>
      </c>
      <c r="R3981" t="s">
        <v>8325</v>
      </c>
      <c r="S3981" s="11">
        <f t="shared" si="250"/>
        <v>42069.653437500005</v>
      </c>
      <c r="T3981" s="11">
        <f t="shared" si="251"/>
        <v>42092.583333333328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8311</v>
      </c>
      <c r="R3982" t="s">
        <v>8325</v>
      </c>
      <c r="S3982" s="11">
        <f t="shared" si="250"/>
        <v>41795.348923611113</v>
      </c>
      <c r="T3982" s="11">
        <f t="shared" si="251"/>
        <v>41825.348923611113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8311</v>
      </c>
      <c r="R3983" t="s">
        <v>8325</v>
      </c>
      <c r="S3983" s="11">
        <f t="shared" si="250"/>
        <v>42507.929965277777</v>
      </c>
      <c r="T3983" s="11">
        <f t="shared" si="251"/>
        <v>42567.929965277777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8311</v>
      </c>
      <c r="R3984" t="s">
        <v>8325</v>
      </c>
      <c r="S3984" s="11">
        <f t="shared" si="250"/>
        <v>42132.559953703705</v>
      </c>
      <c r="T3984" s="11">
        <f t="shared" si="251"/>
        <v>42192.559953703705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8311</v>
      </c>
      <c r="R3985" t="s">
        <v>8325</v>
      </c>
      <c r="S3985" s="11">
        <f t="shared" si="250"/>
        <v>41747.61986111111</v>
      </c>
      <c r="T3985" s="11">
        <f t="shared" si="251"/>
        <v>41779.040972222225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8311</v>
      </c>
      <c r="R3986" t="s">
        <v>8325</v>
      </c>
      <c r="S3986" s="11">
        <f t="shared" si="250"/>
        <v>41920.713472222218</v>
      </c>
      <c r="T3986" s="11">
        <f t="shared" si="251"/>
        <v>41950.75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8311</v>
      </c>
      <c r="R3987" t="s">
        <v>8325</v>
      </c>
      <c r="S3987" s="11">
        <f t="shared" si="250"/>
        <v>42399.457407407404</v>
      </c>
      <c r="T3987" s="11">
        <f t="shared" si="251"/>
        <v>42420.628472222219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8311</v>
      </c>
      <c r="R3988" t="s">
        <v>8325</v>
      </c>
      <c r="S3988" s="11">
        <f t="shared" si="250"/>
        <v>42467.298541666663</v>
      </c>
      <c r="T3988" s="11">
        <f t="shared" si="251"/>
        <v>42496.294444444444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8311</v>
      </c>
      <c r="R3989" t="s">
        <v>8325</v>
      </c>
      <c r="S3989" s="11">
        <f t="shared" si="250"/>
        <v>41765.67465277778</v>
      </c>
      <c r="T3989" s="11">
        <f t="shared" si="251"/>
        <v>41775.67465277778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8311</v>
      </c>
      <c r="R3990" t="s">
        <v>8325</v>
      </c>
      <c r="S3990" s="11">
        <f t="shared" si="250"/>
        <v>42229.83116898148</v>
      </c>
      <c r="T3990" s="11">
        <f t="shared" si="251"/>
        <v>42244.83116898148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8311</v>
      </c>
      <c r="R3991" t="s">
        <v>8325</v>
      </c>
      <c r="S3991" s="11">
        <f t="shared" si="250"/>
        <v>42286.499780092592</v>
      </c>
      <c r="T3991" s="11">
        <f t="shared" si="251"/>
        <v>42316.541446759264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8311</v>
      </c>
      <c r="R3992" t="s">
        <v>8325</v>
      </c>
      <c r="S3992" s="11">
        <f t="shared" si="250"/>
        <v>42401.422372685185</v>
      </c>
      <c r="T3992" s="11">
        <f t="shared" si="251"/>
        <v>42431.422372685185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8311</v>
      </c>
      <c r="R3993" t="s">
        <v>8325</v>
      </c>
      <c r="S3993" s="11">
        <f t="shared" si="250"/>
        <v>42125.394467592589</v>
      </c>
      <c r="T3993" s="11">
        <f t="shared" si="251"/>
        <v>42155.394467592589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8311</v>
      </c>
      <c r="R3994" t="s">
        <v>8325</v>
      </c>
      <c r="S3994" s="11">
        <f t="shared" si="250"/>
        <v>42289.69049768518</v>
      </c>
      <c r="T3994" s="11">
        <f t="shared" si="251"/>
        <v>42349.732164351852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8311</v>
      </c>
      <c r="R3995" t="s">
        <v>8325</v>
      </c>
      <c r="S3995" s="11">
        <f t="shared" si="250"/>
        <v>42107.614722222221</v>
      </c>
      <c r="T3995" s="11">
        <f t="shared" si="251"/>
        <v>42137.614722222221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8311</v>
      </c>
      <c r="R3996" t="s">
        <v>8325</v>
      </c>
      <c r="S3996" s="11">
        <f t="shared" si="250"/>
        <v>41809.139930555553</v>
      </c>
      <c r="T3996" s="11">
        <f t="shared" si="251"/>
        <v>41839.139930555553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8311</v>
      </c>
      <c r="R3997" t="s">
        <v>8325</v>
      </c>
      <c r="S3997" s="11">
        <f t="shared" si="250"/>
        <v>42019.433761574073</v>
      </c>
      <c r="T3997" s="11">
        <f t="shared" si="251"/>
        <v>42049.227083333331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8311</v>
      </c>
      <c r="R3998" t="s">
        <v>8325</v>
      </c>
      <c r="S3998" s="11">
        <f t="shared" si="250"/>
        <v>41950.01694444444</v>
      </c>
      <c r="T3998" s="11">
        <f t="shared" si="251"/>
        <v>41963.419444444444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8311</v>
      </c>
      <c r="R3999" t="s">
        <v>8325</v>
      </c>
      <c r="S3999" s="11">
        <f t="shared" si="250"/>
        <v>42069.141446759255</v>
      </c>
      <c r="T3999" s="11">
        <f t="shared" si="251"/>
        <v>42099.099780092598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8311</v>
      </c>
      <c r="R4000" t="s">
        <v>8325</v>
      </c>
      <c r="S4000" s="11">
        <f t="shared" si="250"/>
        <v>42061.713263888887</v>
      </c>
      <c r="T4000" s="11">
        <f t="shared" si="251"/>
        <v>42091.671597222223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8311</v>
      </c>
      <c r="R4001" t="s">
        <v>8325</v>
      </c>
      <c r="S4001" s="11">
        <f t="shared" si="250"/>
        <v>41842.578680555554</v>
      </c>
      <c r="T4001" s="11">
        <f t="shared" si="251"/>
        <v>41882.577650462961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8311</v>
      </c>
      <c r="R4002" t="s">
        <v>8325</v>
      </c>
      <c r="S4002" s="11">
        <f t="shared" si="250"/>
        <v>42437.39534722222</v>
      </c>
      <c r="T4002" s="11">
        <f t="shared" si="251"/>
        <v>42497.353680555556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8311</v>
      </c>
      <c r="R4003" t="s">
        <v>8325</v>
      </c>
      <c r="S4003" s="11">
        <f t="shared" si="250"/>
        <v>42775.714212962965</v>
      </c>
      <c r="T4003" s="11">
        <f t="shared" si="251"/>
        <v>42795.541666666672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8311</v>
      </c>
      <c r="R4004" t="s">
        <v>8325</v>
      </c>
      <c r="S4004" s="11">
        <f t="shared" si="250"/>
        <v>41878.793530092589</v>
      </c>
      <c r="T4004" s="11">
        <f t="shared" si="251"/>
        <v>41908.793530092589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8311</v>
      </c>
      <c r="R4005" t="s">
        <v>8325</v>
      </c>
      <c r="S4005" s="11">
        <f t="shared" si="250"/>
        <v>42020.337349537032</v>
      </c>
      <c r="T4005" s="11">
        <f t="shared" si="251"/>
        <v>42050.337349537032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8311</v>
      </c>
      <c r="R4006" t="s">
        <v>8325</v>
      </c>
      <c r="S4006" s="11">
        <f t="shared" si="250"/>
        <v>41889.91269675926</v>
      </c>
      <c r="T4006" s="11">
        <f t="shared" si="251"/>
        <v>41919.91269675926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8311</v>
      </c>
      <c r="R4007" t="s">
        <v>8325</v>
      </c>
      <c r="S4007" s="11">
        <f t="shared" si="250"/>
        <v>41872.557696759257</v>
      </c>
      <c r="T4007" s="11">
        <f t="shared" si="251"/>
        <v>41932.557696759257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8311</v>
      </c>
      <c r="R4008" t="s">
        <v>8325</v>
      </c>
      <c r="S4008" s="11">
        <f t="shared" si="250"/>
        <v>42391.522997685184</v>
      </c>
      <c r="T4008" s="11">
        <f t="shared" si="251"/>
        <v>42416.522997685184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8311</v>
      </c>
      <c r="R4009" t="s">
        <v>8325</v>
      </c>
      <c r="S4009" s="11">
        <f t="shared" si="250"/>
        <v>41848.522928240738</v>
      </c>
      <c r="T4009" s="11">
        <f t="shared" si="251"/>
        <v>41877.436111111114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8311</v>
      </c>
      <c r="R4010" t="s">
        <v>8325</v>
      </c>
      <c r="S4010" s="11">
        <f t="shared" si="250"/>
        <v>42177.714201388888</v>
      </c>
      <c r="T4010" s="11">
        <f t="shared" si="251"/>
        <v>42207.714201388888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8311</v>
      </c>
      <c r="R4011" t="s">
        <v>8325</v>
      </c>
      <c r="S4011" s="11">
        <f t="shared" si="250"/>
        <v>41851.450925925928</v>
      </c>
      <c r="T4011" s="11">
        <f t="shared" si="251"/>
        <v>41891.450925925928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8311</v>
      </c>
      <c r="R4012" t="s">
        <v>8325</v>
      </c>
      <c r="S4012" s="11">
        <f t="shared" si="250"/>
        <v>41921.520439814813</v>
      </c>
      <c r="T4012" s="11">
        <f t="shared" si="251"/>
        <v>41938.520439814813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8311</v>
      </c>
      <c r="R4013" t="s">
        <v>8325</v>
      </c>
      <c r="S4013" s="11">
        <f t="shared" si="250"/>
        <v>42002.29488425926</v>
      </c>
      <c r="T4013" s="11">
        <f t="shared" si="251"/>
        <v>42032.29488425926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8311</v>
      </c>
      <c r="R4014" t="s">
        <v>8325</v>
      </c>
      <c r="S4014" s="11">
        <f t="shared" si="250"/>
        <v>42096.294548611113</v>
      </c>
      <c r="T4014" s="11">
        <f t="shared" si="251"/>
        <v>42126.294548611113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8311</v>
      </c>
      <c r="R4015" t="s">
        <v>8325</v>
      </c>
      <c r="S4015" s="11">
        <f t="shared" si="250"/>
        <v>42021.051192129627</v>
      </c>
      <c r="T4015" s="11">
        <f t="shared" si="251"/>
        <v>42051.051192129627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8311</v>
      </c>
      <c r="R4016" t="s">
        <v>8325</v>
      </c>
      <c r="S4016" s="11">
        <f t="shared" si="250"/>
        <v>42418.996168981481</v>
      </c>
      <c r="T4016" s="11">
        <f t="shared" si="251"/>
        <v>42433.996168981481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8311</v>
      </c>
      <c r="R4017" t="s">
        <v>8325</v>
      </c>
      <c r="S4017" s="11">
        <f t="shared" si="250"/>
        <v>42174.530821759254</v>
      </c>
      <c r="T4017" s="11">
        <f t="shared" si="251"/>
        <v>42204.530821759254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8311</v>
      </c>
      <c r="R4018" t="s">
        <v>8325</v>
      </c>
      <c r="S4018" s="11">
        <f t="shared" si="250"/>
        <v>41869.622685185182</v>
      </c>
      <c r="T4018" s="11">
        <f t="shared" si="251"/>
        <v>41899.622685185182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8311</v>
      </c>
      <c r="R4019" t="s">
        <v>8325</v>
      </c>
      <c r="S4019" s="11">
        <f t="shared" si="250"/>
        <v>41856.422152777777</v>
      </c>
      <c r="T4019" s="11">
        <f t="shared" si="251"/>
        <v>41886.422152777777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8311</v>
      </c>
      <c r="R4020" t="s">
        <v>8325</v>
      </c>
      <c r="S4020" s="11">
        <f t="shared" si="250"/>
        <v>42620.66097222222</v>
      </c>
      <c r="T4020" s="11">
        <f t="shared" si="251"/>
        <v>42650.66097222222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8311</v>
      </c>
      <c r="R4021" t="s">
        <v>8325</v>
      </c>
      <c r="S4021" s="11">
        <f t="shared" si="250"/>
        <v>42417.425879629634</v>
      </c>
      <c r="T4021" s="11">
        <f t="shared" si="251"/>
        <v>42475.436111111107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8311</v>
      </c>
      <c r="R4022" t="s">
        <v>8325</v>
      </c>
      <c r="S4022" s="11">
        <f t="shared" si="250"/>
        <v>42056.940960648149</v>
      </c>
      <c r="T4022" s="11">
        <f t="shared" si="251"/>
        <v>42086.899293981478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8311</v>
      </c>
      <c r="R4023" t="s">
        <v>8325</v>
      </c>
      <c r="S4023" s="11">
        <f t="shared" si="250"/>
        <v>41878.661550925928</v>
      </c>
      <c r="T4023" s="11">
        <f t="shared" si="251"/>
        <v>41938.661550925928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8311</v>
      </c>
      <c r="R4024" t="s">
        <v>8325</v>
      </c>
      <c r="S4024" s="11">
        <f t="shared" si="250"/>
        <v>41990.334108796291</v>
      </c>
      <c r="T4024" s="11">
        <f t="shared" si="251"/>
        <v>42035.870833333334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8311</v>
      </c>
      <c r="R4025" t="s">
        <v>8325</v>
      </c>
      <c r="S4025" s="11">
        <f t="shared" si="250"/>
        <v>42408.749571759254</v>
      </c>
      <c r="T4025" s="11">
        <f t="shared" si="251"/>
        <v>42453.707905092597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8311</v>
      </c>
      <c r="R4026" t="s">
        <v>8325</v>
      </c>
      <c r="S4026" s="11">
        <f t="shared" si="250"/>
        <v>42217.420104166667</v>
      </c>
      <c r="T4026" s="11">
        <f t="shared" si="251"/>
        <v>42247.420104166667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8311</v>
      </c>
      <c r="R4027" t="s">
        <v>8325</v>
      </c>
      <c r="S4027" s="11">
        <f t="shared" si="250"/>
        <v>42150.987685185188</v>
      </c>
      <c r="T4027" s="11">
        <f t="shared" si="251"/>
        <v>42210.987685185188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8311</v>
      </c>
      <c r="R4028" t="s">
        <v>8325</v>
      </c>
      <c r="S4028" s="11">
        <f t="shared" si="250"/>
        <v>42282.405543981484</v>
      </c>
      <c r="T4028" s="11">
        <f t="shared" si="251"/>
        <v>42342.447210648148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8311</v>
      </c>
      <c r="R4029" t="s">
        <v>8325</v>
      </c>
      <c r="S4029" s="11">
        <f t="shared" si="250"/>
        <v>42768.72084490741</v>
      </c>
      <c r="T4029" s="11">
        <f t="shared" si="251"/>
        <v>42788.791666666672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8311</v>
      </c>
      <c r="R4030" t="s">
        <v>8325</v>
      </c>
      <c r="S4030" s="11">
        <f t="shared" si="250"/>
        <v>41765.688657407409</v>
      </c>
      <c r="T4030" s="11">
        <f t="shared" si="251"/>
        <v>41795.688657407409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8311</v>
      </c>
      <c r="R4031" t="s">
        <v>8325</v>
      </c>
      <c r="S4031" s="11">
        <f t="shared" si="250"/>
        <v>42321.775115740747</v>
      </c>
      <c r="T4031" s="11">
        <f t="shared" si="251"/>
        <v>42351.775115740747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8311</v>
      </c>
      <c r="R4032" t="s">
        <v>8325</v>
      </c>
      <c r="S4032" s="11">
        <f t="shared" si="250"/>
        <v>42374.405081018514</v>
      </c>
      <c r="T4032" s="11">
        <f t="shared" si="251"/>
        <v>42403.534027777772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8311</v>
      </c>
      <c r="R4033" t="s">
        <v>8325</v>
      </c>
      <c r="S4033" s="11">
        <f t="shared" si="250"/>
        <v>41941.335231481484</v>
      </c>
      <c r="T4033" s="11">
        <f t="shared" si="251"/>
        <v>41991.376898148148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7">
        <f t="shared" ref="P4034:P4097" si="253">E4034/L4034</f>
        <v>59</v>
      </c>
      <c r="Q4034" t="s">
        <v>8311</v>
      </c>
      <c r="R4034" t="s">
        <v>8325</v>
      </c>
      <c r="S4034" s="11">
        <f t="shared" ref="S4034:S4097" si="254">(((J4034/60)/60)/24)+DATE(1970,1,1)+(-6/24)</f>
        <v>42293.559212962966</v>
      </c>
      <c r="T4034" s="11">
        <f t="shared" ref="T4034:T4097" si="255">(((I4034/60)/60)/24)+DATE(1970,1,1)+(-6/24)</f>
        <v>42353.60087962963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si="253"/>
        <v>65.340319148936175</v>
      </c>
      <c r="Q4035" t="s">
        <v>8311</v>
      </c>
      <c r="R4035" t="s">
        <v>8325</v>
      </c>
      <c r="S4035" s="11">
        <f t="shared" si="254"/>
        <v>42614.018796296295</v>
      </c>
      <c r="T4035" s="11">
        <f t="shared" si="255"/>
        <v>42645.125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8311</v>
      </c>
      <c r="R4036" t="s">
        <v>8325</v>
      </c>
      <c r="S4036" s="11">
        <f t="shared" si="254"/>
        <v>42067.697337962964</v>
      </c>
      <c r="T4036" s="11">
        <f t="shared" si="255"/>
        <v>42097.655671296292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8311</v>
      </c>
      <c r="R4037" t="s">
        <v>8325</v>
      </c>
      <c r="S4037" s="11">
        <f t="shared" si="254"/>
        <v>41903.632951388885</v>
      </c>
      <c r="T4037" s="11">
        <f t="shared" si="255"/>
        <v>41933.632951388885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8311</v>
      </c>
      <c r="R4038" t="s">
        <v>8325</v>
      </c>
      <c r="S4038" s="11">
        <f t="shared" si="254"/>
        <v>41804.687083333331</v>
      </c>
      <c r="T4038" s="11">
        <f t="shared" si="255"/>
        <v>41821.6875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8311</v>
      </c>
      <c r="R4039" t="s">
        <v>8325</v>
      </c>
      <c r="S4039" s="11">
        <f t="shared" si="254"/>
        <v>42496.820775462969</v>
      </c>
      <c r="T4039" s="11">
        <f t="shared" si="255"/>
        <v>42514.350694444445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8311</v>
      </c>
      <c r="R4040" t="s">
        <v>8325</v>
      </c>
      <c r="S4040" s="11">
        <f t="shared" si="254"/>
        <v>41869.548726851855</v>
      </c>
      <c r="T4040" s="11">
        <f t="shared" si="255"/>
        <v>41929.548726851855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8311</v>
      </c>
      <c r="R4041" t="s">
        <v>8325</v>
      </c>
      <c r="S4041" s="11">
        <f t="shared" si="254"/>
        <v>42305.420914351853</v>
      </c>
      <c r="T4041" s="11">
        <f t="shared" si="255"/>
        <v>42338.999305555553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8311</v>
      </c>
      <c r="R4042" t="s">
        <v>8325</v>
      </c>
      <c r="S4042" s="11">
        <f t="shared" si="254"/>
        <v>42143.981527777782</v>
      </c>
      <c r="T4042" s="11">
        <f t="shared" si="255"/>
        <v>42202.875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8311</v>
      </c>
      <c r="R4043" t="s">
        <v>8325</v>
      </c>
      <c r="S4043" s="11">
        <f t="shared" si="254"/>
        <v>42559.224004629628</v>
      </c>
      <c r="T4043" s="11">
        <f t="shared" si="255"/>
        <v>42619.224004629628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8311</v>
      </c>
      <c r="R4044" t="s">
        <v>8325</v>
      </c>
      <c r="S4044" s="11">
        <f t="shared" si="254"/>
        <v>41994.834074074075</v>
      </c>
      <c r="T4044" s="11">
        <f t="shared" si="255"/>
        <v>42024.552777777775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8311</v>
      </c>
      <c r="R4045" t="s">
        <v>8325</v>
      </c>
      <c r="S4045" s="11">
        <f t="shared" si="254"/>
        <v>41948.707465277781</v>
      </c>
      <c r="T4045" s="11">
        <f t="shared" si="255"/>
        <v>41963.707465277781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8311</v>
      </c>
      <c r="R4046" t="s">
        <v>8325</v>
      </c>
      <c r="S4046" s="11">
        <f t="shared" si="254"/>
        <v>42073.969699074078</v>
      </c>
      <c r="T4046" s="11">
        <f t="shared" si="255"/>
        <v>42103.958333333328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8311</v>
      </c>
      <c r="R4047" t="s">
        <v>8325</v>
      </c>
      <c r="S4047" s="11">
        <f t="shared" si="254"/>
        <v>41841.951261574075</v>
      </c>
      <c r="T4047" s="11">
        <f t="shared" si="255"/>
        <v>41871.951261574075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8311</v>
      </c>
      <c r="R4048" t="s">
        <v>8325</v>
      </c>
      <c r="S4048" s="11">
        <f t="shared" si="254"/>
        <v>41904.400578703702</v>
      </c>
      <c r="T4048" s="11">
        <f t="shared" si="255"/>
        <v>41934.400578703702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8311</v>
      </c>
      <c r="R4049" t="s">
        <v>8325</v>
      </c>
      <c r="S4049" s="11">
        <f t="shared" si="254"/>
        <v>41990.772488425922</v>
      </c>
      <c r="T4049" s="11">
        <f t="shared" si="255"/>
        <v>42014.791666666672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8311</v>
      </c>
      <c r="R4050" t="s">
        <v>8325</v>
      </c>
      <c r="S4050" s="11">
        <f t="shared" si="254"/>
        <v>42436.259108796294</v>
      </c>
      <c r="T4050" s="11">
        <f t="shared" si="255"/>
        <v>42471.217442129629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8311</v>
      </c>
      <c r="R4051" t="s">
        <v>8325</v>
      </c>
      <c r="S4051" s="11">
        <f t="shared" si="254"/>
        <v>42169.708506944444</v>
      </c>
      <c r="T4051" s="11">
        <f t="shared" si="255"/>
        <v>42199.708506944444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8311</v>
      </c>
      <c r="R4052" t="s">
        <v>8325</v>
      </c>
      <c r="S4052" s="11">
        <f t="shared" si="254"/>
        <v>41905.386469907404</v>
      </c>
      <c r="T4052" s="11">
        <f t="shared" si="255"/>
        <v>41935.386469907404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8311</v>
      </c>
      <c r="R4053" t="s">
        <v>8325</v>
      </c>
      <c r="S4053" s="11">
        <f t="shared" si="254"/>
        <v>41761.560150462967</v>
      </c>
      <c r="T4053" s="11">
        <f t="shared" si="255"/>
        <v>41768.036805555559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8311</v>
      </c>
      <c r="R4054" t="s">
        <v>8325</v>
      </c>
      <c r="S4054" s="11">
        <f t="shared" si="254"/>
        <v>41865.628657407404</v>
      </c>
      <c r="T4054" s="11">
        <f t="shared" si="255"/>
        <v>41925.628657407404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8311</v>
      </c>
      <c r="R4055" t="s">
        <v>8325</v>
      </c>
      <c r="S4055" s="11">
        <f t="shared" si="254"/>
        <v>41928.440138888887</v>
      </c>
      <c r="T4055" s="11">
        <f t="shared" si="255"/>
        <v>41958.583333333328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8311</v>
      </c>
      <c r="R4056" t="s">
        <v>8325</v>
      </c>
      <c r="S4056" s="11">
        <f t="shared" si="254"/>
        <v>42613.591261574074</v>
      </c>
      <c r="T4056" s="11">
        <f t="shared" si="255"/>
        <v>42643.916666666672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8311</v>
      </c>
      <c r="R4057" t="s">
        <v>8325</v>
      </c>
      <c r="S4057" s="11">
        <f t="shared" si="254"/>
        <v>41779.398506944446</v>
      </c>
      <c r="T4057" s="11">
        <f t="shared" si="255"/>
        <v>41809.398506944446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8311</v>
      </c>
      <c r="R4058" t="s">
        <v>8325</v>
      </c>
      <c r="S4058" s="11">
        <f t="shared" si="254"/>
        <v>42534.683321759265</v>
      </c>
      <c r="T4058" s="11">
        <f t="shared" si="255"/>
        <v>42554.582638888889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8311</v>
      </c>
      <c r="R4059" t="s">
        <v>8325</v>
      </c>
      <c r="S4059" s="11">
        <f t="shared" si="254"/>
        <v>42310.718518518523</v>
      </c>
      <c r="T4059" s="11">
        <f t="shared" si="255"/>
        <v>42333.708333333328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8311</v>
      </c>
      <c r="R4060" t="s">
        <v>8325</v>
      </c>
      <c r="S4060" s="11">
        <f t="shared" si="254"/>
        <v>42445.810694444444</v>
      </c>
      <c r="T4060" s="11">
        <f t="shared" si="255"/>
        <v>42460.915972222225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8311</v>
      </c>
      <c r="R4061" t="s">
        <v>8325</v>
      </c>
      <c r="S4061" s="11">
        <f t="shared" si="254"/>
        <v>41866.390648148146</v>
      </c>
      <c r="T4061" s="11">
        <f t="shared" si="255"/>
        <v>41897.875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8311</v>
      </c>
      <c r="R4062" t="s">
        <v>8325</v>
      </c>
      <c r="S4062" s="11">
        <f t="shared" si="254"/>
        <v>41779.445092592592</v>
      </c>
      <c r="T4062" s="11">
        <f t="shared" si="255"/>
        <v>41813.416666666664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8311</v>
      </c>
      <c r="R4063" t="s">
        <v>8325</v>
      </c>
      <c r="S4063" s="11">
        <f t="shared" si="254"/>
        <v>42420.891469907408</v>
      </c>
      <c r="T4063" s="11">
        <f t="shared" si="255"/>
        <v>42480.849803240737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8311</v>
      </c>
      <c r="R4064" t="s">
        <v>8325</v>
      </c>
      <c r="S4064" s="11">
        <f t="shared" si="254"/>
        <v>42523.489212962959</v>
      </c>
      <c r="T4064" s="11">
        <f t="shared" si="255"/>
        <v>42553.489212962959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8311</v>
      </c>
      <c r="R4065" t="s">
        <v>8325</v>
      </c>
      <c r="S4065" s="11">
        <f t="shared" si="254"/>
        <v>41787.431527777779</v>
      </c>
      <c r="T4065" s="11">
        <f t="shared" si="255"/>
        <v>41817.431527777779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8311</v>
      </c>
      <c r="R4066" t="s">
        <v>8325</v>
      </c>
      <c r="S4066" s="11">
        <f t="shared" si="254"/>
        <v>42093.338263888887</v>
      </c>
      <c r="T4066" s="11">
        <f t="shared" si="255"/>
        <v>42123.338263888887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8311</v>
      </c>
      <c r="R4067" t="s">
        <v>8325</v>
      </c>
      <c r="S4067" s="11">
        <f t="shared" si="254"/>
        <v>41833.701516203706</v>
      </c>
      <c r="T4067" s="11">
        <f t="shared" si="255"/>
        <v>41863.701516203706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8311</v>
      </c>
      <c r="R4068" t="s">
        <v>8325</v>
      </c>
      <c r="S4068" s="11">
        <f t="shared" si="254"/>
        <v>42478.789212962962</v>
      </c>
      <c r="T4068" s="11">
        <f t="shared" si="255"/>
        <v>42508.789212962962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8311</v>
      </c>
      <c r="R4069" t="s">
        <v>8325</v>
      </c>
      <c r="S4069" s="11">
        <f t="shared" si="254"/>
        <v>42234.867476851854</v>
      </c>
      <c r="T4069" s="11">
        <f t="shared" si="255"/>
        <v>42274.867476851854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8311</v>
      </c>
      <c r="R4070" t="s">
        <v>8325</v>
      </c>
      <c r="S4070" s="11">
        <f t="shared" si="254"/>
        <v>42718.713599537034</v>
      </c>
      <c r="T4070" s="11">
        <f t="shared" si="255"/>
        <v>42748.711805555555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8311</v>
      </c>
      <c r="R4071" t="s">
        <v>8325</v>
      </c>
      <c r="S4071" s="11">
        <f t="shared" si="254"/>
        <v>42022.411527777775</v>
      </c>
      <c r="T4071" s="11">
        <f t="shared" si="255"/>
        <v>42063.25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8311</v>
      </c>
      <c r="R4072" t="s">
        <v>8325</v>
      </c>
      <c r="S4072" s="11">
        <f t="shared" si="254"/>
        <v>42031.416898148149</v>
      </c>
      <c r="T4072" s="11">
        <f t="shared" si="255"/>
        <v>42063.875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8311</v>
      </c>
      <c r="R4073" t="s">
        <v>8325</v>
      </c>
      <c r="S4073" s="11">
        <f t="shared" si="254"/>
        <v>42700.554756944446</v>
      </c>
      <c r="T4073" s="11">
        <f t="shared" si="255"/>
        <v>42730.554756944446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8311</v>
      </c>
      <c r="R4074" t="s">
        <v>8325</v>
      </c>
      <c r="S4074" s="11">
        <f t="shared" si="254"/>
        <v>41812.52443287037</v>
      </c>
      <c r="T4074" s="11">
        <f t="shared" si="255"/>
        <v>41872.52443287037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8311</v>
      </c>
      <c r="R4075" t="s">
        <v>8325</v>
      </c>
      <c r="S4075" s="11">
        <f t="shared" si="254"/>
        <v>42078.09520833334</v>
      </c>
      <c r="T4075" s="11">
        <f t="shared" si="255"/>
        <v>42132.916666666672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8311</v>
      </c>
      <c r="R4076" t="s">
        <v>8325</v>
      </c>
      <c r="S4076" s="11">
        <f t="shared" si="254"/>
        <v>42283.302951388891</v>
      </c>
      <c r="T4076" s="11">
        <f t="shared" si="255"/>
        <v>42313.344618055555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8311</v>
      </c>
      <c r="R4077" t="s">
        <v>8325</v>
      </c>
      <c r="S4077" s="11">
        <f t="shared" si="254"/>
        <v>41778.795937499999</v>
      </c>
      <c r="T4077" s="11">
        <f t="shared" si="255"/>
        <v>41820.477777777778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8311</v>
      </c>
      <c r="R4078" t="s">
        <v>8325</v>
      </c>
      <c r="S4078" s="11">
        <f t="shared" si="254"/>
        <v>41905.545706018522</v>
      </c>
      <c r="T4078" s="11">
        <f t="shared" si="255"/>
        <v>41933.57708333333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8311</v>
      </c>
      <c r="R4079" t="s">
        <v>8325</v>
      </c>
      <c r="S4079" s="11">
        <f t="shared" si="254"/>
        <v>42695.4605787037</v>
      </c>
      <c r="T4079" s="11">
        <f t="shared" si="255"/>
        <v>42725.4605787037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8311</v>
      </c>
      <c r="R4080" t="s">
        <v>8325</v>
      </c>
      <c r="S4080" s="11">
        <f t="shared" si="254"/>
        <v>42732.537523148145</v>
      </c>
      <c r="T4080" s="11">
        <f t="shared" si="255"/>
        <v>42762.537523148145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8311</v>
      </c>
      <c r="R4081" t="s">
        <v>8325</v>
      </c>
      <c r="S4081" s="11">
        <f t="shared" si="254"/>
        <v>42510.688900462963</v>
      </c>
      <c r="T4081" s="11">
        <f t="shared" si="255"/>
        <v>42540.688900462963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8311</v>
      </c>
      <c r="R4082" t="s">
        <v>8325</v>
      </c>
      <c r="S4082" s="11">
        <f t="shared" si="254"/>
        <v>42511.448101851856</v>
      </c>
      <c r="T4082" s="11">
        <f t="shared" si="255"/>
        <v>42535.537500000006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8311</v>
      </c>
      <c r="R4083" t="s">
        <v>8325</v>
      </c>
      <c r="S4083" s="11">
        <f t="shared" si="254"/>
        <v>42041.331307870365</v>
      </c>
      <c r="T4083" s="11">
        <f t="shared" si="255"/>
        <v>42071.289641203708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8311</v>
      </c>
      <c r="R4084" t="s">
        <v>8325</v>
      </c>
      <c r="S4084" s="11">
        <f t="shared" si="254"/>
        <v>42306.939270833333</v>
      </c>
      <c r="T4084" s="11">
        <f t="shared" si="255"/>
        <v>42322.708333333328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8311</v>
      </c>
      <c r="R4085" t="s">
        <v>8325</v>
      </c>
      <c r="S4085" s="11">
        <f t="shared" si="254"/>
        <v>42353.511759259258</v>
      </c>
      <c r="T4085" s="11">
        <f t="shared" si="255"/>
        <v>42383.511759259258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8311</v>
      </c>
      <c r="R4086" t="s">
        <v>8325</v>
      </c>
      <c r="S4086" s="11">
        <f t="shared" si="254"/>
        <v>42622.186412037037</v>
      </c>
      <c r="T4086" s="11">
        <f t="shared" si="255"/>
        <v>42652.186412037037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8311</v>
      </c>
      <c r="R4087" t="s">
        <v>8325</v>
      </c>
      <c r="S4087" s="11">
        <f t="shared" si="254"/>
        <v>42058.353877314818</v>
      </c>
      <c r="T4087" s="11">
        <f t="shared" si="255"/>
        <v>42086.915972222225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8311</v>
      </c>
      <c r="R4088" t="s">
        <v>8325</v>
      </c>
      <c r="S4088" s="11">
        <f t="shared" si="254"/>
        <v>42304.690960648149</v>
      </c>
      <c r="T4088" s="11">
        <f t="shared" si="255"/>
        <v>42328.916666666672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8311</v>
      </c>
      <c r="R4089" t="s">
        <v>8325</v>
      </c>
      <c r="S4089" s="11">
        <f t="shared" si="254"/>
        <v>42538.492893518516</v>
      </c>
      <c r="T4089" s="11">
        <f t="shared" si="255"/>
        <v>42568.492893518516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8311</v>
      </c>
      <c r="R4090" t="s">
        <v>8325</v>
      </c>
      <c r="S4090" s="11">
        <f t="shared" si="254"/>
        <v>41990.362546296295</v>
      </c>
      <c r="T4090" s="11">
        <f t="shared" si="255"/>
        <v>42020.184722222228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8311</v>
      </c>
      <c r="R4091" t="s">
        <v>8325</v>
      </c>
      <c r="S4091" s="11">
        <f t="shared" si="254"/>
        <v>42122.482499999998</v>
      </c>
      <c r="T4091" s="11">
        <f t="shared" si="255"/>
        <v>42155.482638888891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8311</v>
      </c>
      <c r="R4092" t="s">
        <v>8325</v>
      </c>
      <c r="S4092" s="11">
        <f t="shared" si="254"/>
        <v>42209.42288194444</v>
      </c>
      <c r="T4092" s="11">
        <f t="shared" si="255"/>
        <v>42223.375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8311</v>
      </c>
      <c r="R4093" t="s">
        <v>8325</v>
      </c>
      <c r="S4093" s="11">
        <f t="shared" si="254"/>
        <v>41990.256377314814</v>
      </c>
      <c r="T4093" s="11">
        <f t="shared" si="255"/>
        <v>42020.256377314814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8311</v>
      </c>
      <c r="R4094" t="s">
        <v>8325</v>
      </c>
      <c r="S4094" s="11">
        <f t="shared" si="254"/>
        <v>42038.944988425923</v>
      </c>
      <c r="T4094" s="11">
        <f t="shared" si="255"/>
        <v>42098.903321759266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8311</v>
      </c>
      <c r="R4095" t="s">
        <v>8325</v>
      </c>
      <c r="S4095" s="11">
        <f t="shared" si="254"/>
        <v>42178.565891203703</v>
      </c>
      <c r="T4095" s="11">
        <f t="shared" si="255"/>
        <v>42238.565891203703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8311</v>
      </c>
      <c r="R4096" t="s">
        <v>8325</v>
      </c>
      <c r="S4096" s="11">
        <f t="shared" si="254"/>
        <v>41889.836805555555</v>
      </c>
      <c r="T4096" s="11">
        <f t="shared" si="255"/>
        <v>41933.957638888889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8311</v>
      </c>
      <c r="R4097" t="s">
        <v>8325</v>
      </c>
      <c r="S4097" s="11">
        <f t="shared" si="254"/>
        <v>42692.781828703708</v>
      </c>
      <c r="T4097" s="11">
        <f t="shared" si="255"/>
        <v>42722.781828703708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7">
        <f t="shared" ref="P4098:P4115" si="257">E4098/L4098</f>
        <v>80</v>
      </c>
      <c r="Q4098" t="s">
        <v>8311</v>
      </c>
      <c r="R4098" t="s">
        <v>8325</v>
      </c>
      <c r="S4098" s="11">
        <f t="shared" ref="S4098:S4115" si="258">(((J4098/60)/60)/24)+DATE(1970,1,1)+(-6/24)</f>
        <v>42750.280312499999</v>
      </c>
      <c r="T4098" s="11">
        <f t="shared" ref="T4098:T4115" si="259">(((I4098/60)/60)/24)+DATE(1970,1,1)+(-6/24)</f>
        <v>42794.118749999994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si="257"/>
        <v>#DIV/0!</v>
      </c>
      <c r="Q4099" t="s">
        <v>8311</v>
      </c>
      <c r="R4099" t="s">
        <v>8325</v>
      </c>
      <c r="S4099" s="11">
        <f t="shared" si="258"/>
        <v>42344.574502314819</v>
      </c>
      <c r="T4099" s="11">
        <f t="shared" si="259"/>
        <v>42400.746527777781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8311</v>
      </c>
      <c r="R4100" t="s">
        <v>8325</v>
      </c>
      <c r="S4100" s="11">
        <f t="shared" si="258"/>
        <v>42495.472187499996</v>
      </c>
      <c r="T4100" s="11">
        <f t="shared" si="259"/>
        <v>42525.472187499996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8311</v>
      </c>
      <c r="R4101" t="s">
        <v>8325</v>
      </c>
      <c r="S4101" s="11">
        <f t="shared" si="258"/>
        <v>42570.600381944445</v>
      </c>
      <c r="T4101" s="11">
        <f t="shared" si="259"/>
        <v>42615.600381944445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8311</v>
      </c>
      <c r="R4102" t="s">
        <v>8325</v>
      </c>
      <c r="S4102" s="11">
        <f t="shared" si="258"/>
        <v>41926.874884259261</v>
      </c>
      <c r="T4102" s="11">
        <f t="shared" si="259"/>
        <v>41936.874884259261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8311</v>
      </c>
      <c r="R4103" t="s">
        <v>8325</v>
      </c>
      <c r="S4103" s="11">
        <f t="shared" si="258"/>
        <v>42730.653726851851</v>
      </c>
      <c r="T4103" s="11">
        <f t="shared" si="259"/>
        <v>42760.653726851851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8311</v>
      </c>
      <c r="R4104" t="s">
        <v>8325</v>
      </c>
      <c r="S4104" s="11">
        <f t="shared" si="258"/>
        <v>42475.598067129627</v>
      </c>
      <c r="T4104" s="11">
        <f t="shared" si="259"/>
        <v>42505.598067129627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8311</v>
      </c>
      <c r="R4105" t="s">
        <v>8325</v>
      </c>
      <c r="S4105" s="11">
        <f t="shared" si="258"/>
        <v>42188.58293981482</v>
      </c>
      <c r="T4105" s="11">
        <f t="shared" si="259"/>
        <v>42242.522222222222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8311</v>
      </c>
      <c r="R4106" t="s">
        <v>8325</v>
      </c>
      <c r="S4106" s="11">
        <f t="shared" si="258"/>
        <v>42640.028171296297</v>
      </c>
      <c r="T4106" s="11">
        <f t="shared" si="259"/>
        <v>42670.028171296297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8311</v>
      </c>
      <c r="R4107" t="s">
        <v>8325</v>
      </c>
      <c r="S4107" s="11">
        <f t="shared" si="258"/>
        <v>42696.760520833333</v>
      </c>
      <c r="T4107" s="11">
        <f t="shared" si="259"/>
        <v>42729.760520833333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8311</v>
      </c>
      <c r="R4108" t="s">
        <v>8325</v>
      </c>
      <c r="S4108" s="11">
        <f t="shared" si="258"/>
        <v>42052.799375000002</v>
      </c>
      <c r="T4108" s="11">
        <f t="shared" si="259"/>
        <v>42095.791666666672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8311</v>
      </c>
      <c r="R4109" t="s">
        <v>8325</v>
      </c>
      <c r="S4109" s="11">
        <f t="shared" si="258"/>
        <v>41883.666678240741</v>
      </c>
      <c r="T4109" s="11">
        <f t="shared" si="259"/>
        <v>41906.666678240741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8311</v>
      </c>
      <c r="R4110" t="s">
        <v>8325</v>
      </c>
      <c r="S4110" s="11">
        <f t="shared" si="258"/>
        <v>42766.781678240746</v>
      </c>
      <c r="T4110" s="11">
        <f t="shared" si="259"/>
        <v>42796.958333333328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8311</v>
      </c>
      <c r="R4111" t="s">
        <v>8325</v>
      </c>
      <c r="S4111" s="11">
        <f t="shared" si="258"/>
        <v>42307.289398148147</v>
      </c>
      <c r="T4111" s="11">
        <f t="shared" si="259"/>
        <v>42337.331064814818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8311</v>
      </c>
      <c r="R4112" t="s">
        <v>8325</v>
      </c>
      <c r="S4112" s="11">
        <f t="shared" si="258"/>
        <v>42512.376747685179</v>
      </c>
      <c r="T4112" s="11">
        <f t="shared" si="259"/>
        <v>42572.376747685179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8311</v>
      </c>
      <c r="R4113" t="s">
        <v>8325</v>
      </c>
      <c r="S4113" s="11">
        <f t="shared" si="258"/>
        <v>42028.885879629626</v>
      </c>
      <c r="T4113" s="11">
        <f t="shared" si="259"/>
        <v>42058.885879629626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8311</v>
      </c>
      <c r="R4114" t="s">
        <v>8325</v>
      </c>
      <c r="S4114" s="11">
        <f t="shared" si="258"/>
        <v>42400.696597222224</v>
      </c>
      <c r="T4114" s="11">
        <f t="shared" si="259"/>
        <v>42427.75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8311</v>
      </c>
      <c r="R4115" t="s">
        <v>8325</v>
      </c>
      <c r="S4115" s="11">
        <f t="shared" si="258"/>
        <v>42358.323182870372</v>
      </c>
      <c r="T4115" s="11">
        <f t="shared" si="259"/>
        <v>42377.023611111115</v>
      </c>
    </row>
  </sheetData>
  <sortState ref="A2:T4115">
    <sortCondition ref="A1"/>
  </sortState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74A5-FD2E-4BBB-90A8-7F387AC5300F}">
  <dimension ref="A1:F14"/>
  <sheetViews>
    <sheetView workbookViewId="0">
      <selection activeCell="S8" sqref="S8"/>
    </sheetView>
  </sheetViews>
  <sheetFormatPr defaultRowHeight="15" x14ac:dyDescent="0.25"/>
  <cols>
    <col min="1" max="1" width="23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8362</v>
      </c>
      <c r="B3" s="8" t="s">
        <v>8403</v>
      </c>
    </row>
    <row r="4" spans="1:6" x14ac:dyDescent="0.25">
      <c r="A4" s="8" t="s">
        <v>8405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8317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8316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8313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DE85-FCCD-4663-89C6-A26A48359649}">
  <dimension ref="A1:F47"/>
  <sheetViews>
    <sheetView workbookViewId="0">
      <selection activeCell="F8" sqref="F8"/>
    </sheetView>
  </sheetViews>
  <sheetFormatPr defaultRowHeight="15" x14ac:dyDescent="0.25"/>
  <cols>
    <col min="1" max="1" width="21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8364</v>
      </c>
      <c r="B4" s="8" t="s">
        <v>8403</v>
      </c>
    </row>
    <row r="5" spans="1:6" x14ac:dyDescent="0.25">
      <c r="A5" s="8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8323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8322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8329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8338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8333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8332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8331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8337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8328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8325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8330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8321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8320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8336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8327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8326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8360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DD40A-F831-4295-AA21-567050A58179}">
  <dimension ref="A1:E18"/>
  <sheetViews>
    <sheetView workbookViewId="0">
      <selection activeCell="U5" sqref="U5"/>
    </sheetView>
  </sheetViews>
  <sheetFormatPr defaultRowHeight="15" x14ac:dyDescent="0.25"/>
  <cols>
    <col min="1" max="1" width="15.28515625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8361</v>
      </c>
      <c r="B4" s="8" t="s">
        <v>8403</v>
      </c>
    </row>
    <row r="5" spans="1:5" x14ac:dyDescent="0.25">
      <c r="A5" s="8" t="s">
        <v>8404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2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8376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8367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8360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E3AF-DA98-4CF6-9599-70775DB7FF9B}">
  <dimension ref="A1:H14"/>
  <sheetViews>
    <sheetView tabSelected="1" workbookViewId="0"/>
  </sheetViews>
  <sheetFormatPr defaultRowHeight="15" x14ac:dyDescent="0.25"/>
  <cols>
    <col min="1" max="8" width="18.7109375" customWidth="1"/>
  </cols>
  <sheetData>
    <row r="1" spans="1:8" ht="15.75" thickBot="1" x14ac:dyDescent="0.3">
      <c r="A1" s="14" t="s">
        <v>8383</v>
      </c>
      <c r="B1" s="6" t="s">
        <v>8384</v>
      </c>
      <c r="C1" s="6" t="s">
        <v>8385</v>
      </c>
      <c r="D1" s="6" t="s">
        <v>8402</v>
      </c>
      <c r="E1" s="6" t="s">
        <v>8386</v>
      </c>
      <c r="F1" s="6" t="s">
        <v>8387</v>
      </c>
      <c r="G1" s="6" t="s">
        <v>8388</v>
      </c>
      <c r="H1" s="6" t="s">
        <v>8389</v>
      </c>
    </row>
    <row r="2" spans="1:8" x14ac:dyDescent="0.25">
      <c r="A2" s="13" t="s">
        <v>8390</v>
      </c>
      <c r="B2">
        <f>COUNTIFS(GoalData,"&lt;1000",StateData, "Successful")</f>
        <v>322</v>
      </c>
      <c r="C2">
        <f>COUNTIFS(GoalData,"&lt;1000",StateData, "Failed")</f>
        <v>113</v>
      </c>
      <c r="D2">
        <f>COUNTIFS(GoalData,"&lt;1000",StateData, "Canceled")</f>
        <v>18</v>
      </c>
      <c r="E2">
        <f>COUNTIF(GoalData, 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s="13" t="s">
        <v>8391</v>
      </c>
      <c r="B3">
        <f>COUNTIFS(GoalData,"&lt;5000",StateData,"Successful")-COUNTIFS(GoalData,"&lt;1000",StateData,"Successful")</f>
        <v>932</v>
      </c>
      <c r="C3">
        <f>COUNTIFS(GoalData,"&lt;5000",StateData,"Failed")-COUNTIFS(GoalData,"&lt;1000",StateData,"Failed")</f>
        <v>420</v>
      </c>
      <c r="D3">
        <f>COUNTIFS(GoalData,"&lt;5000",StateData,"canceled")-COUNTIFS(GoalData,"&lt;1000",StateData,"canceled")</f>
        <v>60</v>
      </c>
      <c r="E3">
        <f>COUNTIF(GoalData,"&lt;5000") - COUNTIF(GoalData, "&lt;1000")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5">
      <c r="A4" s="13" t="s">
        <v>8392</v>
      </c>
      <c r="B4">
        <f>COUNTIFS(GoalData,"&lt;10000", StateData, "Successful") -COUNTIFS(GoalData,"&lt;5000",StateData,"Successful")</f>
        <v>381</v>
      </c>
      <c r="C4">
        <f>COUNTIFS(GoalData,"&lt;10000", StateData, "Failed") -COUNTIFS(GoalData,"&lt;5000",StateData,"Failed")</f>
        <v>283</v>
      </c>
      <c r="D4">
        <f>COUNTIFS(GoalData,"&lt;10000", StateData, "canceled") -COUNTIFS(GoalData,"&lt;5000",StateData,"canceled")</f>
        <v>52</v>
      </c>
      <c r="E4">
        <f>COUNTIF(GoalData,"&lt;10000") - COUNTIF(GoalData, "&lt;5000")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5">
      <c r="A5" s="13" t="s">
        <v>8393</v>
      </c>
      <c r="B5">
        <f>COUNTIFS(GoalData,"&lt;15000", StateData, "Successful") -COUNTIFS(GoalData,"&lt;10000", StateData, "Successful")</f>
        <v>168</v>
      </c>
      <c r="C5">
        <f>COUNTIFS(GoalData,"&lt;15000", StateData, "failed") -COUNTIFS(GoalData,"&lt;10000", StateData, "failed")</f>
        <v>144</v>
      </c>
      <c r="D5">
        <f>COUNTIFS(GoalData,"&lt;15000", StateData, "canceled") -COUNTIFS(GoalData,"&lt;10000", StateData, "canceled")</f>
        <v>40</v>
      </c>
      <c r="E5">
        <f>COUNTIF(GoalData,"&lt;15000") - COUNTIF(GoalData, "&lt;10000")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s="13" t="s">
        <v>8394</v>
      </c>
      <c r="B6">
        <f>COUNTIFS(GoalData,"&lt;20000", StateData, "Successful") - COUNTIFS(GoalData,"&lt;15000", StateData, "Successful")</f>
        <v>94</v>
      </c>
      <c r="C6">
        <f>COUNTIFS(GoalData,"&lt;20000", StateData, "failed") - COUNTIFS(GoalData,"&lt;15000", StateData, "failed")</f>
        <v>90</v>
      </c>
      <c r="D6">
        <f>COUNTIFS(GoalData,"&lt;20000", StateData, "canceled") - COUNTIFS(GoalData,"&lt;15000", StateData, "canceled")</f>
        <v>17</v>
      </c>
      <c r="E6">
        <f>COUNTIF(GoalData,"&lt;20000") - COUNTIF(GoalData, "&lt;15000")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s="13" t="s">
        <v>8395</v>
      </c>
      <c r="B7">
        <f>COUNTIFS(GoalData, "&lt;25000", StateData, "Successful") -COUNTIFS(GoalData,"&lt;20000", StateData, "Successful")</f>
        <v>62</v>
      </c>
      <c r="C7">
        <f>COUNTIFS(GoalData, "&lt;25000", StateData, "failed") -COUNTIFS(GoalData,"&lt;20000", StateData, "failed")</f>
        <v>72</v>
      </c>
      <c r="D7">
        <f>COUNTIFS(GoalData, "&lt;25000", StateData, "canceled") -COUNTIFS(GoalData,"&lt;20000", StateData, "canceled")</f>
        <v>14</v>
      </c>
      <c r="E7">
        <f>COUNTIF(GoalData, "&lt;25000") - COUNTIF(GoalData,"&lt;20000")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s="13" t="s">
        <v>8396</v>
      </c>
      <c r="B8">
        <f>COUNTIFS(GoalData,"&lt;30000",  StateData, "Successful") - COUNTIFS(GoalData, "&lt;25000", StateData, "Successful")</f>
        <v>55</v>
      </c>
      <c r="C8">
        <f>COUNTIFS(GoalData,"&lt;30000",  StateData, "failed") - COUNTIFS(GoalData, "&lt;25000", StateData, "failed")</f>
        <v>64</v>
      </c>
      <c r="D8">
        <f>COUNTIFS(GoalData,"&lt;30000",  StateData, "canceled") - COUNTIFS(GoalData, "&lt;25000", StateData, "canceled")</f>
        <v>18</v>
      </c>
      <c r="E8">
        <f>COUNTIF(GoalData,"&lt;30000") - COUNTIF(GoalData, "&lt;25000")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s="13" t="s">
        <v>8400</v>
      </c>
      <c r="B9">
        <f>COUNTIFS(GoalData,"&lt;35000", StateData, "Successful") - COUNTIFS(GoalData,"&lt;30000",  StateData, "Successful")</f>
        <v>32</v>
      </c>
      <c r="C9">
        <f>COUNTIFS(GoalData,"&lt;35000", StateData, "Failed") - COUNTIFS(GoalData,"&lt;30000",  StateData, "Failed")</f>
        <v>37</v>
      </c>
      <c r="D9">
        <f>COUNTIFS(GoalData,"&lt;35000", StateData, "canceled") - COUNTIFS(GoalData,"&lt;30000",  StateData, "canceled")</f>
        <v>13</v>
      </c>
      <c r="E9">
        <f>COUNTIF(GoalData,"&lt;35000") - COUNTIF(GoalData, "&lt;30000")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s="13" t="s">
        <v>8397</v>
      </c>
      <c r="B10">
        <f>COUNTIFS(GoalData,"&lt;40000", StateData, "Successful") - COUNTIFS(GoalData,"&lt;35000", StateData, "Successful")</f>
        <v>26</v>
      </c>
      <c r="C10">
        <f>COUNTIFS(GoalData,"&lt;40000", StateData, "failed") - COUNTIFS(GoalData,"&lt;35000", StateData, "failed")</f>
        <v>22</v>
      </c>
      <c r="D10">
        <f>COUNTIFS(GoalData,"&lt;40000", StateData, "canceled") - COUNTIFS(GoalData,"&lt;35000", StateData, "canceled")</f>
        <v>7</v>
      </c>
      <c r="E10">
        <f>COUNTIF(GoalData,"&lt;40000") - COUNTIF(GoalData, "&lt;35000")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s="13" t="s">
        <v>8398</v>
      </c>
      <c r="B11">
        <f>COUNTIFS(GoalData,"&lt;45000", StateData, "Successful") - COUNTIFS(GoalData,"&lt;40000", StateData, "Successful")</f>
        <v>21</v>
      </c>
      <c r="C11">
        <f>COUNTIFS(GoalData,"&lt;45000", StateData, "failed") - COUNTIFS(GoalData,"&lt;40000", StateData, "failed")</f>
        <v>16</v>
      </c>
      <c r="D11">
        <f>COUNTIFS(GoalData,"&lt;45000", StateData, "canceled") - COUNTIFS(GoalData,"&lt;40000", StateData, "canceled")</f>
        <v>6</v>
      </c>
      <c r="E11">
        <f>COUNTIF(GoalData,"&lt;45000") - COUNTIF(GoalData, "&lt;40000")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s="13" t="s">
        <v>8399</v>
      </c>
      <c r="B12">
        <f>COUNTIFS(GoalData,"&lt;50000", StateData, "Successful") - COUNTIFS(GoalData,"&lt;45000", StateData, "Successful")</f>
        <v>6</v>
      </c>
      <c r="C12">
        <f>COUNTIFS(GoalData,"&lt;50000", StateData, "failed") - COUNTIFS(GoalData,"&lt;45000", StateData, "failed")</f>
        <v>11</v>
      </c>
      <c r="D12">
        <f>COUNTIFS(GoalData,"&lt;50000", StateData, "canceled") - COUNTIFS(GoalData,"&lt;45000", StateData, "canceled")</f>
        <v>4</v>
      </c>
      <c r="E12">
        <f>COUNTIF(GoalData,"&lt;50000") - COUNTIF(GoalData, "&lt;45000")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s="13" t="s">
        <v>8401</v>
      </c>
      <c r="B13">
        <f>COUNTIF(StateData, "Successful") - COUNTIFS(GoalData,"&lt;50000", StateData, "Successful")</f>
        <v>86</v>
      </c>
      <c r="C13">
        <f>COUNTIF(StateData, "failed") - COUNTIFS(GoalData,"&lt;50000", StateData, "failed")</f>
        <v>258</v>
      </c>
      <c r="D13">
        <f>COUNTIF(StateData, "canceled") - COUNTIFS(GoalData,"&lt;50000", StateData, "canceled")</f>
        <v>100</v>
      </c>
      <c r="E13">
        <f>COUNTIF('Kickstarter Data'!D:D, "&gt;49999")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  <row r="14" spans="1:8" x14ac:dyDescent="0.25">
      <c r="G14" s="5"/>
      <c r="H14" s="5"/>
    </row>
  </sheetData>
  <pageMargins left="0.7" right="0.7" top="0.75" bottom="0.75" header="0.3" footer="0.3"/>
  <ignoredErrors>
    <ignoredError sqref="C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A2366-CA09-45E6-AB4F-DFAE501C5723}">
  <dimension ref="A3:K38"/>
  <sheetViews>
    <sheetView workbookViewId="0">
      <selection activeCell="B22" sqref="B22"/>
    </sheetView>
  </sheetViews>
  <sheetFormatPr defaultRowHeight="15" x14ac:dyDescent="0.25"/>
  <cols>
    <col min="1" max="1" width="23.5703125" bestFit="1" customWidth="1"/>
    <col min="2" max="2" width="12.710937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2939" width="16.28515625" bestFit="1" customWidth="1"/>
    <col min="2940" max="2940" width="11.28515625" bestFit="1" customWidth="1"/>
  </cols>
  <sheetData>
    <row r="3" spans="1:11" x14ac:dyDescent="0.25">
      <c r="A3" s="8" t="s">
        <v>8362</v>
      </c>
      <c r="B3" s="8" t="s">
        <v>8405</v>
      </c>
    </row>
    <row r="4" spans="1:11" x14ac:dyDescent="0.25">
      <c r="A4" s="8" t="s">
        <v>8406</v>
      </c>
      <c r="B4" t="s">
        <v>8310</v>
      </c>
      <c r="C4" t="s">
        <v>8317</v>
      </c>
      <c r="D4" t="s">
        <v>8316</v>
      </c>
      <c r="E4" t="s">
        <v>8315</v>
      </c>
      <c r="F4" t="s">
        <v>8314</v>
      </c>
      <c r="G4" t="s">
        <v>8318</v>
      </c>
      <c r="H4" t="s">
        <v>8313</v>
      </c>
      <c r="I4" t="s">
        <v>8312</v>
      </c>
      <c r="J4" t="s">
        <v>8311</v>
      </c>
      <c r="K4" t="s">
        <v>8360</v>
      </c>
    </row>
    <row r="5" spans="1:11" x14ac:dyDescent="0.25">
      <c r="A5" s="9" t="s">
        <v>8239</v>
      </c>
      <c r="B5" s="10"/>
      <c r="C5" s="10">
        <v>1</v>
      </c>
      <c r="D5" s="10"/>
      <c r="E5" s="10"/>
      <c r="F5" s="10">
        <v>1</v>
      </c>
      <c r="G5" s="10">
        <v>1</v>
      </c>
      <c r="H5" s="10"/>
      <c r="I5" s="10">
        <v>2</v>
      </c>
      <c r="J5" s="10">
        <v>1</v>
      </c>
      <c r="K5" s="10">
        <v>6</v>
      </c>
    </row>
    <row r="6" spans="1:11" x14ac:dyDescent="0.25">
      <c r="A6" s="9" t="s">
        <v>8226</v>
      </c>
      <c r="B6" s="10">
        <v>12</v>
      </c>
      <c r="C6" s="10">
        <v>4</v>
      </c>
      <c r="D6" s="10">
        <v>9</v>
      </c>
      <c r="E6" s="10"/>
      <c r="F6" s="10">
        <v>1</v>
      </c>
      <c r="G6" s="10">
        <v>5</v>
      </c>
      <c r="H6" s="10">
        <v>6</v>
      </c>
      <c r="I6" s="10">
        <v>16</v>
      </c>
      <c r="J6" s="10">
        <v>21</v>
      </c>
      <c r="K6" s="10">
        <v>74</v>
      </c>
    </row>
    <row r="7" spans="1:11" x14ac:dyDescent="0.25">
      <c r="A7" s="9" t="s">
        <v>8242</v>
      </c>
      <c r="B7" s="10"/>
      <c r="C7" s="10">
        <v>1</v>
      </c>
      <c r="D7" s="10"/>
      <c r="E7" s="10"/>
      <c r="F7" s="10"/>
      <c r="G7" s="10">
        <v>1</v>
      </c>
      <c r="H7" s="10"/>
      <c r="I7" s="10"/>
      <c r="J7" s="10"/>
      <c r="K7" s="10">
        <v>2</v>
      </c>
    </row>
    <row r="8" spans="1:11" x14ac:dyDescent="0.25">
      <c r="A8" s="9" t="s">
        <v>8229</v>
      </c>
      <c r="B8" s="10">
        <v>16</v>
      </c>
      <c r="C8" s="10">
        <v>10</v>
      </c>
      <c r="D8" s="10">
        <v>11</v>
      </c>
      <c r="E8" s="10"/>
      <c r="F8" s="10">
        <v>12</v>
      </c>
      <c r="G8" s="10">
        <v>13</v>
      </c>
      <c r="H8" s="10">
        <v>9</v>
      </c>
      <c r="I8" s="10">
        <v>31</v>
      </c>
      <c r="J8" s="10">
        <v>44</v>
      </c>
      <c r="K8" s="10">
        <v>146</v>
      </c>
    </row>
    <row r="9" spans="1:11" x14ac:dyDescent="0.25">
      <c r="A9" s="9" t="s">
        <v>8240</v>
      </c>
      <c r="B9" s="10"/>
      <c r="C9" s="10"/>
      <c r="D9" s="10">
        <v>1</v>
      </c>
      <c r="E9" s="10"/>
      <c r="F9" s="10"/>
      <c r="G9" s="10">
        <v>1</v>
      </c>
      <c r="H9" s="10"/>
      <c r="I9" s="10">
        <v>3</v>
      </c>
      <c r="J9" s="10">
        <v>1</v>
      </c>
      <c r="K9" s="10">
        <v>6</v>
      </c>
    </row>
    <row r="10" spans="1:11" x14ac:dyDescent="0.25">
      <c r="A10" s="9" t="s">
        <v>8236</v>
      </c>
      <c r="B10" s="10">
        <v>3</v>
      </c>
      <c r="C10" s="10">
        <v>2</v>
      </c>
      <c r="D10" s="10">
        <v>8</v>
      </c>
      <c r="E10" s="10">
        <v>1</v>
      </c>
      <c r="F10" s="10">
        <v>4</v>
      </c>
      <c r="G10" s="10">
        <v>8</v>
      </c>
      <c r="H10" s="10">
        <v>5</v>
      </c>
      <c r="I10" s="10">
        <v>16</v>
      </c>
      <c r="J10" s="10">
        <v>6</v>
      </c>
      <c r="K10" s="10">
        <v>53</v>
      </c>
    </row>
    <row r="11" spans="1:11" x14ac:dyDescent="0.25">
      <c r="A11" s="9" t="s">
        <v>8232</v>
      </c>
      <c r="B11" s="10">
        <v>1</v>
      </c>
      <c r="C11" s="10">
        <v>1</v>
      </c>
      <c r="D11" s="10"/>
      <c r="E11" s="10"/>
      <c r="F11" s="10">
        <v>1</v>
      </c>
      <c r="G11" s="10">
        <v>1</v>
      </c>
      <c r="H11" s="10">
        <v>3</v>
      </c>
      <c r="I11" s="10">
        <v>3</v>
      </c>
      <c r="J11" s="10">
        <v>4</v>
      </c>
      <c r="K11" s="10">
        <v>14</v>
      </c>
    </row>
    <row r="12" spans="1:11" x14ac:dyDescent="0.25">
      <c r="A12" s="9" t="s">
        <v>8227</v>
      </c>
      <c r="B12" s="10">
        <v>4</v>
      </c>
      <c r="C12" s="10"/>
      <c r="D12" s="10">
        <v>2</v>
      </c>
      <c r="E12" s="10"/>
      <c r="F12" s="10">
        <v>3</v>
      </c>
      <c r="G12" s="10"/>
      <c r="H12" s="10">
        <v>3</v>
      </c>
      <c r="I12" s="10">
        <v>7</v>
      </c>
      <c r="J12" s="10">
        <v>2</v>
      </c>
      <c r="K12" s="10">
        <v>21</v>
      </c>
    </row>
    <row r="13" spans="1:11" x14ac:dyDescent="0.25">
      <c r="A13" s="9" t="s">
        <v>8230</v>
      </c>
      <c r="B13" s="10">
        <v>3</v>
      </c>
      <c r="C13" s="10">
        <v>1</v>
      </c>
      <c r="D13" s="10">
        <v>2</v>
      </c>
      <c r="E13" s="10"/>
      <c r="F13" s="10">
        <v>5</v>
      </c>
      <c r="G13" s="10"/>
      <c r="H13" s="10">
        <v>2</v>
      </c>
      <c r="I13" s="10">
        <v>8</v>
      </c>
      <c r="J13" s="10">
        <v>6</v>
      </c>
      <c r="K13" s="10">
        <v>27</v>
      </c>
    </row>
    <row r="14" spans="1:11" x14ac:dyDescent="0.25">
      <c r="A14" s="9" t="s">
        <v>8225</v>
      </c>
      <c r="B14" s="10">
        <v>53</v>
      </c>
      <c r="C14" s="10">
        <v>10</v>
      </c>
      <c r="D14" s="10">
        <v>33</v>
      </c>
      <c r="E14" s="10"/>
      <c r="F14" s="10">
        <v>34</v>
      </c>
      <c r="G14" s="10">
        <v>45</v>
      </c>
      <c r="H14" s="10">
        <v>17</v>
      </c>
      <c r="I14" s="10">
        <v>53</v>
      </c>
      <c r="J14" s="10">
        <v>359</v>
      </c>
      <c r="K14" s="10">
        <v>604</v>
      </c>
    </row>
    <row r="15" spans="1:11" x14ac:dyDescent="0.25">
      <c r="A15" s="9" t="s">
        <v>8231</v>
      </c>
      <c r="B15" s="10">
        <v>1</v>
      </c>
      <c r="C15" s="10"/>
      <c r="D15" s="10"/>
      <c r="E15" s="10"/>
      <c r="F15" s="10"/>
      <c r="G15" s="10">
        <v>1</v>
      </c>
      <c r="H15" s="10"/>
      <c r="I15" s="10">
        <v>1</v>
      </c>
      <c r="J15" s="10"/>
      <c r="K15" s="10">
        <v>3</v>
      </c>
    </row>
    <row r="16" spans="1:11" x14ac:dyDescent="0.25">
      <c r="A16" s="9" t="s">
        <v>8241</v>
      </c>
      <c r="B16" s="10"/>
      <c r="C16" s="10"/>
      <c r="D16" s="10">
        <v>1</v>
      </c>
      <c r="E16" s="10"/>
      <c r="F16" s="10"/>
      <c r="G16" s="10">
        <v>1</v>
      </c>
      <c r="H16" s="10">
        <v>1</v>
      </c>
      <c r="I16" s="10">
        <v>3</v>
      </c>
      <c r="J16" s="10">
        <v>9</v>
      </c>
      <c r="K16" s="10">
        <v>15</v>
      </c>
    </row>
    <row r="17" spans="1:11" x14ac:dyDescent="0.25">
      <c r="A17" s="9" t="s">
        <v>8237</v>
      </c>
      <c r="B17" s="10"/>
      <c r="C17" s="10"/>
      <c r="D17" s="10">
        <v>1</v>
      </c>
      <c r="E17" s="10"/>
      <c r="F17" s="10">
        <v>1</v>
      </c>
      <c r="G17" s="10">
        <v>3</v>
      </c>
      <c r="H17" s="10">
        <v>9</v>
      </c>
      <c r="I17" s="10">
        <v>11</v>
      </c>
      <c r="J17" s="10">
        <v>4</v>
      </c>
      <c r="K17" s="10">
        <v>29</v>
      </c>
    </row>
    <row r="18" spans="1:11" x14ac:dyDescent="0.25">
      <c r="A18" s="9" t="s">
        <v>8243</v>
      </c>
      <c r="B18" s="10"/>
      <c r="C18" s="10"/>
      <c r="D18" s="10"/>
      <c r="E18" s="10"/>
      <c r="F18" s="10"/>
      <c r="G18" s="10">
        <v>1</v>
      </c>
      <c r="H18" s="10"/>
      <c r="I18" s="10"/>
      <c r="J18" s="10">
        <v>1</v>
      </c>
      <c r="K18" s="10">
        <v>2</v>
      </c>
    </row>
    <row r="19" spans="1:11" x14ac:dyDescent="0.25">
      <c r="A19" s="9" t="s">
        <v>8238</v>
      </c>
      <c r="B19" s="10"/>
      <c r="C19" s="10"/>
      <c r="D19" s="10">
        <v>1</v>
      </c>
      <c r="E19" s="10"/>
      <c r="F19" s="10"/>
      <c r="G19" s="10"/>
      <c r="H19" s="10">
        <v>1</v>
      </c>
      <c r="I19" s="10">
        <v>3</v>
      </c>
      <c r="J19" s="10">
        <v>7</v>
      </c>
      <c r="K19" s="10">
        <v>12</v>
      </c>
    </row>
    <row r="20" spans="1:11" x14ac:dyDescent="0.25">
      <c r="A20" s="9" t="s">
        <v>8233</v>
      </c>
      <c r="B20" s="10">
        <v>1</v>
      </c>
      <c r="C20" s="10"/>
      <c r="D20" s="10"/>
      <c r="E20" s="10"/>
      <c r="F20" s="10"/>
      <c r="G20" s="10">
        <v>2</v>
      </c>
      <c r="H20" s="10">
        <v>1</v>
      </c>
      <c r="I20" s="10">
        <v>13</v>
      </c>
      <c r="J20" s="10">
        <v>4</v>
      </c>
      <c r="K20" s="10">
        <v>21</v>
      </c>
    </row>
    <row r="21" spans="1:11" x14ac:dyDescent="0.25">
      <c r="A21" s="9" t="s">
        <v>8234</v>
      </c>
      <c r="B21" s="10">
        <v>1</v>
      </c>
      <c r="C21" s="10">
        <v>1</v>
      </c>
      <c r="D21" s="10">
        <v>2</v>
      </c>
      <c r="E21" s="10"/>
      <c r="F21" s="10"/>
      <c r="G21" s="10">
        <v>1</v>
      </c>
      <c r="H21" s="10"/>
      <c r="I21" s="10"/>
      <c r="J21" s="10">
        <v>2</v>
      </c>
      <c r="K21" s="10">
        <v>7</v>
      </c>
    </row>
    <row r="22" spans="1:11" x14ac:dyDescent="0.25">
      <c r="A22" s="9" t="s">
        <v>8228</v>
      </c>
      <c r="B22" s="10">
        <v>1</v>
      </c>
      <c r="C22" s="10"/>
      <c r="D22" s="10"/>
      <c r="E22" s="10"/>
      <c r="F22" s="10"/>
      <c r="G22" s="10"/>
      <c r="H22" s="10">
        <v>1</v>
      </c>
      <c r="I22" s="10">
        <v>5</v>
      </c>
      <c r="J22" s="10">
        <v>5</v>
      </c>
      <c r="K22" s="10">
        <v>12</v>
      </c>
    </row>
    <row r="23" spans="1:11" x14ac:dyDescent="0.25">
      <c r="A23" s="9" t="s">
        <v>8235</v>
      </c>
      <c r="B23" s="10">
        <v>2</v>
      </c>
      <c r="C23" s="10">
        <v>1</v>
      </c>
      <c r="D23" s="10">
        <v>1</v>
      </c>
      <c r="E23" s="10"/>
      <c r="F23" s="10">
        <v>2</v>
      </c>
      <c r="G23" s="10">
        <v>2</v>
      </c>
      <c r="H23" s="10">
        <v>1</v>
      </c>
      <c r="I23" s="10">
        <v>8</v>
      </c>
      <c r="J23" s="10">
        <v>4</v>
      </c>
      <c r="K23" s="10">
        <v>21</v>
      </c>
    </row>
    <row r="24" spans="1:11" x14ac:dyDescent="0.25">
      <c r="A24" s="9" t="s">
        <v>8244</v>
      </c>
      <c r="B24" s="10"/>
      <c r="C24" s="10"/>
      <c r="D24" s="10"/>
      <c r="E24" s="10"/>
      <c r="F24" s="10"/>
      <c r="G24" s="10"/>
      <c r="H24" s="10"/>
      <c r="I24" s="10"/>
      <c r="J24" s="10">
        <v>1</v>
      </c>
      <c r="K24" s="10">
        <v>1</v>
      </c>
    </row>
    <row r="25" spans="1:11" x14ac:dyDescent="0.25">
      <c r="A25" s="9" t="s">
        <v>8224</v>
      </c>
      <c r="B25" s="10">
        <v>422</v>
      </c>
      <c r="C25" s="10">
        <v>168</v>
      </c>
      <c r="D25" s="10">
        <v>148</v>
      </c>
      <c r="E25" s="10">
        <v>23</v>
      </c>
      <c r="F25" s="10">
        <v>636</v>
      </c>
      <c r="G25" s="10">
        <v>134</v>
      </c>
      <c r="H25" s="10">
        <v>178</v>
      </c>
      <c r="I25" s="10">
        <v>417</v>
      </c>
      <c r="J25" s="10">
        <v>912</v>
      </c>
      <c r="K25" s="10">
        <v>3038</v>
      </c>
    </row>
    <row r="26" spans="1:11" x14ac:dyDescent="0.25">
      <c r="A26" s="9" t="s">
        <v>8360</v>
      </c>
      <c r="B26" s="10">
        <v>520</v>
      </c>
      <c r="C26" s="10">
        <v>200</v>
      </c>
      <c r="D26" s="10">
        <v>220</v>
      </c>
      <c r="E26" s="10">
        <v>24</v>
      </c>
      <c r="F26" s="10">
        <v>700</v>
      </c>
      <c r="G26" s="10">
        <v>220</v>
      </c>
      <c r="H26" s="10">
        <v>237</v>
      </c>
      <c r="I26" s="10">
        <v>600</v>
      </c>
      <c r="J26" s="10">
        <v>1393</v>
      </c>
      <c r="K26" s="10">
        <v>4114</v>
      </c>
    </row>
    <row r="28" spans="1:11" x14ac:dyDescent="0.25">
      <c r="A28" s="8" t="s">
        <v>8381</v>
      </c>
      <c r="B28" s="8" t="s">
        <v>8407</v>
      </c>
    </row>
    <row r="29" spans="1:11" x14ac:dyDescent="0.25">
      <c r="A29" s="8" t="s">
        <v>8403</v>
      </c>
      <c r="B29" t="s">
        <v>8380</v>
      </c>
    </row>
    <row r="30" spans="1:11" x14ac:dyDescent="0.25">
      <c r="A30" s="9" t="s">
        <v>8220</v>
      </c>
      <c r="B30" s="10">
        <v>4</v>
      </c>
    </row>
    <row r="31" spans="1:11" x14ac:dyDescent="0.25">
      <c r="A31" s="9" t="s">
        <v>8221</v>
      </c>
      <c r="B31" s="10">
        <v>66</v>
      </c>
    </row>
    <row r="32" spans="1:11" x14ac:dyDescent="0.25">
      <c r="A32" s="9" t="s">
        <v>8222</v>
      </c>
      <c r="B32" s="10">
        <v>1</v>
      </c>
    </row>
    <row r="33" spans="1:2" x14ac:dyDescent="0.25">
      <c r="A33" s="9" t="s">
        <v>8219</v>
      </c>
      <c r="B33" s="10">
        <v>486</v>
      </c>
    </row>
    <row r="36" spans="1:2" x14ac:dyDescent="0.25">
      <c r="A36" s="8" t="s">
        <v>8382</v>
      </c>
      <c r="B36" s="8" t="s">
        <v>8408</v>
      </c>
    </row>
    <row r="37" spans="1:2" x14ac:dyDescent="0.25">
      <c r="A37" s="8" t="s">
        <v>8403</v>
      </c>
      <c r="B37" t="s">
        <v>8380</v>
      </c>
    </row>
    <row r="38" spans="1:2" x14ac:dyDescent="0.25">
      <c r="A38" s="9" t="s">
        <v>8219</v>
      </c>
      <c r="B38" s="10">
        <v>2185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Kickstarter Data</vt:lpstr>
      <vt:lpstr>Parent Category Pivot</vt:lpstr>
      <vt:lpstr>Sub-Category Pivot</vt:lpstr>
      <vt:lpstr>Date Created Pivot</vt:lpstr>
      <vt:lpstr>Bonus Sheet</vt:lpstr>
      <vt:lpstr>Misc Pivots</vt:lpstr>
      <vt:lpstr>GoalData</vt:lpstr>
      <vt:lpstr>StateData</vt:lpstr>
      <vt:lpstr>UpperBounds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Carriel</cp:lastModifiedBy>
  <dcterms:created xsi:type="dcterms:W3CDTF">2017-04-20T15:17:24Z</dcterms:created>
  <dcterms:modified xsi:type="dcterms:W3CDTF">2018-09-26T02:39:26Z</dcterms:modified>
</cp:coreProperties>
</file>