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Characteristics!$A$1:$O$207</definedName>
    <definedName name="_xlnm._FilterDatabase" localSheetId="1" hidden="1">Performance!$A$1:$I$207</definedName>
  </definedNames>
  <calcPr calcId="124519" fullCalcOnLoad="1"/>
</workbook>
</file>

<file path=xl/sharedStrings.xml><?xml version="1.0" encoding="utf-8"?>
<sst xmlns="http://schemas.openxmlformats.org/spreadsheetml/2006/main" count="939" uniqueCount="305">
  <si>
    <t>Name</t>
  </si>
  <si>
    <t>Sector</t>
  </si>
  <si>
    <t>Price</t>
  </si>
  <si>
    <t>Dividend Yield</t>
  </si>
  <si>
    <t>Dividend Payment Date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</si>
  <si>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</si>
  <si>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</si>
  <si>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</si>
  <si>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</si>
  <si>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</si>
  <si>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</si>
  <si>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</si>
  <si>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</si>
  <si>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</si>
  <si>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</si>
  <si>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AAT</t>
  </si>
  <si>
    <t>ABR</t>
  </si>
  <si>
    <t>ACR</t>
  </si>
  <si>
    <t>ACRE</t>
  </si>
  <si>
    <t>ADC</t>
  </si>
  <si>
    <t>AGNC</t>
  </si>
  <si>
    <t>AHH</t>
  </si>
  <si>
    <t>AHT</t>
  </si>
  <si>
    <t>AIRC</t>
  </si>
  <si>
    <t>AIV</t>
  </si>
  <si>
    <t>AJX</t>
  </si>
  <si>
    <t>AKR</t>
  </si>
  <si>
    <t>ALEX</t>
  </si>
  <si>
    <t>ALX</t>
  </si>
  <si>
    <t>AMH</t>
  </si>
  <si>
    <t>AMT</t>
  </si>
  <si>
    <t>APLE</t>
  </si>
  <si>
    <t>ARE</t>
  </si>
  <si>
    <t>ARI</t>
  </si>
  <si>
    <t>ARR</t>
  </si>
  <si>
    <t>AVB</t>
  </si>
  <si>
    <t>BDN</t>
  </si>
  <si>
    <t>BFS</t>
  </si>
  <si>
    <t>BHR</t>
  </si>
  <si>
    <t>BRG</t>
  </si>
  <si>
    <t>BRMK</t>
  </si>
  <si>
    <t>BRSP</t>
  </si>
  <si>
    <t>BRT</t>
  </si>
  <si>
    <t>BRX</t>
  </si>
  <si>
    <t>BXMT</t>
  </si>
  <si>
    <t>BXP</t>
  </si>
  <si>
    <t>CBL</t>
  </si>
  <si>
    <t>CCI</t>
  </si>
  <si>
    <t>CDR</t>
  </si>
  <si>
    <t>CHCT</t>
  </si>
  <si>
    <t>CHMI</t>
  </si>
  <si>
    <t>CIM</t>
  </si>
  <si>
    <t>CIO</t>
  </si>
  <si>
    <t>CLDT</t>
  </si>
  <si>
    <t>CMCT</t>
  </si>
  <si>
    <t>CMO</t>
  </si>
  <si>
    <t>COLD</t>
  </si>
  <si>
    <t>CONE</t>
  </si>
  <si>
    <t>COR</t>
  </si>
  <si>
    <t>CORR</t>
  </si>
  <si>
    <t>CPLG</t>
  </si>
  <si>
    <t>CPT</t>
  </si>
  <si>
    <t>CSR</t>
  </si>
  <si>
    <t>CTO</t>
  </si>
  <si>
    <t>CTRE</t>
  </si>
  <si>
    <t>CTT</t>
  </si>
  <si>
    <t>CUBE</t>
  </si>
  <si>
    <t>CUZ</t>
  </si>
  <si>
    <t>CXP</t>
  </si>
  <si>
    <t>CXW</t>
  </si>
  <si>
    <t>DBRG</t>
  </si>
  <si>
    <t>DCT</t>
  </si>
  <si>
    <t>DEA</t>
  </si>
  <si>
    <t>DEI</t>
  </si>
  <si>
    <t>DHC</t>
  </si>
  <si>
    <t>DLR</t>
  </si>
  <si>
    <t>DOC</t>
  </si>
  <si>
    <t>DRE</t>
  </si>
  <si>
    <t>DRH</t>
  </si>
  <si>
    <t>DX</t>
  </si>
  <si>
    <t>EARN</t>
  </si>
  <si>
    <t>EDR</t>
  </si>
  <si>
    <t>EGP</t>
  </si>
  <si>
    <t>ELS</t>
  </si>
  <si>
    <t>EPR</t>
  </si>
  <si>
    <t>EPRT</t>
  </si>
  <si>
    <t>EQC</t>
  </si>
  <si>
    <t>EQIX</t>
  </si>
  <si>
    <t>EQR</t>
  </si>
  <si>
    <t>ESRT</t>
  </si>
  <si>
    <t>ESS</t>
  </si>
  <si>
    <t>EXR</t>
  </si>
  <si>
    <t>FCPT</t>
  </si>
  <si>
    <t>FPI</t>
  </si>
  <si>
    <t>FR</t>
  </si>
  <si>
    <t>FREVS</t>
  </si>
  <si>
    <t>FRT</t>
  </si>
  <si>
    <t>FSP</t>
  </si>
  <si>
    <t>GEO</t>
  </si>
  <si>
    <t>GLPI</t>
  </si>
  <si>
    <t>GMRE</t>
  </si>
  <si>
    <t>GNL</t>
  </si>
  <si>
    <t>GOOD</t>
  </si>
  <si>
    <t>GTY</t>
  </si>
  <si>
    <t>HASI</t>
  </si>
  <si>
    <t>HHC</t>
  </si>
  <si>
    <t>HIW</t>
  </si>
  <si>
    <t>HPP</t>
  </si>
  <si>
    <t>HR</t>
  </si>
  <si>
    <t>HST</t>
  </si>
  <si>
    <t>HT</t>
  </si>
  <si>
    <t>HTA</t>
  </si>
  <si>
    <t>ILPT</t>
  </si>
  <si>
    <t>INDT</t>
  </si>
  <si>
    <t>INN</t>
  </si>
  <si>
    <t>INVH</t>
  </si>
  <si>
    <t>IRET</t>
  </si>
  <si>
    <t>IRM</t>
  </si>
  <si>
    <t>IRT</t>
  </si>
  <si>
    <t>IVR</t>
  </si>
  <si>
    <t>IVT</t>
  </si>
  <si>
    <t>JBGS</t>
  </si>
  <si>
    <t>KIM</t>
  </si>
  <si>
    <t>KRC</t>
  </si>
  <si>
    <t>KREF</t>
  </si>
  <si>
    <t>KRG</t>
  </si>
  <si>
    <t>LADR</t>
  </si>
  <si>
    <t>LAMR</t>
  </si>
  <si>
    <t>LSI</t>
  </si>
  <si>
    <t>LTC</t>
  </si>
  <si>
    <t>LXP</t>
  </si>
  <si>
    <t>MAA</t>
  </si>
  <si>
    <t>MAC</t>
  </si>
  <si>
    <t>MDRR</t>
  </si>
  <si>
    <t>MFA</t>
  </si>
  <si>
    <t>MGP</t>
  </si>
  <si>
    <t>MNR</t>
  </si>
  <si>
    <t>MPW</t>
  </si>
  <si>
    <t>NHI</t>
  </si>
  <si>
    <t>NLY</t>
  </si>
  <si>
    <t>NNN</t>
  </si>
  <si>
    <t>NREF</t>
  </si>
  <si>
    <t>NRZ</t>
  </si>
  <si>
    <t>NSA</t>
  </si>
  <si>
    <t>NTST</t>
  </si>
  <si>
    <t>NXRT</t>
  </si>
  <si>
    <t>NYC</t>
  </si>
  <si>
    <t>O</t>
  </si>
  <si>
    <t>OFC</t>
  </si>
  <si>
    <t>OHI</t>
  </si>
  <si>
    <t>OLP</t>
  </si>
  <si>
    <t>ORC</t>
  </si>
  <si>
    <t>OUT</t>
  </si>
  <si>
    <t>PCH</t>
  </si>
  <si>
    <t>PDM</t>
  </si>
  <si>
    <t>PEB</t>
  </si>
  <si>
    <t>PECO</t>
  </si>
  <si>
    <t>PEI</t>
  </si>
  <si>
    <t>PGRE</t>
  </si>
  <si>
    <t>PINE</t>
  </si>
  <si>
    <t>PK</t>
  </si>
  <si>
    <t>PLD</t>
  </si>
  <si>
    <t>PLYM</t>
  </si>
  <si>
    <t>PMT</t>
  </si>
  <si>
    <t>PSA</t>
  </si>
  <si>
    <t>PSTL</t>
  </si>
  <si>
    <t>QTS</t>
  </si>
  <si>
    <t>RC</t>
  </si>
  <si>
    <t>REG</t>
  </si>
  <si>
    <t>REXR</t>
  </si>
  <si>
    <t>RHP</t>
  </si>
  <si>
    <t>RLJ</t>
  </si>
  <si>
    <t>RPAI</t>
  </si>
  <si>
    <t>RPT</t>
  </si>
  <si>
    <t>RVI</t>
  </si>
  <si>
    <t>RWT</t>
  </si>
  <si>
    <t>RYN</t>
  </si>
  <si>
    <t>SAFE</t>
  </si>
  <si>
    <t>SBAC</t>
  </si>
  <si>
    <t>SBRA</t>
  </si>
  <si>
    <t>SELF</t>
  </si>
  <si>
    <t>SEVN</t>
  </si>
  <si>
    <t>SHO</t>
  </si>
  <si>
    <t>SITC</t>
  </si>
  <si>
    <t>SKT</t>
  </si>
  <si>
    <t>SLG</t>
  </si>
  <si>
    <t>SNR</t>
  </si>
  <si>
    <t>SOHO</t>
  </si>
  <si>
    <t>SPG</t>
  </si>
  <si>
    <t>SRC</t>
  </si>
  <si>
    <t>SRG</t>
  </si>
  <si>
    <t>STAG</t>
  </si>
  <si>
    <t>STAR</t>
  </si>
  <si>
    <t>STOR</t>
  </si>
  <si>
    <t>STWD</t>
  </si>
  <si>
    <t>SUI</t>
  </si>
  <si>
    <t>SVC</t>
  </si>
  <si>
    <t>TCI</t>
  </si>
  <si>
    <t>TCO</t>
  </si>
  <si>
    <t>TRNO</t>
  </si>
  <si>
    <t>TRTX</t>
  </si>
  <si>
    <t>TWO</t>
  </si>
  <si>
    <t>UBA</t>
  </si>
  <si>
    <t>UBP</t>
  </si>
  <si>
    <t>UDR</t>
  </si>
  <si>
    <t>UE</t>
  </si>
  <si>
    <t>UHT</t>
  </si>
  <si>
    <t>UMH</t>
  </si>
  <si>
    <t>VER</t>
  </si>
  <si>
    <t>VICI</t>
  </si>
  <si>
    <t>VNO</t>
  </si>
  <si>
    <t>VRE</t>
  </si>
  <si>
    <t>VTR</t>
  </si>
  <si>
    <t>WELL</t>
  </si>
  <si>
    <t>WMC</t>
  </si>
  <si>
    <t>WPC</t>
  </si>
  <si>
    <t>WPG</t>
  </si>
  <si>
    <t>WRE</t>
  </si>
  <si>
    <t>WRI</t>
  </si>
  <si>
    <t>WY</t>
  </si>
  <si>
    <t>XHR</t>
  </si>
  <si>
    <t>Real Estate</t>
  </si>
  <si>
    <t>N/A</t>
  </si>
  <si>
    <t>2022-09-22</t>
  </si>
  <si>
    <t>2022-08-31</t>
  </si>
  <si>
    <t>2020-04-28</t>
  </si>
  <si>
    <t>2022-10-17</t>
  </si>
  <si>
    <t>2022-10-14</t>
  </si>
  <si>
    <t>2022-10-12</t>
  </si>
  <si>
    <t>2022-10-06</t>
  </si>
  <si>
    <t>2020-01-15</t>
  </si>
  <si>
    <t>2022-08-30</t>
  </si>
  <si>
    <t>2022-09-30</t>
  </si>
  <si>
    <t>2022-10-05</t>
  </si>
  <si>
    <t>2022-08-19</t>
  </si>
  <si>
    <t>2022-10-26</t>
  </si>
  <si>
    <t>2022-10-28</t>
  </si>
  <si>
    <t>2022-10-20</t>
  </si>
  <si>
    <t>2022-10-31</t>
  </si>
  <si>
    <t>2022-07-05</t>
  </si>
  <si>
    <t>2022-10-07</t>
  </si>
  <si>
    <t>2022-08-26</t>
  </si>
  <si>
    <t>2022-10-25</t>
  </si>
  <si>
    <t>2022-10-21</t>
  </si>
  <si>
    <t>2020-03-27</t>
  </si>
  <si>
    <t>2021-10-18</t>
  </si>
  <si>
    <t>2022-04-08</t>
  </si>
  <si>
    <t>2021-12-13</t>
  </si>
  <si>
    <t>2020-04-15</t>
  </si>
  <si>
    <t>2022-10-11</t>
  </si>
  <si>
    <t>2022-06-15</t>
  </si>
  <si>
    <t>2021-12-08</t>
  </si>
  <si>
    <t>2018-07-11</t>
  </si>
  <si>
    <t>2022-08-23</t>
  </si>
  <si>
    <t>2022-10-18</t>
  </si>
  <si>
    <t>2022-08-18</t>
  </si>
  <si>
    <t>2022-10-03</t>
  </si>
  <si>
    <t>2022-09-21</t>
  </si>
  <si>
    <t>2022-08-11</t>
  </si>
  <si>
    <t>2021-02-01</t>
  </si>
  <si>
    <t>2022-07-15</t>
  </si>
  <si>
    <t>2022-09-13</t>
  </si>
  <si>
    <t>2022-09-29</t>
  </si>
  <si>
    <t>2022-07-27</t>
  </si>
  <si>
    <t>2021-01-15</t>
  </si>
  <si>
    <t>2022-10-04</t>
  </si>
  <si>
    <t>2022-09-23</t>
  </si>
  <si>
    <t>2022-07-26</t>
  </si>
  <si>
    <t>2022-07-25</t>
  </si>
  <si>
    <t>2022-09-08</t>
  </si>
  <si>
    <t>2022-07-21</t>
  </si>
  <si>
    <t>2022-04-14</t>
  </si>
  <si>
    <t>2021-12-15</t>
  </si>
  <si>
    <t>2022-10-13</t>
  </si>
  <si>
    <t>2022-11-04</t>
  </si>
  <si>
    <t>2022-08-15</t>
  </si>
  <si>
    <t>2022-07-29</t>
  </si>
  <si>
    <t>2022-09-15</t>
  </si>
  <si>
    <t>2022-04-18</t>
  </si>
  <si>
    <t>2022-10-27</t>
  </si>
  <si>
    <t>2022-09-16</t>
  </si>
  <si>
    <t>2022-11-01</t>
  </si>
  <si>
    <t>2020-06-15</t>
  </si>
  <si>
    <t>2021-07-07</t>
  </si>
  <si>
    <t>2022-10-15</t>
  </si>
  <si>
    <t>2021-10-08</t>
  </si>
  <si>
    <t>2022-01-18</t>
  </si>
  <si>
    <t>2022-09-20</t>
  </si>
  <si>
    <t>2021-10-14</t>
  </si>
  <si>
    <t>0000-00-00</t>
  </si>
  <si>
    <t>2019-04-11</t>
  </si>
  <si>
    <t>2020-03-31</t>
  </si>
  <si>
    <t>2021-11-15</t>
  </si>
  <si>
    <t>2020-03-16</t>
  </si>
  <si>
    <t>2021-08-02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</si>
  <si>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</si>
  <si>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</si>
  <si>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</si>
  <si>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</si>
  <si>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</si>
  <si>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</si>
  <si>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</si>
  <si>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</si>
  <si>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</si>
  <si>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2022-09-28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</si>
</sst>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f>HYPERLINK("https://www.suredividend.com/sure-analysis-AAT/","American Assets Trust Inc")</f>
        <v>0</v>
      </c>
      <c r="C2" t="s">
        <v>221</v>
      </c>
      <c r="D2">
        <v>24.2</v>
      </c>
      <c r="E2">
        <v>0.05289256198347108</v>
      </c>
      <c r="F2" t="s">
        <v>223</v>
      </c>
      <c r="G2">
        <v>0.06666666666666643</v>
      </c>
      <c r="H2">
        <v>0.03456371594357321</v>
      </c>
      <c r="I2">
        <v>1.24061097955883</v>
      </c>
      <c r="J2">
        <v>1464.633441</v>
      </c>
      <c r="K2">
        <v>37.284154484128</v>
      </c>
      <c r="L2">
        <v>2.406616837165529</v>
      </c>
      <c r="M2">
        <v>0.702486114794667</v>
      </c>
      <c r="N2">
        <v>39.29</v>
      </c>
      <c r="O2">
        <v>24.08</v>
      </c>
    </row>
    <row r="3" spans="1:15">
      <c r="A3" s="1" t="s">
        <v>16</v>
      </c>
      <c r="B3">
        <f>HYPERLINK("https://www.suredividend.com/sure-analysis-ABR/","Arbor Realty Trust Inc.")</f>
        <v>0</v>
      </c>
      <c r="C3" t="s">
        <v>221</v>
      </c>
      <c r="D3">
        <v>12.12</v>
      </c>
      <c r="E3">
        <v>0.1287128712871287</v>
      </c>
      <c r="F3" t="s">
        <v>224</v>
      </c>
      <c r="G3">
        <v>0.1142857142857143</v>
      </c>
      <c r="H3">
        <v>0.1317983656310018</v>
      </c>
      <c r="I3">
        <v>1.449702998595262</v>
      </c>
      <c r="J3">
        <v>2064.065621</v>
      </c>
      <c r="K3">
        <v>6.59924488776205</v>
      </c>
      <c r="L3">
        <v>0.8190412421442158</v>
      </c>
      <c r="M3">
        <v>0.8341345586752851</v>
      </c>
      <c r="N3">
        <v>19.02</v>
      </c>
      <c r="O3">
        <v>11.88</v>
      </c>
    </row>
    <row r="4" spans="1:15">
      <c r="A4" s="1" t="s">
        <v>17</v>
      </c>
      <c r="B4">
        <f>HYPERLINK("https://www.suredividend.com/sure-analysis-research-database/","ACRES Commercial Realty Corp")</f>
        <v>0</v>
      </c>
      <c r="C4" t="s">
        <v>222</v>
      </c>
      <c r="D4">
        <v>8.609999999999999</v>
      </c>
      <c r="E4">
        <v>0</v>
      </c>
      <c r="F4" t="s">
        <v>225</v>
      </c>
      <c r="I4">
        <v>0</v>
      </c>
      <c r="J4">
        <v>76.927836</v>
      </c>
      <c r="K4" t="s">
        <v>222</v>
      </c>
      <c r="L4">
        <v>-0</v>
      </c>
      <c r="M4">
        <v>0.502163305641192</v>
      </c>
      <c r="N4">
        <v>16.45</v>
      </c>
      <c r="O4">
        <v>7.78</v>
      </c>
    </row>
    <row r="5" spans="1:15">
      <c r="A5" s="1" t="s">
        <v>18</v>
      </c>
      <c r="B5">
        <f>HYPERLINK("https://www.suredividend.com/sure-analysis-ACRE/","Ares Commercial Real Estate Corp")</f>
        <v>0</v>
      </c>
      <c r="C5" t="s">
        <v>221</v>
      </c>
      <c r="D5">
        <v>11</v>
      </c>
      <c r="E5">
        <v>0.12</v>
      </c>
      <c r="F5" t="s">
        <v>226</v>
      </c>
      <c r="G5">
        <v>15.5</v>
      </c>
      <c r="H5">
        <v>0</v>
      </c>
      <c r="I5">
        <v>1.293209343293049</v>
      </c>
      <c r="J5">
        <v>598.821993</v>
      </c>
      <c r="K5">
        <v>11.22714050284043</v>
      </c>
      <c r="L5">
        <v>1.175644857539135</v>
      </c>
      <c r="M5">
        <v>0.8496873787904731</v>
      </c>
      <c r="N5">
        <v>16.05</v>
      </c>
      <c r="O5">
        <v>10.85</v>
      </c>
    </row>
    <row r="6" spans="1:15">
      <c r="A6" s="1" t="s">
        <v>19</v>
      </c>
      <c r="B6">
        <f>HYPERLINK("https://www.suredividend.com/sure-analysis-ADC/","Agree Realty Corp.")</f>
        <v>0</v>
      </c>
      <c r="C6" t="s">
        <v>221</v>
      </c>
      <c r="D6">
        <v>68.01000000000001</v>
      </c>
      <c r="E6">
        <v>0.04117041611527716</v>
      </c>
      <c r="F6" t="s">
        <v>227</v>
      </c>
      <c r="G6">
        <v>0</v>
      </c>
      <c r="H6">
        <v>0.02482356331085978</v>
      </c>
      <c r="I6">
        <v>2.700910906252522</v>
      </c>
      <c r="J6">
        <v>5429.422335</v>
      </c>
      <c r="K6">
        <v>40.03231190966334</v>
      </c>
      <c r="L6">
        <v>1.429053389551599</v>
      </c>
      <c r="M6">
        <v>0.4641969440890371</v>
      </c>
      <c r="N6">
        <v>80.2</v>
      </c>
      <c r="O6">
        <v>60.22</v>
      </c>
    </row>
    <row r="7" spans="1:15">
      <c r="A7" s="1" t="s">
        <v>20</v>
      </c>
      <c r="B7">
        <f>HYPERLINK("https://www.suredividend.com/sure-analysis-AGNC/","AGNC Investment Corp")</f>
        <v>0</v>
      </c>
      <c r="C7" t="s">
        <v>221</v>
      </c>
      <c r="D7">
        <v>9.08</v>
      </c>
      <c r="E7">
        <v>0.158590308370044</v>
      </c>
      <c r="F7" t="s">
        <v>228</v>
      </c>
      <c r="G7">
        <v>0</v>
      </c>
      <c r="H7">
        <v>0</v>
      </c>
      <c r="I7">
        <v>1.366529034026906</v>
      </c>
      <c r="J7">
        <v>4746.323197</v>
      </c>
      <c r="K7" t="s">
        <v>222</v>
      </c>
      <c r="L7" t="s">
        <v>222</v>
      </c>
      <c r="M7">
        <v>0.7508445867008471</v>
      </c>
      <c r="N7">
        <v>15.15</v>
      </c>
      <c r="O7">
        <v>9.029999999999999</v>
      </c>
    </row>
    <row r="8" spans="1:15">
      <c r="A8" s="1" t="s">
        <v>21</v>
      </c>
      <c r="B8">
        <f>HYPERLINK("https://www.suredividend.com/sure-analysis-research-database/","Armada Hoffler Properties Inc")</f>
        <v>0</v>
      </c>
      <c r="C8" t="s">
        <v>221</v>
      </c>
      <c r="D8">
        <v>10.27</v>
      </c>
      <c r="E8">
        <v>0.066715599650725</v>
      </c>
      <c r="F8" t="s">
        <v>229</v>
      </c>
      <c r="I8">
        <v>0.685169208412954</v>
      </c>
      <c r="J8">
        <v>695.5835060000001</v>
      </c>
      <c r="K8">
        <v>21.5531095807641</v>
      </c>
      <c r="L8">
        <v>1.367330290187496</v>
      </c>
      <c r="M8">
        <v>0.7687374539324771</v>
      </c>
      <c r="N8">
        <v>15.15</v>
      </c>
      <c r="O8">
        <v>10.26</v>
      </c>
    </row>
    <row r="9" spans="1:15">
      <c r="A9" s="1" t="s">
        <v>22</v>
      </c>
      <c r="B9">
        <f>HYPERLINK("https://www.suredividend.com/sure-analysis-research-database/","Ashford Hospitality Trust Inc")</f>
        <v>0</v>
      </c>
      <c r="C9" t="s">
        <v>221</v>
      </c>
      <c r="D9">
        <v>7.26</v>
      </c>
      <c r="E9">
        <v>0</v>
      </c>
      <c r="F9" t="s">
        <v>230</v>
      </c>
      <c r="I9">
        <v>0</v>
      </c>
      <c r="J9">
        <v>250.46621</v>
      </c>
      <c r="K9" t="s">
        <v>222</v>
      </c>
      <c r="L9">
        <v>-0</v>
      </c>
      <c r="M9">
        <v>2.261952307238753</v>
      </c>
      <c r="N9">
        <v>16.41</v>
      </c>
      <c r="O9">
        <v>4.61</v>
      </c>
    </row>
    <row r="10" spans="1:15">
      <c r="A10" s="1" t="s">
        <v>23</v>
      </c>
      <c r="B10">
        <f>HYPERLINK("https://www.suredividend.com/sure-analysis-research-database/","Apartment Income REIT Corp")</f>
        <v>0</v>
      </c>
      <c r="C10" t="s">
        <v>222</v>
      </c>
      <c r="D10">
        <v>37.91</v>
      </c>
      <c r="E10">
        <v>0.04653428611165501</v>
      </c>
      <c r="F10" t="s">
        <v>231</v>
      </c>
      <c r="I10">
        <v>1.764114786492859</v>
      </c>
      <c r="J10">
        <v>5845.238306</v>
      </c>
      <c r="K10">
        <v>6.123483262264013</v>
      </c>
      <c r="L10">
        <v>0.2901504583047466</v>
      </c>
      <c r="M10">
        <v>0.6911986912225521</v>
      </c>
      <c r="N10">
        <v>54.7</v>
      </c>
      <c r="O10">
        <v>37.79</v>
      </c>
    </row>
    <row r="11" spans="1:15">
      <c r="A11" s="1" t="s">
        <v>24</v>
      </c>
      <c r="B11">
        <f>HYPERLINK("https://www.suredividend.com/sure-analysis-research-database/","Apartment Investment &amp; Management Co.")</f>
        <v>0</v>
      </c>
      <c r="C11" t="s">
        <v>221</v>
      </c>
      <c r="D11">
        <v>7.21</v>
      </c>
      <c r="E11">
        <v>0</v>
      </c>
      <c r="F11" t="s">
        <v>232</v>
      </c>
      <c r="I11">
        <v>0</v>
      </c>
      <c r="J11">
        <v>1096.992336</v>
      </c>
      <c r="K11">
        <v>4.553498107566249</v>
      </c>
      <c r="L11">
        <v>0</v>
      </c>
      <c r="M11">
        <v>0.907458207885072</v>
      </c>
      <c r="N11">
        <v>9.77</v>
      </c>
      <c r="O11">
        <v>5.21</v>
      </c>
    </row>
    <row r="12" spans="1:15">
      <c r="A12" s="1" t="s">
        <v>25</v>
      </c>
      <c r="B12">
        <f>HYPERLINK("https://www.suredividend.com/sure-analysis-research-database/","Great Ajax Corp")</f>
        <v>0</v>
      </c>
      <c r="C12" t="s">
        <v>221</v>
      </c>
      <c r="D12">
        <v>7.76</v>
      </c>
      <c r="E12">
        <v>0.127538379948184</v>
      </c>
      <c r="F12" t="s">
        <v>224</v>
      </c>
      <c r="G12">
        <v>0.1250000000000002</v>
      </c>
      <c r="H12">
        <v>-0.0208516376390232</v>
      </c>
      <c r="I12">
        <v>0.9896978283979111</v>
      </c>
      <c r="J12">
        <v>176.409927</v>
      </c>
      <c r="K12">
        <v>0</v>
      </c>
      <c r="L12" t="s">
        <v>222</v>
      </c>
      <c r="M12">
        <v>0.6925298318420741</v>
      </c>
      <c r="N12">
        <v>13.31</v>
      </c>
      <c r="O12">
        <v>7.71</v>
      </c>
    </row>
    <row r="13" spans="1:15">
      <c r="A13" s="1" t="s">
        <v>26</v>
      </c>
      <c r="B13">
        <f>HYPERLINK("https://www.suredividend.com/sure-analysis-AKR/","Acadia Realty Trust")</f>
        <v>0</v>
      </c>
      <c r="C13" t="s">
        <v>221</v>
      </c>
      <c r="D13">
        <v>12.86</v>
      </c>
      <c r="E13">
        <v>0.05598755832037325</v>
      </c>
      <c r="F13" t="s">
        <v>227</v>
      </c>
      <c r="I13">
        <v>0.6512713833038011</v>
      </c>
      <c r="J13">
        <v>1220.821328</v>
      </c>
      <c r="K13">
        <v>40.13747131904261</v>
      </c>
      <c r="L13">
        <v>1.957533463492038</v>
      </c>
      <c r="M13">
        <v>0.9217614069122531</v>
      </c>
      <c r="N13">
        <v>22.73</v>
      </c>
      <c r="O13">
        <v>12.73</v>
      </c>
    </row>
    <row r="14" spans="1:15">
      <c r="A14" s="1" t="s">
        <v>27</v>
      </c>
      <c r="B14">
        <f>HYPERLINK("https://www.suredividend.com/sure-analysis-research-database/","Alexander &amp; Baldwin Inc.")</f>
        <v>0</v>
      </c>
      <c r="C14" t="s">
        <v>221</v>
      </c>
      <c r="D14">
        <v>16.03</v>
      </c>
      <c r="E14">
        <v>0.048505050424002</v>
      </c>
      <c r="F14" t="s">
        <v>233</v>
      </c>
      <c r="I14">
        <v>0.777535958296766</v>
      </c>
      <c r="J14">
        <v>1165.664298</v>
      </c>
      <c r="K14">
        <v>42.69832594102565</v>
      </c>
      <c r="L14">
        <v>2.070668331016687</v>
      </c>
      <c r="M14">
        <v>0.885631674814884</v>
      </c>
      <c r="N14">
        <v>25.56</v>
      </c>
      <c r="O14">
        <v>15.8</v>
      </c>
    </row>
    <row r="15" spans="1:15">
      <c r="A15" s="1" t="s">
        <v>28</v>
      </c>
      <c r="B15">
        <f>HYPERLINK("https://www.suredividend.com/sure-analysis-research-database/","Alexander`s Inc.")</f>
        <v>0</v>
      </c>
      <c r="C15" t="s">
        <v>221</v>
      </c>
      <c r="D15">
        <v>207.48</v>
      </c>
      <c r="E15">
        <v>0.08448443934225901</v>
      </c>
      <c r="F15" t="s">
        <v>234</v>
      </c>
      <c r="G15">
        <v>0</v>
      </c>
      <c r="H15">
        <v>0.01149727415513624</v>
      </c>
      <c r="I15">
        <v>17.52883147473197</v>
      </c>
      <c r="J15">
        <v>1059.660529</v>
      </c>
      <c r="K15">
        <v>8.942584806238186</v>
      </c>
      <c r="L15">
        <v>0.7581674513292376</v>
      </c>
      <c r="M15">
        <v>0.5246819348199521</v>
      </c>
      <c r="N15">
        <v>279.82</v>
      </c>
      <c r="O15">
        <v>206.37</v>
      </c>
    </row>
    <row r="16" spans="1:15">
      <c r="A16" s="1" t="s">
        <v>29</v>
      </c>
      <c r="B16">
        <f>HYPERLINK("https://www.suredividend.com/sure-analysis-AMH/","American Homes 4 Rent")</f>
        <v>0</v>
      </c>
      <c r="C16" t="s">
        <v>221</v>
      </c>
      <c r="D16">
        <v>32.52</v>
      </c>
      <c r="E16">
        <v>0.02214022140221402</v>
      </c>
      <c r="F16" t="s">
        <v>232</v>
      </c>
      <c r="G16">
        <v>0.7999999999999998</v>
      </c>
      <c r="H16">
        <v>0.2919940099556333</v>
      </c>
      <c r="I16">
        <v>0.6357840561535121</v>
      </c>
      <c r="J16">
        <v>11308.345029</v>
      </c>
      <c r="K16">
        <v>57.37888304989801</v>
      </c>
      <c r="L16">
        <v>1.096368436201952</v>
      </c>
      <c r="M16">
        <v>0.6695852543203501</v>
      </c>
      <c r="N16">
        <v>43.44</v>
      </c>
      <c r="O16">
        <v>32.38</v>
      </c>
    </row>
    <row r="17" spans="1:15">
      <c r="A17" s="1" t="s">
        <v>30</v>
      </c>
      <c r="B17">
        <f>HYPERLINK("https://www.suredividend.com/sure-analysis-AMT/","American Tower Corp.")</f>
        <v>0</v>
      </c>
      <c r="C17" t="s">
        <v>221</v>
      </c>
      <c r="D17">
        <v>220.6</v>
      </c>
      <c r="E17">
        <v>0.02665457842248413</v>
      </c>
      <c r="F17" t="s">
        <v>235</v>
      </c>
      <c r="G17">
        <v>0.1259842519685039</v>
      </c>
      <c r="H17">
        <v>0.1672353193296932</v>
      </c>
      <c r="I17">
        <v>4.196125471200611</v>
      </c>
      <c r="J17">
        <v>102708.471905</v>
      </c>
      <c r="K17">
        <v>36.8619574004235</v>
      </c>
      <c r="L17">
        <v>0.6890189607882777</v>
      </c>
      <c r="M17">
        <v>0.72359846743157</v>
      </c>
      <c r="N17">
        <v>291.1</v>
      </c>
      <c r="O17">
        <v>217.53</v>
      </c>
    </row>
    <row r="18" spans="1:15">
      <c r="A18" s="1" t="s">
        <v>31</v>
      </c>
      <c r="B18">
        <f>HYPERLINK("https://www.suredividend.com/sure-analysis-APLE/","Apple Hospitality REIT Inc")</f>
        <v>0</v>
      </c>
      <c r="C18" t="s">
        <v>221</v>
      </c>
      <c r="D18">
        <v>14.04</v>
      </c>
      <c r="E18">
        <v>0.027489458976638</v>
      </c>
      <c r="F18" t="s">
        <v>226</v>
      </c>
      <c r="G18">
        <v>0.4000000000000001</v>
      </c>
      <c r="H18">
        <v>-0.06885008490516231</v>
      </c>
      <c r="I18">
        <v>0.38595200403201</v>
      </c>
      <c r="J18">
        <v>3213.452357</v>
      </c>
      <c r="K18">
        <v>25.04112429122476</v>
      </c>
      <c r="L18">
        <v>0.6879714866880748</v>
      </c>
      <c r="M18">
        <v>0.9834161063944901</v>
      </c>
      <c r="N18">
        <v>18.38</v>
      </c>
      <c r="O18">
        <v>13.79</v>
      </c>
    </row>
    <row r="19" spans="1:15">
      <c r="A19" s="1" t="s">
        <v>32</v>
      </c>
      <c r="B19">
        <f>HYPERLINK("https://www.suredividend.com/sure-analysis-ARE/","Alexandria Real Estate Equities Inc.")</f>
        <v>0</v>
      </c>
      <c r="C19" t="s">
        <v>221</v>
      </c>
      <c r="D19">
        <v>137.93</v>
      </c>
      <c r="E19">
        <v>0.03422025665192489</v>
      </c>
      <c r="F19" t="s">
        <v>227</v>
      </c>
      <c r="G19">
        <v>0.05357142857142838</v>
      </c>
      <c r="H19">
        <v>0.06531173541733937</v>
      </c>
      <c r="I19">
        <v>4.553613081630951</v>
      </c>
      <c r="J19">
        <v>22505.802653</v>
      </c>
      <c r="K19">
        <v>76.45698841717088</v>
      </c>
      <c r="L19">
        <v>2.422134617888804</v>
      </c>
      <c r="M19">
        <v>0.885260029548488</v>
      </c>
      <c r="N19">
        <v>221.85</v>
      </c>
      <c r="O19">
        <v>128.94</v>
      </c>
    </row>
    <row r="20" spans="1:15">
      <c r="A20" s="1" t="s">
        <v>33</v>
      </c>
      <c r="B20">
        <f>HYPERLINK("https://www.suredividend.com/sure-analysis-ARI/","Apollo Commercial Real Estate Finance Inc")</f>
        <v>0</v>
      </c>
      <c r="C20" t="s">
        <v>221</v>
      </c>
      <c r="D20">
        <v>9.24</v>
      </c>
      <c r="E20">
        <v>0.1515151515151515</v>
      </c>
      <c r="F20" t="s">
        <v>227</v>
      </c>
      <c r="G20">
        <v>0</v>
      </c>
      <c r="H20">
        <v>-0.05319173028852708</v>
      </c>
      <c r="I20">
        <v>1.341260830015429</v>
      </c>
      <c r="J20">
        <v>1299.106994</v>
      </c>
      <c r="K20">
        <v>7.757205688148994</v>
      </c>
      <c r="L20">
        <v>1.289673875014836</v>
      </c>
      <c r="M20">
        <v>0.9818400630743881</v>
      </c>
      <c r="N20">
        <v>14.7</v>
      </c>
      <c r="O20">
        <v>9.109999999999999</v>
      </c>
    </row>
    <row r="21" spans="1:15">
      <c r="A21" s="1" t="s">
        <v>34</v>
      </c>
      <c r="B21">
        <f>HYPERLINK("https://www.suredividend.com/sure-analysis-ARR/","ARMOUR Residential REIT Inc")</f>
        <v>0</v>
      </c>
      <c r="C21" t="s">
        <v>221</v>
      </c>
      <c r="D21">
        <v>5.29</v>
      </c>
      <c r="E21">
        <v>0.2268431001890359</v>
      </c>
      <c r="F21" t="s">
        <v>236</v>
      </c>
      <c r="G21">
        <v>0</v>
      </c>
      <c r="H21">
        <v>0</v>
      </c>
      <c r="I21">
        <v>1.117420342233852</v>
      </c>
      <c r="J21">
        <v>606.416828</v>
      </c>
      <c r="K21" t="s">
        <v>222</v>
      </c>
      <c r="L21" t="s">
        <v>222</v>
      </c>
      <c r="M21">
        <v>0.721673902880362</v>
      </c>
      <c r="N21">
        <v>9.68</v>
      </c>
      <c r="O21">
        <v>5.15</v>
      </c>
    </row>
    <row r="22" spans="1:15">
      <c r="A22" s="1" t="s">
        <v>35</v>
      </c>
      <c r="B22">
        <f>HYPERLINK("https://www.suredividend.com/sure-analysis-AVB/","Avalonbay Communities Inc.")</f>
        <v>0</v>
      </c>
      <c r="C22" t="s">
        <v>221</v>
      </c>
      <c r="D22">
        <v>181.8</v>
      </c>
      <c r="E22">
        <v>0.03498349834983498</v>
      </c>
      <c r="F22" t="s">
        <v>226</v>
      </c>
      <c r="G22">
        <v>0</v>
      </c>
      <c r="H22">
        <v>0.02287309649111724</v>
      </c>
      <c r="I22">
        <v>6.292224718759908</v>
      </c>
      <c r="J22">
        <v>25421.26162</v>
      </c>
      <c r="K22">
        <v>31.26023607512906</v>
      </c>
      <c r="L22">
        <v>1.08299909100859</v>
      </c>
      <c r="M22">
        <v>0.647578489097633</v>
      </c>
      <c r="N22">
        <v>256.72</v>
      </c>
      <c r="O22">
        <v>181.43</v>
      </c>
    </row>
    <row r="23" spans="1:15">
      <c r="A23" s="1" t="s">
        <v>36</v>
      </c>
      <c r="B23">
        <f>HYPERLINK("https://www.suredividend.com/sure-analysis-BDN/","Brandywine Realty Trust")</f>
        <v>0</v>
      </c>
      <c r="C23" t="s">
        <v>221</v>
      </c>
      <c r="D23">
        <v>6.77</v>
      </c>
      <c r="E23">
        <v>0.1122599704579025</v>
      </c>
      <c r="F23" t="s">
        <v>237</v>
      </c>
      <c r="G23">
        <v>0</v>
      </c>
      <c r="H23">
        <v>0.03496752704080697</v>
      </c>
      <c r="I23">
        <v>0.752262102831289</v>
      </c>
      <c r="J23">
        <v>1161.527593</v>
      </c>
      <c r="K23">
        <v>73.33802206023488</v>
      </c>
      <c r="L23">
        <v>8.212468371520622</v>
      </c>
      <c r="M23">
        <v>0.876019206484914</v>
      </c>
      <c r="N23">
        <v>14.68</v>
      </c>
      <c r="O23">
        <v>6.69</v>
      </c>
    </row>
    <row r="24" spans="1:15">
      <c r="A24" s="1" t="s">
        <v>37</v>
      </c>
      <c r="B24">
        <f>HYPERLINK("https://www.suredividend.com/sure-analysis-BFS/","Saul Centers, Inc.")</f>
        <v>0</v>
      </c>
      <c r="C24" t="s">
        <v>221</v>
      </c>
      <c r="D24">
        <v>37.27</v>
      </c>
      <c r="E24">
        <v>0.0633217064663268</v>
      </c>
      <c r="F24" t="s">
        <v>238</v>
      </c>
      <c r="G24">
        <v>0.07272727272727253</v>
      </c>
      <c r="H24">
        <v>0.02957115609465299</v>
      </c>
      <c r="I24">
        <v>2.241334047981532</v>
      </c>
      <c r="J24">
        <v>890.0357760000001</v>
      </c>
      <c r="K24">
        <v>21.93935555413133</v>
      </c>
      <c r="L24">
        <v>1.318431792930313</v>
      </c>
      <c r="M24">
        <v>0.8136249393410661</v>
      </c>
      <c r="N24">
        <v>55.52</v>
      </c>
      <c r="O24">
        <v>37.2</v>
      </c>
    </row>
    <row r="25" spans="1:15">
      <c r="A25" s="1" t="s">
        <v>38</v>
      </c>
      <c r="B25">
        <f>HYPERLINK("https://www.suredividend.com/sure-analysis-research-database/","Braemar Hotels &amp; Resorts Inc")</f>
        <v>0</v>
      </c>
      <c r="C25" t="s">
        <v>221</v>
      </c>
      <c r="D25">
        <v>4.32</v>
      </c>
      <c r="E25">
        <v>0.004624514532237001</v>
      </c>
      <c r="F25" t="s">
        <v>226</v>
      </c>
      <c r="I25">
        <v>0.019977902779265</v>
      </c>
      <c r="J25">
        <v>308.70247</v>
      </c>
      <c r="K25">
        <v>36.90847317073171</v>
      </c>
      <c r="L25">
        <v>0.191542692035139</v>
      </c>
      <c r="M25">
        <v>1.31770312892518</v>
      </c>
      <c r="N25">
        <v>6.62</v>
      </c>
      <c r="O25">
        <v>4.06</v>
      </c>
    </row>
    <row r="26" spans="1:15">
      <c r="A26" s="1" t="s">
        <v>39</v>
      </c>
      <c r="B26">
        <f>HYPERLINK("https://www.suredividend.com/sure-analysis-research-database/","Bluerock Residential Growth REIT Inc")</f>
        <v>0</v>
      </c>
      <c r="C26" t="s">
        <v>221</v>
      </c>
      <c r="D26">
        <v>26.87</v>
      </c>
      <c r="E26">
        <v>0.018030225123522</v>
      </c>
      <c r="F26" t="s">
        <v>239</v>
      </c>
      <c r="G26">
        <v>0</v>
      </c>
      <c r="H26">
        <v>0.1093928901257029</v>
      </c>
      <c r="I26">
        <v>0.48447214906904</v>
      </c>
      <c r="J26">
        <v>819.714868</v>
      </c>
      <c r="K26" t="s">
        <v>222</v>
      </c>
      <c r="L26" t="s">
        <v>222</v>
      </c>
      <c r="M26">
        <v>0.023816308060655</v>
      </c>
      <c r="N26">
        <v>27.03</v>
      </c>
      <c r="O26">
        <v>12.2</v>
      </c>
    </row>
    <row r="27" spans="1:15">
      <c r="A27" s="1" t="s">
        <v>40</v>
      </c>
      <c r="B27">
        <f>HYPERLINK("https://www.suredividend.com/sure-analysis-BRMK/","Broadmark Realty Capital Inc")</f>
        <v>0</v>
      </c>
      <c r="C27" t="s">
        <v>221</v>
      </c>
      <c r="D27">
        <v>5.46</v>
      </c>
      <c r="E27">
        <v>0.1538461538461539</v>
      </c>
      <c r="F27" t="s">
        <v>226</v>
      </c>
      <c r="G27">
        <v>0</v>
      </c>
      <c r="H27">
        <v>0</v>
      </c>
      <c r="I27">
        <v>0.7994221777170321</v>
      </c>
      <c r="J27">
        <v>725.451729</v>
      </c>
      <c r="K27">
        <v>0</v>
      </c>
      <c r="L27" t="s">
        <v>222</v>
      </c>
      <c r="M27">
        <v>0.7883571838796301</v>
      </c>
      <c r="N27">
        <v>9.619999999999999</v>
      </c>
      <c r="O27">
        <v>5.33</v>
      </c>
    </row>
    <row r="28" spans="1:15">
      <c r="A28" s="1" t="s">
        <v>41</v>
      </c>
      <c r="B28">
        <f>HYPERLINK("https://www.suredividend.com/sure-analysis-research-database/","BrightSpire Capital Inc")</f>
        <v>0</v>
      </c>
      <c r="C28" t="s">
        <v>222</v>
      </c>
      <c r="D28">
        <v>6.78</v>
      </c>
      <c r="E28">
        <v>0.104322059180837</v>
      </c>
      <c r="F28" t="s">
        <v>227</v>
      </c>
      <c r="G28">
        <v>0.4285714285714286</v>
      </c>
      <c r="H28">
        <v>0.06643011016843192</v>
      </c>
      <c r="I28">
        <v>0.7073035612460811</v>
      </c>
      <c r="J28">
        <v>874.382253</v>
      </c>
      <c r="K28">
        <v>11.97800315785148</v>
      </c>
      <c r="L28">
        <v>1.248109336943852</v>
      </c>
      <c r="M28">
        <v>0.9001120523906041</v>
      </c>
      <c r="N28">
        <v>9.960000000000001</v>
      </c>
      <c r="O28">
        <v>6.7</v>
      </c>
    </row>
    <row r="29" spans="1:15">
      <c r="A29" s="1" t="s">
        <v>42</v>
      </c>
      <c r="B29">
        <f>HYPERLINK("https://www.suredividend.com/sure-analysis-research-database/","BRT Apartments Corp")</f>
        <v>0</v>
      </c>
      <c r="C29" t="s">
        <v>221</v>
      </c>
      <c r="D29">
        <v>19.45</v>
      </c>
      <c r="E29">
        <v>0.04855279842824001</v>
      </c>
      <c r="F29" t="s">
        <v>240</v>
      </c>
      <c r="G29">
        <v>0.08695652173913038</v>
      </c>
      <c r="H29">
        <v>0.06790716584560208</v>
      </c>
      <c r="I29">
        <v>0.944351929429287</v>
      </c>
      <c r="J29">
        <v>366.995709</v>
      </c>
      <c r="K29">
        <v>4.961614088715238</v>
      </c>
      <c r="L29">
        <v>0.2191071762016907</v>
      </c>
      <c r="M29">
        <v>0.636198554618148</v>
      </c>
      <c r="N29">
        <v>25.37</v>
      </c>
      <c r="O29">
        <v>17.69</v>
      </c>
    </row>
    <row r="30" spans="1:15">
      <c r="A30" s="1" t="s">
        <v>43</v>
      </c>
      <c r="B30">
        <f>HYPERLINK("https://www.suredividend.com/sure-analysis-BRX/","Brixmor Property Group Inc")</f>
        <v>0</v>
      </c>
      <c r="C30" t="s">
        <v>221</v>
      </c>
      <c r="D30">
        <v>18.38</v>
      </c>
      <c r="E30">
        <v>0.05223068552774755</v>
      </c>
      <c r="F30" t="s">
        <v>226</v>
      </c>
      <c r="I30">
        <v>0.9206050467508931</v>
      </c>
      <c r="J30">
        <v>5507.916514</v>
      </c>
      <c r="K30">
        <v>18.73982788928772</v>
      </c>
      <c r="L30">
        <v>0.9394887710489775</v>
      </c>
      <c r="M30">
        <v>1.001462267315565</v>
      </c>
      <c r="N30">
        <v>26.87</v>
      </c>
      <c r="O30">
        <v>18.06</v>
      </c>
    </row>
    <row r="31" spans="1:15">
      <c r="A31" s="1" t="s">
        <v>44</v>
      </c>
      <c r="B31">
        <f>HYPERLINK("https://www.suredividend.com/sure-analysis-BXMT/","Blackstone Mortgage Trust Inc")</f>
        <v>0</v>
      </c>
      <c r="C31" t="s">
        <v>221</v>
      </c>
      <c r="D31">
        <v>25.54</v>
      </c>
      <c r="E31">
        <v>0.09710258418167581</v>
      </c>
      <c r="F31" t="s">
        <v>227</v>
      </c>
      <c r="G31">
        <v>0</v>
      </c>
      <c r="H31">
        <v>0</v>
      </c>
      <c r="I31">
        <v>2.405621254193635</v>
      </c>
      <c r="J31">
        <v>4349.386631</v>
      </c>
      <c r="K31">
        <v>10.85628650525543</v>
      </c>
      <c r="L31">
        <v>1.010765232854469</v>
      </c>
      <c r="M31">
        <v>0.7438341184001711</v>
      </c>
      <c r="N31">
        <v>32.05</v>
      </c>
      <c r="O31">
        <v>25.23</v>
      </c>
    </row>
    <row r="32" spans="1:15">
      <c r="A32" s="1" t="s">
        <v>45</v>
      </c>
      <c r="B32">
        <f>HYPERLINK("https://www.suredividend.com/sure-analysis-BXP/","Boston Properties, Inc.")</f>
        <v>0</v>
      </c>
      <c r="C32" t="s">
        <v>221</v>
      </c>
      <c r="D32">
        <v>73.66</v>
      </c>
      <c r="E32">
        <v>0.05321748574531632</v>
      </c>
      <c r="F32" t="s">
        <v>238</v>
      </c>
      <c r="G32">
        <v>0</v>
      </c>
      <c r="H32">
        <v>0.05495263799739813</v>
      </c>
      <c r="I32">
        <v>3.865977206061693</v>
      </c>
      <c r="J32">
        <v>11545.076529</v>
      </c>
      <c r="K32">
        <v>17.03532246463848</v>
      </c>
      <c r="L32">
        <v>0.9204707633480221</v>
      </c>
      <c r="M32">
        <v>0.8445181093389781</v>
      </c>
      <c r="N32">
        <v>131</v>
      </c>
      <c r="O32">
        <v>73.41</v>
      </c>
    </row>
    <row r="33" spans="1:15">
      <c r="A33" s="1" t="s">
        <v>46</v>
      </c>
      <c r="B33">
        <f>HYPERLINK("https://www.suredividend.com/sure-analysis-research-database/","CBL&amp; Associates Properties, Inc.")</f>
        <v>0</v>
      </c>
      <c r="C33" t="s">
        <v>221</v>
      </c>
      <c r="D33">
        <v>25.42</v>
      </c>
      <c r="E33">
        <v>0.019587116910428</v>
      </c>
      <c r="F33" t="s">
        <v>232</v>
      </c>
      <c r="I33">
        <v>0.497904511863088</v>
      </c>
      <c r="J33">
        <v>808.716405</v>
      </c>
      <c r="K33" t="s">
        <v>222</v>
      </c>
      <c r="L33" t="s">
        <v>222</v>
      </c>
      <c r="N33">
        <v>42.73</v>
      </c>
      <c r="O33">
        <v>21.28</v>
      </c>
    </row>
    <row r="34" spans="1:15">
      <c r="A34" s="1" t="s">
        <v>47</v>
      </c>
      <c r="B34">
        <f>HYPERLINK("https://www.suredividend.com/sure-analysis-CCI/","Crown Castle Inc")</f>
        <v>0</v>
      </c>
      <c r="C34" t="s">
        <v>221</v>
      </c>
      <c r="D34">
        <v>148.14</v>
      </c>
      <c r="E34">
        <v>0.03969218307006886</v>
      </c>
      <c r="F34" t="s">
        <v>232</v>
      </c>
      <c r="G34">
        <v>0.1052631578947367</v>
      </c>
      <c r="H34">
        <v>0.06961037572506878</v>
      </c>
      <c r="I34">
        <v>5.80364020083901</v>
      </c>
      <c r="J34">
        <v>64150.436569</v>
      </c>
      <c r="K34">
        <v>41.49446091135834</v>
      </c>
      <c r="L34">
        <v>1.630236011471632</v>
      </c>
      <c r="M34">
        <v>0.673203688158413</v>
      </c>
      <c r="N34">
        <v>204.45</v>
      </c>
      <c r="O34">
        <v>147.9</v>
      </c>
    </row>
    <row r="35" spans="1:15">
      <c r="A35" s="1" t="s">
        <v>48</v>
      </c>
      <c r="B35">
        <f>HYPERLINK("https://www.suredividend.com/sure-analysis-research-database/","Cedar Realty Trust Inc")</f>
        <v>0</v>
      </c>
      <c r="C35" t="s">
        <v>221</v>
      </c>
      <c r="D35">
        <v>29</v>
      </c>
      <c r="E35">
        <v>0.00454503099161</v>
      </c>
      <c r="F35" t="s">
        <v>241</v>
      </c>
      <c r="I35">
        <v>0.131805898756695</v>
      </c>
      <c r="J35">
        <v>395.570846</v>
      </c>
      <c r="K35" t="s">
        <v>222</v>
      </c>
      <c r="L35" t="s">
        <v>222</v>
      </c>
      <c r="M35">
        <v>0.2880788602943</v>
      </c>
      <c r="N35">
        <v>29.26</v>
      </c>
      <c r="O35">
        <v>16.64</v>
      </c>
    </row>
    <row r="36" spans="1:15">
      <c r="A36" s="1" t="s">
        <v>49</v>
      </c>
      <c r="B36">
        <f>HYPERLINK("https://www.suredividend.com/sure-analysis-CHCT/","Community Healthcare Trust Inc")</f>
        <v>0</v>
      </c>
      <c r="C36" t="s">
        <v>221</v>
      </c>
      <c r="D36">
        <v>30.66</v>
      </c>
      <c r="E36">
        <v>0.05772994129158513</v>
      </c>
      <c r="F36" t="s">
        <v>241</v>
      </c>
      <c r="G36">
        <v>0.02312138728323698</v>
      </c>
      <c r="H36">
        <v>0.02297079677433556</v>
      </c>
      <c r="I36">
        <v>1.725974743785457</v>
      </c>
      <c r="J36">
        <v>769.543189</v>
      </c>
      <c r="K36">
        <v>38.43872072727273</v>
      </c>
      <c r="L36">
        <v>2.030319660963954</v>
      </c>
      <c r="M36">
        <v>0.584172599510557</v>
      </c>
      <c r="N36">
        <v>47.16</v>
      </c>
      <c r="O36">
        <v>30.65</v>
      </c>
    </row>
    <row r="37" spans="1:15">
      <c r="A37" s="1" t="s">
        <v>50</v>
      </c>
      <c r="B37">
        <f>HYPERLINK("https://www.suredividend.com/sure-analysis-research-database/","Cherry Hill Mortgage Investment Corporation")</f>
        <v>0</v>
      </c>
      <c r="C37" t="s">
        <v>221</v>
      </c>
      <c r="D37">
        <v>5.71</v>
      </c>
      <c r="E37">
        <v>0.179163648347385</v>
      </c>
      <c r="F37" t="s">
        <v>242</v>
      </c>
      <c r="G37">
        <v>0</v>
      </c>
      <c r="H37">
        <v>-0.1123668018056081</v>
      </c>
      <c r="I37">
        <v>1.023024432063571</v>
      </c>
      <c r="J37">
        <v>112.189766</v>
      </c>
      <c r="K37">
        <v>18.73576585671343</v>
      </c>
      <c r="L37">
        <v>3.096320920289259</v>
      </c>
      <c r="M37">
        <v>0.5851644348860561</v>
      </c>
      <c r="N37">
        <v>8.32</v>
      </c>
      <c r="O37">
        <v>5.67</v>
      </c>
    </row>
    <row r="38" spans="1:15">
      <c r="A38" s="1" t="s">
        <v>51</v>
      </c>
      <c r="B38">
        <f>HYPERLINK("https://www.suredividend.com/sure-analysis-CIM/","Chimera Investment Corp")</f>
        <v>0</v>
      </c>
      <c r="C38" t="s">
        <v>221</v>
      </c>
      <c r="D38">
        <v>5.99</v>
      </c>
      <c r="E38">
        <v>0.2203672787979967</v>
      </c>
      <c r="F38" t="s">
        <v>238</v>
      </c>
      <c r="I38">
        <v>1.261120904884205</v>
      </c>
      <c r="J38">
        <v>1388.190023</v>
      </c>
      <c r="K38" t="s">
        <v>222</v>
      </c>
      <c r="L38" t="s">
        <v>222</v>
      </c>
      <c r="M38">
        <v>0.9724482517930551</v>
      </c>
      <c r="N38">
        <v>15.48</v>
      </c>
      <c r="O38">
        <v>5.81</v>
      </c>
    </row>
    <row r="39" spans="1:15">
      <c r="A39" s="1" t="s">
        <v>52</v>
      </c>
      <c r="B39">
        <f>HYPERLINK("https://www.suredividend.com/sure-analysis-CIO/","City Office REIT Inc")</f>
        <v>0</v>
      </c>
      <c r="C39" t="s">
        <v>221</v>
      </c>
      <c r="D39">
        <v>10.03</v>
      </c>
      <c r="E39">
        <v>0.07976071784646063</v>
      </c>
      <c r="F39" t="s">
        <v>243</v>
      </c>
      <c r="G39">
        <v>0.3333333333333335</v>
      </c>
      <c r="H39">
        <v>-0.03173902863120104</v>
      </c>
      <c r="I39">
        <v>0.735957715764291</v>
      </c>
      <c r="J39">
        <v>416.975886</v>
      </c>
      <c r="K39">
        <v>0.9186210768535961</v>
      </c>
      <c r="L39">
        <v>0.07215271723179324</v>
      </c>
      <c r="M39">
        <v>0.8803628240653061</v>
      </c>
      <c r="N39">
        <v>20.91</v>
      </c>
      <c r="O39">
        <v>9.949999999999999</v>
      </c>
    </row>
    <row r="40" spans="1:15">
      <c r="A40" s="1" t="s">
        <v>53</v>
      </c>
      <c r="B40">
        <f>HYPERLINK("https://www.suredividend.com/sure-analysis-research-database/","Chatham Lodging Trust")</f>
        <v>0</v>
      </c>
      <c r="C40" t="s">
        <v>221</v>
      </c>
      <c r="D40">
        <v>10.19</v>
      </c>
      <c r="E40">
        <v>0</v>
      </c>
      <c r="F40" t="s">
        <v>244</v>
      </c>
      <c r="G40">
        <v>0</v>
      </c>
      <c r="H40">
        <v>0</v>
      </c>
      <c r="I40">
        <v>0</v>
      </c>
      <c r="J40">
        <v>497.338286</v>
      </c>
      <c r="K40" t="s">
        <v>222</v>
      </c>
      <c r="L40">
        <v>-0</v>
      </c>
      <c r="M40">
        <v>1.07982579315354</v>
      </c>
      <c r="N40">
        <v>15.12</v>
      </c>
      <c r="O40">
        <v>9.59</v>
      </c>
    </row>
    <row r="41" spans="1:15">
      <c r="A41" s="1" t="s">
        <v>54</v>
      </c>
      <c r="B41">
        <f>HYPERLINK("https://www.suredividend.com/sure-analysis-research-database/","Creative Media &amp; Community Trust")</f>
        <v>0</v>
      </c>
      <c r="C41" t="s">
        <v>221</v>
      </c>
      <c r="D41">
        <v>6.33</v>
      </c>
      <c r="E41">
        <v>0.038282210022245</v>
      </c>
      <c r="F41" t="s">
        <v>226</v>
      </c>
      <c r="G41">
        <v>0.1333333333333335</v>
      </c>
      <c r="H41">
        <v>-0.2121343269563153</v>
      </c>
      <c r="I41">
        <v>0.242326389440814</v>
      </c>
      <c r="J41">
        <v>147.862097</v>
      </c>
      <c r="K41">
        <v>0</v>
      </c>
      <c r="L41" t="s">
        <v>222</v>
      </c>
      <c r="N41">
        <v>9.08</v>
      </c>
      <c r="O41">
        <v>6.08</v>
      </c>
    </row>
    <row r="42" spans="1:15">
      <c r="A42" s="1" t="s">
        <v>55</v>
      </c>
      <c r="B42">
        <f>HYPERLINK("https://www.suredividend.com/sure-analysis-research-database/","Capstead Mortgage Corp.")</f>
        <v>0</v>
      </c>
      <c r="C42" t="s">
        <v>221</v>
      </c>
      <c r="D42">
        <v>6.5</v>
      </c>
      <c r="E42">
        <v>0.077874537735778</v>
      </c>
      <c r="F42" t="s">
        <v>245</v>
      </c>
      <c r="I42">
        <v>0.506184495282563</v>
      </c>
      <c r="J42">
        <v>629.69114</v>
      </c>
      <c r="K42">
        <v>9.350645065486621</v>
      </c>
      <c r="L42">
        <v>0.7213688118605716</v>
      </c>
      <c r="M42">
        <v>0.6896066183388661</v>
      </c>
      <c r="N42">
        <v>6.95</v>
      </c>
      <c r="O42">
        <v>4.64</v>
      </c>
    </row>
    <row r="43" spans="1:15">
      <c r="A43" s="1" t="s">
        <v>56</v>
      </c>
      <c r="B43">
        <f>HYPERLINK("https://www.suredividend.com/sure-analysis-COLD/","Americold Realty Trust Inc")</f>
        <v>0</v>
      </c>
      <c r="C43" t="s">
        <v>221</v>
      </c>
      <c r="D43">
        <v>25.25</v>
      </c>
      <c r="E43">
        <v>0.03485148514851485</v>
      </c>
      <c r="F43" t="s">
        <v>227</v>
      </c>
      <c r="I43">
        <v>0.219999998807907</v>
      </c>
      <c r="J43">
        <v>6801.483647</v>
      </c>
      <c r="K43">
        <v>0</v>
      </c>
      <c r="L43" t="s">
        <v>222</v>
      </c>
      <c r="N43">
        <v>32.99</v>
      </c>
      <c r="O43">
        <v>25.14</v>
      </c>
    </row>
    <row r="44" spans="1:15">
      <c r="A44" s="1" t="s">
        <v>57</v>
      </c>
      <c r="B44">
        <f>HYPERLINK("https://www.suredividend.com/sure-analysis-CONE/","CyrusOne Inc")</f>
        <v>0</v>
      </c>
      <c r="C44" t="s">
        <v>221</v>
      </c>
      <c r="D44">
        <v>89.84</v>
      </c>
      <c r="E44">
        <v>0</v>
      </c>
      <c r="F44" t="s">
        <v>246</v>
      </c>
      <c r="G44">
        <v>0.01960784313725483</v>
      </c>
      <c r="H44">
        <v>0.04364022715043592</v>
      </c>
      <c r="I44">
        <v>1.549999952316284</v>
      </c>
      <c r="J44">
        <v>0</v>
      </c>
      <c r="K44">
        <v>0</v>
      </c>
      <c r="L44">
        <v>7.711442548837234</v>
      </c>
    </row>
    <row r="45" spans="1:15">
      <c r="A45" s="1" t="s">
        <v>58</v>
      </c>
      <c r="B45">
        <f>HYPERLINK("https://www.suredividend.com/sure-analysis-COR/","CoreSite Realty Corporation")</f>
        <v>0</v>
      </c>
      <c r="C45" t="s">
        <v>221</v>
      </c>
      <c r="D45">
        <v>169.41</v>
      </c>
      <c r="E45">
        <v>0.043832236721375</v>
      </c>
      <c r="F45" t="s">
        <v>247</v>
      </c>
      <c r="I45">
        <v>7.425619222968178</v>
      </c>
      <c r="J45">
        <v>7487.535915</v>
      </c>
      <c r="K45">
        <v>84.5533337241683</v>
      </c>
      <c r="L45">
        <v>3.604669525712708</v>
      </c>
      <c r="N45">
        <v>172.29</v>
      </c>
      <c r="O45">
        <v>103.44</v>
      </c>
    </row>
    <row r="46" spans="1:15">
      <c r="A46" s="1" t="s">
        <v>59</v>
      </c>
      <c r="B46">
        <f>HYPERLINK("https://www.suredividend.com/sure-analysis-CORR/","CorEnergy Infrastructure Trust Inc")</f>
        <v>0</v>
      </c>
      <c r="C46" t="s">
        <v>221</v>
      </c>
      <c r="D46">
        <v>1.76</v>
      </c>
      <c r="E46">
        <v>0.1136363636363636</v>
      </c>
      <c r="F46" t="s">
        <v>224</v>
      </c>
      <c r="G46">
        <v>0</v>
      </c>
      <c r="H46">
        <v>-0.418189240847312</v>
      </c>
      <c r="I46">
        <v>0.194390155186691</v>
      </c>
      <c r="J46">
        <v>26.507108</v>
      </c>
      <c r="K46">
        <v>0</v>
      </c>
      <c r="L46" t="s">
        <v>222</v>
      </c>
      <c r="M46">
        <v>1.027760174785468</v>
      </c>
      <c r="N46">
        <v>5.15</v>
      </c>
      <c r="O46">
        <v>1.7</v>
      </c>
    </row>
    <row r="47" spans="1:15">
      <c r="A47" s="1" t="s">
        <v>60</v>
      </c>
      <c r="B47">
        <f>HYPERLINK("https://www.suredividend.com/sure-analysis-research-database/","CorePoint Lodging Inc")</f>
        <v>0</v>
      </c>
      <c r="C47" t="s">
        <v>221</v>
      </c>
      <c r="D47">
        <v>15.98</v>
      </c>
      <c r="E47">
        <v>0</v>
      </c>
      <c r="F47" t="s">
        <v>248</v>
      </c>
      <c r="I47">
        <v>0</v>
      </c>
      <c r="J47">
        <v>932.783205</v>
      </c>
      <c r="K47">
        <v>0</v>
      </c>
      <c r="L47" t="s">
        <v>222</v>
      </c>
      <c r="M47">
        <v>0.636231069279927</v>
      </c>
      <c r="N47">
        <v>18.15</v>
      </c>
      <c r="O47">
        <v>8.300000000000001</v>
      </c>
    </row>
    <row r="48" spans="1:15">
      <c r="A48" s="1" t="s">
        <v>61</v>
      </c>
      <c r="B48">
        <f>HYPERLINK("https://www.suredividend.com/sure-analysis-CPT/","Camden Property Trust")</f>
        <v>0</v>
      </c>
      <c r="C48" t="s">
        <v>221</v>
      </c>
      <c r="D48">
        <v>117.32</v>
      </c>
      <c r="E48">
        <v>0.0320490964882373</v>
      </c>
      <c r="F48" t="s">
        <v>226</v>
      </c>
      <c r="G48">
        <v>0.1325301204819276</v>
      </c>
      <c r="H48">
        <v>0.04619663311658995</v>
      </c>
      <c r="I48">
        <v>3.508900981206489</v>
      </c>
      <c r="J48">
        <v>12497.873876</v>
      </c>
      <c r="K48">
        <v>15.25753469093963</v>
      </c>
      <c r="L48">
        <v>0.4568881485945949</v>
      </c>
      <c r="M48">
        <v>0.59766607059085</v>
      </c>
      <c r="N48">
        <v>178.13</v>
      </c>
      <c r="O48">
        <v>117.04</v>
      </c>
    </row>
    <row r="49" spans="1:15">
      <c r="A49" s="1" t="s">
        <v>62</v>
      </c>
      <c r="B49">
        <f>HYPERLINK("https://www.suredividend.com/sure-analysis-research-database/","Centerspace")</f>
        <v>0</v>
      </c>
      <c r="C49" t="s">
        <v>222</v>
      </c>
      <c r="D49">
        <v>65.84999999999999</v>
      </c>
      <c r="E49">
        <v>0.043515263043177</v>
      </c>
      <c r="F49" t="s">
        <v>249</v>
      </c>
      <c r="I49">
        <v>2.865480071393258</v>
      </c>
      <c r="J49">
        <v>1012.269445</v>
      </c>
      <c r="K49" t="s">
        <v>222</v>
      </c>
      <c r="L49" t="s">
        <v>222</v>
      </c>
      <c r="M49">
        <v>0.550139021416393</v>
      </c>
      <c r="N49">
        <v>110.02</v>
      </c>
      <c r="O49">
        <v>65.33</v>
      </c>
    </row>
    <row r="50" spans="1:15">
      <c r="A50" s="1" t="s">
        <v>63</v>
      </c>
      <c r="B50">
        <f>HYPERLINK("https://www.suredividend.com/sure-analysis-CTO/","CTO Realty Growth Inc")</f>
        <v>0</v>
      </c>
      <c r="C50" t="s">
        <v>221</v>
      </c>
      <c r="D50">
        <v>18.62</v>
      </c>
      <c r="E50">
        <v>0.08163265306122448</v>
      </c>
      <c r="F50" t="s">
        <v>232</v>
      </c>
      <c r="G50">
        <v>-0.62</v>
      </c>
      <c r="H50">
        <v>0.4465267498881476</v>
      </c>
      <c r="I50">
        <v>1.41005779244806</v>
      </c>
      <c r="J50">
        <v>341.069578</v>
      </c>
      <c r="K50">
        <v>15.10293487844839</v>
      </c>
      <c r="L50">
        <v>1.110281726337055</v>
      </c>
      <c r="M50">
        <v>0.5612481614228461</v>
      </c>
      <c r="N50">
        <v>22.65</v>
      </c>
      <c r="O50">
        <v>16.37</v>
      </c>
    </row>
    <row r="51" spans="1:15">
      <c r="A51" s="1" t="s">
        <v>64</v>
      </c>
      <c r="B51">
        <f>HYPERLINK("https://www.suredividend.com/sure-analysis-CTRE/","CareTrust REIT Inc")</f>
        <v>0</v>
      </c>
      <c r="C51" t="s">
        <v>221</v>
      </c>
      <c r="D51">
        <v>17.72</v>
      </c>
      <c r="E51">
        <v>0.06207674943566592</v>
      </c>
      <c r="F51" t="s">
        <v>227</v>
      </c>
      <c r="G51">
        <v>0.03773584905660377</v>
      </c>
      <c r="H51">
        <v>0.08251068824981633</v>
      </c>
      <c r="I51">
        <v>0.275000005960464</v>
      </c>
      <c r="J51">
        <v>1719.349308</v>
      </c>
      <c r="K51">
        <v>0</v>
      </c>
      <c r="L51" t="s">
        <v>222</v>
      </c>
      <c r="N51">
        <v>22.58</v>
      </c>
      <c r="O51">
        <v>15.43</v>
      </c>
    </row>
    <row r="52" spans="1:15">
      <c r="A52" s="1" t="s">
        <v>65</v>
      </c>
      <c r="B52">
        <f>HYPERLINK("https://www.suredividend.com/sure-analysis-research-database/","CatchMark Timber Trust Inc")</f>
        <v>0</v>
      </c>
      <c r="C52" t="s">
        <v>221</v>
      </c>
      <c r="D52">
        <v>10.37</v>
      </c>
      <c r="E52">
        <v>0</v>
      </c>
      <c r="F52" t="s">
        <v>250</v>
      </c>
      <c r="I52">
        <v>0.222892087137926</v>
      </c>
      <c r="J52">
        <v>510.983523</v>
      </c>
      <c r="K52">
        <v>0</v>
      </c>
      <c r="L52" t="s">
        <v>222</v>
      </c>
    </row>
    <row r="53" spans="1:15">
      <c r="A53" s="1" t="s">
        <v>66</v>
      </c>
      <c r="B53">
        <f>HYPERLINK("https://www.suredividend.com/sure-analysis-CUBE/","CubeSmart")</f>
        <v>0</v>
      </c>
      <c r="C53" t="s">
        <v>221</v>
      </c>
      <c r="D53">
        <v>39.28</v>
      </c>
      <c r="E53">
        <v>0.04378818737270876</v>
      </c>
      <c r="F53" t="s">
        <v>226</v>
      </c>
      <c r="G53">
        <v>0.2647058823529411</v>
      </c>
      <c r="H53">
        <v>0.09754146869121727</v>
      </c>
      <c r="I53">
        <v>1.609415900022978</v>
      </c>
      <c r="J53">
        <v>8815.918159000001</v>
      </c>
      <c r="K53">
        <v>38.41174566273512</v>
      </c>
      <c r="L53">
        <v>1.51831688681413</v>
      </c>
      <c r="M53">
        <v>0.766142342882694</v>
      </c>
      <c r="N53">
        <v>56.31</v>
      </c>
      <c r="O53">
        <v>38.29</v>
      </c>
    </row>
    <row r="54" spans="1:15">
      <c r="A54" s="1" t="s">
        <v>67</v>
      </c>
      <c r="B54">
        <f>HYPERLINK("https://www.suredividend.com/sure-analysis-CUZ/","Cousins Properties Inc.")</f>
        <v>0</v>
      </c>
      <c r="C54" t="s">
        <v>221</v>
      </c>
      <c r="D54">
        <v>22.8</v>
      </c>
      <c r="E54">
        <v>0.05614035087719298</v>
      </c>
      <c r="F54" t="s">
        <v>227</v>
      </c>
      <c r="G54">
        <v>0.032258064516129</v>
      </c>
      <c r="H54">
        <v>0.3976542375431587</v>
      </c>
      <c r="I54">
        <v>1.25282953326789</v>
      </c>
      <c r="J54">
        <v>3452.701607</v>
      </c>
      <c r="K54">
        <v>12.18490186230189</v>
      </c>
      <c r="L54">
        <v>0.6593839648778369</v>
      </c>
      <c r="M54">
        <v>0.7797188688434721</v>
      </c>
      <c r="N54">
        <v>42.08</v>
      </c>
      <c r="O54">
        <v>22.71</v>
      </c>
    </row>
    <row r="55" spans="1:15">
      <c r="A55" s="1" t="s">
        <v>68</v>
      </c>
      <c r="B55">
        <f>HYPERLINK("https://www.suredividend.com/sure-analysis-research-database/","Columbia Property Trust Inc")</f>
        <v>0</v>
      </c>
      <c r="C55" t="s">
        <v>221</v>
      </c>
      <c r="D55">
        <v>19.28</v>
      </c>
      <c r="E55">
        <v>0.032276797496104</v>
      </c>
      <c r="F55" t="s">
        <v>251</v>
      </c>
      <c r="I55">
        <v>0.622296655724888</v>
      </c>
      <c r="J55">
        <v>2215.348812</v>
      </c>
      <c r="K55">
        <v>26.55815874267218</v>
      </c>
      <c r="L55">
        <v>0.8878536962831901</v>
      </c>
      <c r="M55">
        <v>0.424861045759279</v>
      </c>
      <c r="N55">
        <v>19.29</v>
      </c>
      <c r="O55">
        <v>12.71</v>
      </c>
    </row>
    <row r="56" spans="1:15">
      <c r="A56" s="1" t="s">
        <v>69</v>
      </c>
      <c r="B56">
        <f>HYPERLINK("https://www.suredividend.com/sure-analysis-research-database/","CoreCivic Inc")</f>
        <v>0</v>
      </c>
      <c r="C56" t="s">
        <v>221</v>
      </c>
      <c r="D56">
        <v>8.890000000000001</v>
      </c>
      <c r="E56">
        <v>0</v>
      </c>
      <c r="F56" t="s">
        <v>248</v>
      </c>
      <c r="I56">
        <v>0</v>
      </c>
      <c r="J56">
        <v>1045.63675</v>
      </c>
      <c r="K56">
        <v>11.93458523158399</v>
      </c>
      <c r="L56">
        <v>0</v>
      </c>
      <c r="M56">
        <v>0.813389581206245</v>
      </c>
      <c r="N56">
        <v>14.24</v>
      </c>
      <c r="O56">
        <v>8.23</v>
      </c>
    </row>
    <row r="57" spans="1:15">
      <c r="A57" s="1" t="s">
        <v>70</v>
      </c>
      <c r="B57">
        <f>HYPERLINK("https://www.suredividend.com/sure-analysis-research-database/","DigitalBridge Group Inc")</f>
        <v>0</v>
      </c>
      <c r="C57" t="s">
        <v>222</v>
      </c>
      <c r="D57">
        <v>13.18</v>
      </c>
      <c r="E57">
        <v>0</v>
      </c>
      <c r="F57" t="s">
        <v>226</v>
      </c>
      <c r="I57">
        <v>0</v>
      </c>
      <c r="J57">
        <v>8640.726284</v>
      </c>
      <c r="K57" t="s">
        <v>222</v>
      </c>
      <c r="L57">
        <v>-0</v>
      </c>
      <c r="M57">
        <v>1.398203797623399</v>
      </c>
      <c r="N57">
        <v>34.2</v>
      </c>
      <c r="O57">
        <v>12.79</v>
      </c>
    </row>
    <row r="58" spans="1:15">
      <c r="A58" s="1" t="s">
        <v>71</v>
      </c>
      <c r="B58">
        <f>HYPERLINK("https://www.suredividend.com/sure-analysis-research-database/","Duck Creek Technologies Inc")</f>
        <v>0</v>
      </c>
      <c r="C58" t="s">
        <v>222</v>
      </c>
      <c r="D58">
        <v>11.57</v>
      </c>
      <c r="E58">
        <v>0</v>
      </c>
      <c r="F58" t="s">
        <v>252</v>
      </c>
      <c r="I58">
        <v>0</v>
      </c>
      <c r="J58">
        <v>1533.848657</v>
      </c>
      <c r="K58">
        <v>0</v>
      </c>
      <c r="L58" t="s">
        <v>222</v>
      </c>
      <c r="M58">
        <v>1.069697240823708</v>
      </c>
      <c r="N58">
        <v>46.75</v>
      </c>
      <c r="O58">
        <v>11.3</v>
      </c>
    </row>
    <row r="59" spans="1:15">
      <c r="A59" s="1" t="s">
        <v>72</v>
      </c>
      <c r="B59">
        <f>HYPERLINK("https://www.suredividend.com/sure-analysis-DEA/","Easterly Government Properties Inc")</f>
        <v>0</v>
      </c>
      <c r="C59" t="s">
        <v>221</v>
      </c>
      <c r="D59">
        <v>15.44</v>
      </c>
      <c r="E59">
        <v>0.06865284974093265</v>
      </c>
      <c r="F59" t="s">
        <v>253</v>
      </c>
      <c r="G59">
        <v>0</v>
      </c>
      <c r="H59">
        <v>0.003816904892658401</v>
      </c>
      <c r="I59">
        <v>1.038149466746484</v>
      </c>
      <c r="J59">
        <v>1402.208644</v>
      </c>
      <c r="K59">
        <v>48.53780482813527</v>
      </c>
      <c r="L59">
        <v>3.17379843089723</v>
      </c>
      <c r="M59">
        <v>0.3530603328502001</v>
      </c>
      <c r="N59">
        <v>22.7</v>
      </c>
      <c r="O59">
        <v>15.39</v>
      </c>
    </row>
    <row r="60" spans="1:15">
      <c r="A60" s="1" t="s">
        <v>73</v>
      </c>
      <c r="B60">
        <f>HYPERLINK("https://www.suredividend.com/sure-analysis-DEI/","Douglas Emmett Inc")</f>
        <v>0</v>
      </c>
      <c r="C60" t="s">
        <v>221</v>
      </c>
      <c r="D60">
        <v>18.03</v>
      </c>
      <c r="E60">
        <v>0.06211869107043816</v>
      </c>
      <c r="F60" t="s">
        <v>254</v>
      </c>
      <c r="G60">
        <v>0</v>
      </c>
      <c r="H60">
        <v>0.04012620718096094</v>
      </c>
      <c r="I60">
        <v>1.10291730253609</v>
      </c>
      <c r="J60">
        <v>3169.38799</v>
      </c>
      <c r="K60">
        <v>36.65430730926249</v>
      </c>
      <c r="L60">
        <v>2.239880793127722</v>
      </c>
      <c r="M60">
        <v>0.881349066730557</v>
      </c>
      <c r="N60">
        <v>36.22</v>
      </c>
      <c r="O60">
        <v>17.89</v>
      </c>
    </row>
    <row r="61" spans="1:15">
      <c r="A61" s="1" t="s">
        <v>74</v>
      </c>
      <c r="B61">
        <f>HYPERLINK("https://www.suredividend.com/sure-analysis-DHC/","Diversified Healthcare Trust")</f>
        <v>0</v>
      </c>
      <c r="C61" t="s">
        <v>221</v>
      </c>
      <c r="D61">
        <v>1.03</v>
      </c>
      <c r="E61">
        <v>0.03856578271004801</v>
      </c>
      <c r="F61" t="s">
        <v>255</v>
      </c>
      <c r="G61">
        <v>0</v>
      </c>
      <c r="H61">
        <v>-0.5193963347123083</v>
      </c>
      <c r="I61">
        <v>0.039722756191349</v>
      </c>
      <c r="J61">
        <v>246.297201</v>
      </c>
      <c r="K61">
        <v>0.604733822953138</v>
      </c>
      <c r="L61">
        <v>0.02322968198324503</v>
      </c>
      <c r="M61">
        <v>1.101170649047621</v>
      </c>
      <c r="N61">
        <v>3.93</v>
      </c>
      <c r="O61">
        <v>1.03</v>
      </c>
    </row>
    <row r="62" spans="1:15">
      <c r="A62" s="1" t="s">
        <v>75</v>
      </c>
      <c r="B62">
        <f>HYPERLINK("https://www.suredividend.com/sure-analysis-DLR/","Digital Realty Trust Inc")</f>
        <v>0</v>
      </c>
      <c r="C62" t="s">
        <v>221</v>
      </c>
      <c r="D62">
        <v>97.73</v>
      </c>
      <c r="E62">
        <v>0.04747774480712166</v>
      </c>
      <c r="F62" t="s">
        <v>232</v>
      </c>
      <c r="G62">
        <v>0.05172413793103448</v>
      </c>
      <c r="H62">
        <v>0.05578472997854855</v>
      </c>
      <c r="I62">
        <v>4.750626954526279</v>
      </c>
      <c r="J62">
        <v>28088.368399</v>
      </c>
      <c r="K62">
        <v>21.63857884184893</v>
      </c>
      <c r="L62">
        <v>1.041804156694359</v>
      </c>
      <c r="M62">
        <v>0.7542464668686211</v>
      </c>
      <c r="N62">
        <v>173.15</v>
      </c>
      <c r="O62">
        <v>97.53</v>
      </c>
    </row>
    <row r="63" spans="1:15">
      <c r="A63" s="1" t="s">
        <v>76</v>
      </c>
      <c r="B63">
        <f>HYPERLINK("https://www.suredividend.com/sure-analysis-DOC/","Physicians Realty Trust")</f>
        <v>0</v>
      </c>
      <c r="C63" t="s">
        <v>221</v>
      </c>
      <c r="D63">
        <v>14.85</v>
      </c>
      <c r="E63">
        <v>0.06195286195286195</v>
      </c>
      <c r="F63" t="s">
        <v>227</v>
      </c>
      <c r="G63">
        <v>0</v>
      </c>
      <c r="H63">
        <v>0</v>
      </c>
      <c r="I63">
        <v>0.902409000872857</v>
      </c>
      <c r="J63">
        <v>3360.863969</v>
      </c>
      <c r="K63">
        <v>42.73679084828525</v>
      </c>
      <c r="L63">
        <v>2.666693264990712</v>
      </c>
      <c r="M63">
        <v>0.465270337612002</v>
      </c>
      <c r="N63">
        <v>18.63</v>
      </c>
      <c r="O63">
        <v>14.82</v>
      </c>
    </row>
    <row r="64" spans="1:15">
      <c r="A64" s="1" t="s">
        <v>77</v>
      </c>
      <c r="B64">
        <f>HYPERLINK("https://www.suredividend.com/sure-analysis-DRE/","Duke Realty Corp")</f>
        <v>0</v>
      </c>
      <c r="C64" t="s">
        <v>221</v>
      </c>
      <c r="D64">
        <v>48.43</v>
      </c>
      <c r="E64">
        <v>0.02312616147016312</v>
      </c>
      <c r="F64" t="s">
        <v>232</v>
      </c>
      <c r="G64">
        <v>0.09803921568627461</v>
      </c>
      <c r="H64">
        <v>-0.1991561936660126</v>
      </c>
      <c r="I64">
        <v>1.111616167665321</v>
      </c>
      <c r="J64">
        <v>18645.197236</v>
      </c>
      <c r="K64">
        <v>19.67309687447441</v>
      </c>
      <c r="L64">
        <v>0.4555803965841479</v>
      </c>
      <c r="M64">
        <v>0.7894167916505611</v>
      </c>
      <c r="N64">
        <v>65.34999999999999</v>
      </c>
      <c r="O64">
        <v>46.65</v>
      </c>
    </row>
    <row r="65" spans="1:15">
      <c r="A65" s="1" t="s">
        <v>78</v>
      </c>
      <c r="B65">
        <f>HYPERLINK("https://www.suredividend.com/sure-analysis-research-database/","Diamondrock Hospitality Co.")</f>
        <v>0</v>
      </c>
      <c r="C65" t="s">
        <v>221</v>
      </c>
      <c r="D65">
        <v>7.35</v>
      </c>
      <c r="E65">
        <v>0</v>
      </c>
      <c r="F65" t="s">
        <v>228</v>
      </c>
      <c r="I65">
        <v>0</v>
      </c>
      <c r="J65">
        <v>1550.28416</v>
      </c>
      <c r="K65">
        <v>34.01984112903226</v>
      </c>
      <c r="L65">
        <v>0</v>
      </c>
      <c r="M65">
        <v>1.373880586545135</v>
      </c>
      <c r="N65">
        <v>11.15</v>
      </c>
      <c r="O65">
        <v>7.22</v>
      </c>
    </row>
    <row r="66" spans="1:15">
      <c r="A66" s="1" t="s">
        <v>79</v>
      </c>
      <c r="B66">
        <f>HYPERLINK("https://www.suredividend.com/sure-analysis-DX/","Dynex Capital, Inc.")</f>
        <v>0</v>
      </c>
      <c r="C66" t="s">
        <v>221</v>
      </c>
      <c r="D66">
        <v>12.42</v>
      </c>
      <c r="E66">
        <v>0.1256038647342995</v>
      </c>
      <c r="F66" t="s">
        <v>256</v>
      </c>
      <c r="G66">
        <v>0</v>
      </c>
      <c r="H66">
        <v>0</v>
      </c>
      <c r="I66">
        <v>1.491232134243479</v>
      </c>
      <c r="J66">
        <v>552.902891</v>
      </c>
      <c r="K66">
        <v>3.311926173723965</v>
      </c>
      <c r="L66">
        <v>0.332864315679348</v>
      </c>
      <c r="M66">
        <v>0.590676572211118</v>
      </c>
      <c r="N66">
        <v>16.77</v>
      </c>
      <c r="O66">
        <v>12.23</v>
      </c>
    </row>
    <row r="67" spans="1:15">
      <c r="A67" s="1" t="s">
        <v>80</v>
      </c>
      <c r="B67">
        <f>HYPERLINK("https://www.suredividend.com/sure-analysis-EARN/","Ellington Residential Mortgage REIT")</f>
        <v>0</v>
      </c>
      <c r="C67" t="s">
        <v>221</v>
      </c>
      <c r="D67">
        <v>6.37</v>
      </c>
      <c r="E67">
        <v>0.1507064364207221</v>
      </c>
      <c r="F67" t="s">
        <v>242</v>
      </c>
      <c r="G67">
        <v>-0.2000000000000001</v>
      </c>
      <c r="H67">
        <v>-0.2216294584488292</v>
      </c>
      <c r="I67">
        <v>1.237737963432454</v>
      </c>
      <c r="J67">
        <v>83.31574000000001</v>
      </c>
      <c r="K67">
        <v>0</v>
      </c>
      <c r="L67" t="s">
        <v>222</v>
      </c>
      <c r="M67">
        <v>0.661310248081156</v>
      </c>
      <c r="N67">
        <v>11.18</v>
      </c>
      <c r="O67">
        <v>6.21</v>
      </c>
    </row>
    <row r="68" spans="1:15">
      <c r="A68" s="1" t="s">
        <v>81</v>
      </c>
      <c r="B68">
        <f>HYPERLINK("https://www.suredividend.com/sure-analysis-research-database/","Endeavor Group Holdings Inc")</f>
        <v>0</v>
      </c>
      <c r="C68" t="s">
        <v>222</v>
      </c>
      <c r="D68">
        <v>19.01</v>
      </c>
      <c r="E68">
        <v>0</v>
      </c>
      <c r="I68">
        <v>0</v>
      </c>
      <c r="J68">
        <v>5433.786197</v>
      </c>
      <c r="K68">
        <v>13.88309077522509</v>
      </c>
      <c r="L68">
        <v>0</v>
      </c>
      <c r="M68">
        <v>1.102243785903087</v>
      </c>
      <c r="N68">
        <v>35.28</v>
      </c>
      <c r="O68">
        <v>17.42</v>
      </c>
    </row>
    <row r="69" spans="1:15">
      <c r="A69" s="1" t="s">
        <v>82</v>
      </c>
      <c r="B69">
        <f>HYPERLINK("https://www.suredividend.com/sure-analysis-EGP/","Eastgroup Properties, Inc.")</f>
        <v>0</v>
      </c>
      <c r="C69" t="s">
        <v>221</v>
      </c>
      <c r="D69">
        <v>142.56</v>
      </c>
      <c r="E69">
        <v>0.03507295173961841</v>
      </c>
      <c r="F69" t="s">
        <v>227</v>
      </c>
      <c r="I69">
        <v>4.163582649541239</v>
      </c>
      <c r="J69">
        <v>6210.771241</v>
      </c>
      <c r="K69">
        <v>29.24381055076067</v>
      </c>
      <c r="L69">
        <v>0.8100355349302023</v>
      </c>
      <c r="M69">
        <v>0.862136420361392</v>
      </c>
      <c r="N69">
        <v>227.03</v>
      </c>
      <c r="O69">
        <v>142.02</v>
      </c>
    </row>
    <row r="70" spans="1:15">
      <c r="A70" s="1" t="s">
        <v>83</v>
      </c>
      <c r="B70">
        <f>HYPERLINK("https://www.suredividend.com/sure-analysis-ELS/","Equity Lifestyle Properties Inc.")</f>
        <v>0</v>
      </c>
      <c r="C70" t="s">
        <v>221</v>
      </c>
      <c r="D70">
        <v>63.58</v>
      </c>
      <c r="E70">
        <v>0.02579427492922302</v>
      </c>
      <c r="F70" t="s">
        <v>227</v>
      </c>
      <c r="G70">
        <v>0.1310344827586207</v>
      </c>
      <c r="H70">
        <v>-0.03403398461361251</v>
      </c>
      <c r="I70">
        <v>1.176021459377921</v>
      </c>
      <c r="J70">
        <v>11830.856089</v>
      </c>
      <c r="K70">
        <v>42.16481253056104</v>
      </c>
      <c r="L70">
        <v>0.8110492823296007</v>
      </c>
      <c r="M70">
        <v>0.6578184403334461</v>
      </c>
      <c r="N70">
        <v>87.69</v>
      </c>
      <c r="O70">
        <v>63.43</v>
      </c>
    </row>
    <row r="71" spans="1:15">
      <c r="A71" s="1" t="s">
        <v>84</v>
      </c>
      <c r="B71">
        <f>HYPERLINK("https://www.suredividend.com/sure-analysis-EPR/","EPR Properties")</f>
        <v>0</v>
      </c>
      <c r="C71" t="s">
        <v>221</v>
      </c>
      <c r="D71">
        <v>36.66</v>
      </c>
      <c r="E71">
        <v>0.09001636661211129</v>
      </c>
      <c r="F71" t="s">
        <v>226</v>
      </c>
      <c r="G71">
        <v>0</v>
      </c>
      <c r="H71">
        <v>-0.06014623565001131</v>
      </c>
      <c r="I71">
        <v>3.059494947429578</v>
      </c>
      <c r="J71">
        <v>2750.037289</v>
      </c>
      <c r="K71">
        <v>20.27423135135135</v>
      </c>
      <c r="L71">
        <v>1.690328700237336</v>
      </c>
      <c r="M71">
        <v>0.878537437009096</v>
      </c>
      <c r="N71">
        <v>55.56</v>
      </c>
      <c r="O71">
        <v>35.7</v>
      </c>
    </row>
    <row r="72" spans="1:15">
      <c r="A72" s="1" t="s">
        <v>85</v>
      </c>
      <c r="B72">
        <f>HYPERLINK("https://www.suredividend.com/sure-analysis-EPRT/","Essential Properties Realty Trust Inc")</f>
        <v>0</v>
      </c>
      <c r="C72" t="s">
        <v>221</v>
      </c>
      <c r="D72">
        <v>20.03</v>
      </c>
      <c r="E72">
        <v>0.05391912131802297</v>
      </c>
      <c r="F72" t="s">
        <v>227</v>
      </c>
      <c r="I72">
        <v>1.265467424703936</v>
      </c>
      <c r="J72">
        <v>2676.451624</v>
      </c>
      <c r="K72">
        <v>0</v>
      </c>
      <c r="L72" t="s">
        <v>222</v>
      </c>
      <c r="M72">
        <v>0.7951034529815421</v>
      </c>
      <c r="N72">
        <v>30.26</v>
      </c>
      <c r="O72">
        <v>19.48</v>
      </c>
    </row>
    <row r="73" spans="1:15">
      <c r="A73" s="1" t="s">
        <v>86</v>
      </c>
      <c r="B73">
        <f>HYPERLINK("https://www.suredividend.com/sure-analysis-research-database/","Equity Commonwealth")</f>
        <v>0</v>
      </c>
      <c r="C73" t="s">
        <v>221</v>
      </c>
      <c r="D73">
        <v>25.01</v>
      </c>
      <c r="E73">
        <v>0</v>
      </c>
      <c r="F73" t="s">
        <v>254</v>
      </c>
      <c r="I73">
        <v>0</v>
      </c>
      <c r="J73">
        <v>2782.158468</v>
      </c>
      <c r="K73" t="s">
        <v>222</v>
      </c>
      <c r="L73">
        <v>-0</v>
      </c>
      <c r="M73">
        <v>0.266505274166298</v>
      </c>
      <c r="N73">
        <v>28.84</v>
      </c>
      <c r="O73">
        <v>24.97</v>
      </c>
    </row>
    <row r="74" spans="1:15">
      <c r="A74" s="1" t="s">
        <v>87</v>
      </c>
      <c r="B74">
        <f>HYPERLINK("https://www.suredividend.com/sure-analysis-EQIX/","Equinix Inc")</f>
        <v>0</v>
      </c>
      <c r="C74" t="s">
        <v>221</v>
      </c>
      <c r="D74">
        <v>567.6900000000001</v>
      </c>
      <c r="E74">
        <v>0.02184290722049005</v>
      </c>
      <c r="F74" t="s">
        <v>257</v>
      </c>
      <c r="G74">
        <v>0.08013937282229966</v>
      </c>
      <c r="H74">
        <v>0.09160706958928855</v>
      </c>
      <c r="I74">
        <v>12.08992697118889</v>
      </c>
      <c r="J74">
        <v>51702.471773</v>
      </c>
      <c r="K74">
        <v>80.87799546768555</v>
      </c>
      <c r="L74">
        <v>1.722211819257677</v>
      </c>
      <c r="M74">
        <v>0.9173143893268501</v>
      </c>
      <c r="N74">
        <v>842.01</v>
      </c>
      <c r="O74">
        <v>567.51</v>
      </c>
    </row>
    <row r="75" spans="1:15">
      <c r="A75" s="1" t="s">
        <v>88</v>
      </c>
      <c r="B75">
        <f>HYPERLINK("https://www.suredividend.com/sure-analysis-EQR/","Equity Residential Properties Trust")</f>
        <v>0</v>
      </c>
      <c r="C75" t="s">
        <v>221</v>
      </c>
      <c r="D75">
        <v>65.66</v>
      </c>
      <c r="E75">
        <v>0.03807493146512336</v>
      </c>
      <c r="F75" t="s">
        <v>227</v>
      </c>
      <c r="G75">
        <v>0.03734439834024883</v>
      </c>
      <c r="H75">
        <v>0.04407811274145623</v>
      </c>
      <c r="I75">
        <v>2.446018646174228</v>
      </c>
      <c r="J75">
        <v>24695.924952</v>
      </c>
      <c r="K75">
        <v>19.74566659145551</v>
      </c>
      <c r="L75">
        <v>0.761999578247423</v>
      </c>
      <c r="M75">
        <v>0.672399789710271</v>
      </c>
      <c r="N75">
        <v>92.66</v>
      </c>
      <c r="O75">
        <v>65.59</v>
      </c>
    </row>
    <row r="76" spans="1:15">
      <c r="A76" s="1" t="s">
        <v>89</v>
      </c>
      <c r="B76">
        <f>HYPERLINK("https://www.suredividend.com/sure-analysis-ESRT/","Empire State Realty Trust Inc")</f>
        <v>0</v>
      </c>
      <c r="C76" t="s">
        <v>221</v>
      </c>
      <c r="D76">
        <v>6.41</v>
      </c>
      <c r="E76">
        <v>0.0218408736349454</v>
      </c>
      <c r="F76" t="s">
        <v>232</v>
      </c>
      <c r="I76">
        <v>0.139001894448052</v>
      </c>
      <c r="J76">
        <v>1067.713174</v>
      </c>
      <c r="K76">
        <v>132.9986515171898</v>
      </c>
      <c r="L76">
        <v>4.744091960684368</v>
      </c>
      <c r="M76">
        <v>0.9529257694310521</v>
      </c>
      <c r="N76">
        <v>10.88</v>
      </c>
      <c r="O76">
        <v>6.39</v>
      </c>
    </row>
    <row r="77" spans="1:15">
      <c r="A77" s="1" t="s">
        <v>90</v>
      </c>
      <c r="B77">
        <f>HYPERLINK("https://www.suredividend.com/sure-analysis-ESS/","Essex Property Trust, Inc.")</f>
        <v>0</v>
      </c>
      <c r="C77" t="s">
        <v>221</v>
      </c>
      <c r="D77">
        <v>238.35</v>
      </c>
      <c r="E77">
        <v>0.03692049507027481</v>
      </c>
      <c r="F77" t="s">
        <v>227</v>
      </c>
      <c r="G77">
        <v>0.05263157894736858</v>
      </c>
      <c r="H77">
        <v>0.04683184708394994</v>
      </c>
      <c r="I77">
        <v>8.489067791277387</v>
      </c>
      <c r="J77">
        <v>15522.390014</v>
      </c>
      <c r="K77">
        <v>40.25808413020136</v>
      </c>
      <c r="L77">
        <v>1.436390489217832</v>
      </c>
      <c r="M77">
        <v>0.686511382383983</v>
      </c>
      <c r="N77">
        <v>360.33</v>
      </c>
      <c r="O77">
        <v>237.89</v>
      </c>
    </row>
    <row r="78" spans="1:15">
      <c r="A78" s="1" t="s">
        <v>91</v>
      </c>
      <c r="B78">
        <f>HYPERLINK("https://www.suredividend.com/sure-analysis-EXR/","Extra Space Storage Inc.")</f>
        <v>0</v>
      </c>
      <c r="C78" t="s">
        <v>221</v>
      </c>
      <c r="D78">
        <v>166.97</v>
      </c>
      <c r="E78">
        <v>0.03593459902976583</v>
      </c>
      <c r="F78" t="s">
        <v>232</v>
      </c>
      <c r="G78">
        <v>0.2</v>
      </c>
      <c r="H78">
        <v>0.1397230490720158</v>
      </c>
      <c r="I78">
        <v>5.682177175140038</v>
      </c>
      <c r="J78">
        <v>22359.292651</v>
      </c>
      <c r="K78">
        <v>25.08970487348149</v>
      </c>
      <c r="L78">
        <v>0.8990786669525376</v>
      </c>
      <c r="M78">
        <v>0.8309028356909091</v>
      </c>
      <c r="N78">
        <v>223.22</v>
      </c>
      <c r="O78">
        <v>155.49</v>
      </c>
    </row>
    <row r="79" spans="1:15">
      <c r="A79" s="1" t="s">
        <v>92</v>
      </c>
      <c r="B79">
        <f>HYPERLINK("https://www.suredividend.com/sure-analysis-FCPT/","Four Corners Property Trust Inc")</f>
        <v>0</v>
      </c>
      <c r="C79" t="s">
        <v>221</v>
      </c>
      <c r="D79">
        <v>24.41</v>
      </c>
      <c r="E79">
        <v>0.05448586644817698</v>
      </c>
      <c r="F79" t="s">
        <v>227</v>
      </c>
      <c r="G79">
        <v>0.04724409448818911</v>
      </c>
      <c r="H79">
        <v>0.06516277722150265</v>
      </c>
      <c r="I79">
        <v>1.291644838983118</v>
      </c>
      <c r="J79">
        <v>1988.430349</v>
      </c>
      <c r="K79">
        <v>20.87612835221368</v>
      </c>
      <c r="L79">
        <v>1.067475073539767</v>
      </c>
      <c r="M79">
        <v>0.5645608629015071</v>
      </c>
      <c r="N79">
        <v>29.76</v>
      </c>
      <c r="O79">
        <v>23.94</v>
      </c>
    </row>
    <row r="80" spans="1:15">
      <c r="A80" s="1" t="s">
        <v>93</v>
      </c>
      <c r="B80">
        <f>HYPERLINK("https://www.suredividend.com/sure-analysis-research-database/","Farmland Partners Inc")</f>
        <v>0</v>
      </c>
      <c r="C80" t="s">
        <v>221</v>
      </c>
      <c r="D80">
        <v>12.59</v>
      </c>
      <c r="E80">
        <v>0.016585017029187</v>
      </c>
      <c r="F80" t="s">
        <v>226</v>
      </c>
      <c r="G80">
        <v>0.2</v>
      </c>
      <c r="H80">
        <v>-0.1399410628175578</v>
      </c>
      <c r="I80">
        <v>0.208805364397473</v>
      </c>
      <c r="J80">
        <v>683.595692</v>
      </c>
      <c r="K80">
        <v>0</v>
      </c>
      <c r="L80" t="s">
        <v>222</v>
      </c>
      <c r="M80">
        <v>0.562166253890905</v>
      </c>
      <c r="N80">
        <v>16.36</v>
      </c>
      <c r="O80">
        <v>10.54</v>
      </c>
    </row>
    <row r="81" spans="1:15">
      <c r="A81" s="1" t="s">
        <v>94</v>
      </c>
      <c r="B81">
        <f>HYPERLINK("https://www.suredividend.com/sure-analysis-FR/","First Industrial Realty Trust, Inc.")</f>
        <v>0</v>
      </c>
      <c r="C81" t="s">
        <v>221</v>
      </c>
      <c r="D81">
        <v>45.04</v>
      </c>
      <c r="E81">
        <v>0.02619893428063943</v>
      </c>
      <c r="F81" t="s">
        <v>226</v>
      </c>
      <c r="G81">
        <v>0.09259259259259256</v>
      </c>
      <c r="H81">
        <v>0.07033701387905711</v>
      </c>
      <c r="I81">
        <v>1.121288994238626</v>
      </c>
      <c r="J81">
        <v>5948.499144</v>
      </c>
      <c r="K81">
        <v>19.19650936806573</v>
      </c>
      <c r="L81">
        <v>0.4751224551858585</v>
      </c>
      <c r="M81">
        <v>0.7284469911561841</v>
      </c>
      <c r="N81">
        <v>66.02</v>
      </c>
      <c r="O81">
        <v>44.82</v>
      </c>
    </row>
    <row r="82" spans="1:15">
      <c r="A82" s="1" t="s">
        <v>95</v>
      </c>
      <c r="B82">
        <f>HYPERLINK("https://www.suredividend.com/sure-analysis-research-database/","First Real Estate Investment Trust of New Jersey Inc.")</f>
        <v>0</v>
      </c>
      <c r="C82" t="s">
        <v>221</v>
      </c>
      <c r="D82">
        <v>16.1001</v>
      </c>
      <c r="E82">
        <v>0</v>
      </c>
      <c r="F82" t="s">
        <v>231</v>
      </c>
      <c r="I82">
        <v>0.300000004470348</v>
      </c>
      <c r="J82">
        <v>110.506965</v>
      </c>
      <c r="K82">
        <v>0</v>
      </c>
      <c r="L82" t="s">
        <v>222</v>
      </c>
      <c r="N82">
        <v>28</v>
      </c>
      <c r="O82">
        <v>16.01</v>
      </c>
    </row>
    <row r="83" spans="1:15">
      <c r="A83" s="1" t="s">
        <v>96</v>
      </c>
      <c r="B83">
        <f>HYPERLINK("https://www.suredividend.com/sure-analysis-FRT/","Federal Realty Investment Trust.")</f>
        <v>0</v>
      </c>
      <c r="C83" t="s">
        <v>221</v>
      </c>
      <c r="D83">
        <v>87.91</v>
      </c>
      <c r="E83">
        <v>0.04914116710271869</v>
      </c>
      <c r="F83" t="s">
        <v>226</v>
      </c>
      <c r="G83">
        <v>0.009345794392523477</v>
      </c>
      <c r="H83">
        <v>0.01551127839748156</v>
      </c>
      <c r="I83">
        <v>3.195995574844636</v>
      </c>
      <c r="J83">
        <v>7112.638455</v>
      </c>
      <c r="K83">
        <v>0</v>
      </c>
      <c r="L83" t="s">
        <v>222</v>
      </c>
      <c r="N83">
        <v>135.07</v>
      </c>
      <c r="O83">
        <v>86.43000000000001</v>
      </c>
    </row>
    <row r="84" spans="1:15">
      <c r="A84" s="1" t="s">
        <v>97</v>
      </c>
      <c r="B84">
        <f>HYPERLINK("https://www.suredividend.com/sure-analysis-research-database/","Franklin Street Properties Corp.")</f>
        <v>0</v>
      </c>
      <c r="C84" t="s">
        <v>221</v>
      </c>
      <c r="D84">
        <v>2.7</v>
      </c>
      <c r="E84">
        <v>0.100243299748352</v>
      </c>
      <c r="F84" t="s">
        <v>258</v>
      </c>
      <c r="G84">
        <v>-0.8888888888888888</v>
      </c>
      <c r="H84">
        <v>-0.4450558471716457</v>
      </c>
      <c r="I84">
        <v>0.27065690932055</v>
      </c>
      <c r="J84">
        <v>278.736968</v>
      </c>
      <c r="K84">
        <v>0</v>
      </c>
      <c r="L84" t="s">
        <v>222</v>
      </c>
      <c r="M84">
        <v>0.6892177159965061</v>
      </c>
      <c r="N84">
        <v>6.07</v>
      </c>
      <c r="O84">
        <v>2.67</v>
      </c>
    </row>
    <row r="85" spans="1:15">
      <c r="A85" s="1" t="s">
        <v>98</v>
      </c>
      <c r="B85">
        <f>HYPERLINK("https://www.suredividend.com/sure-analysis-research-database/","Geo Group, Inc.")</f>
        <v>0</v>
      </c>
      <c r="C85" t="s">
        <v>221</v>
      </c>
      <c r="D85">
        <v>7.38</v>
      </c>
      <c r="E85">
        <v>0</v>
      </c>
      <c r="F85" t="s">
        <v>259</v>
      </c>
      <c r="I85">
        <v>0</v>
      </c>
      <c r="J85">
        <v>915.787587</v>
      </c>
      <c r="K85">
        <v>14.58655348454199</v>
      </c>
      <c r="L85">
        <v>0</v>
      </c>
      <c r="M85">
        <v>0.8065044501759191</v>
      </c>
      <c r="N85">
        <v>9.81</v>
      </c>
      <c r="O85">
        <v>5.21</v>
      </c>
    </row>
    <row r="86" spans="1:15">
      <c r="A86" s="1" t="s">
        <v>99</v>
      </c>
      <c r="B86">
        <f>HYPERLINK("https://www.suredividend.com/sure-analysis-GLPI/","Gaming and Leisure Properties Inc")</f>
        <v>0</v>
      </c>
      <c r="C86" t="s">
        <v>221</v>
      </c>
      <c r="D86">
        <v>44.94</v>
      </c>
      <c r="E86">
        <v>0.06275033377837116</v>
      </c>
      <c r="F86" t="s">
        <v>232</v>
      </c>
      <c r="G86">
        <v>1.9375</v>
      </c>
      <c r="H86">
        <v>0.02275053066212362</v>
      </c>
      <c r="I86">
        <v>2.707106414404174</v>
      </c>
      <c r="J86">
        <v>11481.241674</v>
      </c>
      <c r="K86">
        <v>21.29954284106656</v>
      </c>
      <c r="L86">
        <v>1.22493502914216</v>
      </c>
      <c r="M86">
        <v>0.763990455915544</v>
      </c>
      <c r="N86">
        <v>52.1</v>
      </c>
      <c r="O86">
        <v>39.98</v>
      </c>
    </row>
    <row r="87" spans="1:15">
      <c r="A87" s="1" t="s">
        <v>100</v>
      </c>
      <c r="B87">
        <f>HYPERLINK("https://www.suredividend.com/sure-analysis-GMRE/","Global Medical REIT Inc")</f>
        <v>0</v>
      </c>
      <c r="C87" t="s">
        <v>221</v>
      </c>
      <c r="D87">
        <v>8.550000000000001</v>
      </c>
      <c r="E87">
        <v>0.09824561403508771</v>
      </c>
      <c r="F87" t="s">
        <v>249</v>
      </c>
      <c r="G87">
        <v>0.02439024390243882</v>
      </c>
      <c r="H87">
        <v>0.009805797673485328</v>
      </c>
      <c r="I87">
        <v>0.811667095763118</v>
      </c>
      <c r="J87">
        <v>560.181516</v>
      </c>
      <c r="K87">
        <v>0</v>
      </c>
      <c r="L87" t="s">
        <v>222</v>
      </c>
      <c r="M87">
        <v>0.7669466591212221</v>
      </c>
      <c r="N87">
        <v>17.55</v>
      </c>
      <c r="O87">
        <v>8.529999999999999</v>
      </c>
    </row>
    <row r="88" spans="1:15">
      <c r="A88" s="1" t="s">
        <v>101</v>
      </c>
      <c r="B88">
        <f>HYPERLINK("https://www.suredividend.com/sure-analysis-GNL/","Global Net Lease Inc")</f>
        <v>0</v>
      </c>
      <c r="C88" t="s">
        <v>221</v>
      </c>
      <c r="D88">
        <v>10.96</v>
      </c>
      <c r="E88">
        <v>0.145985401459854</v>
      </c>
      <c r="F88" t="s">
        <v>260</v>
      </c>
      <c r="G88">
        <v>0</v>
      </c>
      <c r="H88">
        <v>0.1764468921689097</v>
      </c>
      <c r="I88">
        <v>1.537277614458186</v>
      </c>
      <c r="J88">
        <v>1136.417028</v>
      </c>
      <c r="K88">
        <v>0</v>
      </c>
      <c r="L88" t="s">
        <v>222</v>
      </c>
      <c r="M88">
        <v>0.650114765580303</v>
      </c>
      <c r="N88">
        <v>15.36</v>
      </c>
      <c r="O88">
        <v>10.94</v>
      </c>
    </row>
    <row r="89" spans="1:15">
      <c r="A89" s="1" t="s">
        <v>102</v>
      </c>
      <c r="B89">
        <f>HYPERLINK("https://www.suredividend.com/sure-analysis-GOOD/","Gladstone Commercial Corp")</f>
        <v>0</v>
      </c>
      <c r="C89" t="s">
        <v>221</v>
      </c>
      <c r="D89">
        <v>15.19</v>
      </c>
      <c r="E89">
        <v>0.09874917709019092</v>
      </c>
      <c r="F89" t="s">
        <v>232</v>
      </c>
      <c r="G89">
        <v>0</v>
      </c>
      <c r="H89">
        <v>0.000399201724016196</v>
      </c>
      <c r="I89">
        <v>1.460375761013748</v>
      </c>
      <c r="J89">
        <v>600.498675</v>
      </c>
      <c r="K89">
        <v>2345.69794921875</v>
      </c>
      <c r="L89">
        <v>214.7611413255512</v>
      </c>
      <c r="M89">
        <v>0.7264045529198599</v>
      </c>
      <c r="N89">
        <v>24.89</v>
      </c>
      <c r="O89">
        <v>15.1</v>
      </c>
    </row>
    <row r="90" spans="1:15">
      <c r="A90" s="1" t="s">
        <v>103</v>
      </c>
      <c r="B90">
        <f>HYPERLINK("https://www.suredividend.com/sure-analysis-research-database/","Getty Realty Corp.")</f>
        <v>0</v>
      </c>
      <c r="C90" t="s">
        <v>221</v>
      </c>
      <c r="D90">
        <v>26.62</v>
      </c>
      <c r="E90">
        <v>0.060265779347963</v>
      </c>
      <c r="F90" t="s">
        <v>229</v>
      </c>
      <c r="G90">
        <v>0.05128205128205132</v>
      </c>
      <c r="H90">
        <v>0.05081623913789235</v>
      </c>
      <c r="I90">
        <v>1.604275046242795</v>
      </c>
      <c r="J90">
        <v>1244.046808</v>
      </c>
      <c r="K90">
        <v>15.62578418865792</v>
      </c>
      <c r="L90">
        <v>0.9273266163253151</v>
      </c>
      <c r="M90">
        <v>0.5598610666080971</v>
      </c>
      <c r="N90">
        <v>31.48</v>
      </c>
      <c r="O90">
        <v>23.93</v>
      </c>
    </row>
    <row r="91" spans="1:15">
      <c r="A91" s="1" t="s">
        <v>104</v>
      </c>
      <c r="B91">
        <f>HYPERLINK("https://www.suredividend.com/sure-analysis-HASI/","Hannon Armstrong Sustainable Infrastructure capital Inc")</f>
        <v>0</v>
      </c>
      <c r="C91" t="s">
        <v>221</v>
      </c>
      <c r="D91">
        <v>30.51</v>
      </c>
      <c r="E91">
        <v>0.04916420845624385</v>
      </c>
      <c r="F91" t="s">
        <v>249</v>
      </c>
      <c r="G91">
        <v>0.0714285714285714</v>
      </c>
      <c r="H91">
        <v>0.02589630491023409</v>
      </c>
      <c r="I91">
        <v>1.433872530738224</v>
      </c>
      <c r="J91">
        <v>2652.026893</v>
      </c>
      <c r="K91">
        <v>30.66707015680289</v>
      </c>
      <c r="L91">
        <v>1.483879261863007</v>
      </c>
      <c r="M91">
        <v>1.195370493453616</v>
      </c>
      <c r="N91">
        <v>64.56999999999999</v>
      </c>
      <c r="O91">
        <v>28.68</v>
      </c>
    </row>
    <row r="92" spans="1:15">
      <c r="A92" s="1" t="s">
        <v>105</v>
      </c>
      <c r="B92">
        <f>HYPERLINK("https://www.suredividend.com/sure-analysis-research-database/","Howard Hughes Corporation")</f>
        <v>0</v>
      </c>
      <c r="C92" t="s">
        <v>221</v>
      </c>
      <c r="D92">
        <v>54.12</v>
      </c>
      <c r="E92">
        <v>0</v>
      </c>
      <c r="I92">
        <v>0</v>
      </c>
      <c r="J92">
        <v>2701.294915</v>
      </c>
      <c r="K92">
        <v>19.08516320900953</v>
      </c>
      <c r="L92">
        <v>0</v>
      </c>
      <c r="M92">
        <v>1.177390396849463</v>
      </c>
      <c r="N92">
        <v>105.51</v>
      </c>
      <c r="O92">
        <v>54.01</v>
      </c>
    </row>
    <row r="93" spans="1:15">
      <c r="A93" s="1" t="s">
        <v>106</v>
      </c>
      <c r="B93">
        <f>HYPERLINK("https://www.suredividend.com/sure-analysis-HIW/","Highwoods Properties, Inc.")</f>
        <v>0</v>
      </c>
      <c r="C93" t="s">
        <v>221</v>
      </c>
      <c r="D93">
        <v>26.53</v>
      </c>
      <c r="E93">
        <v>0.07538635506973237</v>
      </c>
      <c r="F93" t="s">
        <v>261</v>
      </c>
      <c r="G93">
        <v>0</v>
      </c>
      <c r="H93">
        <v>0.01571450260395091</v>
      </c>
      <c r="I93">
        <v>1.959802450742984</v>
      </c>
      <c r="J93">
        <v>2790.554177</v>
      </c>
      <c r="K93">
        <v>9.696225048888456</v>
      </c>
      <c r="L93">
        <v>0.7312695711727553</v>
      </c>
      <c r="M93">
        <v>0.7601041609625051</v>
      </c>
      <c r="N93">
        <v>45.78</v>
      </c>
      <c r="O93">
        <v>26.11</v>
      </c>
    </row>
    <row r="94" spans="1:15">
      <c r="A94" s="1" t="s">
        <v>107</v>
      </c>
      <c r="B94">
        <f>HYPERLINK("https://www.suredividend.com/sure-analysis-research-database/","Hudson Pacific Properties Inc")</f>
        <v>0</v>
      </c>
      <c r="C94" t="s">
        <v>221</v>
      </c>
      <c r="D94">
        <v>10.75</v>
      </c>
      <c r="E94">
        <v>0.09081039661639601</v>
      </c>
      <c r="F94" t="s">
        <v>262</v>
      </c>
      <c r="G94">
        <v>0</v>
      </c>
      <c r="H94">
        <v>0</v>
      </c>
      <c r="I94">
        <v>0.9762117636262591</v>
      </c>
      <c r="J94">
        <v>1522.824887</v>
      </c>
      <c r="K94" t="s">
        <v>222</v>
      </c>
      <c r="L94" t="s">
        <v>222</v>
      </c>
      <c r="M94">
        <v>0.9574973987899381</v>
      </c>
      <c r="N94">
        <v>27.7</v>
      </c>
      <c r="O94">
        <v>10.69</v>
      </c>
    </row>
    <row r="95" spans="1:15">
      <c r="A95" s="1" t="s">
        <v>108</v>
      </c>
      <c r="B95">
        <f>HYPERLINK("https://www.suredividend.com/sure-analysis-HR/","Healthcare Realty Trust Inc")</f>
        <v>0</v>
      </c>
      <c r="C95" t="s">
        <v>221</v>
      </c>
      <c r="D95">
        <v>20.82</v>
      </c>
      <c r="E95">
        <v>0.0595581171950048</v>
      </c>
      <c r="F95" t="s">
        <v>231</v>
      </c>
      <c r="G95">
        <v>-0.6396694214876033</v>
      </c>
      <c r="H95">
        <v>-0.1833028338358744</v>
      </c>
      <c r="I95">
        <v>1.184982961932843</v>
      </c>
      <c r="J95">
        <v>7923.034427</v>
      </c>
      <c r="K95">
        <v>126.931022545338</v>
      </c>
      <c r="L95">
        <v>3.96315371883894</v>
      </c>
      <c r="M95">
        <v>0.5269214859554521</v>
      </c>
      <c r="N95">
        <v>28.46</v>
      </c>
      <c r="O95">
        <v>20.76</v>
      </c>
    </row>
    <row r="96" spans="1:15">
      <c r="A96" s="1" t="s">
        <v>109</v>
      </c>
      <c r="B96">
        <f>HYPERLINK("https://www.suredividend.com/sure-analysis-research-database/","Host Hotels &amp; Resorts Inc")</f>
        <v>0</v>
      </c>
      <c r="C96" t="s">
        <v>221</v>
      </c>
      <c r="D96">
        <v>15.76</v>
      </c>
      <c r="E96">
        <v>0.005703582334991001</v>
      </c>
      <c r="F96" t="s">
        <v>226</v>
      </c>
      <c r="I96">
        <v>0.08988845759946601</v>
      </c>
      <c r="J96">
        <v>11266.707707</v>
      </c>
      <c r="K96">
        <v>19.66266615525305</v>
      </c>
      <c r="L96">
        <v>0.1122062883528473</v>
      </c>
      <c r="M96">
        <v>1.173002485095174</v>
      </c>
      <c r="N96">
        <v>21.55</v>
      </c>
      <c r="O96">
        <v>15.03</v>
      </c>
    </row>
    <row r="97" spans="1:15">
      <c r="A97" s="1" t="s">
        <v>110</v>
      </c>
      <c r="B97">
        <f>HYPERLINK("https://www.suredividend.com/sure-analysis-research-database/","Hersha Hospitality Trust")</f>
        <v>0</v>
      </c>
      <c r="C97" t="s">
        <v>221</v>
      </c>
      <c r="D97">
        <v>8.07</v>
      </c>
      <c r="E97">
        <v>0</v>
      </c>
      <c r="F97" t="s">
        <v>226</v>
      </c>
      <c r="I97">
        <v>0</v>
      </c>
      <c r="J97">
        <v>319.531351</v>
      </c>
      <c r="K97" t="s">
        <v>222</v>
      </c>
      <c r="L97">
        <v>-0</v>
      </c>
      <c r="M97">
        <v>1.495058089494052</v>
      </c>
      <c r="N97">
        <v>12.15</v>
      </c>
      <c r="O97">
        <v>7.76</v>
      </c>
    </row>
    <row r="98" spans="1:15">
      <c r="A98" s="1" t="s">
        <v>111</v>
      </c>
      <c r="B98">
        <f>HYPERLINK("https://www.suredividend.com/sure-analysis-HTA/","Healthcare Realty Trust Inc")</f>
        <v>0</v>
      </c>
      <c r="C98" t="s">
        <v>221</v>
      </c>
      <c r="D98">
        <v>24.37</v>
      </c>
      <c r="E98">
        <v>0.044151947663333</v>
      </c>
      <c r="F98" t="s">
        <v>263</v>
      </c>
      <c r="G98">
        <v>13.83076923076923</v>
      </c>
      <c r="H98">
        <v>0.7367985176513883</v>
      </c>
      <c r="I98">
        <v>1.075982964555448</v>
      </c>
      <c r="J98">
        <v>5582.579439</v>
      </c>
      <c r="K98">
        <v>59.19957836396221</v>
      </c>
      <c r="L98">
        <v>2.588986921451992</v>
      </c>
      <c r="M98">
        <v>0.46094716403109</v>
      </c>
      <c r="N98">
        <v>28.46</v>
      </c>
      <c r="O98">
        <v>21.82</v>
      </c>
    </row>
    <row r="99" spans="1:15">
      <c r="A99" s="1" t="s">
        <v>112</v>
      </c>
      <c r="B99">
        <f>HYPERLINK("https://www.suredividend.com/sure-analysis-ILPT/","Industrial Logistics Properties Trust")</f>
        <v>0</v>
      </c>
      <c r="C99" t="s">
        <v>221</v>
      </c>
      <c r="D99">
        <v>5.88</v>
      </c>
      <c r="E99">
        <v>0.006802721088435375</v>
      </c>
      <c r="F99" t="s">
        <v>255</v>
      </c>
      <c r="I99">
        <v>0.983728420715</v>
      </c>
      <c r="J99">
        <v>384.713459</v>
      </c>
      <c r="K99" t="s">
        <v>222</v>
      </c>
      <c r="L99" t="s">
        <v>222</v>
      </c>
      <c r="M99">
        <v>0.849283345025675</v>
      </c>
      <c r="N99">
        <v>27.77</v>
      </c>
      <c r="O99">
        <v>5.78</v>
      </c>
    </row>
    <row r="100" spans="1:15">
      <c r="A100" s="1" t="s">
        <v>113</v>
      </c>
      <c r="B100">
        <f>HYPERLINK("https://www.suredividend.com/sure-analysis-research-database/","INDUS Realty Trust Inc")</f>
        <v>0</v>
      </c>
      <c r="C100" t="s">
        <v>222</v>
      </c>
      <c r="D100">
        <v>52.37</v>
      </c>
      <c r="E100">
        <v>0.009142657384121001</v>
      </c>
      <c r="F100" t="s">
        <v>227</v>
      </c>
      <c r="I100">
        <v>0.478800967206449</v>
      </c>
      <c r="J100">
        <v>533.7715889999999</v>
      </c>
      <c r="K100">
        <v>27.86736916153284</v>
      </c>
      <c r="L100">
        <v>0.2442862077583924</v>
      </c>
      <c r="M100">
        <v>0.537762711496076</v>
      </c>
      <c r="N100">
        <v>82.54000000000001</v>
      </c>
      <c r="O100">
        <v>51.85</v>
      </c>
    </row>
    <row r="101" spans="1:15">
      <c r="A101" s="1" t="s">
        <v>114</v>
      </c>
      <c r="B101">
        <f>HYPERLINK("https://www.suredividend.com/sure-analysis-research-database/","Summit Hotel Properties Inc")</f>
        <v>0</v>
      </c>
      <c r="C101" t="s">
        <v>221</v>
      </c>
      <c r="D101">
        <v>6.77</v>
      </c>
      <c r="E101">
        <v>0.00590841936572</v>
      </c>
      <c r="F101" t="s">
        <v>224</v>
      </c>
      <c r="I101">
        <v>0.03999999910593</v>
      </c>
      <c r="J101">
        <v>723.706304</v>
      </c>
      <c r="K101" t="s">
        <v>222</v>
      </c>
      <c r="L101" t="s">
        <v>222</v>
      </c>
      <c r="M101">
        <v>1.18935984645777</v>
      </c>
      <c r="N101">
        <v>10.89</v>
      </c>
      <c r="O101">
        <v>6.67</v>
      </c>
    </row>
    <row r="102" spans="1:15">
      <c r="A102" s="1" t="s">
        <v>115</v>
      </c>
      <c r="B102">
        <f>HYPERLINK("https://www.suredividend.com/sure-analysis-INVH/","Invitation Homes Inc")</f>
        <v>0</v>
      </c>
      <c r="C102" t="s">
        <v>221</v>
      </c>
      <c r="D102">
        <v>33.9</v>
      </c>
      <c r="E102">
        <v>0.02595870206489675</v>
      </c>
      <c r="F102" t="s">
        <v>241</v>
      </c>
      <c r="G102">
        <v>0.2941176470588234</v>
      </c>
      <c r="H102">
        <v>0.2242399253642746</v>
      </c>
      <c r="I102">
        <v>0.8233364133591291</v>
      </c>
      <c r="J102">
        <v>20691.200915</v>
      </c>
      <c r="K102">
        <v>59.66424135106144</v>
      </c>
      <c r="L102">
        <v>1.423472360579407</v>
      </c>
      <c r="M102">
        <v>0.721755078042516</v>
      </c>
      <c r="N102">
        <v>45.03</v>
      </c>
      <c r="O102">
        <v>32.96</v>
      </c>
    </row>
    <row r="103" spans="1:15">
      <c r="A103" s="1" t="s">
        <v>116</v>
      </c>
      <c r="B103">
        <f>HYPERLINK("https://www.suredividend.com/sure-analysis-research-database/","Investors Real Estate Trust")</f>
        <v>0</v>
      </c>
      <c r="C103" t="s">
        <v>221</v>
      </c>
      <c r="D103">
        <v>70.42</v>
      </c>
      <c r="E103">
        <v>0.03912306331134</v>
      </c>
      <c r="F103" t="s">
        <v>264</v>
      </c>
      <c r="I103">
        <v>2.755046118384602</v>
      </c>
      <c r="J103">
        <v>913.762596</v>
      </c>
      <c r="K103">
        <v>17.86506992101353</v>
      </c>
      <c r="L103">
        <v>0.7327250314852665</v>
      </c>
      <c r="M103">
        <v>0.9203056496162351</v>
      </c>
      <c r="N103">
        <v>81.90000000000001</v>
      </c>
      <c r="O103">
        <v>43.43</v>
      </c>
    </row>
    <row r="104" spans="1:15">
      <c r="A104" s="1" t="s">
        <v>117</v>
      </c>
      <c r="B104">
        <f>HYPERLINK("https://www.suredividend.com/sure-analysis-IRM/","Iron Mountain Inc.")</f>
        <v>0</v>
      </c>
      <c r="C104" t="s">
        <v>221</v>
      </c>
      <c r="D104">
        <v>43.59</v>
      </c>
      <c r="E104">
        <v>0.05666437256251434</v>
      </c>
      <c r="F104" t="s">
        <v>265</v>
      </c>
      <c r="G104">
        <v>0</v>
      </c>
      <c r="H104">
        <v>0.01033725318703138</v>
      </c>
      <c r="I104">
        <v>2.430026610186949</v>
      </c>
      <c r="J104">
        <v>12665.577441</v>
      </c>
      <c r="K104">
        <v>34.07372243872256</v>
      </c>
      <c r="L104">
        <v>1.913406779674763</v>
      </c>
      <c r="M104">
        <v>0.8716854992069401</v>
      </c>
      <c r="N104">
        <v>57.21</v>
      </c>
      <c r="O104">
        <v>40.17</v>
      </c>
    </row>
    <row r="105" spans="1:15">
      <c r="A105" s="1" t="s">
        <v>118</v>
      </c>
      <c r="B105">
        <f>HYPERLINK("https://www.suredividend.com/sure-analysis-IRT/","Independence Realty Trust Inc")</f>
        <v>0</v>
      </c>
      <c r="C105" t="s">
        <v>221</v>
      </c>
      <c r="D105">
        <v>16.39</v>
      </c>
      <c r="E105">
        <v>0.03416717510677243</v>
      </c>
      <c r="F105" t="s">
        <v>243</v>
      </c>
      <c r="G105">
        <v>0.4122783479571395</v>
      </c>
      <c r="H105">
        <v>-0.04902060720441037</v>
      </c>
      <c r="I105">
        <v>0.397548037648001</v>
      </c>
      <c r="J105">
        <v>3639.713565</v>
      </c>
      <c r="K105">
        <v>0</v>
      </c>
      <c r="L105" t="s">
        <v>222</v>
      </c>
      <c r="M105">
        <v>0.6564913235638571</v>
      </c>
      <c r="N105">
        <v>28.23</v>
      </c>
      <c r="O105">
        <v>16.34</v>
      </c>
    </row>
    <row r="106" spans="1:15">
      <c r="A106" s="1" t="s">
        <v>119</v>
      </c>
      <c r="B106">
        <f>HYPERLINK("https://www.suredividend.com/sure-analysis-research-database/","Invesco Mortgage Capital Inc")</f>
        <v>0</v>
      </c>
      <c r="C106" t="s">
        <v>221</v>
      </c>
      <c r="D106">
        <v>11.57</v>
      </c>
      <c r="E106">
        <v>0.289529619409718</v>
      </c>
      <c r="F106" t="s">
        <v>263</v>
      </c>
      <c r="G106">
        <v>9</v>
      </c>
      <c r="H106">
        <v>0.1646586157796568</v>
      </c>
      <c r="I106">
        <v>3.349857696570441</v>
      </c>
      <c r="J106">
        <v>382.091359</v>
      </c>
      <c r="K106" t="s">
        <v>222</v>
      </c>
      <c r="L106" t="s">
        <v>222</v>
      </c>
      <c r="M106">
        <v>1.196266855368213</v>
      </c>
      <c r="N106">
        <v>29.79</v>
      </c>
      <c r="O106">
        <v>9.08</v>
      </c>
    </row>
    <row r="107" spans="1:15">
      <c r="A107" s="1" t="s">
        <v>120</v>
      </c>
      <c r="B107">
        <f>HYPERLINK("https://www.suredividend.com/sure-analysis-research-database/","InvenTrust Properties Corp")</f>
        <v>0</v>
      </c>
      <c r="C107" t="s">
        <v>222</v>
      </c>
      <c r="D107">
        <v>22.04</v>
      </c>
      <c r="E107">
        <v>0.027725805968203</v>
      </c>
      <c r="F107" t="s">
        <v>227</v>
      </c>
      <c r="I107">
        <v>0.611076763539203</v>
      </c>
      <c r="J107">
        <v>1486.103665</v>
      </c>
      <c r="K107">
        <v>0</v>
      </c>
      <c r="L107" t="s">
        <v>222</v>
      </c>
      <c r="N107">
        <v>32.67</v>
      </c>
      <c r="O107">
        <v>21.53</v>
      </c>
    </row>
    <row r="108" spans="1:15">
      <c r="A108" s="1" t="s">
        <v>121</v>
      </c>
      <c r="B108">
        <f>HYPERLINK("https://www.suredividend.com/sure-analysis-research-database/","JBG SMITH Properties")</f>
        <v>0</v>
      </c>
      <c r="C108" t="s">
        <v>221</v>
      </c>
      <c r="D108">
        <v>18.77</v>
      </c>
      <c r="E108">
        <v>0.047300326682878</v>
      </c>
      <c r="F108" t="s">
        <v>241</v>
      </c>
      <c r="G108">
        <v>0</v>
      </c>
      <c r="H108">
        <v>0</v>
      </c>
      <c r="I108">
        <v>0.8878271318376281</v>
      </c>
      <c r="J108">
        <v>2147.117024</v>
      </c>
      <c r="K108">
        <v>33.1161241296502</v>
      </c>
      <c r="L108">
        <v>1.740155099642548</v>
      </c>
      <c r="M108">
        <v>0.774786322466906</v>
      </c>
      <c r="N108">
        <v>30.51</v>
      </c>
      <c r="O108">
        <v>18.45</v>
      </c>
    </row>
    <row r="109" spans="1:15">
      <c r="A109" s="1" t="s">
        <v>122</v>
      </c>
      <c r="B109">
        <f>HYPERLINK("https://www.suredividend.com/sure-analysis-KIM/","Kimco Realty Corp.")</f>
        <v>0</v>
      </c>
      <c r="C109" t="s">
        <v>221</v>
      </c>
      <c r="D109">
        <v>18.16</v>
      </c>
      <c r="E109">
        <v>0.04845814977973568</v>
      </c>
      <c r="F109" t="s">
        <v>266</v>
      </c>
      <c r="G109">
        <v>0.2941176470588234</v>
      </c>
      <c r="H109">
        <v>-0.04013140349460309</v>
      </c>
      <c r="I109">
        <v>0.7699019277124951</v>
      </c>
      <c r="J109">
        <v>11231.632902</v>
      </c>
      <c r="K109">
        <v>16.57448417327041</v>
      </c>
      <c r="L109">
        <v>0.6874124354575849</v>
      </c>
      <c r="M109">
        <v>1.004404928257088</v>
      </c>
      <c r="N109">
        <v>26.07</v>
      </c>
      <c r="O109">
        <v>17.78</v>
      </c>
    </row>
    <row r="110" spans="1:15">
      <c r="A110" s="1" t="s">
        <v>123</v>
      </c>
      <c r="B110">
        <f>HYPERLINK("https://www.suredividend.com/sure-analysis-KRC/","Kilroy Realty Corp.")</f>
        <v>0</v>
      </c>
      <c r="C110" t="s">
        <v>221</v>
      </c>
      <c r="D110">
        <v>41.25</v>
      </c>
      <c r="E110">
        <v>0.05236363636363637</v>
      </c>
      <c r="F110" t="s">
        <v>228</v>
      </c>
      <c r="G110">
        <v>0.04000000000000004</v>
      </c>
      <c r="H110">
        <v>0.04117296495987799</v>
      </c>
      <c r="I110">
        <v>2.054123353150114</v>
      </c>
      <c r="J110">
        <v>4820.927513</v>
      </c>
      <c r="K110">
        <v>24.96854937072716</v>
      </c>
      <c r="L110">
        <v>1.244923244333403</v>
      </c>
      <c r="M110">
        <v>0.837119767811321</v>
      </c>
      <c r="N110">
        <v>77.78</v>
      </c>
      <c r="O110">
        <v>40.74</v>
      </c>
    </row>
    <row r="111" spans="1:15">
      <c r="A111" s="1" t="s">
        <v>124</v>
      </c>
      <c r="B111">
        <f>HYPERLINK("https://www.suredividend.com/sure-analysis-KREF/","KKR Real Estate Finance Trust Inc")</f>
        <v>0</v>
      </c>
      <c r="C111" t="s">
        <v>221</v>
      </c>
      <c r="D111">
        <v>17.22</v>
      </c>
      <c r="E111">
        <v>0.09988385598141696</v>
      </c>
      <c r="F111" t="s">
        <v>227</v>
      </c>
      <c r="G111">
        <v>0</v>
      </c>
      <c r="H111">
        <v>0.03051269507716325</v>
      </c>
      <c r="I111">
        <v>1.663720991996389</v>
      </c>
      <c r="J111">
        <v>1192.531287</v>
      </c>
      <c r="K111">
        <v>10.2471389308884</v>
      </c>
      <c r="L111">
        <v>0.9041961913023855</v>
      </c>
      <c r="M111">
        <v>0.5883169324317951</v>
      </c>
      <c r="N111">
        <v>21.92</v>
      </c>
      <c r="O111">
        <v>16.08</v>
      </c>
    </row>
    <row r="112" spans="1:15">
      <c r="A112" s="1" t="s">
        <v>125</v>
      </c>
      <c r="B112">
        <f>HYPERLINK("https://www.suredividend.com/sure-analysis-KRG/","Kite Realty Group Trust")</f>
        <v>0</v>
      </c>
      <c r="C112" t="s">
        <v>221</v>
      </c>
      <c r="D112">
        <v>16.91</v>
      </c>
      <c r="E112">
        <v>0.04730928444707274</v>
      </c>
      <c r="F112" t="s">
        <v>227</v>
      </c>
      <c r="G112">
        <v>0.1666666666666667</v>
      </c>
      <c r="H112">
        <v>-0.07039428895343214</v>
      </c>
      <c r="I112">
        <v>0.768340291993811</v>
      </c>
      <c r="J112">
        <v>3702.374222</v>
      </c>
      <c r="K112" t="s">
        <v>222</v>
      </c>
      <c r="L112" t="s">
        <v>222</v>
      </c>
      <c r="M112">
        <v>0.9552932452578811</v>
      </c>
      <c r="N112">
        <v>23.03</v>
      </c>
      <c r="O112">
        <v>16.64</v>
      </c>
    </row>
    <row r="113" spans="1:15">
      <c r="A113" s="1" t="s">
        <v>126</v>
      </c>
      <c r="B113">
        <f>HYPERLINK("https://www.suredividend.com/sure-analysis-LADR/","Ladder Capital Corp")</f>
        <v>0</v>
      </c>
      <c r="C113" t="s">
        <v>221</v>
      </c>
      <c r="D113">
        <v>9.66</v>
      </c>
      <c r="E113">
        <v>0.09109730848861283</v>
      </c>
      <c r="F113" t="s">
        <v>226</v>
      </c>
      <c r="G113">
        <v>0.09999999999999987</v>
      </c>
      <c r="H113">
        <v>-0.06927275866771687</v>
      </c>
      <c r="I113">
        <v>0.7984054049847361</v>
      </c>
      <c r="J113">
        <v>1225.181934</v>
      </c>
      <c r="K113">
        <v>12.23762370130649</v>
      </c>
      <c r="L113">
        <v>0.9972588121218287</v>
      </c>
      <c r="M113">
        <v>0.8037442516685611</v>
      </c>
      <c r="N113">
        <v>12.44</v>
      </c>
      <c r="O113">
        <v>9.24</v>
      </c>
    </row>
    <row r="114" spans="1:15">
      <c r="A114" s="1" t="s">
        <v>127</v>
      </c>
      <c r="B114">
        <f>HYPERLINK("https://www.suredividend.com/sure-analysis-LAMR/","Lamar Advertising Co")</f>
        <v>0</v>
      </c>
      <c r="C114" t="s">
        <v>221</v>
      </c>
      <c r="D114">
        <v>82.87</v>
      </c>
      <c r="E114">
        <v>0.05792204657897912</v>
      </c>
      <c r="F114" t="s">
        <v>232</v>
      </c>
      <c r="G114">
        <v>0.2</v>
      </c>
      <c r="H114">
        <v>0.05688557575961517</v>
      </c>
      <c r="I114">
        <v>4.42058487525124</v>
      </c>
      <c r="J114">
        <v>7219.180024</v>
      </c>
      <c r="K114">
        <v>15.82657198244849</v>
      </c>
      <c r="L114">
        <v>0.9845400613031715</v>
      </c>
      <c r="M114">
        <v>1.03050163856045</v>
      </c>
      <c r="N114">
        <v>119.9</v>
      </c>
      <c r="O114">
        <v>81.59</v>
      </c>
    </row>
    <row r="115" spans="1:15">
      <c r="A115" s="1" t="s">
        <v>128</v>
      </c>
      <c r="B115">
        <f>HYPERLINK("https://www.suredividend.com/sure-analysis-LSI/","Life Storage Inc")</f>
        <v>0</v>
      </c>
      <c r="C115" t="s">
        <v>221</v>
      </c>
      <c r="D115">
        <v>107.88</v>
      </c>
      <c r="E115">
        <v>0.04004449388209122</v>
      </c>
      <c r="F115" t="s">
        <v>267</v>
      </c>
      <c r="G115">
        <v>0.4594594594594597</v>
      </c>
      <c r="H115">
        <v>0.01551127839748156</v>
      </c>
      <c r="I115">
        <v>3.893881187192247</v>
      </c>
      <c r="J115">
        <v>9103.423054000001</v>
      </c>
      <c r="K115">
        <v>29.34155572380317</v>
      </c>
      <c r="L115">
        <v>1.035606698721342</v>
      </c>
      <c r="M115">
        <v>0.786794809754473</v>
      </c>
      <c r="N115">
        <v>150.85</v>
      </c>
      <c r="O115">
        <v>99.69</v>
      </c>
    </row>
    <row r="116" spans="1:15">
      <c r="A116" s="1" t="s">
        <v>129</v>
      </c>
      <c r="B116">
        <f>HYPERLINK("https://www.suredividend.com/sure-analysis-LTC/","LTC Properties, Inc.")</f>
        <v>0</v>
      </c>
      <c r="C116" t="s">
        <v>221</v>
      </c>
      <c r="D116">
        <v>36.3</v>
      </c>
      <c r="E116">
        <v>0.06280991735537191</v>
      </c>
      <c r="F116" t="s">
        <v>232</v>
      </c>
      <c r="G116">
        <v>0</v>
      </c>
      <c r="H116">
        <v>0</v>
      </c>
      <c r="I116">
        <v>2.226888641229668</v>
      </c>
      <c r="J116">
        <v>1470.323913</v>
      </c>
      <c r="K116">
        <v>15.98612572220712</v>
      </c>
      <c r="L116">
        <v>0.9516618124913113</v>
      </c>
      <c r="M116">
        <v>0.366903886185891</v>
      </c>
      <c r="N116">
        <v>45.28</v>
      </c>
      <c r="O116">
        <v>29.85</v>
      </c>
    </row>
    <row r="117" spans="1:15">
      <c r="A117" s="1" t="s">
        <v>130</v>
      </c>
      <c r="B117">
        <f>HYPERLINK("https://www.suredividend.com/sure-analysis-LXP/","LXP Industrial Trust")</f>
        <v>0</v>
      </c>
      <c r="C117" t="s">
        <v>221</v>
      </c>
      <c r="D117">
        <v>8.81</v>
      </c>
      <c r="E117">
        <v>0.05448354143019295</v>
      </c>
      <c r="F117" t="s">
        <v>226</v>
      </c>
      <c r="G117">
        <v>0.1162790697674418</v>
      </c>
      <c r="H117">
        <v>-0.07268210762241634</v>
      </c>
      <c r="I117">
        <v>0.4611715870045701</v>
      </c>
      <c r="J117">
        <v>2465.874853</v>
      </c>
      <c r="K117">
        <v>7.850529454000759</v>
      </c>
      <c r="L117">
        <v>0.4270107287079352</v>
      </c>
      <c r="M117">
        <v>0.7018575866457071</v>
      </c>
      <c r="N117">
        <v>15.85</v>
      </c>
      <c r="O117">
        <v>8.81</v>
      </c>
    </row>
    <row r="118" spans="1:15">
      <c r="A118" s="1" t="s">
        <v>131</v>
      </c>
      <c r="B118">
        <f>HYPERLINK("https://www.suredividend.com/sure-analysis-MAA/","Mid-America Apartment Communities, Inc.")</f>
        <v>0</v>
      </c>
      <c r="C118" t="s">
        <v>221</v>
      </c>
      <c r="D118">
        <v>151.54</v>
      </c>
      <c r="E118">
        <v>0.03299458888742247</v>
      </c>
      <c r="F118" t="s">
        <v>268</v>
      </c>
      <c r="G118">
        <v>0.2195121951219514</v>
      </c>
      <c r="H118">
        <v>0.07517251065150599</v>
      </c>
      <c r="I118">
        <v>4.410249475591096</v>
      </c>
      <c r="J118">
        <v>17493.600601</v>
      </c>
      <c r="K118">
        <v>29.83601347593911</v>
      </c>
      <c r="L118">
        <v>0.8681593455887984</v>
      </c>
      <c r="M118">
        <v>0.659190929940323</v>
      </c>
      <c r="N118">
        <v>227.56</v>
      </c>
      <c r="O118">
        <v>151.41</v>
      </c>
    </row>
    <row r="119" spans="1:15">
      <c r="A119" s="1" t="s">
        <v>132</v>
      </c>
      <c r="B119">
        <f>HYPERLINK("https://www.suredividend.com/sure-analysis-MAC/","Macerich Co.")</f>
        <v>0</v>
      </c>
      <c r="C119" t="s">
        <v>221</v>
      </c>
      <c r="D119">
        <v>7.73</v>
      </c>
      <c r="E119">
        <v>0.07761966364812418</v>
      </c>
      <c r="F119" t="s">
        <v>269</v>
      </c>
      <c r="G119">
        <v>0</v>
      </c>
      <c r="H119">
        <v>-0.2732719757717713</v>
      </c>
      <c r="I119">
        <v>0.589034976540424</v>
      </c>
      <c r="J119">
        <v>1660.218441</v>
      </c>
      <c r="K119">
        <v>45.85098846557487</v>
      </c>
      <c r="L119">
        <v>3.487477658617075</v>
      </c>
      <c r="M119">
        <v>1.46339782704229</v>
      </c>
      <c r="N119">
        <v>21.95</v>
      </c>
      <c r="O119">
        <v>7.4</v>
      </c>
    </row>
    <row r="120" spans="1:15">
      <c r="A120" s="1" t="s">
        <v>133</v>
      </c>
      <c r="B120">
        <f>HYPERLINK("https://www.suredividend.com/sure-analysis-research-database/","Medalist Diversified REIT Inc")</f>
        <v>0</v>
      </c>
      <c r="C120" t="s">
        <v>221</v>
      </c>
      <c r="D120">
        <v>0.8200000000000001</v>
      </c>
      <c r="E120">
        <v>0.09460117482142101</v>
      </c>
      <c r="F120" t="s">
        <v>270</v>
      </c>
      <c r="I120">
        <v>0.07757296335356501</v>
      </c>
      <c r="J120">
        <v>14.300757</v>
      </c>
      <c r="K120">
        <v>0</v>
      </c>
      <c r="L120" t="s">
        <v>222</v>
      </c>
      <c r="M120">
        <v>0.240651604450954</v>
      </c>
      <c r="N120">
        <v>1.46</v>
      </c>
      <c r="O120">
        <v>0.75</v>
      </c>
    </row>
    <row r="121" spans="1:15">
      <c r="A121" s="1" t="s">
        <v>134</v>
      </c>
      <c r="B121">
        <f>HYPERLINK("https://www.suredividend.com/sure-analysis-research-database/","MFA Financial Inc")</f>
        <v>0</v>
      </c>
      <c r="C121" t="s">
        <v>221</v>
      </c>
      <c r="D121">
        <v>8.859999999999999</v>
      </c>
      <c r="E121">
        <v>0.185213759355953</v>
      </c>
      <c r="F121" t="s">
        <v>238</v>
      </c>
      <c r="I121">
        <v>1.64099390789375</v>
      </c>
      <c r="J121">
        <v>901.888408</v>
      </c>
      <c r="K121" t="s">
        <v>222</v>
      </c>
      <c r="L121" t="s">
        <v>222</v>
      </c>
      <c r="M121">
        <v>0.9366380826251021</v>
      </c>
      <c r="N121">
        <v>17.68</v>
      </c>
      <c r="O121">
        <v>8.81</v>
      </c>
    </row>
    <row r="122" spans="1:15">
      <c r="A122" s="1" t="s">
        <v>135</v>
      </c>
      <c r="B122">
        <f>HYPERLINK("https://www.suredividend.com/sure-analysis-MGP/","MGM Growth Properties LLC")</f>
        <v>0</v>
      </c>
      <c r="C122" t="s">
        <v>221</v>
      </c>
      <c r="D122">
        <v>41.64</v>
      </c>
      <c r="E122">
        <v>0.049212831491678</v>
      </c>
      <c r="F122" t="s">
        <v>271</v>
      </c>
      <c r="I122">
        <v>2.049222303313501</v>
      </c>
      <c r="J122">
        <v>6527.206246</v>
      </c>
      <c r="K122">
        <v>30.31215023280222</v>
      </c>
      <c r="L122">
        <v>1.484943698053262</v>
      </c>
      <c r="M122">
        <v>0.839338235766338</v>
      </c>
      <c r="N122">
        <v>42.28</v>
      </c>
      <c r="O122">
        <v>31.67</v>
      </c>
    </row>
    <row r="123" spans="1:15">
      <c r="A123" s="1" t="s">
        <v>136</v>
      </c>
      <c r="B123">
        <f>HYPERLINK("https://www.suredividend.com/sure-analysis-MNR/","Monmouth Real Estate Investment Corp.")</f>
        <v>0</v>
      </c>
      <c r="C123" t="s">
        <v>221</v>
      </c>
      <c r="D123">
        <v>20.98</v>
      </c>
      <c r="E123">
        <v>0.025511685754141</v>
      </c>
      <c r="F123" t="s">
        <v>272</v>
      </c>
      <c r="I123">
        <v>0.535235167121897</v>
      </c>
      <c r="J123">
        <v>2066.244294</v>
      </c>
      <c r="K123">
        <v>67.89039902612124</v>
      </c>
      <c r="L123">
        <v>1.732152644407434</v>
      </c>
      <c r="N123">
        <v>21.1</v>
      </c>
      <c r="O123">
        <v>16.87</v>
      </c>
    </row>
    <row r="124" spans="1:15">
      <c r="A124" s="1" t="s">
        <v>137</v>
      </c>
      <c r="B124">
        <f>HYPERLINK("https://www.suredividend.com/sure-analysis-MPW/","Medical Properties Trust Inc")</f>
        <v>0</v>
      </c>
      <c r="C124" t="s">
        <v>221</v>
      </c>
      <c r="D124">
        <v>11.93</v>
      </c>
      <c r="E124">
        <v>0.09723386420787929</v>
      </c>
      <c r="F124" t="s">
        <v>273</v>
      </c>
      <c r="G124">
        <v>0.03571428571428559</v>
      </c>
      <c r="H124">
        <v>0.03857377308425858</v>
      </c>
      <c r="I124">
        <v>1.117819813920194</v>
      </c>
      <c r="J124">
        <v>7146.07</v>
      </c>
      <c r="K124">
        <v>5.970965981870032</v>
      </c>
      <c r="L124">
        <v>0.558909906960097</v>
      </c>
      <c r="M124">
        <v>0.754455526776019</v>
      </c>
      <c r="N124">
        <v>22.85</v>
      </c>
      <c r="O124">
        <v>11.76</v>
      </c>
    </row>
    <row r="125" spans="1:15">
      <c r="A125" s="1" t="s">
        <v>138</v>
      </c>
      <c r="B125">
        <f>HYPERLINK("https://www.suredividend.com/sure-analysis-NHI/","National Health Investors, Inc.")</f>
        <v>0</v>
      </c>
      <c r="C125" t="s">
        <v>221</v>
      </c>
      <c r="D125">
        <v>56.19</v>
      </c>
      <c r="E125">
        <v>0.06406833956219968</v>
      </c>
      <c r="F125" t="s">
        <v>274</v>
      </c>
      <c r="G125">
        <v>0</v>
      </c>
      <c r="H125">
        <v>-0.01075518913431428</v>
      </c>
      <c r="I125">
        <v>3.520712485070098</v>
      </c>
      <c r="J125">
        <v>2509.173216</v>
      </c>
      <c r="K125">
        <v>37.24964320066507</v>
      </c>
      <c r="L125">
        <v>2.395042506850407</v>
      </c>
      <c r="M125">
        <v>0.356790690437407</v>
      </c>
      <c r="N125">
        <v>67.16</v>
      </c>
      <c r="O125">
        <v>48.63</v>
      </c>
    </row>
    <row r="126" spans="1:15">
      <c r="A126" s="1" t="s">
        <v>139</v>
      </c>
      <c r="B126">
        <f>HYPERLINK("https://www.suredividend.com/sure-analysis-NLY/","Annaly Capital Management Inc")</f>
        <v>0</v>
      </c>
      <c r="C126" t="s">
        <v>221</v>
      </c>
      <c r="D126">
        <v>19.4</v>
      </c>
      <c r="E126">
        <v>0.1814432989690722</v>
      </c>
      <c r="F126" t="s">
        <v>238</v>
      </c>
      <c r="G126">
        <v>0</v>
      </c>
      <c r="H126">
        <v>-0.06014623565001143</v>
      </c>
      <c r="I126">
        <v>3.353843263244562</v>
      </c>
      <c r="J126">
        <v>31511.556867</v>
      </c>
      <c r="K126">
        <v>8.479638266708717</v>
      </c>
      <c r="L126">
        <v>1.330890183827207</v>
      </c>
      <c r="M126">
        <v>0.7855229870913191</v>
      </c>
      <c r="N126">
        <v>32.02</v>
      </c>
      <c r="O126">
        <v>18.85</v>
      </c>
    </row>
    <row r="127" spans="1:15">
      <c r="A127" s="1" t="s">
        <v>140</v>
      </c>
      <c r="B127">
        <f>HYPERLINK("https://www.suredividend.com/sure-analysis-NNN/","National Retail Properties Inc")</f>
        <v>0</v>
      </c>
      <c r="C127" t="s">
        <v>221</v>
      </c>
      <c r="D127">
        <v>40.39</v>
      </c>
      <c r="E127">
        <v>0.05446892795246348</v>
      </c>
      <c r="F127" t="s">
        <v>275</v>
      </c>
      <c r="G127">
        <v>0.03773584905660377</v>
      </c>
      <c r="H127">
        <v>0.02975477857041309</v>
      </c>
      <c r="I127">
        <v>2.102826526869722</v>
      </c>
      <c r="J127">
        <v>7153.542411</v>
      </c>
      <c r="K127">
        <v>23.9963181751367</v>
      </c>
      <c r="L127">
        <v>1.236956780511601</v>
      </c>
      <c r="M127">
        <v>0.6610104613305391</v>
      </c>
      <c r="N127">
        <v>48.42</v>
      </c>
      <c r="O127">
        <v>38.66</v>
      </c>
    </row>
    <row r="128" spans="1:15">
      <c r="A128" s="1" t="s">
        <v>141</v>
      </c>
      <c r="B128">
        <f>HYPERLINK("https://www.suredividend.com/sure-analysis-research-database/","NexPoint Real Estate Finance Inc")</f>
        <v>0</v>
      </c>
      <c r="C128" t="s">
        <v>221</v>
      </c>
      <c r="D128">
        <v>16.55</v>
      </c>
      <c r="E128">
        <v>0.115160898692982</v>
      </c>
      <c r="F128" t="s">
        <v>232</v>
      </c>
      <c r="I128">
        <v>1.905912873368862</v>
      </c>
      <c r="J128">
        <v>247.416393</v>
      </c>
      <c r="K128">
        <v>0</v>
      </c>
      <c r="L128" t="s">
        <v>222</v>
      </c>
      <c r="M128">
        <v>0.557421487397716</v>
      </c>
      <c r="N128">
        <v>24.73</v>
      </c>
      <c r="O128">
        <v>16.49</v>
      </c>
    </row>
    <row r="129" spans="1:15">
      <c r="A129" s="1" t="s">
        <v>142</v>
      </c>
      <c r="B129">
        <f>HYPERLINK("https://www.suredividend.com/sure-analysis-NRZ/","New Residential Investment Corp")</f>
        <v>0</v>
      </c>
      <c r="C129" t="s">
        <v>221</v>
      </c>
      <c r="D129">
        <v>10.21</v>
      </c>
      <c r="E129">
        <v>0.088533831580468</v>
      </c>
      <c r="F129" t="s">
        <v>276</v>
      </c>
      <c r="G129">
        <v>0.25</v>
      </c>
      <c r="H129">
        <v>-0.1294494367038759</v>
      </c>
      <c r="I129">
        <v>0.964133425911298</v>
      </c>
      <c r="J129">
        <v>5083.305268</v>
      </c>
      <c r="K129">
        <v>4.664614165278746</v>
      </c>
      <c r="L129">
        <v>0.4266077105802204</v>
      </c>
      <c r="M129">
        <v>1.127834465914069</v>
      </c>
      <c r="N129">
        <v>11.45</v>
      </c>
      <c r="O129">
        <v>7.97</v>
      </c>
    </row>
    <row r="130" spans="1:15">
      <c r="A130" s="1" t="s">
        <v>143</v>
      </c>
      <c r="B130">
        <f>HYPERLINK("https://www.suredividend.com/sure-analysis-NSA/","National Storage Affiliates Trust")</f>
        <v>0</v>
      </c>
      <c r="C130" t="s">
        <v>221</v>
      </c>
      <c r="D130">
        <v>40.36</v>
      </c>
      <c r="E130">
        <v>0.05450941526263628</v>
      </c>
      <c r="F130" t="s">
        <v>232</v>
      </c>
      <c r="G130">
        <v>0.3414634146341464</v>
      </c>
      <c r="H130">
        <v>0.14456623939758</v>
      </c>
      <c r="I130">
        <v>2.018490174954276</v>
      </c>
      <c r="J130">
        <v>3703.498216</v>
      </c>
      <c r="K130">
        <v>39.95531622660237</v>
      </c>
      <c r="L130">
        <v>2.549242453844753</v>
      </c>
      <c r="M130">
        <v>0.8954973972624831</v>
      </c>
      <c r="N130">
        <v>67.87</v>
      </c>
      <c r="O130">
        <v>40.02</v>
      </c>
    </row>
    <row r="131" spans="1:15">
      <c r="A131" s="1" t="s">
        <v>144</v>
      </c>
      <c r="B131">
        <f>HYPERLINK("https://www.suredividend.com/sure-analysis-NTST/","Netstreit Corp")</f>
        <v>0</v>
      </c>
      <c r="C131" t="s">
        <v>222</v>
      </c>
      <c r="D131">
        <v>17.69</v>
      </c>
      <c r="E131">
        <v>0.04522328999434709</v>
      </c>
      <c r="F131" t="s">
        <v>277</v>
      </c>
      <c r="I131">
        <v>0.7922225406600101</v>
      </c>
      <c r="J131">
        <v>890.537385</v>
      </c>
      <c r="K131">
        <v>0</v>
      </c>
      <c r="L131" t="s">
        <v>222</v>
      </c>
      <c r="M131">
        <v>0.6700267316570141</v>
      </c>
      <c r="N131">
        <v>24.88</v>
      </c>
      <c r="O131">
        <v>17.51</v>
      </c>
    </row>
    <row r="132" spans="1:15">
      <c r="A132" s="1" t="s">
        <v>145</v>
      </c>
      <c r="B132">
        <f>HYPERLINK("https://www.suredividend.com/sure-analysis-NXRT/","NexPoint Residential Trust Inc")</f>
        <v>0</v>
      </c>
      <c r="C132" t="s">
        <v>221</v>
      </c>
      <c r="D132">
        <v>45.71</v>
      </c>
      <c r="E132">
        <v>0.03325311747976373</v>
      </c>
      <c r="F132" t="s">
        <v>232</v>
      </c>
      <c r="G132">
        <v>0.1135531135531134</v>
      </c>
      <c r="H132">
        <v>0.08734839457107491</v>
      </c>
      <c r="I132">
        <v>1.505607463784448</v>
      </c>
      <c r="J132">
        <v>1172.367429</v>
      </c>
      <c r="K132">
        <v>56.16400444668008</v>
      </c>
      <c r="L132">
        <v>1.877550148128754</v>
      </c>
      <c r="M132">
        <v>0.724179092250085</v>
      </c>
      <c r="N132">
        <v>93.78</v>
      </c>
      <c r="O132">
        <v>45.68</v>
      </c>
    </row>
    <row r="133" spans="1:15">
      <c r="A133" s="1" t="s">
        <v>146</v>
      </c>
      <c r="B133">
        <f>HYPERLINK("https://www.suredividend.com/sure-analysis-research-database/","New York City REIT Inc")</f>
        <v>0</v>
      </c>
      <c r="C133" t="s">
        <v>222</v>
      </c>
      <c r="D133">
        <v>3.33</v>
      </c>
      <c r="E133">
        <v>0.08933693387996601</v>
      </c>
      <c r="F133" t="s">
        <v>278</v>
      </c>
      <c r="I133">
        <v>0.297491989820286</v>
      </c>
      <c r="J133">
        <v>45.99019</v>
      </c>
      <c r="K133">
        <v>0</v>
      </c>
      <c r="L133" t="s">
        <v>222</v>
      </c>
      <c r="M133">
        <v>0.459717624933638</v>
      </c>
      <c r="N133">
        <v>13.64</v>
      </c>
      <c r="O133">
        <v>2.73</v>
      </c>
    </row>
    <row r="134" spans="1:15">
      <c r="A134" s="1" t="s">
        <v>147</v>
      </c>
      <c r="B134">
        <f>HYPERLINK("https://www.suredividend.com/sure-analysis-O/","Realty Income Corp.")</f>
        <v>0</v>
      </c>
      <c r="C134" t="s">
        <v>221</v>
      </c>
      <c r="D134">
        <v>59.49</v>
      </c>
      <c r="E134">
        <v>0.0500924525130274</v>
      </c>
      <c r="F134" t="s">
        <v>227</v>
      </c>
      <c r="G134">
        <v>0.002024291497975783</v>
      </c>
      <c r="H134">
        <v>0.01084943164599061</v>
      </c>
      <c r="I134">
        <v>2.892084094092555</v>
      </c>
      <c r="J134">
        <v>35789.083224</v>
      </c>
      <c r="K134">
        <v>63.72552491473666</v>
      </c>
      <c r="L134">
        <v>2.677855642678292</v>
      </c>
      <c r="M134">
        <v>0.5327368302234801</v>
      </c>
      <c r="N134">
        <v>74.84</v>
      </c>
      <c r="O134">
        <v>59.42</v>
      </c>
    </row>
    <row r="135" spans="1:15">
      <c r="A135" s="1" t="s">
        <v>148</v>
      </c>
      <c r="B135">
        <f>HYPERLINK("https://www.suredividend.com/sure-analysis-OFC/","Corporate Office Properties Trust")</f>
        <v>0</v>
      </c>
      <c r="C135" t="s">
        <v>221</v>
      </c>
      <c r="D135">
        <v>23.09</v>
      </c>
      <c r="E135">
        <v>0.0476396708531832</v>
      </c>
      <c r="F135" t="s">
        <v>226</v>
      </c>
      <c r="G135">
        <v>0</v>
      </c>
      <c r="H135">
        <v>0</v>
      </c>
      <c r="I135">
        <v>1.083800838636128</v>
      </c>
      <c r="J135">
        <v>2595.658863</v>
      </c>
      <c r="K135">
        <v>19.55386957911469</v>
      </c>
      <c r="L135">
        <v>0.9184752869797695</v>
      </c>
      <c r="M135">
        <v>0.574649482380428</v>
      </c>
      <c r="N135">
        <v>29.1</v>
      </c>
      <c r="O135">
        <v>22.89</v>
      </c>
    </row>
    <row r="136" spans="1:15">
      <c r="A136" s="1" t="s">
        <v>149</v>
      </c>
      <c r="B136">
        <f>HYPERLINK("https://www.suredividend.com/sure-analysis-OHI/","Omega Healthcare Investors, Inc.")</f>
        <v>0</v>
      </c>
      <c r="C136" t="s">
        <v>221</v>
      </c>
      <c r="D136">
        <v>28.64</v>
      </c>
      <c r="E136">
        <v>0.09357541899441341</v>
      </c>
      <c r="F136" t="s">
        <v>275</v>
      </c>
      <c r="G136">
        <v>0</v>
      </c>
      <c r="H136">
        <v>0.006079475350011743</v>
      </c>
      <c r="I136">
        <v>2.589697942480724</v>
      </c>
      <c r="J136">
        <v>6704.927126</v>
      </c>
      <c r="K136">
        <v>14.85652303896196</v>
      </c>
      <c r="L136">
        <v>1.415135487694384</v>
      </c>
      <c r="M136">
        <v>0.563162938587203</v>
      </c>
      <c r="N136">
        <v>33.71</v>
      </c>
      <c r="O136">
        <v>24.28</v>
      </c>
    </row>
    <row r="137" spans="1:15">
      <c r="A137" s="1" t="s">
        <v>150</v>
      </c>
      <c r="B137">
        <f>HYPERLINK("https://www.suredividend.com/sure-analysis-OLP/","One Liberty Properties, Inc.")</f>
        <v>0</v>
      </c>
      <c r="C137" t="s">
        <v>221</v>
      </c>
      <c r="D137">
        <v>20.83</v>
      </c>
      <c r="E137">
        <v>0.08641382621219396</v>
      </c>
      <c r="F137" t="s">
        <v>240</v>
      </c>
      <c r="G137">
        <v>0</v>
      </c>
      <c r="H137">
        <v>0</v>
      </c>
      <c r="I137">
        <v>1.75198017774107</v>
      </c>
      <c r="J137">
        <v>439.449635</v>
      </c>
      <c r="K137">
        <v>11.70056007082379</v>
      </c>
      <c r="L137">
        <v>0.9521631400766686</v>
      </c>
      <c r="M137">
        <v>0.7153433349865911</v>
      </c>
      <c r="N137">
        <v>34.74</v>
      </c>
      <c r="O137">
        <v>20.56</v>
      </c>
    </row>
    <row r="138" spans="1:15">
      <c r="A138" s="1" t="s">
        <v>151</v>
      </c>
      <c r="B138">
        <f>HYPERLINK("https://www.suredividend.com/sure-analysis-ORC/","Orchid Island Capital Inc")</f>
        <v>0</v>
      </c>
      <c r="C138" t="s">
        <v>221</v>
      </c>
      <c r="D138">
        <v>9.140000000000001</v>
      </c>
      <c r="E138">
        <v>0.05908096280087528</v>
      </c>
      <c r="F138" t="s">
        <v>279</v>
      </c>
      <c r="G138">
        <v>2.555555555555556</v>
      </c>
      <c r="H138">
        <v>0.1974057110829954</v>
      </c>
      <c r="I138">
        <v>3.394494789148438</v>
      </c>
      <c r="J138">
        <v>322.187175</v>
      </c>
      <c r="K138" t="s">
        <v>222</v>
      </c>
      <c r="L138" t="s">
        <v>222</v>
      </c>
      <c r="M138">
        <v>0.719721591254426</v>
      </c>
      <c r="N138">
        <v>20.86</v>
      </c>
      <c r="O138">
        <v>9.01</v>
      </c>
    </row>
    <row r="139" spans="1:15">
      <c r="A139" s="1" t="s">
        <v>152</v>
      </c>
      <c r="B139">
        <f>HYPERLINK("https://www.suredividend.com/sure-analysis-research-database/","Outfront Media Inc")</f>
        <v>0</v>
      </c>
      <c r="C139" t="s">
        <v>221</v>
      </c>
      <c r="D139">
        <v>15.38</v>
      </c>
      <c r="E139">
        <v>0.063804829953755</v>
      </c>
      <c r="F139" t="s">
        <v>232</v>
      </c>
      <c r="I139">
        <v>0.981318284688753</v>
      </c>
      <c r="J139">
        <v>2523.03274</v>
      </c>
      <c r="K139">
        <v>19.36325970805833</v>
      </c>
      <c r="L139">
        <v>1.149623107648492</v>
      </c>
      <c r="M139">
        <v>1.288507816579195</v>
      </c>
      <c r="N139">
        <v>28.44</v>
      </c>
      <c r="O139">
        <v>15.13</v>
      </c>
    </row>
    <row r="140" spans="1:15">
      <c r="A140" s="1" t="s">
        <v>153</v>
      </c>
      <c r="B140">
        <f>HYPERLINK("https://www.suredividend.com/sure-analysis-research-database/","PotlatchDeltic Corp")</f>
        <v>0</v>
      </c>
      <c r="C140" t="s">
        <v>221</v>
      </c>
      <c r="D140">
        <v>39.57</v>
      </c>
      <c r="E140">
        <v>0.043134044106637</v>
      </c>
      <c r="F140" t="s">
        <v>232</v>
      </c>
      <c r="G140">
        <v>0</v>
      </c>
      <c r="H140">
        <v>0.01924487649145656</v>
      </c>
      <c r="I140">
        <v>1.706814125299655</v>
      </c>
      <c r="J140">
        <v>2741.085997</v>
      </c>
      <c r="K140">
        <v>7.047381280778299</v>
      </c>
      <c r="L140">
        <v>0.3015572659540027</v>
      </c>
      <c r="M140">
        <v>0.8814480618627021</v>
      </c>
      <c r="N140">
        <v>59.1</v>
      </c>
      <c r="O140">
        <v>39.1</v>
      </c>
    </row>
    <row r="141" spans="1:15">
      <c r="A141" s="1" t="s">
        <v>154</v>
      </c>
      <c r="B141">
        <f>HYPERLINK("https://www.suredividend.com/sure-analysis-PDM/","Piedmont Office Realty Trust Inc")</f>
        <v>0</v>
      </c>
      <c r="C141" t="s">
        <v>221</v>
      </c>
      <c r="D141">
        <v>10.39</v>
      </c>
      <c r="E141">
        <v>0.08084696823869104</v>
      </c>
      <c r="F141" t="s">
        <v>280</v>
      </c>
      <c r="G141">
        <v>0</v>
      </c>
      <c r="H141">
        <v>-0.1592829442939329</v>
      </c>
      <c r="I141">
        <v>0.8208217725765871</v>
      </c>
      <c r="J141">
        <v>1282.078009</v>
      </c>
      <c r="K141">
        <v>26.99907359200606</v>
      </c>
      <c r="L141">
        <v>2.13477704181167</v>
      </c>
      <c r="M141">
        <v>0.763448293738037</v>
      </c>
      <c r="N141">
        <v>18.98</v>
      </c>
      <c r="O141">
        <v>10.32</v>
      </c>
    </row>
    <row r="142" spans="1:15">
      <c r="A142" s="1" t="s">
        <v>155</v>
      </c>
      <c r="B142">
        <f>HYPERLINK("https://www.suredividend.com/sure-analysis-research-database/","Pebblebrook Hotel Trust")</f>
        <v>0</v>
      </c>
      <c r="C142" t="s">
        <v>221</v>
      </c>
      <c r="D142">
        <v>14.78</v>
      </c>
      <c r="E142">
        <v>0.00270433202162</v>
      </c>
      <c r="F142" t="s">
        <v>226</v>
      </c>
      <c r="G142">
        <v>0</v>
      </c>
      <c r="H142">
        <v>-0.5168930551573858</v>
      </c>
      <c r="I142">
        <v>0.039970027279547</v>
      </c>
      <c r="J142">
        <v>1942.861196</v>
      </c>
      <c r="K142" t="s">
        <v>222</v>
      </c>
      <c r="L142" t="s">
        <v>222</v>
      </c>
      <c r="M142">
        <v>1.303545534656543</v>
      </c>
      <c r="N142">
        <v>26.41</v>
      </c>
      <c r="O142">
        <v>14.38</v>
      </c>
    </row>
    <row r="143" spans="1:15">
      <c r="A143" s="1" t="s">
        <v>156</v>
      </c>
      <c r="B143">
        <f>HYPERLINK("https://www.suredividend.com/sure-analysis-PECO/","Phillips Edison &amp; Company Inc")</f>
        <v>0</v>
      </c>
      <c r="C143" t="s">
        <v>222</v>
      </c>
      <c r="D143">
        <v>27.94</v>
      </c>
      <c r="E143">
        <v>0.04008589835361489</v>
      </c>
      <c r="F143" t="s">
        <v>281</v>
      </c>
      <c r="I143">
        <v>1.067828728908802</v>
      </c>
      <c r="J143">
        <v>3260.598</v>
      </c>
      <c r="K143">
        <v>0</v>
      </c>
      <c r="L143" t="s">
        <v>222</v>
      </c>
      <c r="M143">
        <v>0.647686331003088</v>
      </c>
      <c r="N143">
        <v>35.81</v>
      </c>
      <c r="O143">
        <v>27.59</v>
      </c>
    </row>
    <row r="144" spans="1:15">
      <c r="A144" s="1" t="s">
        <v>157</v>
      </c>
      <c r="B144">
        <f>HYPERLINK("https://www.suredividend.com/sure-analysis-research-database/","Pennsylvania Real Estate Investment Trust")</f>
        <v>0</v>
      </c>
      <c r="C144" t="s">
        <v>221</v>
      </c>
      <c r="D144">
        <v>3.6</v>
      </c>
      <c r="E144">
        <v>0</v>
      </c>
      <c r="F144" t="s">
        <v>282</v>
      </c>
      <c r="I144">
        <v>0</v>
      </c>
      <c r="J144">
        <v>19.330056</v>
      </c>
      <c r="K144" t="s">
        <v>222</v>
      </c>
      <c r="L144">
        <v>-0</v>
      </c>
      <c r="M144">
        <v>0.702476212680312</v>
      </c>
      <c r="N144">
        <v>30.75</v>
      </c>
      <c r="O144">
        <v>3.24</v>
      </c>
    </row>
    <row r="145" spans="1:15">
      <c r="A145" s="1" t="s">
        <v>158</v>
      </c>
      <c r="B145">
        <f>HYPERLINK("https://www.suredividend.com/sure-analysis-PGRE/","Paramount Group Inc")</f>
        <v>0</v>
      </c>
      <c r="C145" t="s">
        <v>221</v>
      </c>
      <c r="D145">
        <v>6.05</v>
      </c>
      <c r="E145">
        <v>0.0512396694214876</v>
      </c>
      <c r="F145" t="s">
        <v>227</v>
      </c>
      <c r="G145">
        <v>0.107142857142857</v>
      </c>
      <c r="H145">
        <v>-0.03990187965283842</v>
      </c>
      <c r="I145">
        <v>0.291205167254793</v>
      </c>
      <c r="J145">
        <v>1363.400382</v>
      </c>
      <c r="K145">
        <v>646.7743746442126</v>
      </c>
      <c r="L145">
        <v>30.33387158904094</v>
      </c>
      <c r="M145">
        <v>1.024488313198852</v>
      </c>
      <c r="N145">
        <v>11.34</v>
      </c>
      <c r="O145">
        <v>6</v>
      </c>
    </row>
    <row r="146" spans="1:15">
      <c r="A146" s="1" t="s">
        <v>159</v>
      </c>
      <c r="B146">
        <f>HYPERLINK("https://www.suredividend.com/sure-analysis-PINE/","Alpine Income Property Trust Inc")</f>
        <v>0</v>
      </c>
      <c r="C146" t="s">
        <v>221</v>
      </c>
      <c r="D146">
        <v>16</v>
      </c>
      <c r="E146">
        <v>0.06875000000000001</v>
      </c>
      <c r="F146" t="s">
        <v>232</v>
      </c>
      <c r="I146">
        <v>1.061394659450363</v>
      </c>
      <c r="J146">
        <v>189.876448</v>
      </c>
      <c r="K146">
        <v>0</v>
      </c>
      <c r="L146" t="s">
        <v>222</v>
      </c>
      <c r="M146">
        <v>0.336906125103484</v>
      </c>
      <c r="N146">
        <v>20.16</v>
      </c>
      <c r="O146">
        <v>16</v>
      </c>
    </row>
    <row r="147" spans="1:15">
      <c r="A147" s="1" t="s">
        <v>160</v>
      </c>
      <c r="B147">
        <f>HYPERLINK("https://www.suredividend.com/sure-analysis-research-database/","Park Hotels &amp; Resorts Inc")</f>
        <v>0</v>
      </c>
      <c r="C147" t="s">
        <v>221</v>
      </c>
      <c r="D147">
        <v>11.25</v>
      </c>
      <c r="E147">
        <v>0.001777144727913</v>
      </c>
      <c r="F147" t="s">
        <v>226</v>
      </c>
      <c r="I147">
        <v>0.019992878189032</v>
      </c>
      <c r="J147">
        <v>2625.4134</v>
      </c>
      <c r="K147" t="s">
        <v>222</v>
      </c>
      <c r="L147" t="s">
        <v>222</v>
      </c>
      <c r="M147">
        <v>1.45029398802514</v>
      </c>
      <c r="N147">
        <v>21.59</v>
      </c>
      <c r="O147">
        <v>11.04</v>
      </c>
    </row>
    <row r="148" spans="1:15">
      <c r="A148" s="1" t="s">
        <v>161</v>
      </c>
      <c r="B148">
        <f>HYPERLINK("https://www.suredividend.com/sure-analysis-PLD/","Prologis Inc")</f>
        <v>0</v>
      </c>
      <c r="C148" t="s">
        <v>221</v>
      </c>
      <c r="D148">
        <v>102.28</v>
      </c>
      <c r="E148">
        <v>0.0308955807587016</v>
      </c>
      <c r="F148" t="s">
        <v>232</v>
      </c>
      <c r="G148">
        <v>0.253968253968254</v>
      </c>
      <c r="H148">
        <v>0.1241774848871704</v>
      </c>
      <c r="I148">
        <v>2.972791667905062</v>
      </c>
      <c r="J148">
        <v>75725.86184</v>
      </c>
      <c r="K148">
        <v>20.31142357788125</v>
      </c>
      <c r="L148">
        <v>0.6104295005965219</v>
      </c>
      <c r="M148">
        <v>0.9591637659323231</v>
      </c>
      <c r="N148">
        <v>172.2</v>
      </c>
      <c r="O148">
        <v>101.79</v>
      </c>
    </row>
    <row r="149" spans="1:15">
      <c r="A149" s="1" t="s">
        <v>162</v>
      </c>
      <c r="B149">
        <f>HYPERLINK("https://www.suredividend.com/sure-analysis-PLYM/","Plymouth Industrial Reit Inc")</f>
        <v>0</v>
      </c>
      <c r="C149" t="s">
        <v>221</v>
      </c>
      <c r="D149">
        <v>16.92</v>
      </c>
      <c r="E149">
        <v>0.05200945626477541</v>
      </c>
      <c r="F149" t="s">
        <v>238</v>
      </c>
      <c r="G149">
        <v>0.04761904761904767</v>
      </c>
      <c r="H149">
        <v>-0.101168503026812</v>
      </c>
      <c r="I149">
        <v>0.8473483532686561</v>
      </c>
      <c r="J149">
        <v>678.958332</v>
      </c>
      <c r="K149">
        <v>0</v>
      </c>
      <c r="L149" t="s">
        <v>222</v>
      </c>
      <c r="M149">
        <v>0.6854161613577351</v>
      </c>
      <c r="N149">
        <v>31.71</v>
      </c>
      <c r="O149">
        <v>16.84</v>
      </c>
    </row>
    <row r="150" spans="1:15">
      <c r="A150" s="1" t="s">
        <v>163</v>
      </c>
      <c r="B150">
        <f>HYPERLINK("https://www.suredividend.com/sure-analysis-PMT/","Pennymac Mortgage Investment Trust")</f>
        <v>0</v>
      </c>
      <c r="C150" t="s">
        <v>221</v>
      </c>
      <c r="D150">
        <v>12.8</v>
      </c>
      <c r="E150">
        <v>0.146875</v>
      </c>
      <c r="F150" t="s">
        <v>236</v>
      </c>
      <c r="G150">
        <v>0</v>
      </c>
      <c r="H150">
        <v>0</v>
      </c>
      <c r="I150">
        <v>1.79608290066368</v>
      </c>
      <c r="J150">
        <v>1159.309082</v>
      </c>
      <c r="K150" t="s">
        <v>222</v>
      </c>
      <c r="L150" t="s">
        <v>222</v>
      </c>
      <c r="M150">
        <v>0.8240806491508751</v>
      </c>
      <c r="N150">
        <v>18.75</v>
      </c>
      <c r="O150">
        <v>11.26</v>
      </c>
    </row>
    <row r="151" spans="1:15">
      <c r="A151" s="1" t="s">
        <v>164</v>
      </c>
      <c r="B151">
        <f>HYPERLINK("https://www.suredividend.com/sure-analysis-PSA/","Public Storage")</f>
        <v>0</v>
      </c>
      <c r="C151" t="s">
        <v>221</v>
      </c>
      <c r="D151">
        <v>287.49</v>
      </c>
      <c r="E151">
        <v>0.02782705485408188</v>
      </c>
      <c r="F151" t="s">
        <v>262</v>
      </c>
      <c r="G151">
        <v>0</v>
      </c>
      <c r="H151">
        <v>0</v>
      </c>
      <c r="I151">
        <v>7.695745651963214</v>
      </c>
      <c r="J151">
        <v>50462.814386</v>
      </c>
      <c r="K151">
        <v>24.40304580302628</v>
      </c>
      <c r="L151">
        <v>0.6555149618367303</v>
      </c>
      <c r="M151">
        <v>0.6195586993401251</v>
      </c>
      <c r="N151">
        <v>400.21</v>
      </c>
      <c r="O151">
        <v>275.37</v>
      </c>
    </row>
    <row r="152" spans="1:15">
      <c r="A152" s="1" t="s">
        <v>165</v>
      </c>
      <c r="B152">
        <f>HYPERLINK("https://www.suredividend.com/sure-analysis-research-database/","Postal Realty Trust Inc")</f>
        <v>0</v>
      </c>
      <c r="C152" t="s">
        <v>221</v>
      </c>
      <c r="D152">
        <v>14.44</v>
      </c>
      <c r="E152">
        <v>0.06207384318828101</v>
      </c>
      <c r="F152" t="s">
        <v>241</v>
      </c>
      <c r="I152">
        <v>0.89634629563878</v>
      </c>
      <c r="J152">
        <v>271.285695</v>
      </c>
      <c r="K152">
        <v>0</v>
      </c>
      <c r="L152" t="s">
        <v>222</v>
      </c>
      <c r="M152">
        <v>0.594236823341699</v>
      </c>
      <c r="N152">
        <v>19.68</v>
      </c>
      <c r="O152">
        <v>13.95</v>
      </c>
    </row>
    <row r="153" spans="1:15">
      <c r="A153" s="1" t="s">
        <v>166</v>
      </c>
      <c r="B153">
        <f>HYPERLINK("https://www.suredividend.com/sure-analysis-research-database/","Qts Realty Trust Inc")</f>
        <v>0</v>
      </c>
      <c r="C153" t="s">
        <v>221</v>
      </c>
      <c r="D153">
        <v>77.95</v>
      </c>
      <c r="E153">
        <v>0.024627146197</v>
      </c>
      <c r="F153" t="s">
        <v>283</v>
      </c>
      <c r="I153">
        <v>1.919686046056193</v>
      </c>
      <c r="J153">
        <v>6000.024381</v>
      </c>
      <c r="K153" t="s">
        <v>222</v>
      </c>
      <c r="L153" t="s">
        <v>222</v>
      </c>
      <c r="M153">
        <v>0.511585848661215</v>
      </c>
      <c r="N153">
        <v>78.15000000000001</v>
      </c>
      <c r="O153">
        <v>55.11</v>
      </c>
    </row>
    <row r="154" spans="1:15">
      <c r="A154" s="1" t="s">
        <v>167</v>
      </c>
      <c r="B154">
        <f>HYPERLINK("https://www.suredividend.com/sure-analysis-research-database/","Ready Capital Corp")</f>
        <v>0</v>
      </c>
      <c r="C154" t="s">
        <v>221</v>
      </c>
      <c r="D154">
        <v>10.77</v>
      </c>
      <c r="E154">
        <v>0.149056060161506</v>
      </c>
      <c r="F154" t="s">
        <v>238</v>
      </c>
      <c r="G154">
        <v>0</v>
      </c>
      <c r="H154">
        <v>0.02567439351051015</v>
      </c>
      <c r="I154">
        <v>1.605333767939421</v>
      </c>
      <c r="J154">
        <v>1232.121247</v>
      </c>
      <c r="K154">
        <v>5.954232535277289</v>
      </c>
      <c r="L154">
        <v>0.7103246760793899</v>
      </c>
      <c r="M154">
        <v>0.8237694757678341</v>
      </c>
      <c r="N154">
        <v>15.46</v>
      </c>
      <c r="O154">
        <v>10.43</v>
      </c>
    </row>
    <row r="155" spans="1:15">
      <c r="A155" s="1" t="s">
        <v>168</v>
      </c>
      <c r="B155">
        <f>HYPERLINK("https://www.suredividend.com/sure-analysis-REG/","Regency Centers Corporation")</f>
        <v>0</v>
      </c>
      <c r="C155" t="s">
        <v>221</v>
      </c>
      <c r="D155">
        <v>52.78</v>
      </c>
      <c r="E155">
        <v>0.0473664266767715</v>
      </c>
      <c r="F155" t="s">
        <v>265</v>
      </c>
      <c r="G155">
        <v>0.05042016806722693</v>
      </c>
      <c r="H155">
        <v>0.03352462704646753</v>
      </c>
      <c r="I155">
        <v>2.461162708236103</v>
      </c>
      <c r="J155">
        <v>9097.283936</v>
      </c>
      <c r="K155">
        <v>18.74611609935523</v>
      </c>
      <c r="L155">
        <v>0.8696688014968561</v>
      </c>
      <c r="M155">
        <v>0.928095808537683</v>
      </c>
      <c r="N155">
        <v>76.38</v>
      </c>
      <c r="O155">
        <v>52.36</v>
      </c>
    </row>
    <row r="156" spans="1:15">
      <c r="A156" s="1" t="s">
        <v>169</v>
      </c>
      <c r="B156">
        <f>HYPERLINK("https://www.suredividend.com/sure-analysis-research-database/","Rexford Industrial Realty Inc")</f>
        <v>0</v>
      </c>
      <c r="C156" t="s">
        <v>221</v>
      </c>
      <c r="D156">
        <v>52.74</v>
      </c>
      <c r="E156">
        <v>0.020914281365073</v>
      </c>
      <c r="F156" t="s">
        <v>284</v>
      </c>
      <c r="G156">
        <v>0.3125</v>
      </c>
      <c r="H156">
        <v>0.167853886353946</v>
      </c>
      <c r="I156">
        <v>1.103019199193955</v>
      </c>
      <c r="J156">
        <v>9022.076112000001</v>
      </c>
      <c r="K156">
        <v>61.66537562467962</v>
      </c>
      <c r="L156">
        <v>1.16845254151902</v>
      </c>
      <c r="M156">
        <v>0.885848564503607</v>
      </c>
      <c r="N156">
        <v>84.22</v>
      </c>
      <c r="O156">
        <v>52.52</v>
      </c>
    </row>
    <row r="157" spans="1:15">
      <c r="A157" s="1" t="s">
        <v>170</v>
      </c>
      <c r="B157">
        <f>HYPERLINK("https://www.suredividend.com/sure-analysis-research-database/","Ryman Hospitality Properties Inc")</f>
        <v>0</v>
      </c>
      <c r="C157" t="s">
        <v>221</v>
      </c>
      <c r="D157">
        <v>73.94</v>
      </c>
      <c r="E157">
        <v>0</v>
      </c>
      <c r="F157" t="s">
        <v>226</v>
      </c>
      <c r="I157">
        <v>0</v>
      </c>
      <c r="J157">
        <v>4077.484888</v>
      </c>
      <c r="K157">
        <v>366.1205790069138</v>
      </c>
      <c r="L157">
        <v>0</v>
      </c>
      <c r="M157">
        <v>1.314097546433233</v>
      </c>
      <c r="N157">
        <v>101.19</v>
      </c>
      <c r="O157">
        <v>70.47</v>
      </c>
    </row>
    <row r="158" spans="1:15">
      <c r="A158" s="1" t="s">
        <v>171</v>
      </c>
      <c r="B158">
        <f>HYPERLINK("https://www.suredividend.com/sure-analysis-RLJ/","RLJ Lodging Trust")</f>
        <v>0</v>
      </c>
      <c r="C158" t="s">
        <v>221</v>
      </c>
      <c r="D158">
        <v>10.23</v>
      </c>
      <c r="E158">
        <v>0.003905381389945</v>
      </c>
      <c r="F158" t="s">
        <v>226</v>
      </c>
      <c r="G158">
        <v>0</v>
      </c>
      <c r="H158">
        <v>-0.3809560793161545</v>
      </c>
      <c r="I158">
        <v>0.039952051619142</v>
      </c>
      <c r="J158">
        <v>1664.926812</v>
      </c>
      <c r="K158" t="s">
        <v>222</v>
      </c>
      <c r="L158" t="s">
        <v>222</v>
      </c>
      <c r="M158">
        <v>1.247145558813349</v>
      </c>
      <c r="N158">
        <v>16.18</v>
      </c>
      <c r="O158">
        <v>10.11</v>
      </c>
    </row>
    <row r="159" spans="1:15">
      <c r="A159" s="1" t="s">
        <v>172</v>
      </c>
      <c r="B159">
        <f>HYPERLINK("https://www.suredividend.com/sure-analysis-research-database/","Retail Properties of America Inc")</f>
        <v>0</v>
      </c>
      <c r="C159" t="s">
        <v>221</v>
      </c>
      <c r="D159">
        <v>13.15</v>
      </c>
      <c r="E159">
        <v>0.021110549336365</v>
      </c>
      <c r="F159" t="s">
        <v>285</v>
      </c>
      <c r="I159">
        <v>0.277603723773209</v>
      </c>
      <c r="J159">
        <v>2824.591977</v>
      </c>
      <c r="K159">
        <v>144.7321160765526</v>
      </c>
      <c r="L159">
        <v>3.040566525445882</v>
      </c>
      <c r="M159">
        <v>1.391233007611826</v>
      </c>
      <c r="N159">
        <v>14.07</v>
      </c>
      <c r="O159">
        <v>5.01</v>
      </c>
    </row>
    <row r="160" spans="1:15">
      <c r="A160" s="1" t="s">
        <v>173</v>
      </c>
      <c r="B160">
        <f>HYPERLINK("https://www.suredividend.com/sure-analysis-RPT/","RPT Realty")</f>
        <v>0</v>
      </c>
      <c r="C160" t="s">
        <v>221</v>
      </c>
      <c r="D160">
        <v>7.56</v>
      </c>
      <c r="E160">
        <v>0.06878306878306878</v>
      </c>
      <c r="F160" t="s">
        <v>256</v>
      </c>
      <c r="I160">
        <v>0.500282877748032</v>
      </c>
      <c r="J160">
        <v>643.4372100000001</v>
      </c>
      <c r="K160">
        <v>31.22117567664612</v>
      </c>
      <c r="L160">
        <v>2.004338452516154</v>
      </c>
      <c r="M160">
        <v>0.994725292307531</v>
      </c>
      <c r="N160">
        <v>14.31</v>
      </c>
      <c r="O160">
        <v>7.51</v>
      </c>
    </row>
    <row r="161" spans="1:15">
      <c r="A161" s="1" t="s">
        <v>174</v>
      </c>
      <c r="B161">
        <f>HYPERLINK("https://www.suredividend.com/sure-analysis-research-database/","Retail Value Inc")</f>
        <v>0</v>
      </c>
      <c r="C161" t="s">
        <v>221</v>
      </c>
      <c r="D161">
        <v>3</v>
      </c>
      <c r="E161">
        <v>0</v>
      </c>
      <c r="F161" t="s">
        <v>286</v>
      </c>
      <c r="I161">
        <v>0</v>
      </c>
      <c r="J161">
        <v>63.35145</v>
      </c>
      <c r="K161">
        <v>0</v>
      </c>
      <c r="L161" t="s">
        <v>222</v>
      </c>
      <c r="M161">
        <v>0.324953635968146</v>
      </c>
      <c r="N161">
        <v>3.49</v>
      </c>
      <c r="O161">
        <v>1.58</v>
      </c>
    </row>
    <row r="162" spans="1:15">
      <c r="A162" s="1" t="s">
        <v>175</v>
      </c>
      <c r="B162">
        <f>HYPERLINK("https://www.suredividend.com/sure-analysis-research-database/","Redwood Trust Inc.")</f>
        <v>0</v>
      </c>
      <c r="C162" t="s">
        <v>221</v>
      </c>
      <c r="D162">
        <v>5.95</v>
      </c>
      <c r="E162">
        <v>0.147726027339587</v>
      </c>
      <c r="F162" t="s">
        <v>232</v>
      </c>
      <c r="G162">
        <v>0.09523809523809534</v>
      </c>
      <c r="H162">
        <v>-0.03857820993638306</v>
      </c>
      <c r="I162">
        <v>0.8789698626705451</v>
      </c>
      <c r="J162">
        <v>715.61893</v>
      </c>
      <c r="K162">
        <v>12.61669480870945</v>
      </c>
      <c r="L162">
        <v>2.113924633647295</v>
      </c>
      <c r="M162">
        <v>0.9873279496134381</v>
      </c>
      <c r="N162">
        <v>12.77</v>
      </c>
      <c r="O162">
        <v>5.86</v>
      </c>
    </row>
    <row r="163" spans="1:15">
      <c r="A163" s="1" t="s">
        <v>176</v>
      </c>
      <c r="B163">
        <f>HYPERLINK("https://www.suredividend.com/sure-analysis-RYN/","Rayonier Inc.")</f>
        <v>0</v>
      </c>
      <c r="C163" t="s">
        <v>221</v>
      </c>
      <c r="D163">
        <v>30.51</v>
      </c>
      <c r="E163">
        <v>0.03703703703703703</v>
      </c>
      <c r="F163" t="s">
        <v>232</v>
      </c>
      <c r="G163">
        <v>0.05555555555555558</v>
      </c>
      <c r="H163">
        <v>0.02655203974111342</v>
      </c>
      <c r="I163">
        <v>1.097388024048584</v>
      </c>
      <c r="J163">
        <v>4463.39107</v>
      </c>
      <c r="K163">
        <v>32.36287818224005</v>
      </c>
      <c r="L163">
        <v>1.182402784235087</v>
      </c>
      <c r="M163">
        <v>0.7755820574323721</v>
      </c>
      <c r="N163">
        <v>45.14</v>
      </c>
      <c r="O163">
        <v>30</v>
      </c>
    </row>
    <row r="164" spans="1:15">
      <c r="A164" s="1" t="s">
        <v>177</v>
      </c>
      <c r="B164">
        <f>HYPERLINK("https://www.suredividend.com/sure-analysis-SAFE/","Safehold Inc")</f>
        <v>0</v>
      </c>
      <c r="C164" t="s">
        <v>221</v>
      </c>
      <c r="D164">
        <v>26.97</v>
      </c>
      <c r="E164">
        <v>0.02632554690396737</v>
      </c>
      <c r="F164" t="s">
        <v>227</v>
      </c>
      <c r="G164">
        <v>0.04117647058823515</v>
      </c>
      <c r="H164">
        <v>0.02479335747600087</v>
      </c>
      <c r="I164">
        <v>0.6830677354816961</v>
      </c>
      <c r="J164">
        <v>1677.195068</v>
      </c>
      <c r="K164">
        <v>0</v>
      </c>
      <c r="L164" t="s">
        <v>222</v>
      </c>
      <c r="M164">
        <v>1.261836089299511</v>
      </c>
      <c r="N164">
        <v>80.02</v>
      </c>
      <c r="O164">
        <v>26.85</v>
      </c>
    </row>
    <row r="165" spans="1:15">
      <c r="A165" s="1" t="s">
        <v>178</v>
      </c>
      <c r="B165">
        <f>HYPERLINK("https://www.suredividend.com/sure-analysis-SBAC/","SBA Communications Corp")</f>
        <v>0</v>
      </c>
      <c r="C165" t="s">
        <v>221</v>
      </c>
      <c r="D165">
        <v>284.21</v>
      </c>
      <c r="E165">
        <v>0.009992611097427958</v>
      </c>
      <c r="F165" t="s">
        <v>287</v>
      </c>
      <c r="I165">
        <v>2.701674242806492</v>
      </c>
      <c r="J165">
        <v>30660.103864</v>
      </c>
      <c r="K165">
        <v>86.4056765576219</v>
      </c>
      <c r="L165">
        <v>0.8416430662948573</v>
      </c>
      <c r="M165">
        <v>0.7511627356723231</v>
      </c>
      <c r="N165">
        <v>388.62</v>
      </c>
      <c r="O165">
        <v>281.92</v>
      </c>
    </row>
    <row r="166" spans="1:15">
      <c r="A166" s="1" t="s">
        <v>179</v>
      </c>
      <c r="B166">
        <f>HYPERLINK("https://www.suredividend.com/sure-analysis-SBRA/","Sabra Healthcare REIT Inc")</f>
        <v>0</v>
      </c>
      <c r="C166" t="s">
        <v>221</v>
      </c>
      <c r="D166">
        <v>12.51</v>
      </c>
      <c r="E166">
        <v>0.09592326139088729</v>
      </c>
      <c r="F166" t="s">
        <v>224</v>
      </c>
      <c r="G166">
        <v>0</v>
      </c>
      <c r="H166">
        <v>0.3374263274358476</v>
      </c>
      <c r="I166">
        <v>1.163326656876328</v>
      </c>
      <c r="J166">
        <v>2889.420589</v>
      </c>
      <c r="K166">
        <v>66.7657321145181</v>
      </c>
      <c r="L166">
        <v>6.119551061948069</v>
      </c>
      <c r="M166">
        <v>0.602825043565781</v>
      </c>
      <c r="N166">
        <v>16.3</v>
      </c>
      <c r="O166">
        <v>10.97</v>
      </c>
    </row>
    <row r="167" spans="1:15">
      <c r="A167" s="1" t="s">
        <v>180</v>
      </c>
      <c r="B167">
        <f>HYPERLINK("https://www.suredividend.com/sure-analysis-research-database/","Global Self Storage Inc")</f>
        <v>0</v>
      </c>
      <c r="C167" t="s">
        <v>221</v>
      </c>
      <c r="D167">
        <v>5.5</v>
      </c>
      <c r="E167">
        <v>0.04779812871774201</v>
      </c>
      <c r="F167" t="s">
        <v>232</v>
      </c>
      <c r="G167">
        <v>0.1153846153846154</v>
      </c>
      <c r="H167">
        <v>0.0220800938152379</v>
      </c>
      <c r="I167">
        <v>0.262889707947583</v>
      </c>
      <c r="J167">
        <v>604.81124</v>
      </c>
      <c r="K167">
        <v>0</v>
      </c>
      <c r="L167" t="s">
        <v>222</v>
      </c>
      <c r="M167">
        <v>0.409834976523983</v>
      </c>
      <c r="N167">
        <v>7.27</v>
      </c>
      <c r="O167">
        <v>4.75</v>
      </c>
    </row>
    <row r="168" spans="1:15">
      <c r="A168" s="1" t="s">
        <v>181</v>
      </c>
      <c r="B168">
        <f>HYPERLINK("https://www.suredividend.com/sure-analysis-research-database/","Seven Hills Realty Trust .")</f>
        <v>0</v>
      </c>
      <c r="C168" t="s">
        <v>222</v>
      </c>
      <c r="D168">
        <v>9.220000000000001</v>
      </c>
      <c r="E168">
        <v>0.07951605410875201</v>
      </c>
      <c r="F168" t="s">
        <v>255</v>
      </c>
      <c r="I168">
        <v>0.733138018882696</v>
      </c>
      <c r="J168">
        <v>134.962941</v>
      </c>
      <c r="K168">
        <v>0</v>
      </c>
      <c r="L168" t="s">
        <v>222</v>
      </c>
      <c r="N168">
        <v>11.19</v>
      </c>
      <c r="O168">
        <v>9.220000000000001</v>
      </c>
    </row>
    <row r="169" spans="1:15">
      <c r="A169" s="1" t="s">
        <v>182</v>
      </c>
      <c r="B169">
        <f>HYPERLINK("https://www.suredividend.com/sure-analysis-research-database/","Sunstone Hotel Investors Inc")</f>
        <v>0</v>
      </c>
      <c r="C169" t="s">
        <v>221</v>
      </c>
      <c r="D169">
        <v>9.619999999999999</v>
      </c>
      <c r="E169">
        <v>0</v>
      </c>
      <c r="F169" t="s">
        <v>226</v>
      </c>
      <c r="I169">
        <v>0</v>
      </c>
      <c r="J169">
        <v>2042.483229</v>
      </c>
      <c r="K169">
        <v>13.92637017707261</v>
      </c>
      <c r="L169">
        <v>0</v>
      </c>
      <c r="M169">
        <v>1.193620407872231</v>
      </c>
      <c r="N169">
        <v>13.91</v>
      </c>
      <c r="O169">
        <v>9.300000000000001</v>
      </c>
    </row>
    <row r="170" spans="1:15">
      <c r="A170" s="1" t="s">
        <v>183</v>
      </c>
      <c r="B170">
        <f>HYPERLINK("https://www.suredividend.com/sure-analysis-research-database/","SITE Centers Corp")</f>
        <v>0</v>
      </c>
      <c r="C170" t="s">
        <v>221</v>
      </c>
      <c r="D170">
        <v>10.79</v>
      </c>
      <c r="E170">
        <v>0.04662383307994</v>
      </c>
      <c r="F170" t="s">
        <v>240</v>
      </c>
      <c r="I170">
        <v>0.5030711589325541</v>
      </c>
      <c r="J170">
        <v>2309.513968</v>
      </c>
      <c r="K170">
        <v>15.43050114697472</v>
      </c>
      <c r="L170">
        <v>0.7170341489916677</v>
      </c>
      <c r="M170">
        <v>0.9785503558119171</v>
      </c>
      <c r="N170">
        <v>17.01</v>
      </c>
      <c r="O170">
        <v>10.74</v>
      </c>
    </row>
    <row r="171" spans="1:15">
      <c r="A171" s="1" t="s">
        <v>184</v>
      </c>
      <c r="B171">
        <f>HYPERLINK("https://www.suredividend.com/sure-analysis-SKT/","Tanger Factory Outlet Centers, Inc.")</f>
        <v>0</v>
      </c>
      <c r="C171" t="s">
        <v>221</v>
      </c>
      <c r="D171">
        <v>13.7</v>
      </c>
      <c r="E171">
        <v>0.05839416058394161</v>
      </c>
      <c r="F171" t="s">
        <v>275</v>
      </c>
      <c r="I171">
        <v>0.7515341651933211</v>
      </c>
      <c r="J171">
        <v>1429.889262</v>
      </c>
      <c r="K171">
        <v>34.29895805368322</v>
      </c>
      <c r="L171">
        <v>1.892556447225689</v>
      </c>
      <c r="M171">
        <v>1.091114068101503</v>
      </c>
      <c r="N171">
        <v>21.71</v>
      </c>
      <c r="O171">
        <v>13.26</v>
      </c>
    </row>
    <row r="172" spans="1:15">
      <c r="A172" s="1" t="s">
        <v>185</v>
      </c>
      <c r="B172">
        <f>HYPERLINK("https://www.suredividend.com/sure-analysis-SLG/","SL Green Realty Corp.")</f>
        <v>0</v>
      </c>
      <c r="C172" t="s">
        <v>221</v>
      </c>
      <c r="D172">
        <v>39.45</v>
      </c>
      <c r="E172">
        <v>0.09455006337135614</v>
      </c>
      <c r="F172" t="s">
        <v>226</v>
      </c>
      <c r="G172">
        <v>0</v>
      </c>
      <c r="H172">
        <v>0.004897393983160914</v>
      </c>
      <c r="I172">
        <v>3.609388408709205</v>
      </c>
      <c r="J172">
        <v>2536.665219</v>
      </c>
      <c r="K172">
        <v>8.51218513409216</v>
      </c>
      <c r="L172">
        <v>0.8316563153707847</v>
      </c>
      <c r="M172">
        <v>0.9663884364414391</v>
      </c>
      <c r="N172">
        <v>81.7</v>
      </c>
      <c r="O172">
        <v>38.67</v>
      </c>
    </row>
    <row r="173" spans="1:15">
      <c r="A173" s="1" t="s">
        <v>186</v>
      </c>
      <c r="B173">
        <f>HYPERLINK("https://www.suredividend.com/sure-analysis-research-database/","New Senior Investment Group Inc")</f>
        <v>0</v>
      </c>
      <c r="C173" t="s">
        <v>221</v>
      </c>
      <c r="D173">
        <v>8.82</v>
      </c>
      <c r="E173">
        <v>0.021896297765001</v>
      </c>
      <c r="F173" t="s">
        <v>288</v>
      </c>
      <c r="I173">
        <v>0.193125346287316</v>
      </c>
      <c r="J173">
        <v>741.437265</v>
      </c>
      <c r="K173" t="s">
        <v>222</v>
      </c>
      <c r="L173" t="s">
        <v>222</v>
      </c>
      <c r="M173">
        <v>1.252124396730207</v>
      </c>
      <c r="N173">
        <v>9.44</v>
      </c>
      <c r="O173">
        <v>3.45</v>
      </c>
    </row>
    <row r="174" spans="1:15">
      <c r="A174" s="1" t="s">
        <v>187</v>
      </c>
      <c r="B174">
        <f>HYPERLINK("https://www.suredividend.com/sure-analysis-research-database/","Sotherly Hotels Inc")</f>
        <v>0</v>
      </c>
      <c r="C174" t="s">
        <v>221</v>
      </c>
      <c r="D174">
        <v>1.82</v>
      </c>
      <c r="E174">
        <v>0</v>
      </c>
      <c r="F174" t="s">
        <v>289</v>
      </c>
      <c r="I174">
        <v>0</v>
      </c>
      <c r="J174">
        <v>33.514845</v>
      </c>
      <c r="K174">
        <v>0</v>
      </c>
      <c r="L174" t="s">
        <v>222</v>
      </c>
      <c r="M174">
        <v>0.9613115975296</v>
      </c>
      <c r="N174">
        <v>3.11</v>
      </c>
      <c r="O174">
        <v>1.48</v>
      </c>
    </row>
    <row r="175" spans="1:15">
      <c r="A175" s="1" t="s">
        <v>188</v>
      </c>
      <c r="B175">
        <f>HYPERLINK("https://www.suredividend.com/sure-analysis-SPG/","Simon Property Group, Inc.")</f>
        <v>0</v>
      </c>
      <c r="C175" t="s">
        <v>221</v>
      </c>
      <c r="D175">
        <v>89.03</v>
      </c>
      <c r="E175">
        <v>0.07862518252274514</v>
      </c>
      <c r="F175" t="s">
        <v>232</v>
      </c>
      <c r="G175">
        <v>0.1666666666666667</v>
      </c>
      <c r="H175">
        <v>-0.01105243822972524</v>
      </c>
      <c r="I175">
        <v>6.596245331605489</v>
      </c>
      <c r="J175">
        <v>29144.123365</v>
      </c>
      <c r="K175">
        <v>13.83500195319836</v>
      </c>
      <c r="L175">
        <v>1.029055433947814</v>
      </c>
      <c r="M175">
        <v>1.057009612779266</v>
      </c>
      <c r="N175">
        <v>161.88</v>
      </c>
      <c r="O175">
        <v>86.02</v>
      </c>
    </row>
    <row r="176" spans="1:15">
      <c r="A176" s="1" t="s">
        <v>189</v>
      </c>
      <c r="B176">
        <f>HYPERLINK("https://www.suredividend.com/sure-analysis-SRC/","Spirit Realty Capital Inc")</f>
        <v>0</v>
      </c>
      <c r="C176" t="s">
        <v>221</v>
      </c>
      <c r="D176">
        <v>37.15</v>
      </c>
      <c r="E176">
        <v>0.06864064602960969</v>
      </c>
      <c r="F176" t="s">
        <v>227</v>
      </c>
      <c r="G176">
        <v>0.02079999999999993</v>
      </c>
      <c r="H176">
        <v>0.287981528678126</v>
      </c>
      <c r="I176">
        <v>2.49569439636627</v>
      </c>
      <c r="J176">
        <v>5065.093598</v>
      </c>
      <c r="K176">
        <v>23.79732289880334</v>
      </c>
      <c r="L176">
        <v>1.485532378789446</v>
      </c>
      <c r="M176">
        <v>0.8110579188954171</v>
      </c>
      <c r="N176">
        <v>48.84</v>
      </c>
      <c r="O176">
        <v>35.2</v>
      </c>
    </row>
    <row r="177" spans="1:15">
      <c r="A177" s="1" t="s">
        <v>190</v>
      </c>
      <c r="B177">
        <f>HYPERLINK("https://www.suredividend.com/sure-analysis-research-database/","Seritage Growth Properties")</f>
        <v>0</v>
      </c>
      <c r="C177" t="s">
        <v>221</v>
      </c>
      <c r="D177">
        <v>8.539999999999999</v>
      </c>
      <c r="E177">
        <v>0</v>
      </c>
      <c r="F177" t="s">
        <v>290</v>
      </c>
      <c r="I177">
        <v>0</v>
      </c>
      <c r="J177">
        <v>478.516534</v>
      </c>
      <c r="K177" t="s">
        <v>222</v>
      </c>
      <c r="L177">
        <v>-0</v>
      </c>
      <c r="M177">
        <v>1.52883636794842</v>
      </c>
      <c r="N177">
        <v>17.12</v>
      </c>
      <c r="O177">
        <v>4.9</v>
      </c>
    </row>
    <row r="178" spans="1:15">
      <c r="A178" s="1" t="s">
        <v>191</v>
      </c>
      <c r="B178">
        <f>HYPERLINK("https://www.suredividend.com/sure-analysis-STAG/","STAG Industrial Inc")</f>
        <v>0</v>
      </c>
      <c r="C178" t="s">
        <v>221</v>
      </c>
      <c r="D178">
        <v>28.41</v>
      </c>
      <c r="E178">
        <v>0.05139035550862373</v>
      </c>
      <c r="F178" t="s">
        <v>226</v>
      </c>
      <c r="G178">
        <v>0</v>
      </c>
      <c r="H178">
        <v>0.001376622202540201</v>
      </c>
      <c r="I178">
        <v>1.429444804663503</v>
      </c>
      <c r="J178">
        <v>5091.523605</v>
      </c>
      <c r="K178">
        <v>23.16972366363441</v>
      </c>
      <c r="L178">
        <v>1.125547090286223</v>
      </c>
      <c r="M178">
        <v>0.8175155173072001</v>
      </c>
      <c r="N178">
        <v>46.97</v>
      </c>
      <c r="O178">
        <v>28.24</v>
      </c>
    </row>
    <row r="179" spans="1:15">
      <c r="A179" s="1" t="s">
        <v>192</v>
      </c>
      <c r="B179">
        <f>HYPERLINK("https://www.suredividend.com/sure-analysis-research-database/","iStar Inc")</f>
        <v>0</v>
      </c>
      <c r="C179" t="s">
        <v>221</v>
      </c>
      <c r="D179">
        <v>9.460000000000001</v>
      </c>
      <c r="E179">
        <v>0.052443355416284</v>
      </c>
      <c r="F179" t="s">
        <v>277</v>
      </c>
      <c r="I179">
        <v>0.4961141422380551</v>
      </c>
      <c r="J179">
        <v>807.667309</v>
      </c>
      <c r="K179">
        <v>1.343195209802711</v>
      </c>
      <c r="L179">
        <v>0.06006224482300909</v>
      </c>
      <c r="M179">
        <v>1.218253057163987</v>
      </c>
      <c r="N179">
        <v>27.23</v>
      </c>
      <c r="O179">
        <v>9.31</v>
      </c>
    </row>
    <row r="180" spans="1:15">
      <c r="A180" s="1" t="s">
        <v>193</v>
      </c>
      <c r="B180">
        <f>HYPERLINK("https://www.suredividend.com/sure-analysis-STOR/","Store Capital Corp")</f>
        <v>0</v>
      </c>
      <c r="C180" t="s">
        <v>221</v>
      </c>
      <c r="D180">
        <v>31.63</v>
      </c>
      <c r="E180">
        <v>0.05184950995889977</v>
      </c>
      <c r="F180" t="s">
        <v>226</v>
      </c>
      <c r="G180">
        <v>0.06944444444444442</v>
      </c>
      <c r="H180">
        <v>0.04428684488783619</v>
      </c>
      <c r="I180">
        <v>1.509881079171604</v>
      </c>
      <c r="J180">
        <v>8941.414956000001</v>
      </c>
      <c r="K180">
        <v>27.25908173945783</v>
      </c>
      <c r="L180">
        <v>1.26880762955597</v>
      </c>
      <c r="M180">
        <v>0.758650677791001</v>
      </c>
      <c r="N180">
        <v>34.78</v>
      </c>
      <c r="O180">
        <v>24.13</v>
      </c>
    </row>
    <row r="181" spans="1:15">
      <c r="A181" s="1" t="s">
        <v>194</v>
      </c>
      <c r="B181">
        <f>HYPERLINK("https://www.suredividend.com/sure-analysis-STWD/","Starwood Property Trust Inc")</f>
        <v>0</v>
      </c>
      <c r="C181" t="s">
        <v>221</v>
      </c>
      <c r="D181">
        <v>20.04</v>
      </c>
      <c r="E181">
        <v>0.09580838323353294</v>
      </c>
      <c r="F181" t="s">
        <v>227</v>
      </c>
      <c r="G181">
        <v>0</v>
      </c>
      <c r="H181">
        <v>0</v>
      </c>
      <c r="I181">
        <v>1.861373414381629</v>
      </c>
      <c r="J181">
        <v>6196.794331</v>
      </c>
      <c r="K181">
        <v>8.362903389483742</v>
      </c>
      <c r="L181">
        <v>0.7723541138512983</v>
      </c>
      <c r="M181">
        <v>0.8703694030208331</v>
      </c>
      <c r="N181">
        <v>24.79</v>
      </c>
      <c r="O181">
        <v>19.26</v>
      </c>
    </row>
    <row r="182" spans="1:15">
      <c r="A182" s="1" t="s">
        <v>195</v>
      </c>
      <c r="B182">
        <f>HYPERLINK("https://www.suredividend.com/sure-analysis-research-database/","Sun Communities, Inc.")</f>
        <v>0</v>
      </c>
      <c r="C182" t="s">
        <v>221</v>
      </c>
      <c r="D182">
        <v>137.22</v>
      </c>
      <c r="E182">
        <v>0.024741179929893</v>
      </c>
      <c r="F182" t="s">
        <v>227</v>
      </c>
      <c r="G182">
        <v>0.06024096385542155</v>
      </c>
      <c r="H182">
        <v>0.05604293121509873</v>
      </c>
      <c r="I182">
        <v>3.394984709979975</v>
      </c>
      <c r="J182">
        <v>16922.487994</v>
      </c>
      <c r="K182">
        <v>53.39301195120874</v>
      </c>
      <c r="L182">
        <v>1.276310041345855</v>
      </c>
      <c r="M182">
        <v>0.6862521678937761</v>
      </c>
      <c r="N182">
        <v>209.62</v>
      </c>
      <c r="O182">
        <v>136.48</v>
      </c>
    </row>
    <row r="183" spans="1:15">
      <c r="A183" s="1" t="s">
        <v>196</v>
      </c>
      <c r="B183">
        <f>HYPERLINK("https://www.suredividend.com/sure-analysis-SVC/","Service Properties Trust")</f>
        <v>0</v>
      </c>
      <c r="C183" t="s">
        <v>221</v>
      </c>
      <c r="D183">
        <v>5.23</v>
      </c>
      <c r="E183">
        <v>0.007632759542540001</v>
      </c>
      <c r="F183" t="s">
        <v>255</v>
      </c>
      <c r="G183">
        <v>0</v>
      </c>
      <c r="H183">
        <v>-0.5462680817193351</v>
      </c>
      <c r="I183">
        <v>0.039919332407488</v>
      </c>
      <c r="J183">
        <v>863.4262179999999</v>
      </c>
      <c r="K183" t="s">
        <v>222</v>
      </c>
      <c r="L183" t="s">
        <v>222</v>
      </c>
      <c r="M183">
        <v>1.712621619888188</v>
      </c>
      <c r="N183">
        <v>12.18</v>
      </c>
      <c r="O183">
        <v>4.64</v>
      </c>
    </row>
    <row r="184" spans="1:15">
      <c r="A184" s="1" t="s">
        <v>197</v>
      </c>
      <c r="B184">
        <f>HYPERLINK("https://www.suredividend.com/sure-analysis-research-database/","Transcontinental Realty Investors, Inc.")</f>
        <v>0</v>
      </c>
      <c r="C184" t="s">
        <v>221</v>
      </c>
      <c r="D184">
        <v>39.45</v>
      </c>
      <c r="E184">
        <v>0</v>
      </c>
      <c r="I184">
        <v>0</v>
      </c>
      <c r="J184">
        <v>340.821016</v>
      </c>
      <c r="K184">
        <v>7.032747641451034</v>
      </c>
      <c r="L184">
        <v>0</v>
      </c>
      <c r="N184">
        <v>47.76</v>
      </c>
      <c r="O184">
        <v>37.01</v>
      </c>
    </row>
    <row r="185" spans="1:15">
      <c r="A185" s="1" t="s">
        <v>198</v>
      </c>
      <c r="B185">
        <f>HYPERLINK("https://www.suredividend.com/sure-analysis-research-database/","Taubman Centers, Inc.")</f>
        <v>0</v>
      </c>
      <c r="C185" t="s">
        <v>221</v>
      </c>
      <c r="D185">
        <v>42.99</v>
      </c>
      <c r="E185">
        <v>0.015701326167037</v>
      </c>
      <c r="F185" t="s">
        <v>291</v>
      </c>
      <c r="I185">
        <v>0.6750000119209291</v>
      </c>
      <c r="J185">
        <v>2653.572797</v>
      </c>
      <c r="K185" t="s">
        <v>222</v>
      </c>
      <c r="L185" t="s">
        <v>222</v>
      </c>
      <c r="N185">
        <v>52.49</v>
      </c>
      <c r="O185">
        <v>26.04</v>
      </c>
    </row>
    <row r="186" spans="1:15">
      <c r="A186" s="1" t="s">
        <v>199</v>
      </c>
      <c r="B186">
        <f>HYPERLINK("https://www.suredividend.com/sure-analysis-research-database/","Terreno Realty Corp")</f>
        <v>0</v>
      </c>
      <c r="C186" t="s">
        <v>221</v>
      </c>
      <c r="D186">
        <v>53.2</v>
      </c>
      <c r="E186">
        <v>0.02536334037244</v>
      </c>
      <c r="F186" t="s">
        <v>227</v>
      </c>
      <c r="G186">
        <v>0.1724137931034484</v>
      </c>
      <c r="H186">
        <v>0.09096607850144967</v>
      </c>
      <c r="I186">
        <v>1.349329707813812</v>
      </c>
      <c r="J186">
        <v>4019.098698</v>
      </c>
      <c r="K186">
        <v>23.69136955978401</v>
      </c>
      <c r="L186">
        <v>0.5866650903538313</v>
      </c>
      <c r="M186">
        <v>0.8169206910215391</v>
      </c>
      <c r="N186">
        <v>85.08</v>
      </c>
      <c r="O186">
        <v>53.19</v>
      </c>
    </row>
    <row r="187" spans="1:15">
      <c r="A187" s="1" t="s">
        <v>200</v>
      </c>
      <c r="B187">
        <f>HYPERLINK("https://www.suredividend.com/sure-analysis-research-database/","TPG RE Finance Trust Inc")</f>
        <v>0</v>
      </c>
      <c r="C187" t="s">
        <v>221</v>
      </c>
      <c r="D187">
        <v>7.4</v>
      </c>
      <c r="E187">
        <v>0.124720937869678</v>
      </c>
      <c r="F187" t="s">
        <v>242</v>
      </c>
      <c r="G187">
        <v>2.428571428571428</v>
      </c>
      <c r="H187">
        <v>-0.1100849382703697</v>
      </c>
      <c r="I187">
        <v>0.9229349402356241</v>
      </c>
      <c r="J187">
        <v>571.175253</v>
      </c>
      <c r="K187">
        <v>7.217458780863808</v>
      </c>
      <c r="L187">
        <v>0.9567066862606241</v>
      </c>
      <c r="M187">
        <v>0.735247820088331</v>
      </c>
      <c r="N187">
        <v>12.41</v>
      </c>
      <c r="O187">
        <v>7.34</v>
      </c>
    </row>
    <row r="188" spans="1:15">
      <c r="A188" s="1" t="s">
        <v>201</v>
      </c>
      <c r="B188">
        <f>HYPERLINK("https://www.suredividend.com/sure-analysis-TWO/","Two Harbors Investment Corp")</f>
        <v>0</v>
      </c>
      <c r="C188" t="s">
        <v>221</v>
      </c>
      <c r="D188">
        <v>3.77</v>
      </c>
      <c r="E188">
        <v>0.1803713527851459</v>
      </c>
      <c r="F188" t="s">
        <v>236</v>
      </c>
      <c r="G188">
        <v>0</v>
      </c>
      <c r="H188">
        <v>-0.1840374759897985</v>
      </c>
      <c r="I188">
        <v>0.648051175633054</v>
      </c>
      <c r="J188">
        <v>1298.543083</v>
      </c>
      <c r="K188">
        <v>5.874165759160409</v>
      </c>
      <c r="L188">
        <v>0.9792251067287004</v>
      </c>
      <c r="M188">
        <v>0.8441390434427241</v>
      </c>
      <c r="N188">
        <v>6.2</v>
      </c>
      <c r="O188">
        <v>3.7</v>
      </c>
    </row>
    <row r="189" spans="1:15">
      <c r="A189" s="1" t="s">
        <v>202</v>
      </c>
      <c r="B189">
        <f>HYPERLINK("https://www.suredividend.com/sure-analysis-UBA/","Urstadt Biddle Properties, Inc.")</f>
        <v>0</v>
      </c>
      <c r="C189" t="s">
        <v>221</v>
      </c>
      <c r="D189">
        <v>15.4</v>
      </c>
      <c r="E189">
        <v>0.06168831168831168</v>
      </c>
      <c r="F189" t="s">
        <v>227</v>
      </c>
      <c r="G189">
        <v>0.03260869565217384</v>
      </c>
      <c r="H189">
        <v>-0.02167410697515426</v>
      </c>
      <c r="I189">
        <v>0.9241599556291411</v>
      </c>
      <c r="J189">
        <v>627.649003</v>
      </c>
      <c r="K189">
        <v>24.81414576737566</v>
      </c>
      <c r="L189">
        <v>1.408351044847822</v>
      </c>
      <c r="M189">
        <v>0.642356915558707</v>
      </c>
      <c r="N189">
        <v>21.06</v>
      </c>
      <c r="O189">
        <v>15.21</v>
      </c>
    </row>
    <row r="190" spans="1:15">
      <c r="A190" s="1" t="s">
        <v>203</v>
      </c>
      <c r="B190">
        <f>HYPERLINK("https://www.suredividend.com/sure-analysis-research-database/","Urstadt Biddle Properties, Inc.")</f>
        <v>0</v>
      </c>
      <c r="C190" t="s">
        <v>221</v>
      </c>
      <c r="D190">
        <v>16.36</v>
      </c>
      <c r="E190">
        <v>0.051066627490113</v>
      </c>
      <c r="F190" t="s">
        <v>227</v>
      </c>
      <c r="G190">
        <v>0.03623188405797095</v>
      </c>
      <c r="H190">
        <v>-0.01808953912369704</v>
      </c>
      <c r="I190">
        <v>0.8354500257382521</v>
      </c>
      <c r="J190">
        <v>627.649003</v>
      </c>
      <c r="K190">
        <v>0</v>
      </c>
      <c r="L190" t="s">
        <v>222</v>
      </c>
      <c r="N190">
        <v>19.27</v>
      </c>
      <c r="O190">
        <v>14.76</v>
      </c>
    </row>
    <row r="191" spans="1:15">
      <c r="A191" s="1" t="s">
        <v>204</v>
      </c>
      <c r="B191">
        <f>HYPERLINK("https://www.suredividend.com/sure-analysis-UDR/","UDR Inc")</f>
        <v>0</v>
      </c>
      <c r="C191" t="s">
        <v>221</v>
      </c>
      <c r="D191">
        <v>40.55</v>
      </c>
      <c r="E191">
        <v>0.0374845869297164</v>
      </c>
      <c r="F191" t="s">
        <v>238</v>
      </c>
      <c r="G191">
        <v>0.04827586206896539</v>
      </c>
      <c r="H191">
        <v>0.04156021015686417</v>
      </c>
      <c r="I191">
        <v>1.468992371997312</v>
      </c>
      <c r="J191">
        <v>13175.638801</v>
      </c>
      <c r="K191">
        <v>88.03478993779399</v>
      </c>
      <c r="L191">
        <v>3.070636229091371</v>
      </c>
      <c r="M191">
        <v>0.698522430340164</v>
      </c>
      <c r="N191">
        <v>59.79</v>
      </c>
      <c r="O191">
        <v>40.42</v>
      </c>
    </row>
    <row r="192" spans="1:15">
      <c r="A192" s="1" t="s">
        <v>205</v>
      </c>
      <c r="B192">
        <f>HYPERLINK("https://www.suredividend.com/sure-analysis-UE/","Urban Edge Properties")</f>
        <v>0</v>
      </c>
      <c r="C192" t="s">
        <v>221</v>
      </c>
      <c r="D192">
        <v>13.43</v>
      </c>
      <c r="E192">
        <v>0.04765450483991065</v>
      </c>
      <c r="F192" t="s">
        <v>232</v>
      </c>
      <c r="I192">
        <v>0.6207667976191661</v>
      </c>
      <c r="J192">
        <v>1577.256388</v>
      </c>
      <c r="K192">
        <v>17.27723858507411</v>
      </c>
      <c r="L192">
        <v>0.8271376383999548</v>
      </c>
      <c r="M192">
        <v>0.8862406302742111</v>
      </c>
      <c r="N192">
        <v>19.44</v>
      </c>
      <c r="O192">
        <v>13.19</v>
      </c>
    </row>
    <row r="193" spans="1:15">
      <c r="A193" s="1" t="s">
        <v>206</v>
      </c>
      <c r="B193">
        <f>HYPERLINK("https://www.suredividend.com/sure-analysis-UHT/","Universal Health Realty Income Trust")</f>
        <v>0</v>
      </c>
      <c r="C193" t="s">
        <v>221</v>
      </c>
      <c r="D193">
        <v>41.31</v>
      </c>
      <c r="E193">
        <v>0.06874848704914063</v>
      </c>
      <c r="F193" t="s">
        <v>232</v>
      </c>
      <c r="G193">
        <v>0.01428571428571423</v>
      </c>
      <c r="H193">
        <v>0.01318170859247147</v>
      </c>
      <c r="I193">
        <v>2.771862377606047</v>
      </c>
      <c r="J193">
        <v>570.106834</v>
      </c>
      <c r="K193">
        <v>5.299277150266773</v>
      </c>
      <c r="L193">
        <v>0.3553669714879548</v>
      </c>
      <c r="M193">
        <v>0.502972522225567</v>
      </c>
      <c r="N193">
        <v>58.89</v>
      </c>
      <c r="O193">
        <v>41.18</v>
      </c>
    </row>
    <row r="194" spans="1:15">
      <c r="A194" s="1" t="s">
        <v>207</v>
      </c>
      <c r="B194">
        <f>HYPERLINK("https://www.suredividend.com/sure-analysis-UMH/","UMH Properties Inc")</f>
        <v>0</v>
      </c>
      <c r="C194" t="s">
        <v>221</v>
      </c>
      <c r="D194">
        <v>15.9</v>
      </c>
      <c r="E194">
        <v>0.05031446540880503</v>
      </c>
      <c r="F194" t="s">
        <v>277</v>
      </c>
      <c r="G194">
        <v>0.05263157894736836</v>
      </c>
      <c r="H194">
        <v>0.02129568760013512</v>
      </c>
      <c r="I194">
        <v>0.778395387553061</v>
      </c>
      <c r="J194">
        <v>875.530352</v>
      </c>
      <c r="K194" t="s">
        <v>222</v>
      </c>
      <c r="L194" t="s">
        <v>222</v>
      </c>
      <c r="M194">
        <v>0.7046552543467911</v>
      </c>
      <c r="N194">
        <v>26.71</v>
      </c>
      <c r="O194">
        <v>15.74</v>
      </c>
    </row>
    <row r="195" spans="1:15">
      <c r="A195" s="1" t="s">
        <v>208</v>
      </c>
      <c r="B195">
        <f>HYPERLINK("https://www.suredividend.com/sure-analysis-research-database/","VEREIT Inc")</f>
        <v>0</v>
      </c>
      <c r="C195" t="s">
        <v>221</v>
      </c>
      <c r="D195">
        <v>50.146</v>
      </c>
      <c r="E195">
        <v>0.034690257484615</v>
      </c>
      <c r="F195" t="s">
        <v>292</v>
      </c>
      <c r="I195">
        <v>1.739577651823514</v>
      </c>
      <c r="J195">
        <v>11490.936644</v>
      </c>
      <c r="K195">
        <v>50.53404566575487</v>
      </c>
      <c r="L195">
        <v>8.387548948040086</v>
      </c>
      <c r="N195">
        <v>52.37</v>
      </c>
      <c r="O195">
        <v>30.62</v>
      </c>
    </row>
    <row r="196" spans="1:15">
      <c r="A196" s="1" t="s">
        <v>209</v>
      </c>
      <c r="B196">
        <f>HYPERLINK("https://www.suredividend.com/sure-analysis-VICI/","VICI Properties Inc")</f>
        <v>0</v>
      </c>
      <c r="C196" t="s">
        <v>221</v>
      </c>
      <c r="D196">
        <v>30.65</v>
      </c>
      <c r="E196">
        <v>0.05089722675367048</v>
      </c>
      <c r="F196" t="s">
        <v>229</v>
      </c>
      <c r="I196">
        <v>1.444068942520509</v>
      </c>
      <c r="J196">
        <v>29518.813446</v>
      </c>
      <c r="K196">
        <v>47.15329822081793</v>
      </c>
      <c r="L196">
        <v>1.6109649068725</v>
      </c>
      <c r="M196">
        <v>0.8385078651491421</v>
      </c>
      <c r="N196">
        <v>35.27</v>
      </c>
      <c r="O196">
        <v>25.27</v>
      </c>
    </row>
    <row r="197" spans="1:15">
      <c r="A197" s="1" t="s">
        <v>210</v>
      </c>
      <c r="B197">
        <f>HYPERLINK("https://www.suredividend.com/sure-analysis-VNO/","Vornado Realty Trust")</f>
        <v>0</v>
      </c>
      <c r="C197" t="s">
        <v>221</v>
      </c>
      <c r="D197">
        <v>23.05</v>
      </c>
      <c r="E197">
        <v>0.09197396963123644</v>
      </c>
      <c r="F197" t="s">
        <v>234</v>
      </c>
      <c r="G197">
        <v>0</v>
      </c>
      <c r="H197">
        <v>-0.03397789554022379</v>
      </c>
      <c r="I197">
        <v>2.068683008791186</v>
      </c>
      <c r="J197">
        <v>4420.41511</v>
      </c>
      <c r="K197">
        <v>35.94184074828438</v>
      </c>
      <c r="L197">
        <v>3.280499538203593</v>
      </c>
      <c r="M197">
        <v>0.9301021381694841</v>
      </c>
      <c r="N197">
        <v>45.72</v>
      </c>
      <c r="O197">
        <v>22.86</v>
      </c>
    </row>
    <row r="198" spans="1:15">
      <c r="A198" s="1" t="s">
        <v>211</v>
      </c>
      <c r="B198">
        <f>HYPERLINK("https://www.suredividend.com/sure-analysis-research-database/","Veris Residential Inc")</f>
        <v>0</v>
      </c>
      <c r="C198" t="s">
        <v>222</v>
      </c>
      <c r="D198">
        <v>11.09</v>
      </c>
      <c r="E198">
        <v>0</v>
      </c>
      <c r="I198">
        <v>0</v>
      </c>
      <c r="J198">
        <v>1010.075658</v>
      </c>
      <c r="K198" t="s">
        <v>222</v>
      </c>
      <c r="L198">
        <v>-0</v>
      </c>
      <c r="M198">
        <v>0.784159129579704</v>
      </c>
      <c r="N198">
        <v>19.9</v>
      </c>
      <c r="O198">
        <v>11.01</v>
      </c>
    </row>
    <row r="199" spans="1:15">
      <c r="A199" s="1" t="s">
        <v>212</v>
      </c>
      <c r="B199">
        <f>HYPERLINK("https://www.suredividend.com/sure-analysis-VTR/","Ventas Inc")</f>
        <v>0</v>
      </c>
      <c r="C199" t="s">
        <v>221</v>
      </c>
      <c r="D199">
        <v>40.41</v>
      </c>
      <c r="E199">
        <v>0.044543429844098</v>
      </c>
      <c r="F199" t="s">
        <v>227</v>
      </c>
      <c r="I199">
        <v>1.777947668186934</v>
      </c>
      <c r="J199">
        <v>16152.392753</v>
      </c>
      <c r="K199">
        <v>1000.643833033701</v>
      </c>
      <c r="L199">
        <v>43.89994242436874</v>
      </c>
      <c r="M199">
        <v>0.598497598506196</v>
      </c>
      <c r="N199">
        <v>63.01</v>
      </c>
      <c r="O199">
        <v>40.25</v>
      </c>
    </row>
    <row r="200" spans="1:15">
      <c r="A200" s="1" t="s">
        <v>213</v>
      </c>
      <c r="B200">
        <f>HYPERLINK("https://www.suredividend.com/sure-analysis-WELL/","Welltower Inc.")</f>
        <v>0</v>
      </c>
      <c r="C200" t="s">
        <v>221</v>
      </c>
      <c r="D200">
        <v>64.31</v>
      </c>
      <c r="E200">
        <v>0.03794122220494479</v>
      </c>
      <c r="F200" t="s">
        <v>224</v>
      </c>
      <c r="G200">
        <v>0</v>
      </c>
      <c r="H200">
        <v>-0.06854448919933698</v>
      </c>
      <c r="I200">
        <v>1.215324358679579</v>
      </c>
      <c r="J200">
        <v>29194.667546</v>
      </c>
      <c r="K200">
        <v>74.84967733368543</v>
      </c>
      <c r="L200">
        <v>1.383408490244256</v>
      </c>
      <c r="N200">
        <v>97.98</v>
      </c>
      <c r="O200">
        <v>64.17</v>
      </c>
    </row>
    <row r="201" spans="1:15">
      <c r="A201" s="1" t="s">
        <v>214</v>
      </c>
      <c r="B201">
        <f>HYPERLINK("https://www.suredividend.com/sure-analysis-research-database/","Western Asset Mortgage Capital Corp")</f>
        <v>0</v>
      </c>
      <c r="C201" t="s">
        <v>221</v>
      </c>
      <c r="D201">
        <v>11.65</v>
      </c>
      <c r="E201">
        <v>0.163686306303491</v>
      </c>
      <c r="F201" t="s">
        <v>235</v>
      </c>
      <c r="I201">
        <v>1.906945468435678</v>
      </c>
      <c r="J201">
        <v>70.342817</v>
      </c>
      <c r="K201" t="s">
        <v>222</v>
      </c>
      <c r="L201" t="s">
        <v>222</v>
      </c>
      <c r="M201">
        <v>0.655323183446331</v>
      </c>
      <c r="N201">
        <v>24.38</v>
      </c>
      <c r="O201">
        <v>10.65</v>
      </c>
    </row>
    <row r="202" spans="1:15">
      <c r="A202" s="1" t="s">
        <v>215</v>
      </c>
      <c r="B202">
        <f>HYPERLINK("https://www.suredividend.com/sure-analysis-WPC/","W. P. Carey Inc")</f>
        <v>0</v>
      </c>
      <c r="C202" t="s">
        <v>221</v>
      </c>
      <c r="D202">
        <v>72.31</v>
      </c>
      <c r="E202">
        <v>0.05863642649702669</v>
      </c>
      <c r="F202" t="s">
        <v>227</v>
      </c>
      <c r="G202">
        <v>0.008571428571428452</v>
      </c>
      <c r="H202">
        <v>0.0105224810053568</v>
      </c>
      <c r="I202">
        <v>4.144723247581914</v>
      </c>
      <c r="J202">
        <v>13949.243716</v>
      </c>
      <c r="K202">
        <v>26.68271615311928</v>
      </c>
      <c r="L202">
        <v>1.512672718095589</v>
      </c>
      <c r="M202">
        <v>0.483012322198008</v>
      </c>
      <c r="N202">
        <v>89.63</v>
      </c>
      <c r="O202">
        <v>70.3</v>
      </c>
    </row>
    <row r="203" spans="1:15">
      <c r="A203" s="1" t="s">
        <v>216</v>
      </c>
      <c r="B203">
        <f>HYPERLINK("https://www.suredividend.com/sure-analysis-research-database/","Washington Prime Group Inc")</f>
        <v>0</v>
      </c>
      <c r="C203" t="s">
        <v>221</v>
      </c>
      <c r="D203">
        <v>0.8323</v>
      </c>
      <c r="E203">
        <v>0</v>
      </c>
      <c r="F203" t="s">
        <v>293</v>
      </c>
      <c r="I203">
        <v>0</v>
      </c>
      <c r="J203">
        <v>15.701488</v>
      </c>
      <c r="K203" t="s">
        <v>222</v>
      </c>
      <c r="L203">
        <v>-0</v>
      </c>
      <c r="M203">
        <v>2.113330496512534</v>
      </c>
      <c r="N203">
        <v>16.55</v>
      </c>
      <c r="O203">
        <v>0.8250000000000001</v>
      </c>
    </row>
    <row r="204" spans="1:15">
      <c r="A204" s="1" t="s">
        <v>217</v>
      </c>
      <c r="B204">
        <f>HYPERLINK("https://www.suredividend.com/sure-analysis-research-database/","Washington Real Estate Investment Trust")</f>
        <v>0</v>
      </c>
      <c r="C204" t="s">
        <v>221</v>
      </c>
      <c r="D204">
        <v>17.42</v>
      </c>
      <c r="E204">
        <v>0.038722096001641</v>
      </c>
      <c r="F204" t="s">
        <v>233</v>
      </c>
      <c r="G204">
        <v>0</v>
      </c>
      <c r="H204">
        <v>-0.1073822198862823</v>
      </c>
      <c r="I204">
        <v>0.6745389123485871</v>
      </c>
      <c r="J204">
        <v>1522.549547</v>
      </c>
      <c r="K204">
        <v>198.1196547430059</v>
      </c>
      <c r="L204">
        <v>7.545177990476365</v>
      </c>
      <c r="M204">
        <v>0.531436216722993</v>
      </c>
      <c r="N204">
        <v>26.38</v>
      </c>
      <c r="O204">
        <v>17.37</v>
      </c>
    </row>
    <row r="205" spans="1:15">
      <c r="A205" s="1" t="s">
        <v>218</v>
      </c>
      <c r="B205">
        <f>HYPERLINK("https://www.suredividend.com/sure-analysis-research-database/","Weingarten Realty Investors")</f>
        <v>0</v>
      </c>
      <c r="C205" t="s">
        <v>221</v>
      </c>
      <c r="D205">
        <v>31.44</v>
      </c>
      <c r="E205">
        <v>0.049146813288633</v>
      </c>
      <c r="F205" t="s">
        <v>294</v>
      </c>
      <c r="G205">
        <v>0.916666666666667</v>
      </c>
      <c r="H205">
        <v>0.123770616345928</v>
      </c>
      <c r="I205">
        <v>1.545175809794621</v>
      </c>
      <c r="J205">
        <v>4017.554018</v>
      </c>
      <c r="K205">
        <v>45.88134413320543</v>
      </c>
      <c r="L205">
        <v>2.250474526353949</v>
      </c>
      <c r="M205">
        <v>1.169584313419684</v>
      </c>
      <c r="N205">
        <v>33.41</v>
      </c>
      <c r="O205">
        <v>14.4</v>
      </c>
    </row>
    <row r="206" spans="1:15">
      <c r="A206" s="1" t="s">
        <v>219</v>
      </c>
      <c r="B206">
        <f>HYPERLINK("https://www.suredividend.com/sure-analysis-WY/","Weyerhaeuser Co.")</f>
        <v>0</v>
      </c>
      <c r="C206" t="s">
        <v>221</v>
      </c>
      <c r="D206">
        <v>27.81</v>
      </c>
      <c r="E206">
        <v>0.02588996763754045</v>
      </c>
      <c r="F206" t="s">
        <v>280</v>
      </c>
      <c r="G206">
        <v>-0.8758620689655172</v>
      </c>
      <c r="H206">
        <v>-0.1086987710169983</v>
      </c>
      <c r="I206">
        <v>0.699017283966295</v>
      </c>
      <c r="J206">
        <v>20588.16015</v>
      </c>
      <c r="K206">
        <v>8.379389560439559</v>
      </c>
      <c r="L206">
        <v>0.2131150255994802</v>
      </c>
      <c r="M206">
        <v>0.9177345372084301</v>
      </c>
      <c r="N206">
        <v>42.44</v>
      </c>
      <c r="O206">
        <v>27.57</v>
      </c>
    </row>
    <row r="207" spans="1:15">
      <c r="A207" s="1" t="s">
        <v>220</v>
      </c>
      <c r="B207">
        <f>HYPERLINK("https://www.suredividend.com/sure-analysis-research-database/","Xenia Hotels &amp; Resorts Inc")</f>
        <v>0</v>
      </c>
      <c r="C207" t="s">
        <v>221</v>
      </c>
      <c r="D207">
        <v>13.79</v>
      </c>
      <c r="E207">
        <v>0</v>
      </c>
      <c r="F207" t="s">
        <v>227</v>
      </c>
      <c r="I207">
        <v>0</v>
      </c>
      <c r="J207">
        <v>1576.931635</v>
      </c>
      <c r="K207" t="s">
        <v>222</v>
      </c>
      <c r="L207">
        <v>-0</v>
      </c>
      <c r="M207">
        <v>1.275335290945983</v>
      </c>
      <c r="N207">
        <v>20.41</v>
      </c>
      <c r="O207">
        <v>13.18</v>
      </c>
    </row>
  </sheetData>
  <autoFilter ref="A1:O207"/>
  <conditionalFormatting sqref="A1:O1">
    <cfRule type="cellIs" dxfId="7" priority="16" operator="notEqual">
      <formula>-13.345</formula>
    </cfRule>
  </conditionalFormatting>
  <conditionalFormatting sqref="A2:A207">
    <cfRule type="cellIs" dxfId="0" priority="1" operator="notEqual">
      <formula>"None"</formula>
    </cfRule>
  </conditionalFormatting>
  <conditionalFormatting sqref="B2:B207">
    <cfRule type="cellIs" dxfId="1" priority="2" operator="notEqual">
      <formula>"None"</formula>
    </cfRule>
  </conditionalFormatting>
  <conditionalFormatting sqref="C2:C207">
    <cfRule type="cellIs" dxfId="0" priority="3" operator="notEqual">
      <formula>"None"</formula>
    </cfRule>
  </conditionalFormatting>
  <conditionalFormatting sqref="D2:D207">
    <cfRule type="cellIs" dxfId="2" priority="4" operator="notEqual">
      <formula>"None"</formula>
    </cfRule>
  </conditionalFormatting>
  <conditionalFormatting sqref="E2:E207">
    <cfRule type="cellIs" dxfId="3" priority="5" operator="notEqual">
      <formula>"None"</formula>
    </cfRule>
  </conditionalFormatting>
  <conditionalFormatting sqref="F2:F207">
    <cfRule type="cellIs" dxfId="3" priority="6" operator="notEqual">
      <formula>"None"</formula>
    </cfRule>
  </conditionalFormatting>
  <conditionalFormatting sqref="G2:G207">
    <cfRule type="cellIs" dxfId="3" priority="7" operator="notEqual">
      <formula>"None"</formula>
    </cfRule>
  </conditionalFormatting>
  <conditionalFormatting sqref="H2:H207">
    <cfRule type="cellIs" dxfId="3" priority="8" operator="notEqual">
      <formula>"None"</formula>
    </cfRule>
  </conditionalFormatting>
  <conditionalFormatting sqref="I2:I207">
    <cfRule type="cellIs" dxfId="2" priority="9" operator="notEqual">
      <formula>"None"</formula>
    </cfRule>
  </conditionalFormatting>
  <conditionalFormatting sqref="J2:J207">
    <cfRule type="cellIs" dxfId="4" priority="10" operator="notEqual">
      <formula>"None"</formula>
    </cfRule>
  </conditionalFormatting>
  <conditionalFormatting sqref="K2:K207">
    <cfRule type="cellIs" dxfId="5" priority="11" operator="notEqual">
      <formula>"None"</formula>
    </cfRule>
  </conditionalFormatting>
  <conditionalFormatting sqref="L2:L207">
    <cfRule type="cellIs" dxfId="3" priority="12" operator="notEqual">
      <formula>"None"</formula>
    </cfRule>
  </conditionalFormatting>
  <conditionalFormatting sqref="M2:M207">
    <cfRule type="cellIs" dxfId="6" priority="13" operator="notEqual">
      <formula>"None"</formula>
    </cfRule>
  </conditionalFormatting>
  <conditionalFormatting sqref="N2:N207">
    <cfRule type="cellIs" dxfId="2" priority="14" operator="notEqual">
      <formula>"None"</formula>
    </cfRule>
  </conditionalFormatting>
  <conditionalFormatting sqref="O2:O207">
    <cfRule type="cellIs" dxfId="2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14</v>
      </c>
      <c r="B1" s="1" t="s">
        <v>0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301</v>
      </c>
    </row>
    <row r="2" spans="1:9">
      <c r="A2" s="1" t="s">
        <v>15</v>
      </c>
      <c r="B2">
        <f>HYPERLINK("https://www.suredividend.com/sure-analysis-AAT/","American Assets Trust Inc")</f>
        <v>0</v>
      </c>
      <c r="C2">
        <v>-0.14182266935704</v>
      </c>
      <c r="D2">
        <v>-0.191954268618442</v>
      </c>
      <c r="E2">
        <v>-0.329973974195692</v>
      </c>
      <c r="F2">
        <v>-0.335469715817193</v>
      </c>
      <c r="G2">
        <v>-0.349350425879721</v>
      </c>
      <c r="H2">
        <v>0.109125074476373</v>
      </c>
      <c r="I2">
        <v>-0.28989360141317</v>
      </c>
    </row>
    <row r="3" spans="1:9">
      <c r="A3" s="1" t="s">
        <v>16</v>
      </c>
      <c r="B3">
        <f>HYPERLINK("https://www.suredividend.com/sure-analysis-ABR/","Arbor Realty Trust Inc.")</f>
        <v>0</v>
      </c>
      <c r="C3">
        <v>-0.201054713249835</v>
      </c>
      <c r="D3">
        <v>-0.080389999620623</v>
      </c>
      <c r="E3">
        <v>-0.259666483415796</v>
      </c>
      <c r="F3">
        <v>-0.291629894153608</v>
      </c>
      <c r="G3">
        <v>-0.28791751123645</v>
      </c>
      <c r="H3">
        <v>0.235864544351425</v>
      </c>
      <c r="I3">
        <v>1.444435480617966</v>
      </c>
    </row>
    <row r="4" spans="1:9">
      <c r="A4" s="1" t="s">
        <v>17</v>
      </c>
      <c r="B4">
        <f>HYPERLINK("https://www.suredividend.com/sure-analysis-research-database/","ACRES Commercial Realty Corp")</f>
        <v>0</v>
      </c>
      <c r="C4">
        <v>-0.16650532429816</v>
      </c>
      <c r="D4">
        <v>0.005841121495326</v>
      </c>
      <c r="E4">
        <v>-0.36551215917465</v>
      </c>
      <c r="F4">
        <v>-0.309542902967121</v>
      </c>
      <c r="G4">
        <v>-0.468846391116594</v>
      </c>
      <c r="H4">
        <v>0.4207920792079201</v>
      </c>
      <c r="I4">
        <v>-0.165681505455532</v>
      </c>
    </row>
    <row r="5" spans="1:9">
      <c r="A5" s="1" t="s">
        <v>18</v>
      </c>
      <c r="B5">
        <f>HYPERLINK("https://www.suredividend.com/sure-analysis-ACRE/","Ares Commercial Real Estate Corp")</f>
        <v>0</v>
      </c>
      <c r="C5">
        <v>-0.195318215069495</v>
      </c>
      <c r="D5">
        <v>-0.127406573008305</v>
      </c>
      <c r="E5">
        <v>-0.267291910902696</v>
      </c>
      <c r="F5">
        <v>-0.222438996804931</v>
      </c>
      <c r="G5">
        <v>-0.261868813957389</v>
      </c>
      <c r="H5">
        <v>0.313668119663223</v>
      </c>
      <c r="I5">
        <v>0.257372776736317</v>
      </c>
    </row>
    <row r="6" spans="1:9">
      <c r="A6" s="1" t="s">
        <v>19</v>
      </c>
      <c r="B6">
        <f>HYPERLINK("https://www.suredividend.com/sure-analysis-ADC/","Agree Realty Corp.")</f>
        <v>0</v>
      </c>
      <c r="C6">
        <v>-0.114645643460341</v>
      </c>
      <c r="D6">
        <v>-0.07077215677594401</v>
      </c>
      <c r="E6">
        <v>0.059632984640697</v>
      </c>
      <c r="F6">
        <v>-0.021265634061855</v>
      </c>
      <c r="G6">
        <v>0.05144846650237601</v>
      </c>
      <c r="H6">
        <v>0.171941638995104</v>
      </c>
      <c r="I6">
        <v>0.6801221368011221</v>
      </c>
    </row>
    <row r="7" spans="1:9">
      <c r="A7" s="1" t="s">
        <v>20</v>
      </c>
      <c r="B7">
        <f>HYPERLINK("https://www.suredividend.com/sure-analysis-AGNC/","AGNC Investment Corp")</f>
        <v>0</v>
      </c>
      <c r="C7">
        <v>-0.258739203552827</v>
      </c>
      <c r="D7">
        <v>-0.191228210815095</v>
      </c>
      <c r="E7">
        <v>-0.273559319321882</v>
      </c>
      <c r="F7">
        <v>-0.347766747597224</v>
      </c>
      <c r="G7">
        <v>-0.3774255036134</v>
      </c>
      <c r="H7">
        <v>-0.216268471205634</v>
      </c>
      <c r="I7">
        <v>-0.289909361778667</v>
      </c>
    </row>
    <row r="8" spans="1:9">
      <c r="A8" s="1" t="s">
        <v>21</v>
      </c>
      <c r="B8">
        <f>HYPERLINK("https://www.suredividend.com/sure-analysis-research-database/","Armada Hoffler Properties Inc")</f>
        <v>0</v>
      </c>
      <c r="C8">
        <v>-0.221055026735939</v>
      </c>
      <c r="D8">
        <v>-0.192762371879519</v>
      </c>
      <c r="E8">
        <v>-0.26811191402631</v>
      </c>
      <c r="F8">
        <v>-0.296483788986237</v>
      </c>
      <c r="G8">
        <v>-0.190158892875448</v>
      </c>
      <c r="H8">
        <v>0.259937187162626</v>
      </c>
      <c r="I8">
        <v>-0.04535271753780901</v>
      </c>
    </row>
    <row r="9" spans="1:9">
      <c r="A9" s="1" t="s">
        <v>22</v>
      </c>
      <c r="B9">
        <f>HYPERLINK("https://www.suredividend.com/sure-analysis-research-database/","Ashford Hospitality Trust Inc")</f>
        <v>0</v>
      </c>
      <c r="C9">
        <v>-0.274</v>
      </c>
      <c r="D9">
        <v>0.154213036565977</v>
      </c>
      <c r="E9">
        <v>-0.227659574468085</v>
      </c>
      <c r="F9">
        <v>-0.24375</v>
      </c>
      <c r="G9">
        <v>-0.5532307692307691</v>
      </c>
      <c r="H9">
        <v>-0.531612903225806</v>
      </c>
      <c r="I9">
        <v>-0.9863767785246991</v>
      </c>
    </row>
    <row r="10" spans="1:9">
      <c r="A10" s="1" t="s">
        <v>23</v>
      </c>
      <c r="B10">
        <f>HYPERLINK("https://www.suredividend.com/sure-analysis-research-database/","Apartment Income REIT Corp")</f>
        <v>0</v>
      </c>
      <c r="C10">
        <v>-0.108629202915589</v>
      </c>
      <c r="D10">
        <v>-0.087800687698663</v>
      </c>
      <c r="E10">
        <v>-0.270129205035742</v>
      </c>
      <c r="F10">
        <v>-0.286318052519912</v>
      </c>
      <c r="G10">
        <v>-0.198257357062039</v>
      </c>
      <c r="H10">
        <v>0.067484386175359</v>
      </c>
      <c r="I10">
        <v>0.067484386175359</v>
      </c>
    </row>
    <row r="11" spans="1:9">
      <c r="A11" s="1" t="s">
        <v>24</v>
      </c>
      <c r="B11">
        <f>HYPERLINK("https://www.suredividend.com/sure-analysis-research-database/","Apartment Investment &amp; Management Co.")</f>
        <v>0</v>
      </c>
      <c r="C11">
        <v>-0.197149379210511</v>
      </c>
      <c r="D11">
        <v>0.154264856557376</v>
      </c>
      <c r="E11">
        <v>-0.02487185382545</v>
      </c>
      <c r="F11">
        <v>-0.06403749042618001</v>
      </c>
      <c r="G11">
        <v>0.05637930024028601</v>
      </c>
      <c r="H11">
        <v>0.6424438471000951</v>
      </c>
      <c r="I11">
        <v>0.4561538150826031</v>
      </c>
    </row>
    <row r="12" spans="1:9">
      <c r="A12" s="1" t="s">
        <v>25</v>
      </c>
      <c r="B12">
        <f>HYPERLINK("https://www.suredividend.com/sure-analysis-research-database/","Great Ajax Corp")</f>
        <v>0</v>
      </c>
      <c r="C12">
        <v>-0.178835978835978</v>
      </c>
      <c r="D12">
        <v>-0.17824466282616</v>
      </c>
      <c r="E12">
        <v>-0.25109536953039</v>
      </c>
      <c r="F12">
        <v>-0.357573349228425</v>
      </c>
      <c r="G12">
        <v>-0.35987857490493</v>
      </c>
      <c r="H12">
        <v>-0.018479401980749</v>
      </c>
      <c r="I12">
        <v>-0.158260114979932</v>
      </c>
    </row>
    <row r="13" spans="1:9">
      <c r="A13" s="1" t="s">
        <v>26</v>
      </c>
      <c r="B13">
        <f>HYPERLINK("https://www.suredividend.com/sure-analysis-AKR/","Acadia Realty Trust")</f>
        <v>0</v>
      </c>
      <c r="C13">
        <v>-0.225301204819277</v>
      </c>
      <c r="D13">
        <v>-0.209937827144717</v>
      </c>
      <c r="E13">
        <v>-0.396697316569712</v>
      </c>
      <c r="F13">
        <v>-0.399461102731378</v>
      </c>
      <c r="G13">
        <v>-0.344312445826747</v>
      </c>
      <c r="H13">
        <v>0.316638170221043</v>
      </c>
      <c r="I13">
        <v>-0.473054481085688</v>
      </c>
    </row>
    <row r="14" spans="1:9">
      <c r="A14" s="1" t="s">
        <v>27</v>
      </c>
      <c r="B14">
        <f>HYPERLINK("https://www.suredividend.com/sure-analysis-research-database/","Alexander &amp; Baldwin Inc.")</f>
        <v>0</v>
      </c>
      <c r="C14">
        <v>-0.148323477687987</v>
      </c>
      <c r="D14">
        <v>-0.111985153588344</v>
      </c>
      <c r="E14">
        <v>-0.281819688803465</v>
      </c>
      <c r="F14">
        <v>-0.340736171087805</v>
      </c>
      <c r="G14">
        <v>-0.281036957301758</v>
      </c>
      <c r="H14">
        <v>0.596184293068597</v>
      </c>
      <c r="I14">
        <v>-0.204884775254704</v>
      </c>
    </row>
    <row r="15" spans="1:9">
      <c r="A15" s="1" t="s">
        <v>28</v>
      </c>
      <c r="B15">
        <f>HYPERLINK("https://www.suredividend.com/sure-analysis-research-database/","Alexander`s Inc.")</f>
        <v>0</v>
      </c>
      <c r="C15">
        <v>-0.132209628173491</v>
      </c>
      <c r="D15">
        <v>-0.08028408884381201</v>
      </c>
      <c r="E15">
        <v>-0.143118391566976</v>
      </c>
      <c r="F15">
        <v>-0.159377871558384</v>
      </c>
      <c r="G15">
        <v>-0.156040566023921</v>
      </c>
      <c r="H15">
        <v>-0.030974895860626</v>
      </c>
      <c r="I15">
        <v>-0.344706534458336</v>
      </c>
    </row>
    <row r="16" spans="1:9">
      <c r="A16" s="1" t="s">
        <v>29</v>
      </c>
      <c r="B16">
        <f>HYPERLINK("https://www.suredividend.com/sure-analysis-AMH/","American Homes 4 Rent")</f>
        <v>0</v>
      </c>
      <c r="C16">
        <v>-0.098714587409718</v>
      </c>
      <c r="D16">
        <v>-0.079160484318544</v>
      </c>
      <c r="E16">
        <v>-0.158816134589418</v>
      </c>
      <c r="F16">
        <v>-0.243043189832757</v>
      </c>
      <c r="G16">
        <v>-0.140089745861086</v>
      </c>
      <c r="H16">
        <v>0.206858160765976</v>
      </c>
      <c r="I16">
        <v>0.55916633504816</v>
      </c>
    </row>
    <row r="17" spans="1:9">
      <c r="A17" s="1" t="s">
        <v>30</v>
      </c>
      <c r="B17">
        <f>HYPERLINK("https://www.suredividend.com/sure-analysis-AMT/","American Tower Corp.")</f>
        <v>0</v>
      </c>
      <c r="C17">
        <v>-0.155404111949155</v>
      </c>
      <c r="D17">
        <v>-0.149346392627154</v>
      </c>
      <c r="E17">
        <v>-0.07307847613429101</v>
      </c>
      <c r="F17">
        <v>-0.237262262495881</v>
      </c>
      <c r="G17">
        <v>-0.182018042323706</v>
      </c>
      <c r="H17">
        <v>-0.045995060451305</v>
      </c>
      <c r="I17">
        <v>0.8074855794441531</v>
      </c>
    </row>
    <row r="18" spans="1:9">
      <c r="A18" s="1" t="s">
        <v>31</v>
      </c>
      <c r="B18">
        <f>HYPERLINK("https://www.suredividend.com/sure-analysis-APLE/","Apple Hospitality REIT Inc")</f>
        <v>0</v>
      </c>
      <c r="C18">
        <v>-0.136961292345141</v>
      </c>
      <c r="D18">
        <v>-0.054443576412273</v>
      </c>
      <c r="E18">
        <v>-0.207330499144662</v>
      </c>
      <c r="F18">
        <v>-0.111105483415532</v>
      </c>
      <c r="G18">
        <v>-0.110553623353669</v>
      </c>
      <c r="H18">
        <v>0.5182153400304941</v>
      </c>
      <c r="I18">
        <v>-0.083544931755429</v>
      </c>
    </row>
    <row r="19" spans="1:9">
      <c r="A19" s="1" t="s">
        <v>32</v>
      </c>
      <c r="B19">
        <f>HYPERLINK("https://www.suredividend.com/sure-analysis-ARE/","Alexandria Real Estate Equities Inc.")</f>
        <v>0</v>
      </c>
      <c r="C19">
        <v>-0.127025316455696</v>
      </c>
      <c r="D19">
        <v>-0.04527221820371601</v>
      </c>
      <c r="E19">
        <v>-0.282772606728719</v>
      </c>
      <c r="F19">
        <v>-0.372715559955849</v>
      </c>
      <c r="G19">
        <v>-0.264145709072673</v>
      </c>
      <c r="H19">
        <v>-0.084884842646369</v>
      </c>
      <c r="I19">
        <v>0.344550102598345</v>
      </c>
    </row>
    <row r="20" spans="1:9">
      <c r="A20" s="1" t="s">
        <v>33</v>
      </c>
      <c r="B20">
        <f>HYPERLINK("https://www.suredividend.com/sure-analysis-ARI/","Apollo Commercial Real Estate Finance Inc")</f>
        <v>0</v>
      </c>
      <c r="C20">
        <v>-0.258426966292134</v>
      </c>
      <c r="D20">
        <v>-0.131211508626768</v>
      </c>
      <c r="E20">
        <v>-0.317249787564192</v>
      </c>
      <c r="F20">
        <v>-0.256547451422134</v>
      </c>
      <c r="G20">
        <v>-0.333477602250595</v>
      </c>
      <c r="H20">
        <v>0.271518804442059</v>
      </c>
      <c r="I20">
        <v>-0.140625</v>
      </c>
    </row>
    <row r="21" spans="1:9">
      <c r="A21" s="1" t="s">
        <v>34</v>
      </c>
      <c r="B21">
        <f>HYPERLINK("https://www.suredividend.com/sure-analysis-ARR/","ARMOUR Residential REIT Inc")</f>
        <v>0</v>
      </c>
      <c r="C21">
        <v>-0.266723961076765</v>
      </c>
      <c r="D21">
        <v>-0.193695890745031</v>
      </c>
      <c r="E21">
        <v>-0.318755473136557</v>
      </c>
      <c r="F21">
        <v>-0.394882236533556</v>
      </c>
      <c r="G21">
        <v>-0.4375272464353681</v>
      </c>
      <c r="H21">
        <v>-0.273062071429552</v>
      </c>
      <c r="I21">
        <v>-0.6530988307660021</v>
      </c>
    </row>
    <row r="22" spans="1:9">
      <c r="A22" s="1" t="s">
        <v>35</v>
      </c>
      <c r="B22">
        <f>HYPERLINK("https://www.suredividend.com/sure-analysis-AVB/","Avalonbay Communities Inc.")</f>
        <v>0</v>
      </c>
      <c r="C22">
        <v>-0.131473342251098</v>
      </c>
      <c r="D22">
        <v>-0.07793526476647601</v>
      </c>
      <c r="E22">
        <v>-0.25410855715547</v>
      </c>
      <c r="F22">
        <v>-0.269907079813051</v>
      </c>
      <c r="G22">
        <v>-0.156710782412827</v>
      </c>
      <c r="H22">
        <v>0.309930396437681</v>
      </c>
      <c r="I22">
        <v>0.203869865508267</v>
      </c>
    </row>
    <row r="23" spans="1:9">
      <c r="A23" s="1" t="s">
        <v>36</v>
      </c>
      <c r="B23">
        <f>HYPERLINK("https://www.suredividend.com/sure-analysis-BDN/","Brandywine Realty Trust")</f>
        <v>0</v>
      </c>
      <c r="C23">
        <v>-0.161090458488228</v>
      </c>
      <c r="D23">
        <v>-0.314083080040526</v>
      </c>
      <c r="E23">
        <v>-0.509722272513307</v>
      </c>
      <c r="F23">
        <v>-0.48150417400628</v>
      </c>
      <c r="G23">
        <v>-0.480509515039901</v>
      </c>
      <c r="H23">
        <v>-0.255512179028976</v>
      </c>
      <c r="I23">
        <v>-0.5106330687715951</v>
      </c>
    </row>
    <row r="24" spans="1:9">
      <c r="A24" s="1" t="s">
        <v>37</v>
      </c>
      <c r="B24">
        <f>HYPERLINK("https://www.suredividend.com/sure-analysis-BFS/","Saul Centers, Inc.")</f>
        <v>0</v>
      </c>
      <c r="C24">
        <v>-0.18428540161961</v>
      </c>
      <c r="D24">
        <v>-0.201545920214577</v>
      </c>
      <c r="E24">
        <v>-0.230896221548112</v>
      </c>
      <c r="F24">
        <v>-0.272712371109879</v>
      </c>
      <c r="G24">
        <v>-0.103703026775879</v>
      </c>
      <c r="H24">
        <v>0.6215981029869251</v>
      </c>
      <c r="I24">
        <v>-0.251054491964962</v>
      </c>
    </row>
    <row r="25" spans="1:9">
      <c r="A25" s="1" t="s">
        <v>38</v>
      </c>
      <c r="B25">
        <f>HYPERLINK("https://www.suredividend.com/sure-analysis-research-database/","Braemar Hotels &amp; Resorts Inc")</f>
        <v>0</v>
      </c>
      <c r="C25">
        <v>-0.21311475409836</v>
      </c>
      <c r="D25">
        <v>-0.078812691914022</v>
      </c>
      <c r="E25">
        <v>-0.27967585413436</v>
      </c>
      <c r="F25">
        <v>-0.149740198393953</v>
      </c>
      <c r="G25">
        <v>-0.164474702150703</v>
      </c>
      <c r="H25">
        <v>0.7627616599338961</v>
      </c>
      <c r="I25">
        <v>-0.524270989340146</v>
      </c>
    </row>
    <row r="26" spans="1:9">
      <c r="A26" s="1" t="s">
        <v>39</v>
      </c>
      <c r="B26">
        <f>HYPERLINK("https://www.suredividend.com/sure-analysis-research-database/","Bluerock Residential Growth REIT Inc")</f>
        <v>0</v>
      </c>
      <c r="C26">
        <v>0.059542586750788</v>
      </c>
      <c r="D26">
        <v>0.019734345351043</v>
      </c>
      <c r="E26">
        <v>0.016936323209385</v>
      </c>
      <c r="F26">
        <v>0.030904103282242</v>
      </c>
      <c r="G26">
        <v>1.193272440842047</v>
      </c>
      <c r="H26">
        <v>2.923315033290504</v>
      </c>
      <c r="I26">
        <v>2.456570958114644</v>
      </c>
    </row>
    <row r="27" spans="1:9">
      <c r="A27" s="1" t="s">
        <v>40</v>
      </c>
      <c r="B27">
        <f>HYPERLINK("https://www.suredividend.com/sure-analysis-BRMK/","Broadmark Realty Capital Inc")</f>
        <v>0</v>
      </c>
      <c r="C27">
        <v>-0.20404682420514</v>
      </c>
      <c r="D27">
        <v>-0.186979763836979</v>
      </c>
      <c r="E27">
        <v>-0.331578625206586</v>
      </c>
      <c r="F27">
        <v>-0.377784868548506</v>
      </c>
      <c r="G27">
        <v>-0.406405601095866</v>
      </c>
      <c r="H27">
        <v>-0.3375394321766561</v>
      </c>
      <c r="I27">
        <v>-0.36380690490894</v>
      </c>
    </row>
    <row r="28" spans="1:9">
      <c r="A28" s="1" t="s">
        <v>41</v>
      </c>
      <c r="B28">
        <f>HYPERLINK("https://www.suredividend.com/sure-analysis-research-database/","BrightSpire Capital Inc")</f>
        <v>0</v>
      </c>
      <c r="C28">
        <v>-0.226027397260273</v>
      </c>
      <c r="D28">
        <v>-0.148882751694702</v>
      </c>
      <c r="E28">
        <v>-0.241958385975112</v>
      </c>
      <c r="F28">
        <v>-0.308459639746231</v>
      </c>
      <c r="G28">
        <v>-0.241245789361773</v>
      </c>
      <c r="H28">
        <v>0.414444861684816</v>
      </c>
      <c r="I28">
        <v>-0.577896204801275</v>
      </c>
    </row>
    <row r="29" spans="1:9">
      <c r="A29" s="1" t="s">
        <v>42</v>
      </c>
      <c r="B29">
        <f>HYPERLINK("https://www.suredividend.com/sure-analysis-research-database/","BRT Apartments Corp")</f>
        <v>0</v>
      </c>
      <c r="C29">
        <v>-0.191022638888311</v>
      </c>
      <c r="D29">
        <v>-0.090096791246216</v>
      </c>
      <c r="E29">
        <v>-0.17630816661867</v>
      </c>
      <c r="F29">
        <v>-0.16230231195948</v>
      </c>
      <c r="G29">
        <v>0.06285314593602101</v>
      </c>
      <c r="H29">
        <v>0.8448784466977141</v>
      </c>
      <c r="I29">
        <v>1.611369189871378</v>
      </c>
    </row>
    <row r="30" spans="1:9">
      <c r="A30" s="1" t="s">
        <v>43</v>
      </c>
      <c r="B30">
        <f>HYPERLINK("https://www.suredividend.com/sure-analysis-BRX/","Brixmor Property Group Inc")</f>
        <v>0</v>
      </c>
      <c r="C30">
        <v>-0.169077757685352</v>
      </c>
      <c r="D30">
        <v>-0.115925368324346</v>
      </c>
      <c r="E30">
        <v>-0.263453593168311</v>
      </c>
      <c r="F30">
        <v>-0.254109903131683</v>
      </c>
      <c r="G30">
        <v>-0.164572036344298</v>
      </c>
      <c r="H30">
        <v>0.7356815713678641</v>
      </c>
      <c r="I30">
        <v>0.265282520101332</v>
      </c>
    </row>
    <row r="31" spans="1:9">
      <c r="A31" s="1" t="s">
        <v>44</v>
      </c>
      <c r="B31">
        <f>HYPERLINK("https://www.suredividend.com/sure-analysis-BXMT/","Blackstone Mortgage Trust Inc")</f>
        <v>0</v>
      </c>
      <c r="C31">
        <v>-0.142377434519812</v>
      </c>
      <c r="D31">
        <v>-0.09185298970245201</v>
      </c>
      <c r="E31">
        <v>-0.17155387170438</v>
      </c>
      <c r="F31">
        <v>-0.131239327577878</v>
      </c>
      <c r="G31">
        <v>-0.119273900989006</v>
      </c>
      <c r="H31">
        <v>0.354964666935466</v>
      </c>
      <c r="I31">
        <v>0.219453967283874</v>
      </c>
    </row>
    <row r="32" spans="1:9">
      <c r="A32" s="1" t="s">
        <v>45</v>
      </c>
      <c r="B32">
        <f>HYPERLINK("https://www.suredividend.com/sure-analysis-BXP/","Boston Properties, Inc.")</f>
        <v>0</v>
      </c>
      <c r="C32">
        <v>-0.09630720157035901</v>
      </c>
      <c r="D32">
        <v>-0.190406214725902</v>
      </c>
      <c r="E32">
        <v>-0.421997975502004</v>
      </c>
      <c r="F32">
        <v>-0.348731192911196</v>
      </c>
      <c r="G32">
        <v>-0.326120646909541</v>
      </c>
      <c r="H32">
        <v>-0.011346828552024</v>
      </c>
      <c r="I32">
        <v>-0.290249164361373</v>
      </c>
    </row>
    <row r="33" spans="1:9">
      <c r="A33" s="1" t="s">
        <v>46</v>
      </c>
      <c r="B33">
        <f>HYPERLINK("https://www.suredividend.com/sure-analysis-research-database/","CBL&amp; Associates Properties, Inc.")</f>
        <v>0</v>
      </c>
      <c r="C33">
        <v>-0.133665053506918</v>
      </c>
      <c r="D33">
        <v>0.07966684080647901</v>
      </c>
      <c r="E33">
        <v>-0.175807251728956</v>
      </c>
      <c r="F33">
        <v>-0.170525257864836</v>
      </c>
      <c r="G33">
        <v>-0.1373459303904</v>
      </c>
      <c r="H33">
        <v>-0.1373459303904</v>
      </c>
      <c r="I33">
        <v>-0.1373459303904</v>
      </c>
    </row>
    <row r="34" spans="1:9">
      <c r="A34" s="1" t="s">
        <v>47</v>
      </c>
      <c r="B34">
        <f>HYPERLINK("https://www.suredividend.com/sure-analysis-CCI/","Crown Castle Inc")</f>
        <v>0</v>
      </c>
      <c r="C34">
        <v>-0.138233932198893</v>
      </c>
      <c r="D34">
        <v>-0.138482510276099</v>
      </c>
      <c r="E34">
        <v>-0.150953615382102</v>
      </c>
      <c r="F34">
        <v>-0.271528845274379</v>
      </c>
      <c r="G34">
        <v>-0.135713010512166</v>
      </c>
      <c r="H34">
        <v>-0.023080981271432</v>
      </c>
      <c r="I34">
        <v>0.7554899053997841</v>
      </c>
    </row>
    <row r="35" spans="1:9">
      <c r="A35" s="1" t="s">
        <v>48</v>
      </c>
      <c r="B35">
        <f>HYPERLINK("https://www.suredividend.com/sure-analysis-research-database/","Cedar Realty Trust Inc")</f>
        <v>0</v>
      </c>
      <c r="C35">
        <v>-0.001377410468319</v>
      </c>
      <c r="D35">
        <v>0.101823708206686</v>
      </c>
      <c r="E35">
        <v>0.215423302598491</v>
      </c>
      <c r="F35">
        <v>0.158327375270109</v>
      </c>
      <c r="G35">
        <v>0.681305620778618</v>
      </c>
      <c r="H35">
        <v>33.70975463794135</v>
      </c>
      <c r="I35">
        <v>6.178040147521101</v>
      </c>
    </row>
    <row r="36" spans="1:9">
      <c r="A36" s="1" t="s">
        <v>49</v>
      </c>
      <c r="B36">
        <f>HYPERLINK("https://www.suredividend.com/sure-analysis-CHCT/","Community Healthcare Trust Inc")</f>
        <v>0</v>
      </c>
      <c r="C36">
        <v>-0.194006309148265</v>
      </c>
      <c r="D36">
        <v>-0.128088021590201</v>
      </c>
      <c r="E36">
        <v>-0.241295686817945</v>
      </c>
      <c r="F36">
        <v>-0.32948138687568</v>
      </c>
      <c r="G36">
        <v>-0.315742606739466</v>
      </c>
      <c r="H36">
        <v>-0.267992207196882</v>
      </c>
      <c r="I36">
        <v>0.4413990879601331</v>
      </c>
    </row>
    <row r="37" spans="1:9">
      <c r="A37" s="1" t="s">
        <v>50</v>
      </c>
      <c r="B37">
        <f>HYPERLINK("https://www.suredividend.com/sure-analysis-research-database/","Cherry Hill Mortgage Investment Corporation")</f>
        <v>0</v>
      </c>
      <c r="C37">
        <v>-0.12824427480916</v>
      </c>
      <c r="D37">
        <v>-0.134533769855705</v>
      </c>
      <c r="E37">
        <v>-0.249276886668419</v>
      </c>
      <c r="F37">
        <v>-0.256539458094084</v>
      </c>
      <c r="G37">
        <v>-0.310561331063377</v>
      </c>
      <c r="H37">
        <v>-0.22545814625412</v>
      </c>
      <c r="I37">
        <v>-0.444249785875574</v>
      </c>
    </row>
    <row r="38" spans="1:9">
      <c r="A38" s="1" t="s">
        <v>51</v>
      </c>
      <c r="B38">
        <f>HYPERLINK("https://www.suredividend.com/sure-analysis-CIM/","Chimera Investment Corp")</f>
        <v>0</v>
      </c>
      <c r="C38">
        <v>-0.32163080407701</v>
      </c>
      <c r="D38">
        <v>-0.323056754740862</v>
      </c>
      <c r="E38">
        <v>-0.489521991460785</v>
      </c>
      <c r="F38">
        <v>-0.576857869454648</v>
      </c>
      <c r="G38">
        <v>-0.571024456619042</v>
      </c>
      <c r="H38">
        <v>-0.152242523741455</v>
      </c>
      <c r="I38">
        <v>-0.466288881166858</v>
      </c>
    </row>
    <row r="39" spans="1:9">
      <c r="A39" s="1" t="s">
        <v>52</v>
      </c>
      <c r="B39">
        <f>HYPERLINK("https://www.suredividend.com/sure-analysis-CIO/","City Office REIT Inc")</f>
        <v>0</v>
      </c>
      <c r="C39">
        <v>-0.172442244224422</v>
      </c>
      <c r="D39">
        <v>-0.198990552401031</v>
      </c>
      <c r="E39">
        <v>-0.422331522959874</v>
      </c>
      <c r="F39">
        <v>-0.4721413798003291</v>
      </c>
      <c r="G39">
        <v>-0.4090997460837391</v>
      </c>
      <c r="H39">
        <v>0.48713766772926</v>
      </c>
      <c r="I39">
        <v>0.015675631885936</v>
      </c>
    </row>
    <row r="40" spans="1:9">
      <c r="A40" s="1" t="s">
        <v>53</v>
      </c>
      <c r="B40">
        <f>HYPERLINK("https://www.suredividend.com/sure-analysis-research-database/","Chatham Lodging Trust")</f>
        <v>0</v>
      </c>
      <c r="C40">
        <v>-0.203283815480844</v>
      </c>
      <c r="D40">
        <v>-0.030447193149381</v>
      </c>
      <c r="E40">
        <v>-0.245185185185185</v>
      </c>
      <c r="F40">
        <v>-0.257288629737609</v>
      </c>
      <c r="G40">
        <v>-0.189339697692919</v>
      </c>
      <c r="H40">
        <v>0.415277777777777</v>
      </c>
      <c r="I40">
        <v>-0.433995800793183</v>
      </c>
    </row>
    <row r="41" spans="1:9">
      <c r="A41" s="1" t="s">
        <v>54</v>
      </c>
      <c r="B41">
        <f>HYPERLINK("https://www.suredividend.com/sure-analysis-research-database/","Creative Media &amp; Community Trust")</f>
        <v>0</v>
      </c>
      <c r="C41">
        <v>-0.099573257467994</v>
      </c>
      <c r="D41">
        <v>-0.166007905138339</v>
      </c>
      <c r="E41">
        <v>-0.151599630081355</v>
      </c>
      <c r="F41">
        <v>-0.119132770209153</v>
      </c>
      <c r="G41">
        <v>-0.239155258002091</v>
      </c>
      <c r="H41">
        <v>-0.274232383223646</v>
      </c>
      <c r="I41">
        <v>-0.563725084773798</v>
      </c>
    </row>
    <row r="42" spans="1:9">
      <c r="A42" s="1" t="s">
        <v>55</v>
      </c>
      <c r="B42">
        <f>HYPERLINK("https://www.suredividend.com/sure-analysis-research-database/","Capstead Mortgage Corp.")</f>
        <v>0</v>
      </c>
      <c r="C42">
        <v>-0.05417400288113101</v>
      </c>
      <c r="D42">
        <v>0.08450821723533801</v>
      </c>
      <c r="E42">
        <v>0.04713728775332601</v>
      </c>
      <c r="F42">
        <v>0.188995390356332</v>
      </c>
      <c r="G42">
        <v>0.246237321931859</v>
      </c>
      <c r="H42">
        <v>0.030421204483124</v>
      </c>
      <c r="I42">
        <v>0.051031627967143</v>
      </c>
    </row>
    <row r="43" spans="1:9">
      <c r="A43" s="1" t="s">
        <v>56</v>
      </c>
      <c r="B43">
        <f>HYPERLINK("https://www.suredividend.com/sure-analysis-COLD/","Americold Realty Trust Inc")</f>
        <v>0</v>
      </c>
      <c r="C43">
        <v>-0.159174159174159</v>
      </c>
      <c r="D43">
        <v>-0.160245175151239</v>
      </c>
      <c r="E43">
        <v>-0.08139395284367601</v>
      </c>
      <c r="F43">
        <v>-0.08139395284367601</v>
      </c>
      <c r="G43">
        <v>-0.08139395284367601</v>
      </c>
      <c r="H43">
        <v>-0.08139395284367601</v>
      </c>
      <c r="I43">
        <v>-0.08139395284367601</v>
      </c>
    </row>
    <row r="44" spans="1:9">
      <c r="A44" s="1" t="s">
        <v>57</v>
      </c>
      <c r="B44">
        <f>HYPERLINK("https://www.suredividend.com/sure-analysis-CONE/","CyrusOne Inc")</f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 t="s">
        <v>58</v>
      </c>
      <c r="B45">
        <f>HYPERLINK("https://www.suredividend.com/sure-analysis-COR/","CoreSite Realty Corporation")</f>
        <v>0</v>
      </c>
      <c r="C45">
        <v>-0.000191805479734</v>
      </c>
      <c r="D45">
        <v>0.208762511451884</v>
      </c>
      <c r="E45">
        <v>0.289690469719565</v>
      </c>
      <c r="F45">
        <v>0.4017578031267111</v>
      </c>
      <c r="G45">
        <v>0.415599250294759</v>
      </c>
      <c r="H45">
        <v>0.641326431255831</v>
      </c>
      <c r="I45">
        <v>1.655316667789963</v>
      </c>
    </row>
    <row r="46" spans="1:9">
      <c r="A46" s="1" t="s">
        <v>59</v>
      </c>
      <c r="B46">
        <f>HYPERLINK("https://www.suredividend.com/sure-analysis-CORR/","CorEnergy Infrastructure Trust Inc")</f>
        <v>0</v>
      </c>
      <c r="C46">
        <v>-0.241379310344827</v>
      </c>
      <c r="D46">
        <v>-0.353938771015344</v>
      </c>
      <c r="E46">
        <v>-0.430881164106709</v>
      </c>
      <c r="F46">
        <v>-0.4065281899109791</v>
      </c>
      <c r="G46">
        <v>-0.598814679735582</v>
      </c>
      <c r="H46">
        <v>-0.6706710078215631</v>
      </c>
      <c r="I46">
        <v>-0.9313837480847881</v>
      </c>
    </row>
    <row r="47" spans="1:9">
      <c r="A47" s="1" t="s">
        <v>60</v>
      </c>
      <c r="B47">
        <f>HYPERLINK("https://www.suredividend.com/sure-analysis-research-database/","CorePoint Lodging Inc")</f>
        <v>0</v>
      </c>
      <c r="C47">
        <v>0.015267175572519</v>
      </c>
      <c r="D47">
        <v>0.039739413680781</v>
      </c>
      <c r="E47">
        <v>0.105263157894736</v>
      </c>
      <c r="F47">
        <v>0.01656050955414</v>
      </c>
      <c r="G47">
        <v>0.819840364880273</v>
      </c>
      <c r="H47">
        <v>1.148221929092524</v>
      </c>
      <c r="I47">
        <v>-0.334708935159132</v>
      </c>
    </row>
    <row r="48" spans="1:9">
      <c r="A48" s="1" t="s">
        <v>61</v>
      </c>
      <c r="B48">
        <f>HYPERLINK("https://www.suredividend.com/sure-analysis-CPT/","Camden Property Trust")</f>
        <v>0</v>
      </c>
      <c r="C48">
        <v>-0.129027468448403</v>
      </c>
      <c r="D48">
        <v>-0.12841017320359</v>
      </c>
      <c r="E48">
        <v>-0.278933322843898</v>
      </c>
      <c r="F48">
        <v>-0.335147905789574</v>
      </c>
      <c r="G48">
        <v>-0.184678743132106</v>
      </c>
      <c r="H48">
        <v>0.371231946478474</v>
      </c>
      <c r="I48">
        <v>0.492856379377917</v>
      </c>
    </row>
    <row r="49" spans="1:9">
      <c r="A49" s="1" t="s">
        <v>62</v>
      </c>
      <c r="B49">
        <f>HYPERLINK("https://www.suredividend.com/sure-analysis-research-database/","Centerspace")</f>
        <v>0</v>
      </c>
      <c r="C49">
        <v>-0.13639344262295</v>
      </c>
      <c r="D49">
        <v>-0.175533180250858</v>
      </c>
      <c r="E49">
        <v>-0.321980496514145</v>
      </c>
      <c r="F49">
        <v>-0.396446319926528</v>
      </c>
      <c r="G49">
        <v>-0.304710861081546</v>
      </c>
      <c r="H49">
        <v>0.041381677059397</v>
      </c>
      <c r="I49">
        <v>0.2800426097707</v>
      </c>
    </row>
    <row r="50" spans="1:9">
      <c r="A50" s="1" t="s">
        <v>63</v>
      </c>
      <c r="B50">
        <f>HYPERLINK("https://www.suredividend.com/sure-analysis-CTO/","CTO Realty Growth Inc")</f>
        <v>0</v>
      </c>
      <c r="C50">
        <v>-0.116878435613228</v>
      </c>
      <c r="D50">
        <v>-0.07390828608375601</v>
      </c>
      <c r="E50">
        <v>-0.100370094794515</v>
      </c>
      <c r="F50">
        <v>-0.041342737991041</v>
      </c>
      <c r="G50">
        <v>0.121315226882659</v>
      </c>
      <c r="H50">
        <v>0.353237012703857</v>
      </c>
      <c r="I50">
        <v>0.353237012703857</v>
      </c>
    </row>
    <row r="51" spans="1:9">
      <c r="A51" s="1" t="s">
        <v>64</v>
      </c>
      <c r="B51">
        <f>HYPERLINK("https://www.suredividend.com/sure-analysis-CTRE/","CareTrust REIT Inc")</f>
        <v>0</v>
      </c>
      <c r="C51">
        <v>-0.182656826568265</v>
      </c>
      <c r="D51">
        <v>-0.023815163918621</v>
      </c>
      <c r="E51">
        <v>-0.027714525571876</v>
      </c>
      <c r="F51">
        <v>-0.189123640340641</v>
      </c>
      <c r="G51">
        <v>-0.08651318163540901</v>
      </c>
      <c r="H51">
        <v>0.151920951699928</v>
      </c>
      <c r="I51">
        <v>0.214721991815022</v>
      </c>
    </row>
    <row r="52" spans="1:9">
      <c r="A52" s="1" t="s">
        <v>65</v>
      </c>
      <c r="B52">
        <f>HYPERLINK("https://www.suredividend.com/sure-analysis-research-database/","CatchMark Timber Trust Inc")</f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 t="s">
        <v>66</v>
      </c>
      <c r="B53">
        <f>HYPERLINK("https://www.suredividend.com/sure-analysis-CUBE/","CubeSmart")</f>
        <v>0</v>
      </c>
      <c r="C53">
        <v>-0.190270047412904</v>
      </c>
      <c r="D53">
        <v>-0.092553533104007</v>
      </c>
      <c r="E53">
        <v>-0.211884334796671</v>
      </c>
      <c r="F53">
        <v>-0.2971909107174801</v>
      </c>
      <c r="G53">
        <v>-0.175929072836289</v>
      </c>
      <c r="H53">
        <v>0.318576554983769</v>
      </c>
      <c r="I53">
        <v>0.8479488144523891</v>
      </c>
    </row>
    <row r="54" spans="1:9">
      <c r="A54" s="1" t="s">
        <v>67</v>
      </c>
      <c r="B54">
        <f>HYPERLINK("https://www.suredividend.com/sure-analysis-CUZ/","Cousins Properties Inc.")</f>
        <v>0</v>
      </c>
      <c r="C54">
        <v>-0.182209469153515</v>
      </c>
      <c r="D54">
        <v>-0.244031830238726</v>
      </c>
      <c r="E54">
        <v>-0.4257838176813251</v>
      </c>
      <c r="F54">
        <v>-0.425171440096813</v>
      </c>
      <c r="G54">
        <v>-0.386047112805764</v>
      </c>
      <c r="H54">
        <v>-0.119497341113681</v>
      </c>
      <c r="I54">
        <v>-0.291980436301529</v>
      </c>
    </row>
    <row r="55" spans="1:9">
      <c r="A55" s="1" t="s">
        <v>68</v>
      </c>
      <c r="B55">
        <f>HYPERLINK("https://www.suredividend.com/sure-analysis-research-database/","Columbia Property Trust Inc")</f>
        <v>0</v>
      </c>
      <c r="C55">
        <v>0.005738132498695</v>
      </c>
      <c r="D55">
        <v>0.012073490813648</v>
      </c>
      <c r="E55">
        <v>0.039594083803792</v>
      </c>
      <c r="F55">
        <v>0.397759814405336</v>
      </c>
      <c r="G55">
        <v>0.39097310400554</v>
      </c>
      <c r="H55">
        <v>0.022079677684417</v>
      </c>
      <c r="I55">
        <v>0.114012989114105</v>
      </c>
    </row>
    <row r="56" spans="1:9">
      <c r="A56" s="1" t="s">
        <v>69</v>
      </c>
      <c r="B56">
        <f>HYPERLINK("https://www.suredividend.com/sure-analysis-research-database/","CoreCivic Inc")</f>
        <v>0</v>
      </c>
      <c r="C56">
        <v>-0.09007164790173901</v>
      </c>
      <c r="D56">
        <v>-0.235597592433362</v>
      </c>
      <c r="E56">
        <v>-0.119801980198019</v>
      </c>
      <c r="F56">
        <v>-0.108324974924774</v>
      </c>
      <c r="G56">
        <v>0.019495412844036</v>
      </c>
      <c r="H56">
        <v>0.105721393034825</v>
      </c>
      <c r="I56">
        <v>-0.562764665089537</v>
      </c>
    </row>
    <row r="57" spans="1:9">
      <c r="A57" s="1" t="s">
        <v>70</v>
      </c>
      <c r="B57">
        <f>HYPERLINK("https://www.suredividend.com/sure-analysis-research-database/","DigitalBridge Group Inc")</f>
        <v>0</v>
      </c>
      <c r="C57">
        <v>-0.320968572900566</v>
      </c>
      <c r="D57">
        <v>-0.35392156862745</v>
      </c>
      <c r="E57">
        <v>-0.5312944523470841</v>
      </c>
      <c r="F57">
        <v>-0.604441776710684</v>
      </c>
      <c r="G57">
        <v>-0.477812995245641</v>
      </c>
      <c r="H57">
        <v>4.011406844106464</v>
      </c>
      <c r="I57">
        <v>0.10540794417606</v>
      </c>
    </row>
    <row r="58" spans="1:9">
      <c r="A58" s="1" t="s">
        <v>71</v>
      </c>
      <c r="B58">
        <f>HYPERLINK("https://www.suredividend.com/sure-analysis-research-database/","Duck Creek Technologies Inc")</f>
        <v>0</v>
      </c>
      <c r="C58">
        <v>-0.039834024896265</v>
      </c>
      <c r="D58">
        <v>-0.390089615181866</v>
      </c>
      <c r="E58">
        <v>-0.472171532846715</v>
      </c>
      <c r="F58">
        <v>-0.615742278312852</v>
      </c>
      <c r="G58">
        <v>-0.752195330905975</v>
      </c>
      <c r="H58">
        <v>-0.7259592610137371</v>
      </c>
      <c r="I58">
        <v>-0.7107500000000001</v>
      </c>
    </row>
    <row r="59" spans="1:9">
      <c r="A59" s="1" t="s">
        <v>72</v>
      </c>
      <c r="B59">
        <f>HYPERLINK("https://www.suredividend.com/sure-analysis-DEA/","Easterly Government Properties Inc")</f>
        <v>0</v>
      </c>
      <c r="C59">
        <v>-0.16132536664856</v>
      </c>
      <c r="D59">
        <v>-0.183086072252439</v>
      </c>
      <c r="E59">
        <v>-0.244533386829242</v>
      </c>
      <c r="F59">
        <v>-0.298121201376482</v>
      </c>
      <c r="G59">
        <v>-0.21735604217356</v>
      </c>
      <c r="H59">
        <v>-0.24390817205986</v>
      </c>
      <c r="I59">
        <v>-0.036896110781898</v>
      </c>
    </row>
    <row r="60" spans="1:9">
      <c r="A60" s="1" t="s">
        <v>73</v>
      </c>
      <c r="B60">
        <f>HYPERLINK("https://www.suredividend.com/sure-analysis-DEI/","Douglas Emmett Inc")</f>
        <v>0</v>
      </c>
      <c r="C60">
        <v>-0.096240601503759</v>
      </c>
      <c r="D60">
        <v>-0.197260981451964</v>
      </c>
      <c r="E60">
        <v>-0.457918805076261</v>
      </c>
      <c r="F60">
        <v>-0.450638179884764</v>
      </c>
      <c r="G60">
        <v>-0.429524255502259</v>
      </c>
      <c r="H60">
        <v>-0.209588398528773</v>
      </c>
      <c r="I60">
        <v>-0.462577125994813</v>
      </c>
    </row>
    <row r="61" spans="1:9">
      <c r="A61" s="1" t="s">
        <v>74</v>
      </c>
      <c r="B61">
        <f>HYPERLINK("https://www.suredividend.com/sure-analysis-DHC/","Diversified Healthcare Trust")</f>
        <v>0</v>
      </c>
      <c r="C61">
        <v>-0.352201257861635</v>
      </c>
      <c r="D61">
        <v>-0.471523858388917</v>
      </c>
      <c r="E61">
        <v>-0.655691124853752</v>
      </c>
      <c r="F61">
        <v>-0.6623947032023331</v>
      </c>
      <c r="G61">
        <v>-0.6994368087776121</v>
      </c>
      <c r="H61">
        <v>-0.6807983141192511</v>
      </c>
      <c r="I61">
        <v>-0.9328136720915821</v>
      </c>
    </row>
    <row r="62" spans="1:9">
      <c r="A62" s="1" t="s">
        <v>75</v>
      </c>
      <c r="B62">
        <f>HYPERLINK("https://www.suredividend.com/sure-analysis-DLR/","Digital Realty Trust Inc")</f>
        <v>0</v>
      </c>
      <c r="C62">
        <v>-0.211843397726741</v>
      </c>
      <c r="D62">
        <v>-0.280638555653534</v>
      </c>
      <c r="E62">
        <v>-0.27882043270774</v>
      </c>
      <c r="F62">
        <v>-0.43125937668402</v>
      </c>
      <c r="G62">
        <v>-0.314666954647263</v>
      </c>
      <c r="H62">
        <v>-0.263698759144434</v>
      </c>
      <c r="I62">
        <v>0.007214263629805001</v>
      </c>
    </row>
    <row r="63" spans="1:9">
      <c r="A63" s="1" t="s">
        <v>76</v>
      </c>
      <c r="B63">
        <f>HYPERLINK("https://www.suredividend.com/sure-analysis-DOC/","Physicians Realty Trust")</f>
        <v>0</v>
      </c>
      <c r="C63">
        <v>-0.142609699769053</v>
      </c>
      <c r="D63">
        <v>-0.138126164400257</v>
      </c>
      <c r="E63">
        <v>-0.135466818808981</v>
      </c>
      <c r="F63">
        <v>-0.180554022734797</v>
      </c>
      <c r="G63">
        <v>-0.132877096276918</v>
      </c>
      <c r="H63">
        <v>-0.05466999388877501</v>
      </c>
      <c r="I63">
        <v>0.110189068562585</v>
      </c>
    </row>
    <row r="64" spans="1:9">
      <c r="A64" s="1" t="s">
        <v>77</v>
      </c>
      <c r="B64">
        <f>HYPERLINK("https://www.suredividend.com/sure-analysis-DRE/","Duke Realty Corp")</f>
        <v>0</v>
      </c>
      <c r="C64">
        <v>-0.198876475122658</v>
      </c>
      <c r="D64">
        <v>-0.133696573781576</v>
      </c>
      <c r="E64">
        <v>-0.137931034482758</v>
      </c>
      <c r="F64">
        <v>-0.250840735206308</v>
      </c>
      <c r="G64">
        <v>0.02797588724741</v>
      </c>
      <c r="H64">
        <v>0.395934696889339</v>
      </c>
      <c r="I64">
        <v>0.9805907828711401</v>
      </c>
    </row>
    <row r="65" spans="1:9">
      <c r="A65" s="1" t="s">
        <v>78</v>
      </c>
      <c r="B65">
        <f>HYPERLINK("https://www.suredividend.com/sure-analysis-research-database/","Diamondrock Hospitality Co.")</f>
        <v>0</v>
      </c>
      <c r="C65">
        <v>-0.1842397336293</v>
      </c>
      <c r="D65">
        <v>-0.125</v>
      </c>
      <c r="E65">
        <v>-0.2822265625</v>
      </c>
      <c r="F65">
        <v>-0.235171696149843</v>
      </c>
      <c r="G65">
        <v>-0.235966735966735</v>
      </c>
      <c r="H65">
        <v>0.481854838709677</v>
      </c>
      <c r="I65">
        <v>-0.240922047341678</v>
      </c>
    </row>
    <row r="66" spans="1:9">
      <c r="A66" s="1" t="s">
        <v>79</v>
      </c>
      <c r="B66">
        <f>HYPERLINK("https://www.suredividend.com/sure-analysis-DX/","Dynex Capital, Inc.")</f>
        <v>0</v>
      </c>
      <c r="C66">
        <v>-0.213341525053362</v>
      </c>
      <c r="D66">
        <v>-0.199726798842761</v>
      </c>
      <c r="E66">
        <v>-0.199412128712871</v>
      </c>
      <c r="F66">
        <v>-0.199510167252102</v>
      </c>
      <c r="G66">
        <v>-0.220559164077944</v>
      </c>
      <c r="H66">
        <v>-0.023960895566959</v>
      </c>
      <c r="I66">
        <v>-0.009956237195992</v>
      </c>
    </row>
    <row r="67" spans="1:9">
      <c r="A67" s="1" t="s">
        <v>80</v>
      </c>
      <c r="B67">
        <f>HYPERLINK("https://www.suredividend.com/sure-analysis-EARN/","Ellington Residential Mortgage REIT")</f>
        <v>0</v>
      </c>
      <c r="C67">
        <v>-0.246073546294871</v>
      </c>
      <c r="D67">
        <v>-0.133250785789122</v>
      </c>
      <c r="E67">
        <v>-0.328646859816827</v>
      </c>
      <c r="F67">
        <v>-0.33547539068205</v>
      </c>
      <c r="G67">
        <v>-0.382350944896395</v>
      </c>
      <c r="H67">
        <v>-0.295564377895982</v>
      </c>
      <c r="I67">
        <v>-0.217242777620762</v>
      </c>
    </row>
    <row r="68" spans="1:9">
      <c r="A68" s="1" t="s">
        <v>81</v>
      </c>
      <c r="B68">
        <f>HYPERLINK("https://www.suredividend.com/sure-analysis-research-database/","Endeavor Group Holdings Inc")</f>
        <v>0</v>
      </c>
      <c r="C68">
        <v>-0.158477202301903</v>
      </c>
      <c r="D68">
        <v>-0.09947891994315401</v>
      </c>
      <c r="E68">
        <v>-0.354718262050237</v>
      </c>
      <c r="F68">
        <v>-0.455144740613356</v>
      </c>
      <c r="G68">
        <v>-0.303917978762358</v>
      </c>
      <c r="H68">
        <v>-0.24563492063492</v>
      </c>
      <c r="I68">
        <v>-0.24563492063492</v>
      </c>
    </row>
    <row r="69" spans="1:9">
      <c r="A69" s="1" t="s">
        <v>82</v>
      </c>
      <c r="B69">
        <f>HYPERLINK("https://www.suredividend.com/sure-analysis-EGP/","Eastgroup Properties, Inc.")</f>
        <v>0</v>
      </c>
      <c r="C69">
        <v>-0.15359496526747</v>
      </c>
      <c r="D69">
        <v>-0.108272684908628</v>
      </c>
      <c r="E69">
        <v>-0.264014240622325</v>
      </c>
      <c r="F69">
        <v>-0.366570885098997</v>
      </c>
      <c r="G69">
        <v>-0.12904183605019</v>
      </c>
      <c r="H69">
        <v>0.156486701133042</v>
      </c>
      <c r="I69">
        <v>0.827441620187999</v>
      </c>
    </row>
    <row r="70" spans="1:9">
      <c r="A70" s="1" t="s">
        <v>83</v>
      </c>
      <c r="B70">
        <f>HYPERLINK("https://www.suredividend.com/sure-analysis-ELS/","Equity Lifestyle Properties Inc.")</f>
        <v>0</v>
      </c>
      <c r="C70">
        <v>-0.123397214945539</v>
      </c>
      <c r="D70">
        <v>-0.130113558626351</v>
      </c>
      <c r="E70">
        <v>-0.138959573894684</v>
      </c>
      <c r="F70">
        <v>-0.266380665126658</v>
      </c>
      <c r="G70">
        <v>-0.180707055738465</v>
      </c>
      <c r="H70">
        <v>0.056595495758993</v>
      </c>
      <c r="I70">
        <v>0.6785247567881511</v>
      </c>
    </row>
    <row r="71" spans="1:9">
      <c r="A71" s="1" t="s">
        <v>84</v>
      </c>
      <c r="B71">
        <f>HYPERLINK("https://www.suredividend.com/sure-analysis-EPR/","EPR Properties")</f>
        <v>0</v>
      </c>
      <c r="C71">
        <v>-0.190038310790209</v>
      </c>
      <c r="D71">
        <v>-0.216860778097736</v>
      </c>
      <c r="E71">
        <v>-0.292161841228773</v>
      </c>
      <c r="F71">
        <v>-0.193621116304646</v>
      </c>
      <c r="G71">
        <v>-0.238164112666924</v>
      </c>
      <c r="H71">
        <v>0.4754177533082191</v>
      </c>
      <c r="I71">
        <v>-0.317027186640113</v>
      </c>
    </row>
    <row r="72" spans="1:9">
      <c r="A72" s="1" t="s">
        <v>85</v>
      </c>
      <c r="B72">
        <f>HYPERLINK("https://www.suredividend.com/sure-analysis-EPRT/","Essential Properties Realty Trust Inc")</f>
        <v>0</v>
      </c>
      <c r="C72">
        <v>-0.139604810996563</v>
      </c>
      <c r="D72">
        <v>-0.07137393078189101</v>
      </c>
      <c r="E72">
        <v>-0.176929367143743</v>
      </c>
      <c r="F72">
        <v>-0.289413935007804</v>
      </c>
      <c r="G72">
        <v>-0.273322256002438</v>
      </c>
      <c r="H72">
        <v>0.208621459517516</v>
      </c>
      <c r="I72">
        <v>0.7708268868633461</v>
      </c>
    </row>
    <row r="73" spans="1:9">
      <c r="A73" s="1" t="s">
        <v>86</v>
      </c>
      <c r="B73">
        <f>HYPERLINK("https://www.suredividend.com/sure-analysis-research-database/","Equity Commonwealth")</f>
        <v>0</v>
      </c>
      <c r="C73">
        <v>-0.058003766478342</v>
      </c>
      <c r="D73">
        <v>-0.100035984166966</v>
      </c>
      <c r="E73">
        <v>-0.126135569531795</v>
      </c>
      <c r="F73">
        <v>-0.034362934362934</v>
      </c>
      <c r="G73">
        <v>-0.039185555128697</v>
      </c>
      <c r="H73">
        <v>-0.05093673038027</v>
      </c>
      <c r="I73">
        <v>0.12658672600654</v>
      </c>
    </row>
    <row r="74" spans="1:9">
      <c r="A74" s="1" t="s">
        <v>87</v>
      </c>
      <c r="B74">
        <f>HYPERLINK("https://www.suredividend.com/sure-analysis-EQIX/","Equinix Inc")</f>
        <v>0</v>
      </c>
      <c r="C74">
        <v>-0.153636282315055</v>
      </c>
      <c r="D74">
        <v>-0.168337614289667</v>
      </c>
      <c r="E74">
        <v>-0.193243304313076</v>
      </c>
      <c r="F74">
        <v>-0.319747536452923</v>
      </c>
      <c r="G74">
        <v>-0.284903334283537</v>
      </c>
      <c r="H74">
        <v>-0.219511001349141</v>
      </c>
      <c r="I74">
        <v>0.4065791501505711</v>
      </c>
    </row>
    <row r="75" spans="1:9">
      <c r="A75" s="1" t="s">
        <v>88</v>
      </c>
      <c r="B75">
        <f>HYPERLINK("https://www.suredividend.com/sure-analysis-EQR/","Equity Residential Properties Trust")</f>
        <v>0</v>
      </c>
      <c r="C75">
        <v>-0.128480734592784</v>
      </c>
      <c r="D75">
        <v>-0.09491035256591301</v>
      </c>
      <c r="E75">
        <v>-0.249196711376396</v>
      </c>
      <c r="F75">
        <v>-0.256198159866419</v>
      </c>
      <c r="G75">
        <v>-0.153889967037016</v>
      </c>
      <c r="H75">
        <v>0.359079816443499</v>
      </c>
      <c r="I75">
        <v>0.182898949154801</v>
      </c>
    </row>
    <row r="76" spans="1:9">
      <c r="A76" s="1" t="s">
        <v>89</v>
      </c>
      <c r="B76">
        <f>HYPERLINK("https://www.suredividend.com/sure-analysis-ESRT/","Empire State Realty Trust Inc")</f>
        <v>0</v>
      </c>
      <c r="C76">
        <v>-0.105398314073577</v>
      </c>
      <c r="D76">
        <v>-0.109103544127866</v>
      </c>
      <c r="E76">
        <v>-0.3460051217695611</v>
      </c>
      <c r="F76">
        <v>-0.269748684180546</v>
      </c>
      <c r="G76">
        <v>-0.3646671688538231</v>
      </c>
      <c r="H76">
        <v>0.078144447808389</v>
      </c>
      <c r="I76">
        <v>-0.647465158998163</v>
      </c>
    </row>
    <row r="77" spans="1:9">
      <c r="A77" s="1" t="s">
        <v>90</v>
      </c>
      <c r="B77">
        <f>HYPERLINK("https://www.suredividend.com/sure-analysis-ESS/","Essex Property Trust, Inc.")</f>
        <v>0</v>
      </c>
      <c r="C77">
        <v>-0.132641921397379</v>
      </c>
      <c r="D77">
        <v>-0.09726646148905001</v>
      </c>
      <c r="E77">
        <v>-0.291817739111419</v>
      </c>
      <c r="F77">
        <v>-0.313391190723997</v>
      </c>
      <c r="G77">
        <v>-0.236041286784043</v>
      </c>
      <c r="H77">
        <v>0.240282244216178</v>
      </c>
      <c r="I77">
        <v>0.101708977807277</v>
      </c>
    </row>
    <row r="78" spans="1:9">
      <c r="A78" s="1" t="s">
        <v>91</v>
      </c>
      <c r="B78">
        <f>HYPERLINK("https://www.suredividend.com/sure-analysis-EXR/","Extra Space Storage Inc.")</f>
        <v>0</v>
      </c>
      <c r="C78">
        <v>-0.187622790739765</v>
      </c>
      <c r="D78">
        <v>-0.02152905643217</v>
      </c>
      <c r="E78">
        <v>-0.140183065772365</v>
      </c>
      <c r="F78">
        <v>-0.245040221265567</v>
      </c>
      <c r="G78">
        <v>0.01595024235071</v>
      </c>
      <c r="H78">
        <v>0.6808287672680821</v>
      </c>
      <c r="I78">
        <v>1.524676722834436</v>
      </c>
    </row>
    <row r="79" spans="1:9">
      <c r="A79" s="1" t="s">
        <v>92</v>
      </c>
      <c r="B79">
        <f>HYPERLINK("https://www.suredividend.com/sure-analysis-FCPT/","Four Corners Property Trust Inc")</f>
        <v>0</v>
      </c>
      <c r="C79">
        <v>-0.123204022988505</v>
      </c>
      <c r="D79">
        <v>-0.09007883995303101</v>
      </c>
      <c r="E79">
        <v>-0.05732513593672701</v>
      </c>
      <c r="F79">
        <v>-0.149317293149233</v>
      </c>
      <c r="G79">
        <v>-0.05576078757518901</v>
      </c>
      <c r="H79">
        <v>0.060322397084439</v>
      </c>
      <c r="I79">
        <v>0.250666065499856</v>
      </c>
    </row>
    <row r="80" spans="1:9">
      <c r="A80" s="1" t="s">
        <v>93</v>
      </c>
      <c r="B80">
        <f>HYPERLINK("https://www.suredividend.com/sure-analysis-research-database/","Farmland Partners Inc")</f>
        <v>0</v>
      </c>
      <c r="C80">
        <v>-0.137080191912268</v>
      </c>
      <c r="D80">
        <v>-0.110875706214689</v>
      </c>
      <c r="E80">
        <v>-0.05309867629362201</v>
      </c>
      <c r="F80">
        <v>0.061802111797051</v>
      </c>
      <c r="G80">
        <v>-0.028489412926723</v>
      </c>
      <c r="H80">
        <v>0.996891257454637</v>
      </c>
      <c r="I80">
        <v>0.630744521009274</v>
      </c>
    </row>
    <row r="81" spans="1:9">
      <c r="A81" s="1" t="s">
        <v>94</v>
      </c>
      <c r="B81">
        <f>HYPERLINK("https://www.suredividend.com/sure-analysis-FR/","First Industrial Realty Trust, Inc.")</f>
        <v>0</v>
      </c>
      <c r="C81">
        <v>-0.131842713955281</v>
      </c>
      <c r="D81">
        <v>-0.070406779591053</v>
      </c>
      <c r="E81">
        <v>-0.243803012699542</v>
      </c>
      <c r="F81">
        <v>-0.312226757494269</v>
      </c>
      <c r="G81">
        <v>-0.126547788734716</v>
      </c>
      <c r="H81">
        <v>0.182471901852731</v>
      </c>
      <c r="I81">
        <v>0.692584046718927</v>
      </c>
    </row>
    <row r="82" spans="1:9">
      <c r="A82" s="1" t="s">
        <v>95</v>
      </c>
      <c r="B82">
        <f>HYPERLINK("https://www.suredividend.com/sure-analysis-research-database/","First Real Estate Investment Trust of New Jersey Inc.")</f>
        <v>0</v>
      </c>
      <c r="C82">
        <v>-0.385257731958762</v>
      </c>
      <c r="D82">
        <v>-0.329162499999999</v>
      </c>
      <c r="E82">
        <v>-0.335530334296326</v>
      </c>
      <c r="F82">
        <v>-0.323528052403141</v>
      </c>
      <c r="G82">
        <v>-0.141327999999999</v>
      </c>
      <c r="H82">
        <v>0.088580121703854</v>
      </c>
      <c r="I82">
        <v>0.006262539140869001</v>
      </c>
    </row>
    <row r="83" spans="1:9">
      <c r="A83" s="1" t="s">
        <v>96</v>
      </c>
      <c r="B83">
        <f>HYPERLINK("https://www.suredividend.com/sure-analysis-FRT/","Federal Realty Investment Trust.")</f>
        <v>0</v>
      </c>
      <c r="C83">
        <v>-0.151080776243008</v>
      </c>
      <c r="D83">
        <v>-0.113320665044802</v>
      </c>
      <c r="E83">
        <v>-0.25650337537826</v>
      </c>
      <c r="F83">
        <v>-0.340153226163588</v>
      </c>
      <c r="G83">
        <v>-0.340153226163588</v>
      </c>
      <c r="H83">
        <v>-0.340153226163588</v>
      </c>
      <c r="I83">
        <v>-0.340153226163588</v>
      </c>
    </row>
    <row r="84" spans="1:9">
      <c r="A84" s="1" t="s">
        <v>97</v>
      </c>
      <c r="B84">
        <f>HYPERLINK("https://www.suredividend.com/sure-analysis-research-database/","Franklin Street Properties Corp.")</f>
        <v>0</v>
      </c>
      <c r="C84">
        <v>-0.084745762711864</v>
      </c>
      <c r="D84">
        <v>-0.373302694798412</v>
      </c>
      <c r="E84">
        <v>-0.5315427857589</v>
      </c>
      <c r="F84">
        <v>-0.530263226569703</v>
      </c>
      <c r="G84">
        <v>-0.35694381594303</v>
      </c>
      <c r="H84">
        <v>-0.067582967848879</v>
      </c>
      <c r="I84">
        <v>-0.6373161394317951</v>
      </c>
    </row>
    <row r="85" spans="1:9">
      <c r="A85" s="1" t="s">
        <v>98</v>
      </c>
      <c r="B85">
        <f>HYPERLINK("https://www.suredividend.com/sure-analysis-research-database/","Geo Group, Inc.")</f>
        <v>0</v>
      </c>
      <c r="C85">
        <v>-0.093366093366093</v>
      </c>
      <c r="D85">
        <v>0.07111756168359901</v>
      </c>
      <c r="E85">
        <v>0.270223752151463</v>
      </c>
      <c r="F85">
        <v>-0.04774193548387001</v>
      </c>
      <c r="G85">
        <v>0.02928870292887</v>
      </c>
      <c r="H85">
        <v>-0.28633594429939</v>
      </c>
      <c r="I85">
        <v>-0.598570519410584</v>
      </c>
    </row>
    <row r="86" spans="1:9">
      <c r="A86" s="1" t="s">
        <v>99</v>
      </c>
      <c r="B86">
        <f>HYPERLINK("https://www.suredividend.com/sure-analysis-GLPI/","Gaming and Leisure Properties Inc")</f>
        <v>0</v>
      </c>
      <c r="C86">
        <v>-0.093778042165334</v>
      </c>
      <c r="D86">
        <v>-0.023949507739554</v>
      </c>
      <c r="E86">
        <v>0.02693945079077</v>
      </c>
      <c r="F86">
        <v>-0.034169426540783</v>
      </c>
      <c r="G86">
        <v>0.021015562876292</v>
      </c>
      <c r="H86">
        <v>0.339688956062137</v>
      </c>
      <c r="I86">
        <v>0.7030855635644281</v>
      </c>
    </row>
    <row r="87" spans="1:9">
      <c r="A87" s="1" t="s">
        <v>100</v>
      </c>
      <c r="B87">
        <f>HYPERLINK("https://www.suredividend.com/sure-analysis-GMRE/","Global Medical REIT Inc")</f>
        <v>0</v>
      </c>
      <c r="C87">
        <v>-0.22661528859461</v>
      </c>
      <c r="D87">
        <v>-0.22661528859461</v>
      </c>
      <c r="E87">
        <v>-0.447827799771381</v>
      </c>
      <c r="F87">
        <v>-0.491821596690599</v>
      </c>
      <c r="G87">
        <v>-0.382403929500144</v>
      </c>
      <c r="H87">
        <v>-0.272773666751722</v>
      </c>
      <c r="I87">
        <v>0.355572114851045</v>
      </c>
    </row>
    <row r="88" spans="1:9">
      <c r="A88" s="1" t="s">
        <v>101</v>
      </c>
      <c r="B88">
        <f>HYPERLINK("https://www.suredividend.com/sure-analysis-GNL/","Global Net Lease Inc")</f>
        <v>0</v>
      </c>
      <c r="C88">
        <v>-0.218816821097647</v>
      </c>
      <c r="D88">
        <v>-0.220422650420729</v>
      </c>
      <c r="E88">
        <v>-0.242523722968256</v>
      </c>
      <c r="F88">
        <v>-0.223207388034842</v>
      </c>
      <c r="G88">
        <v>-0.250054740529888</v>
      </c>
      <c r="H88">
        <v>-0.134998618839035</v>
      </c>
      <c r="I88">
        <v>-0.169206045996876</v>
      </c>
    </row>
    <row r="89" spans="1:9">
      <c r="A89" s="1" t="s">
        <v>102</v>
      </c>
      <c r="B89">
        <f>HYPERLINK("https://www.suredividend.com/sure-analysis-GOOD/","Gladstone Commercial Corp")</f>
        <v>0</v>
      </c>
      <c r="C89">
        <v>-0.223069565706628</v>
      </c>
      <c r="D89">
        <v>-0.185461643233272</v>
      </c>
      <c r="E89">
        <v>-0.271183187793877</v>
      </c>
      <c r="F89">
        <v>-0.381358486262818</v>
      </c>
      <c r="G89">
        <v>-0.237824764924886</v>
      </c>
      <c r="H89">
        <v>0.040140237472438</v>
      </c>
      <c r="I89">
        <v>-0.024963251577454</v>
      </c>
    </row>
    <row r="90" spans="1:9">
      <c r="A90" s="1" t="s">
        <v>103</v>
      </c>
      <c r="B90">
        <f>HYPERLINK("https://www.suredividend.com/sure-analysis-research-database/","Getty Realty Corp.")</f>
        <v>0</v>
      </c>
      <c r="C90">
        <v>-0.109615616178103</v>
      </c>
      <c r="D90">
        <v>0.008459390757177001</v>
      </c>
      <c r="E90">
        <v>-0.021337921501154</v>
      </c>
      <c r="F90">
        <v>-0.132647575355721</v>
      </c>
      <c r="G90">
        <v>-0.039831483572173</v>
      </c>
      <c r="H90">
        <v>0.166045389039523</v>
      </c>
      <c r="I90">
        <v>0.206041989470918</v>
      </c>
    </row>
    <row r="91" spans="1:9">
      <c r="A91" s="1" t="s">
        <v>104</v>
      </c>
      <c r="B91">
        <f>HYPERLINK("https://www.suredividend.com/sure-analysis-HASI/","Hannon Armstrong Sustainable Infrastructure capital Inc")</f>
        <v>0</v>
      </c>
      <c r="C91">
        <v>-0.240477968633308</v>
      </c>
      <c r="D91">
        <v>-0.202711460467449</v>
      </c>
      <c r="E91">
        <v>-0.325938019879415</v>
      </c>
      <c r="F91">
        <v>-0.415270803787036</v>
      </c>
      <c r="G91">
        <v>-0.4609816811506121</v>
      </c>
      <c r="H91">
        <v>-0.188872317177243</v>
      </c>
      <c r="I91">
        <v>0.556267406629056</v>
      </c>
    </row>
    <row r="92" spans="1:9">
      <c r="A92" s="1" t="s">
        <v>105</v>
      </c>
      <c r="B92">
        <f>HYPERLINK("https://www.suredividend.com/sure-analysis-research-database/","Howard Hughes Corporation")</f>
        <v>0</v>
      </c>
      <c r="C92">
        <v>-0.181488203266787</v>
      </c>
      <c r="D92">
        <v>-0.203297512144855</v>
      </c>
      <c r="E92">
        <v>-0.466535239034006</v>
      </c>
      <c r="F92">
        <v>-0.468264885046178</v>
      </c>
      <c r="G92">
        <v>-0.392183288409703</v>
      </c>
      <c r="H92">
        <v>-0.061394380853277</v>
      </c>
      <c r="I92">
        <v>-0.5373172608361111</v>
      </c>
    </row>
    <row r="93" spans="1:9">
      <c r="A93" s="1" t="s">
        <v>106</v>
      </c>
      <c r="B93">
        <f>HYPERLINK("https://www.suredividend.com/sure-analysis-HIW/","Highwoods Properties, Inc.")</f>
        <v>0</v>
      </c>
      <c r="C93">
        <v>-0.158579130986362</v>
      </c>
      <c r="D93">
        <v>-0.225898692810457</v>
      </c>
      <c r="E93">
        <v>-0.4005183606787041</v>
      </c>
      <c r="F93">
        <v>-0.381247580265226</v>
      </c>
      <c r="G93">
        <v>-0.377004832732959</v>
      </c>
      <c r="H93">
        <v>-0.118543154173546</v>
      </c>
      <c r="I93">
        <v>-0.359356700433454</v>
      </c>
    </row>
    <row r="94" spans="1:9">
      <c r="A94" s="1" t="s">
        <v>107</v>
      </c>
      <c r="B94">
        <f>HYPERLINK("https://www.suredividend.com/sure-analysis-research-database/","Hudson Pacific Properties Inc")</f>
        <v>0</v>
      </c>
      <c r="C94">
        <v>-0.189437809144649</v>
      </c>
      <c r="D94">
        <v>-0.296157346480459</v>
      </c>
      <c r="E94">
        <v>-0.5969616532445521</v>
      </c>
      <c r="F94">
        <v>-0.5456485813669421</v>
      </c>
      <c r="G94">
        <v>-0.5815573850255931</v>
      </c>
      <c r="H94">
        <v>-0.450172875877166</v>
      </c>
      <c r="I94">
        <v>-0.605740419492193</v>
      </c>
    </row>
    <row r="95" spans="1:9">
      <c r="A95" s="1" t="s">
        <v>108</v>
      </c>
      <c r="B95">
        <f>HYPERLINK("https://www.suredividend.com/sure-analysis-HR/","Healthcare Realty Trust Inc")</f>
        <v>0</v>
      </c>
      <c r="C95">
        <v>-0.177725118483412</v>
      </c>
      <c r="D95">
        <v>-0.098783227498798</v>
      </c>
      <c r="E95">
        <v>-0.197415693954019</v>
      </c>
      <c r="F95">
        <v>-0.237099953830256</v>
      </c>
      <c r="G95">
        <v>-0.137170067012295</v>
      </c>
      <c r="H95">
        <v>0.058550771796384</v>
      </c>
      <c r="I95">
        <v>0.04896161868582501</v>
      </c>
    </row>
    <row r="96" spans="1:9">
      <c r="A96" s="1" t="s">
        <v>109</v>
      </c>
      <c r="B96">
        <f>HYPERLINK("https://www.suredividend.com/sure-analysis-research-database/","Host Hotels &amp; Resorts Inc")</f>
        <v>0</v>
      </c>
      <c r="C96">
        <v>-0.135964912280701</v>
      </c>
      <c r="D96">
        <v>-0.012556076288814</v>
      </c>
      <c r="E96">
        <v>-0.170098261208412</v>
      </c>
      <c r="F96">
        <v>-0.08896994641339701</v>
      </c>
      <c r="G96">
        <v>-0.06806771883555701</v>
      </c>
      <c r="H96">
        <v>0.488983787460791</v>
      </c>
      <c r="I96">
        <v>-0.05494624107266</v>
      </c>
    </row>
    <row r="97" spans="1:9">
      <c r="A97" s="1" t="s">
        <v>110</v>
      </c>
      <c r="B97">
        <f>HYPERLINK("https://www.suredividend.com/sure-analysis-research-database/","Hersha Hospitality Trust")</f>
        <v>0</v>
      </c>
      <c r="C97">
        <v>-0.24296435272045</v>
      </c>
      <c r="D97">
        <v>-0.188128772635814</v>
      </c>
      <c r="E97">
        <v>-0.110253583241455</v>
      </c>
      <c r="F97">
        <v>-0.119956379498364</v>
      </c>
      <c r="G97">
        <v>-0.18649193548387</v>
      </c>
      <c r="H97">
        <v>0.5</v>
      </c>
      <c r="I97">
        <v>-0.493488153146084</v>
      </c>
    </row>
    <row r="98" spans="1:9">
      <c r="A98" s="1" t="s">
        <v>111</v>
      </c>
      <c r="B98">
        <f>HYPERLINK("https://www.suredividend.com/sure-analysis-HTA/","Healthcare Realty Trust Inc")</f>
        <v>0</v>
      </c>
      <c r="C98">
        <v>0.046569553715601</v>
      </c>
      <c r="D98">
        <v>-0.07237528262673401</v>
      </c>
      <c r="E98">
        <v>-0.067979730375752</v>
      </c>
      <c r="F98">
        <v>-0.107018533854147</v>
      </c>
      <c r="G98">
        <v>0.04931839514997</v>
      </c>
      <c r="H98">
        <v>0.218969303181725</v>
      </c>
      <c r="I98">
        <v>0.190295937754897</v>
      </c>
    </row>
    <row r="99" spans="1:9">
      <c r="A99" s="1" t="s">
        <v>112</v>
      </c>
      <c r="B99">
        <f>HYPERLINK("https://www.suredividend.com/sure-analysis-ILPT/","Industrial Logistics Properties Trust")</f>
        <v>0</v>
      </c>
      <c r="C99">
        <v>-0.265917602996254</v>
      </c>
      <c r="D99">
        <v>-0.5878080924207161</v>
      </c>
      <c r="E99">
        <v>-0.7343489516271121</v>
      </c>
      <c r="F99">
        <v>-0.757722592368261</v>
      </c>
      <c r="G99">
        <v>-0.7593891430488831</v>
      </c>
      <c r="H99">
        <v>-0.6926100957718201</v>
      </c>
      <c r="I99">
        <v>-0.6753927857702791</v>
      </c>
    </row>
    <row r="100" spans="1:9">
      <c r="A100" s="1" t="s">
        <v>113</v>
      </c>
      <c r="B100">
        <f>HYPERLINK("https://www.suredividend.com/sure-analysis-research-database/","INDUS Realty Trust Inc")</f>
        <v>0</v>
      </c>
      <c r="C100">
        <v>-0.173583714691494</v>
      </c>
      <c r="D100">
        <v>-0.128011042640376</v>
      </c>
      <c r="E100">
        <v>-0.272461046033474</v>
      </c>
      <c r="F100">
        <v>-0.350815973621088</v>
      </c>
      <c r="G100">
        <v>-0.242394652061389</v>
      </c>
      <c r="H100">
        <v>0.014725828327843</v>
      </c>
      <c r="I100">
        <v>0.517201419569783</v>
      </c>
    </row>
    <row r="101" spans="1:9">
      <c r="A101" s="1" t="s">
        <v>114</v>
      </c>
      <c r="B101">
        <f>HYPERLINK("https://www.suredividend.com/sure-analysis-research-database/","Summit Hotel Properties Inc")</f>
        <v>0</v>
      </c>
      <c r="C101">
        <v>-0.181378476420798</v>
      </c>
      <c r="D101">
        <v>-0.06972270316321701</v>
      </c>
      <c r="E101">
        <v>-0.311705080368852</v>
      </c>
      <c r="F101">
        <v>-0.303247053980342</v>
      </c>
      <c r="G101">
        <v>-0.313791076243183</v>
      </c>
      <c r="H101">
        <v>0.376575843838958</v>
      </c>
      <c r="I101">
        <v>-0.510194041297081</v>
      </c>
    </row>
    <row r="102" spans="1:9">
      <c r="A102" s="1" t="s">
        <v>115</v>
      </c>
      <c r="B102">
        <f>HYPERLINK("https://www.suredividend.com/sure-analysis-INVH/","Invitation Homes Inc")</f>
        <v>0</v>
      </c>
      <c r="C102">
        <v>-0.09066523605150201</v>
      </c>
      <c r="D102">
        <v>-0.040573278692236</v>
      </c>
      <c r="E102">
        <v>-0.152542372881355</v>
      </c>
      <c r="F102">
        <v>-0.23960513300181</v>
      </c>
      <c r="G102">
        <v>-0.102165132755081</v>
      </c>
      <c r="H102">
        <v>0.280593530547255</v>
      </c>
      <c r="I102">
        <v>0.653481089834261</v>
      </c>
    </row>
    <row r="103" spans="1:9">
      <c r="A103" s="1" t="s">
        <v>116</v>
      </c>
      <c r="B103">
        <f>HYPERLINK("https://www.suredividend.com/sure-analysis-research-database/","Investors Real Estate Trust")</f>
        <v>0</v>
      </c>
      <c r="C103">
        <v>-0.016755096341804</v>
      </c>
      <c r="D103">
        <v>0.06946998816931101</v>
      </c>
      <c r="E103">
        <v>0.020928897419987</v>
      </c>
      <c r="F103">
        <v>0.004321348603049001</v>
      </c>
      <c r="G103">
        <v>0.002742519301583</v>
      </c>
      <c r="H103">
        <v>0.5420224099081831</v>
      </c>
      <c r="I103">
        <v>0.209012136476558</v>
      </c>
    </row>
    <row r="104" spans="1:9">
      <c r="A104" s="1" t="s">
        <v>117</v>
      </c>
      <c r="B104">
        <f>HYPERLINK("https://www.suredividend.com/sure-analysis-IRM/","Iron Mountain Inc.")</f>
        <v>0</v>
      </c>
      <c r="C104">
        <v>-0.187623701483858</v>
      </c>
      <c r="D104">
        <v>-0.123679941136381</v>
      </c>
      <c r="E104">
        <v>-0.162753176409576</v>
      </c>
      <c r="F104">
        <v>-0.136019027798424</v>
      </c>
      <c r="G104">
        <v>0.03958979251132801</v>
      </c>
      <c r="H104">
        <v>0.839908152325316</v>
      </c>
      <c r="I104">
        <v>0.6036347582959311</v>
      </c>
    </row>
    <row r="105" spans="1:9">
      <c r="A105" s="1" t="s">
        <v>118</v>
      </c>
      <c r="B105">
        <f>HYPERLINK("https://www.suredividend.com/sure-analysis-IRT/","Independence Realty Trust Inc")</f>
        <v>0</v>
      </c>
      <c r="C105">
        <v>-0.183764940239043</v>
      </c>
      <c r="D105">
        <v>-0.226419725117051</v>
      </c>
      <c r="E105">
        <v>-0.371698445921598</v>
      </c>
      <c r="F105">
        <v>-0.358319336943031</v>
      </c>
      <c r="G105">
        <v>-0.184134680000597</v>
      </c>
      <c r="H105">
        <v>0.535506839048154</v>
      </c>
      <c r="I105">
        <v>1.080081223427882</v>
      </c>
    </row>
    <row r="106" spans="1:9">
      <c r="A106" s="1" t="s">
        <v>119</v>
      </c>
      <c r="B106">
        <f>HYPERLINK("https://www.suredividend.com/sure-analysis-research-database/","Invesco Mortgage Capital Inc")</f>
        <v>0</v>
      </c>
      <c r="C106">
        <v>-0.294512195121951</v>
      </c>
      <c r="D106">
        <v>-0.079869257135586</v>
      </c>
      <c r="E106">
        <v>-0.4307475067528</v>
      </c>
      <c r="F106">
        <v>-0.5249747501703851</v>
      </c>
      <c r="G106">
        <v>-0.572936660268714</v>
      </c>
      <c r="H106">
        <v>-0.472551719107577</v>
      </c>
      <c r="I106">
        <v>-0.840203081580677</v>
      </c>
    </row>
    <row r="107" spans="1:9">
      <c r="A107" s="1" t="s">
        <v>120</v>
      </c>
      <c r="B107">
        <f>HYPERLINK("https://www.suredividend.com/sure-analysis-research-database/","InvenTrust Properties Corp")</f>
        <v>0</v>
      </c>
      <c r="C107">
        <v>-0.168615616748396</v>
      </c>
      <c r="D107">
        <v>-0.177639556880552</v>
      </c>
      <c r="E107">
        <v>-0.245624003121555</v>
      </c>
      <c r="F107">
        <v>-0.179760478150516</v>
      </c>
      <c r="G107">
        <v>2.498412698412698</v>
      </c>
      <c r="H107">
        <v>2.498412698412698</v>
      </c>
      <c r="I107">
        <v>2.498412698412698</v>
      </c>
    </row>
    <row r="108" spans="1:9">
      <c r="A108" s="1" t="s">
        <v>121</v>
      </c>
      <c r="B108">
        <f>HYPERLINK("https://www.suredividend.com/sure-analysis-research-database/","JBG SMITH Properties")</f>
        <v>0</v>
      </c>
      <c r="C108">
        <v>-0.168365086397873</v>
      </c>
      <c r="D108">
        <v>-0.230403371956669</v>
      </c>
      <c r="E108">
        <v>-0.344597732454808</v>
      </c>
      <c r="F108">
        <v>-0.333868037022315</v>
      </c>
      <c r="G108">
        <v>-0.3522851187764841</v>
      </c>
      <c r="H108">
        <v>-0.237664336743604</v>
      </c>
      <c r="I108">
        <v>-0.3653294741397961</v>
      </c>
    </row>
    <row r="109" spans="1:9">
      <c r="A109" s="1" t="s">
        <v>122</v>
      </c>
      <c r="B109">
        <f>HYPERLINK("https://www.suredividend.com/sure-analysis-KIM/","Kimco Realty Corp.")</f>
        <v>0</v>
      </c>
      <c r="C109">
        <v>-0.155360622875029</v>
      </c>
      <c r="D109">
        <v>-0.09627911837449601</v>
      </c>
      <c r="E109">
        <v>-0.240923264698751</v>
      </c>
      <c r="F109">
        <v>-0.243166199202323</v>
      </c>
      <c r="G109">
        <v>-0.127204217872127</v>
      </c>
      <c r="H109">
        <v>0.734313819119472</v>
      </c>
      <c r="I109">
        <v>0.220249694265632</v>
      </c>
    </row>
    <row r="110" spans="1:9">
      <c r="A110" s="1" t="s">
        <v>123</v>
      </c>
      <c r="B110">
        <f>HYPERLINK("https://www.suredividend.com/sure-analysis-KRC/","Kilroy Realty Corp.")</f>
        <v>0</v>
      </c>
      <c r="C110">
        <v>-0.175</v>
      </c>
      <c r="D110">
        <v>-0.232045217177612</v>
      </c>
      <c r="E110">
        <v>-0.4584055459272091</v>
      </c>
      <c r="F110">
        <v>-0.3690904808371741</v>
      </c>
      <c r="G110">
        <v>-0.3818854217864031</v>
      </c>
      <c r="H110">
        <v>-0.156505540480577</v>
      </c>
      <c r="I110">
        <v>-0.322310682355106</v>
      </c>
    </row>
    <row r="111" spans="1:9">
      <c r="A111" s="1" t="s">
        <v>124</v>
      </c>
      <c r="B111">
        <f>HYPERLINK("https://www.suredividend.com/sure-analysis-KREF/","KKR Real Estate Finance Trust Inc")</f>
        <v>0</v>
      </c>
      <c r="C111">
        <v>-0.120980091883614</v>
      </c>
      <c r="D111">
        <v>-0.018255208036396</v>
      </c>
      <c r="E111">
        <v>-0.145248235399231</v>
      </c>
      <c r="F111">
        <v>-0.135398936570817</v>
      </c>
      <c r="G111">
        <v>-0.139933172507829</v>
      </c>
      <c r="H111">
        <v>0.229868228404099</v>
      </c>
      <c r="I111">
        <v>0.251117068811438</v>
      </c>
    </row>
    <row r="112" spans="1:9">
      <c r="A112" s="1" t="s">
        <v>125</v>
      </c>
      <c r="B112">
        <f>HYPERLINK("https://www.suredividend.com/sure-analysis-KRG/","Kite Realty Group Trust")</f>
        <v>0</v>
      </c>
      <c r="C112">
        <v>-0.159542743538767</v>
      </c>
      <c r="D112">
        <v>-0.074844074844074</v>
      </c>
      <c r="E112">
        <v>-0.230709739642332</v>
      </c>
      <c r="F112">
        <v>-0.200075687693654</v>
      </c>
      <c r="G112">
        <v>-0.148239560771671</v>
      </c>
      <c r="H112">
        <v>0.6545664468405701</v>
      </c>
      <c r="I112">
        <v>0.103231404581248</v>
      </c>
    </row>
    <row r="113" spans="1:9">
      <c r="A113" s="1" t="s">
        <v>126</v>
      </c>
      <c r="B113">
        <f>HYPERLINK("https://www.suredividend.com/sure-analysis-LADR/","Ladder Capital Corp")</f>
        <v>0</v>
      </c>
      <c r="C113">
        <v>-0.153374233128834</v>
      </c>
      <c r="D113">
        <v>-0.10625069390474</v>
      </c>
      <c r="E113">
        <v>-0.17729819959461</v>
      </c>
      <c r="F113">
        <v>-0.1642658776506</v>
      </c>
      <c r="G113">
        <v>-0.103671606060887</v>
      </c>
      <c r="H113">
        <v>0.587458095050285</v>
      </c>
      <c r="I113">
        <v>0.022806683184041</v>
      </c>
    </row>
    <row r="114" spans="1:9">
      <c r="A114" s="1" t="s">
        <v>127</v>
      </c>
      <c r="B114">
        <f>HYPERLINK("https://www.suredividend.com/sure-analysis-LAMR/","Lamar Advertising Co")</f>
        <v>0</v>
      </c>
      <c r="C114">
        <v>-0.137290256491404</v>
      </c>
      <c r="D114">
        <v>-0.079479967831229</v>
      </c>
      <c r="E114">
        <v>-0.266287843238639</v>
      </c>
      <c r="F114">
        <v>-0.291645225977738</v>
      </c>
      <c r="G114">
        <v>-0.255641745141506</v>
      </c>
      <c r="H114">
        <v>0.340892947003419</v>
      </c>
      <c r="I114">
        <v>0.535252259712735</v>
      </c>
    </row>
    <row r="115" spans="1:9">
      <c r="A115" s="1" t="s">
        <v>128</v>
      </c>
      <c r="B115">
        <f>HYPERLINK("https://www.suredividend.com/sure-analysis-LSI/","Life Storage Inc")</f>
        <v>0</v>
      </c>
      <c r="C115">
        <v>-0.195405727923627</v>
      </c>
      <c r="D115">
        <v>-0.032930387661525</v>
      </c>
      <c r="E115">
        <v>-0.194349393073555</v>
      </c>
      <c r="F115">
        <v>-0.27891942185219</v>
      </c>
      <c r="G115">
        <v>-0.025627408158067</v>
      </c>
      <c r="H115">
        <v>0.637597340498201</v>
      </c>
      <c r="I115">
        <v>1.446419379052137</v>
      </c>
    </row>
    <row r="116" spans="1:9">
      <c r="A116" s="1" t="s">
        <v>129</v>
      </c>
      <c r="B116">
        <f>HYPERLINK("https://www.suredividend.com/sure-analysis-LTC/","LTC Properties, Inc.")</f>
        <v>0</v>
      </c>
      <c r="C116">
        <v>-0.185430196080191</v>
      </c>
      <c r="D116">
        <v>-0.05059318310212801</v>
      </c>
      <c r="E116">
        <v>-0.003948534597010001</v>
      </c>
      <c r="F116">
        <v>0.106690446791969</v>
      </c>
      <c r="G116">
        <v>0.200194411656764</v>
      </c>
      <c r="H116">
        <v>0.211765137884184</v>
      </c>
      <c r="I116">
        <v>0.018192833942004</v>
      </c>
    </row>
    <row r="117" spans="1:9">
      <c r="A117" s="1" t="s">
        <v>130</v>
      </c>
      <c r="B117">
        <f>HYPERLINK("https://www.suredividend.com/sure-analysis-LXP/","LXP Industrial Trust")</f>
        <v>0</v>
      </c>
      <c r="C117">
        <v>-0.15451055662188</v>
      </c>
      <c r="D117">
        <v>-0.183457838248651</v>
      </c>
      <c r="E117">
        <v>-0.4286714828601441</v>
      </c>
      <c r="F117">
        <v>-0.4253773203407291</v>
      </c>
      <c r="G117">
        <v>-0.285801143042438</v>
      </c>
      <c r="H117">
        <v>-0.093117575607848</v>
      </c>
      <c r="I117">
        <v>0.109585763044874</v>
      </c>
    </row>
    <row r="118" spans="1:9">
      <c r="A118" s="1" t="s">
        <v>131</v>
      </c>
      <c r="B118">
        <f>HYPERLINK("https://www.suredividend.com/sure-analysis-MAA/","Mid-America Apartment Communities, Inc.")</f>
        <v>0</v>
      </c>
      <c r="C118">
        <v>-0.128479411088106</v>
      </c>
      <c r="D118">
        <v>-0.12071461520385</v>
      </c>
      <c r="E118">
        <v>-0.256280440283549</v>
      </c>
      <c r="F118">
        <v>-0.327719908434333</v>
      </c>
      <c r="G118">
        <v>-0.166801830902668</v>
      </c>
      <c r="H118">
        <v>0.383209440217311</v>
      </c>
      <c r="I118">
        <v>0.673376811242123</v>
      </c>
    </row>
    <row r="119" spans="1:9">
      <c r="A119" s="1" t="s">
        <v>132</v>
      </c>
      <c r="B119">
        <f>HYPERLINK("https://www.suredividend.com/sure-analysis-MAC/","Macerich Co.")</f>
        <v>0</v>
      </c>
      <c r="C119">
        <v>-0.220766129032258</v>
      </c>
      <c r="D119">
        <v>-0.163836185448802</v>
      </c>
      <c r="E119">
        <v>-0.4640764852291711</v>
      </c>
      <c r="F119">
        <v>-0.5367734744386451</v>
      </c>
      <c r="G119">
        <v>-0.548264939982935</v>
      </c>
      <c r="H119">
        <v>0.258568195509532</v>
      </c>
      <c r="I119">
        <v>-0.8138757662876761</v>
      </c>
    </row>
    <row r="120" spans="1:9">
      <c r="A120" s="1" t="s">
        <v>133</v>
      </c>
      <c r="B120">
        <f>HYPERLINK("https://www.suredividend.com/sure-analysis-research-database/","Medalist Diversified REIT Inc")</f>
        <v>0</v>
      </c>
      <c r="C120">
        <v>-0.023809523809523</v>
      </c>
      <c r="D120">
        <v>-0.05616942909760501</v>
      </c>
      <c r="E120">
        <v>-0.216285960049699</v>
      </c>
      <c r="F120">
        <v>-0.274143577941046</v>
      </c>
      <c r="G120">
        <v>-0.28044928044928</v>
      </c>
      <c r="H120">
        <v>-0.135021097046413</v>
      </c>
      <c r="I120">
        <v>-0.8821923712376981</v>
      </c>
    </row>
    <row r="121" spans="1:9">
      <c r="A121" s="1" t="s">
        <v>134</v>
      </c>
      <c r="B121">
        <f>HYPERLINK("https://www.suredividend.com/sure-analysis-research-database/","MFA Financial Inc")</f>
        <v>0</v>
      </c>
      <c r="C121">
        <v>-0.220756376429199</v>
      </c>
      <c r="D121">
        <v>-0.202936360855718</v>
      </c>
      <c r="E121">
        <v>-0.4340249386753881</v>
      </c>
      <c r="F121">
        <v>-0.4813891279025521</v>
      </c>
      <c r="G121">
        <v>-0.4778375638706021</v>
      </c>
      <c r="H121">
        <v>0.005230374748975</v>
      </c>
      <c r="I121">
        <v>-0.561081937976815</v>
      </c>
    </row>
    <row r="122" spans="1:9">
      <c r="A122" s="1" t="s">
        <v>135</v>
      </c>
      <c r="B122">
        <f>HYPERLINK("https://www.suredividend.com/sure-analysis-MGP/","MGM Growth Properties LLC")</f>
        <v>0</v>
      </c>
      <c r="C122">
        <v>0.101913794563468</v>
      </c>
      <c r="D122">
        <v>0.099330475003696</v>
      </c>
      <c r="E122">
        <v>0.06151104720970901</v>
      </c>
      <c r="F122">
        <v>0.033127567932355</v>
      </c>
      <c r="G122">
        <v>0.230638282780816</v>
      </c>
      <c r="H122">
        <v>0.9565002889643791</v>
      </c>
      <c r="I122">
        <v>0.975538244029263</v>
      </c>
    </row>
    <row r="123" spans="1:9">
      <c r="A123" s="1" t="s">
        <v>136</v>
      </c>
      <c r="B123">
        <f>HYPERLINK("https://www.suredividend.com/sure-analysis-MNR/","Monmouth Real Estate Investment Corp.")</f>
        <v>0</v>
      </c>
      <c r="C123">
        <v>0.003347680535628</v>
      </c>
      <c r="D123">
        <v>0.010597302504816</v>
      </c>
      <c r="E123">
        <v>0.121415399417377</v>
      </c>
      <c r="F123">
        <v>-0.001427891480247</v>
      </c>
      <c r="G123">
        <v>0.245222098240782</v>
      </c>
      <c r="H123">
        <v>0.5802476574975141</v>
      </c>
      <c r="I123">
        <v>0.752539427960438</v>
      </c>
    </row>
    <row r="124" spans="1:9">
      <c r="A124" s="1" t="s">
        <v>137</v>
      </c>
      <c r="B124">
        <f>HYPERLINK("https://www.suredividend.com/sure-analysis-MPW/","Medical Properties Trust Inc")</f>
        <v>0</v>
      </c>
      <c r="C124">
        <v>-0.186565027069043</v>
      </c>
      <c r="D124">
        <v>-0.225374975650931</v>
      </c>
      <c r="E124">
        <v>-0.399216413024867</v>
      </c>
      <c r="F124">
        <v>-0.4667703626229711</v>
      </c>
      <c r="G124">
        <v>-0.3760394983211121</v>
      </c>
      <c r="H124">
        <v>-0.214971474445446</v>
      </c>
      <c r="I124">
        <v>0.259368732186213</v>
      </c>
    </row>
    <row r="125" spans="1:9">
      <c r="A125" s="1" t="s">
        <v>138</v>
      </c>
      <c r="B125">
        <f>HYPERLINK("https://www.suredividend.com/sure-analysis-NHI/","National Health Investors, Inc.")</f>
        <v>0</v>
      </c>
      <c r="C125">
        <v>-0.152105024898143</v>
      </c>
      <c r="D125">
        <v>-0.07446603492947701</v>
      </c>
      <c r="E125">
        <v>-0.01162862284107</v>
      </c>
      <c r="F125">
        <v>0.007117393073312</v>
      </c>
      <c r="G125">
        <v>0.080119949252239</v>
      </c>
      <c r="H125">
        <v>0.064355732348345</v>
      </c>
      <c r="I125">
        <v>-0.022090418783382</v>
      </c>
    </row>
    <row r="126" spans="1:9">
      <c r="A126" s="1" t="s">
        <v>139</v>
      </c>
      <c r="B126">
        <f>HYPERLINK("https://www.suredividend.com/sure-analysis-NLY/","Annaly Capital Management Inc")</f>
        <v>0</v>
      </c>
      <c r="C126">
        <v>-0.260670731707317</v>
      </c>
      <c r="D126">
        <v>-0.197969291319051</v>
      </c>
      <c r="E126">
        <v>-0.287184009406231</v>
      </c>
      <c r="F126">
        <v>-0.33731853116994</v>
      </c>
      <c r="G126">
        <v>-0.386378876250964</v>
      </c>
      <c r="H126">
        <v>-0.165993155985073</v>
      </c>
      <c r="I126">
        <v>-0.307634930888404</v>
      </c>
    </row>
    <row r="127" spans="1:9">
      <c r="A127" s="1" t="s">
        <v>140</v>
      </c>
      <c r="B127">
        <f>HYPERLINK("https://www.suredividend.com/sure-analysis-NNN/","National Retail Properties Inc")</f>
        <v>0</v>
      </c>
      <c r="C127">
        <v>-0.115805604203152</v>
      </c>
      <c r="D127">
        <v>-0.07373432526395901</v>
      </c>
      <c r="E127">
        <v>-0.064281693142776</v>
      </c>
      <c r="F127">
        <v>-0.129050969601959</v>
      </c>
      <c r="G127">
        <v>-0.029804856020062</v>
      </c>
      <c r="H127">
        <v>0.303159653996431</v>
      </c>
      <c r="I127">
        <v>0.234481114486738</v>
      </c>
    </row>
    <row r="128" spans="1:9">
      <c r="A128" s="1" t="s">
        <v>141</v>
      </c>
      <c r="B128">
        <f>HYPERLINK("https://www.suredividend.com/sure-analysis-research-database/","NexPoint Real Estate Finance Inc")</f>
        <v>0</v>
      </c>
      <c r="C128">
        <v>-0.215107869314274</v>
      </c>
      <c r="D128">
        <v>-0.200683886173521</v>
      </c>
      <c r="E128">
        <v>-0.237467747880575</v>
      </c>
      <c r="F128">
        <v>-0.076234385291195</v>
      </c>
      <c r="G128">
        <v>-0.06969162104127001</v>
      </c>
      <c r="H128">
        <v>0.350259853633463</v>
      </c>
      <c r="I128">
        <v>0.147496654579239</v>
      </c>
    </row>
    <row r="129" spans="1:9">
      <c r="A129" s="1" t="s">
        <v>142</v>
      </c>
      <c r="B129">
        <f>HYPERLINK("https://www.suredividend.com/sure-analysis-NRZ/","New Residential Investment Corp")</f>
        <v>0</v>
      </c>
      <c r="C129">
        <v>0.140314136125654</v>
      </c>
      <c r="D129">
        <v>0.074876127682255</v>
      </c>
      <c r="E129">
        <v>0.080185684811934</v>
      </c>
      <c r="F129">
        <v>0.06808685929500301</v>
      </c>
      <c r="G129">
        <v>0.227166698594787</v>
      </c>
      <c r="H129">
        <v>0.62955647333453</v>
      </c>
      <c r="I129">
        <v>0.043353293413173</v>
      </c>
    </row>
    <row r="130" spans="1:9">
      <c r="A130" s="1" t="s">
        <v>143</v>
      </c>
      <c r="B130">
        <f>HYPERLINK("https://www.suredividend.com/sure-analysis-NSA/","National Storage Affiliates Trust")</f>
        <v>0</v>
      </c>
      <c r="C130">
        <v>-0.242341757181421</v>
      </c>
      <c r="D130">
        <v>-0.188082760840483</v>
      </c>
      <c r="E130">
        <v>-0.325758980552924</v>
      </c>
      <c r="F130">
        <v>-0.398103339512368</v>
      </c>
      <c r="G130">
        <v>-0.221872403269061</v>
      </c>
      <c r="H130">
        <v>0.330559685623955</v>
      </c>
      <c r="I130">
        <v>1.050427511087854</v>
      </c>
    </row>
    <row r="131" spans="1:9">
      <c r="A131" s="1" t="s">
        <v>144</v>
      </c>
      <c r="B131">
        <f>HYPERLINK("https://www.suredividend.com/sure-analysis-NTST/","Netstreit Corp")</f>
        <v>0</v>
      </c>
      <c r="C131">
        <v>-0.129720369167798</v>
      </c>
      <c r="D131">
        <v>-0.065055044950293</v>
      </c>
      <c r="E131">
        <v>-0.200231476248818</v>
      </c>
      <c r="F131">
        <v>-0.21247223174418</v>
      </c>
      <c r="G131">
        <v>-0.230089612520509</v>
      </c>
      <c r="H131">
        <v>0.078178615616219</v>
      </c>
      <c r="I131">
        <v>0.07136151940745</v>
      </c>
    </row>
    <row r="132" spans="1:9">
      <c r="A132" s="1" t="s">
        <v>145</v>
      </c>
      <c r="B132">
        <f>HYPERLINK("https://www.suredividend.com/sure-analysis-NXRT/","NexPoint Residential Trust Inc")</f>
        <v>0</v>
      </c>
      <c r="C132">
        <v>-0.171998290016157</v>
      </c>
      <c r="D132">
        <v>-0.263999072551883</v>
      </c>
      <c r="E132">
        <v>-0.474947132885125</v>
      </c>
      <c r="F132">
        <v>-0.445022503845747</v>
      </c>
      <c r="G132">
        <v>-0.255680504398177</v>
      </c>
      <c r="H132">
        <v>0.127673011831808</v>
      </c>
      <c r="I132">
        <v>1.249175810657875</v>
      </c>
    </row>
    <row r="133" spans="1:9">
      <c r="A133" s="1" t="s">
        <v>146</v>
      </c>
      <c r="B133">
        <f>HYPERLINK("https://www.suredividend.com/sure-analysis-research-database/","New York City REIT Inc")</f>
        <v>0</v>
      </c>
      <c r="C133">
        <v>0.180851063829787</v>
      </c>
      <c r="D133">
        <v>-0.383333333333333</v>
      </c>
      <c r="E133">
        <v>-0.7393550407013151</v>
      </c>
      <c r="F133">
        <v>-0.6807133611390761</v>
      </c>
      <c r="G133">
        <v>-0.5942636433419031</v>
      </c>
      <c r="H133">
        <v>-0.703433227946742</v>
      </c>
      <c r="I133">
        <v>-0.798130433201178</v>
      </c>
    </row>
    <row r="134" spans="1:9">
      <c r="A134" s="1" t="s">
        <v>147</v>
      </c>
      <c r="B134">
        <f>HYPERLINK("https://www.suredividend.com/sure-analysis-O/","Realty Income Corp.")</f>
        <v>0</v>
      </c>
      <c r="C134">
        <v>-0.145983798240287</v>
      </c>
      <c r="D134">
        <v>-0.134211104626709</v>
      </c>
      <c r="E134">
        <v>-0.109079037224292</v>
      </c>
      <c r="F134">
        <v>-0.148251976530755</v>
      </c>
      <c r="G134">
        <v>-0.058660826745488</v>
      </c>
      <c r="H134">
        <v>0.077820877729202</v>
      </c>
      <c r="I134">
        <v>0.280676827693102</v>
      </c>
    </row>
    <row r="135" spans="1:9">
      <c r="A135" s="1" t="s">
        <v>148</v>
      </c>
      <c r="B135">
        <f>HYPERLINK("https://www.suredividend.com/sure-analysis-OFC/","Corporate Office Properties Trust")</f>
        <v>0</v>
      </c>
      <c r="C135">
        <v>-0.124051593323217</v>
      </c>
      <c r="D135">
        <v>-0.132685257527495</v>
      </c>
      <c r="E135">
        <v>-0.18736670209546</v>
      </c>
      <c r="F135">
        <v>-0.158021404999361</v>
      </c>
      <c r="G135">
        <v>-0.13101075981047</v>
      </c>
      <c r="H135">
        <v>0.102532147239849</v>
      </c>
      <c r="I135">
        <v>-0.147794378174087</v>
      </c>
    </row>
    <row r="136" spans="1:9">
      <c r="A136" s="1" t="s">
        <v>149</v>
      </c>
      <c r="B136">
        <f>HYPERLINK("https://www.suredividend.com/sure-analysis-OHI/","Omega Healthcare Investors, Inc.")</f>
        <v>0</v>
      </c>
      <c r="C136">
        <v>-0.126829268292682</v>
      </c>
      <c r="D136">
        <v>-0.006018033276183001</v>
      </c>
      <c r="E136">
        <v>-0.01944672692413</v>
      </c>
      <c r="F136">
        <v>0.03852025368322901</v>
      </c>
      <c r="G136">
        <v>0.023266449436917</v>
      </c>
      <c r="H136">
        <v>0.134221490012197</v>
      </c>
      <c r="I136">
        <v>0.383554827707811</v>
      </c>
    </row>
    <row r="137" spans="1:9">
      <c r="A137" s="1" t="s">
        <v>150</v>
      </c>
      <c r="B137">
        <f>HYPERLINK("https://www.suredividend.com/sure-analysis-OLP/","One Liberty Properties, Inc.")</f>
        <v>0</v>
      </c>
      <c r="C137">
        <v>-0.160605266869496</v>
      </c>
      <c r="D137">
        <v>-0.192216112244344</v>
      </c>
      <c r="E137">
        <v>-0.290212220753199</v>
      </c>
      <c r="F137">
        <v>-0.378045576151347</v>
      </c>
      <c r="G137">
        <v>-0.276859145492607</v>
      </c>
      <c r="H137">
        <v>0.459756823995234</v>
      </c>
      <c r="I137">
        <v>0.227503624170565</v>
      </c>
    </row>
    <row r="138" spans="1:9">
      <c r="A138" s="1" t="s">
        <v>151</v>
      </c>
      <c r="B138">
        <f>HYPERLINK("https://www.suredividend.com/sure-analysis-ORC/","Orchid Island Capital Inc")</f>
        <v>0</v>
      </c>
      <c r="C138">
        <v>-0.329567960096823</v>
      </c>
      <c r="D138">
        <v>-0.318754378903746</v>
      </c>
      <c r="E138">
        <v>-0.377896965035631</v>
      </c>
      <c r="F138">
        <v>-0.523086475796899</v>
      </c>
      <c r="G138">
        <v>-0.5480237163922991</v>
      </c>
      <c r="H138">
        <v>-0.495746394641891</v>
      </c>
      <c r="I138">
        <v>-0.5989908961281121</v>
      </c>
    </row>
    <row r="139" spans="1:9">
      <c r="A139" s="1" t="s">
        <v>152</v>
      </c>
      <c r="B139">
        <f>HYPERLINK("https://www.suredividend.com/sure-analysis-research-database/","Outfront Media Inc")</f>
        <v>0</v>
      </c>
      <c r="C139">
        <v>-0.156141294209307</v>
      </c>
      <c r="D139">
        <v>-0.127430344772808</v>
      </c>
      <c r="E139">
        <v>-0.4466152860833451</v>
      </c>
      <c r="F139">
        <v>-0.4013234721681581</v>
      </c>
      <c r="G139">
        <v>-0.3540447800686271</v>
      </c>
      <c r="H139">
        <v>0.08283169641285601</v>
      </c>
      <c r="I139">
        <v>-0.225684322876547</v>
      </c>
    </row>
    <row r="140" spans="1:9">
      <c r="A140" s="1" t="s">
        <v>153</v>
      </c>
      <c r="B140">
        <f>HYPERLINK("https://www.suredividend.com/sure-analysis-research-database/","PotlatchDeltic Corp")</f>
        <v>0</v>
      </c>
      <c r="C140">
        <v>-0.144942693657406</v>
      </c>
      <c r="D140">
        <v>-0.120097663155507</v>
      </c>
      <c r="E140">
        <v>-0.24104531287461</v>
      </c>
      <c r="F140">
        <v>-0.325156303828036</v>
      </c>
      <c r="G140">
        <v>-0.176933333055996</v>
      </c>
      <c r="H140">
        <v>0.136402798359582</v>
      </c>
      <c r="I140">
        <v>0.074667238808604</v>
      </c>
    </row>
    <row r="141" spans="1:9">
      <c r="A141" s="1" t="s">
        <v>154</v>
      </c>
      <c r="B141">
        <f>HYPERLINK("https://www.suredividend.com/sure-analysis-PDM/","Piedmont Office Realty Trust Inc")</f>
        <v>0</v>
      </c>
      <c r="C141">
        <v>-0.137759336099585</v>
      </c>
      <c r="D141">
        <v>-0.222869623102986</v>
      </c>
      <c r="E141">
        <v>-0.3699937545097891</v>
      </c>
      <c r="F141">
        <v>-0.40909168462899</v>
      </c>
      <c r="G141">
        <v>-0.372391255761134</v>
      </c>
      <c r="H141">
        <v>-0.153302040550231</v>
      </c>
      <c r="I141">
        <v>-0.3319530888328781</v>
      </c>
    </row>
    <row r="142" spans="1:9">
      <c r="A142" s="1" t="s">
        <v>155</v>
      </c>
      <c r="B142">
        <f>HYPERLINK("https://www.suredividend.com/sure-analysis-research-database/","Pebblebrook Hotel Trust")</f>
        <v>0</v>
      </c>
      <c r="C142">
        <v>-0.194550408719346</v>
      </c>
      <c r="D142">
        <v>-0.163539845045473</v>
      </c>
      <c r="E142">
        <v>-0.378641756282949</v>
      </c>
      <c r="F142">
        <v>-0.33864327904063</v>
      </c>
      <c r="G142">
        <v>-0.372827918068751</v>
      </c>
      <c r="H142">
        <v>0.220358015720985</v>
      </c>
      <c r="I142">
        <v>-0.535605660709348</v>
      </c>
    </row>
    <row r="143" spans="1:9">
      <c r="A143" s="1" t="s">
        <v>156</v>
      </c>
      <c r="B143">
        <f>HYPERLINK("https://www.suredividend.com/sure-analysis-PECO/","Phillips Edison &amp; Company Inc")</f>
        <v>0</v>
      </c>
      <c r="C143">
        <v>-0.154951728810278</v>
      </c>
      <c r="D143">
        <v>-0.174844877334223</v>
      </c>
      <c r="E143">
        <v>-0.148560109705927</v>
      </c>
      <c r="F143">
        <v>-0.135567944854556</v>
      </c>
      <c r="G143">
        <v>-0.051392524538512</v>
      </c>
      <c r="H143">
        <v>0.034458501331023</v>
      </c>
      <c r="I143">
        <v>0.034458501331023</v>
      </c>
    </row>
    <row r="144" spans="1:9">
      <c r="A144" s="1" t="s">
        <v>157</v>
      </c>
      <c r="B144">
        <f>HYPERLINK("https://www.suredividend.com/sure-analysis-research-database/","Pennsylvania Real Estate Investment Trust")</f>
        <v>0</v>
      </c>
      <c r="C144">
        <v>-0.257731958762886</v>
      </c>
      <c r="D144">
        <v>-0.152941176470588</v>
      </c>
      <c r="E144">
        <v>-0.6419513650604201</v>
      </c>
      <c r="F144">
        <v>-0.764705882352941</v>
      </c>
      <c r="G144">
        <v>-0.8787878787878781</v>
      </c>
      <c r="H144">
        <v>-0.547169811320754</v>
      </c>
      <c r="I144">
        <v>-0.9689882413748541</v>
      </c>
    </row>
    <row r="145" spans="1:9">
      <c r="A145" s="1" t="s">
        <v>158</v>
      </c>
      <c r="B145">
        <f>HYPERLINK("https://www.suredividend.com/sure-analysis-PGRE/","Paramount Group Inc")</f>
        <v>0</v>
      </c>
      <c r="C145">
        <v>-0.139402560455192</v>
      </c>
      <c r="D145">
        <v>-0.187090185961517</v>
      </c>
      <c r="E145">
        <v>-0.442329495699945</v>
      </c>
      <c r="F145">
        <v>-0.261790006710999</v>
      </c>
      <c r="G145">
        <v>-0.314051179718591</v>
      </c>
      <c r="H145">
        <v>-0.080323482913778</v>
      </c>
      <c r="I145">
        <v>-0.553126269527643</v>
      </c>
    </row>
    <row r="146" spans="1:9">
      <c r="A146" s="1" t="s">
        <v>159</v>
      </c>
      <c r="B146">
        <f>HYPERLINK("https://www.suredividend.com/sure-analysis-PINE/","Alpine Income Property Trust Inc")</f>
        <v>0</v>
      </c>
      <c r="C146">
        <v>-0.117124474413163</v>
      </c>
      <c r="D146">
        <v>-0.104965205522364</v>
      </c>
      <c r="E146">
        <v>-0.10370171192973</v>
      </c>
      <c r="F146">
        <v>-0.165675906805998</v>
      </c>
      <c r="G146">
        <v>-0.07076151094178301</v>
      </c>
      <c r="H146">
        <v>0.149177619765854</v>
      </c>
      <c r="I146">
        <v>-0.002220060365686</v>
      </c>
    </row>
    <row r="147" spans="1:9">
      <c r="A147" s="1" t="s">
        <v>160</v>
      </c>
      <c r="B147">
        <f>HYPERLINK("https://www.suredividend.com/sure-analysis-research-database/","Park Hotels &amp; Resorts Inc")</f>
        <v>0</v>
      </c>
      <c r="C147">
        <v>-0.20886075949367</v>
      </c>
      <c r="D147">
        <v>-0.21052077558439</v>
      </c>
      <c r="E147">
        <v>-0.410902235953291</v>
      </c>
      <c r="F147">
        <v>-0.403410898754852</v>
      </c>
      <c r="G147">
        <v>-0.445689931265551</v>
      </c>
      <c r="H147">
        <v>0.149343086573629</v>
      </c>
      <c r="I147">
        <v>-0.464937980366791</v>
      </c>
    </row>
    <row r="148" spans="1:9">
      <c r="A148" s="1" t="s">
        <v>161</v>
      </c>
      <c r="B148">
        <f>HYPERLINK("https://www.suredividend.com/sure-analysis-PLD/","Prologis Inc")</f>
        <v>0</v>
      </c>
      <c r="C148">
        <v>-0.198051110520443</v>
      </c>
      <c r="D148">
        <v>-0.143747886158987</v>
      </c>
      <c r="E148">
        <v>-0.3410651448716081</v>
      </c>
      <c r="F148">
        <v>-0.381071735891667</v>
      </c>
      <c r="G148">
        <v>-0.170955897253001</v>
      </c>
      <c r="H148">
        <v>0.09469051553629901</v>
      </c>
      <c r="I148">
        <v>0.846132741781478</v>
      </c>
    </row>
    <row r="149" spans="1:9">
      <c r="A149" s="1" t="s">
        <v>162</v>
      </c>
      <c r="B149">
        <f>HYPERLINK("https://www.suredividend.com/sure-analysis-PLYM/","Plymouth Industrial Reit Inc")</f>
        <v>0</v>
      </c>
      <c r="C149">
        <v>-0.186538461538461</v>
      </c>
      <c r="D149">
        <v>-0.04821906711968101</v>
      </c>
      <c r="E149">
        <v>-0.351167285333006</v>
      </c>
      <c r="F149">
        <v>-0.4602526476968221</v>
      </c>
      <c r="G149">
        <v>-0.225462685337349</v>
      </c>
      <c r="H149">
        <v>0.5015308159914801</v>
      </c>
      <c r="I149">
        <v>0.333964049195837</v>
      </c>
    </row>
    <row r="150" spans="1:9">
      <c r="A150" s="1" t="s">
        <v>163</v>
      </c>
      <c r="B150">
        <f>HYPERLINK("https://www.suredividend.com/sure-analysis-PMT/","Pennymac Mortgage Investment Trust")</f>
        <v>0</v>
      </c>
      <c r="C150">
        <v>-0.160655737704918</v>
      </c>
      <c r="D150">
        <v>-0.057950748487569</v>
      </c>
      <c r="E150">
        <v>-0.196938327373109</v>
      </c>
      <c r="F150">
        <v>-0.213619133629454</v>
      </c>
      <c r="G150">
        <v>-0.280183103423066</v>
      </c>
      <c r="H150">
        <v>-0.037948425016347</v>
      </c>
      <c r="I150">
        <v>0.211421432695128</v>
      </c>
    </row>
    <row r="151" spans="1:9">
      <c r="A151" s="1" t="s">
        <v>164</v>
      </c>
      <c r="B151">
        <f>HYPERLINK("https://www.suredividend.com/sure-analysis-PSA/","Public Storage")</f>
        <v>0</v>
      </c>
      <c r="C151">
        <v>-0.160589855777021</v>
      </c>
      <c r="D151">
        <v>-0.040729538049326</v>
      </c>
      <c r="E151">
        <v>-0.194229642730016</v>
      </c>
      <c r="F151">
        <v>-0.186613944213639</v>
      </c>
      <c r="G151">
        <v>0.032509930397431</v>
      </c>
      <c r="H151">
        <v>0.445742780589461</v>
      </c>
      <c r="I151">
        <v>0.666759428678767</v>
      </c>
    </row>
    <row r="152" spans="1:9">
      <c r="A152" s="1" t="s">
        <v>165</v>
      </c>
      <c r="B152">
        <f>HYPERLINK("https://www.suredividend.com/sure-analysis-research-database/","Postal Realty Trust Inc")</f>
        <v>0</v>
      </c>
      <c r="C152">
        <v>-0.05744125326370701</v>
      </c>
      <c r="D152">
        <v>-0.026613098929544</v>
      </c>
      <c r="E152">
        <v>-0.129690570040622</v>
      </c>
      <c r="F152">
        <v>-0.239819957358321</v>
      </c>
      <c r="G152">
        <v>-0.171685883095279</v>
      </c>
      <c r="H152">
        <v>0.104127479316725</v>
      </c>
      <c r="I152">
        <v>-0.012068635231657</v>
      </c>
    </row>
    <row r="153" spans="1:9">
      <c r="A153" s="1" t="s">
        <v>166</v>
      </c>
      <c r="B153">
        <f>HYPERLINK("https://www.suredividend.com/sure-analysis-research-database/","Qts Realty Trust Inc")</f>
        <v>0</v>
      </c>
      <c r="C153">
        <v>0.003088405610603</v>
      </c>
      <c r="D153">
        <v>0.237832086767344</v>
      </c>
      <c r="E153">
        <v>0.273106183098637</v>
      </c>
      <c r="F153">
        <v>0.278042750079109</v>
      </c>
      <c r="G153">
        <v>0.195862117634785</v>
      </c>
      <c r="H153">
        <v>0.6937183582121981</v>
      </c>
      <c r="I153">
        <v>0.709017561553134</v>
      </c>
    </row>
    <row r="154" spans="1:9">
      <c r="A154" s="1" t="s">
        <v>167</v>
      </c>
      <c r="B154">
        <f>HYPERLINK("https://www.suredividend.com/sure-analysis-research-database/","Ready Capital Corp")</f>
        <v>0</v>
      </c>
      <c r="C154">
        <v>-0.219565217391304</v>
      </c>
      <c r="D154">
        <v>-0.122235081256418</v>
      </c>
      <c r="E154">
        <v>-0.27467909432539</v>
      </c>
      <c r="F154">
        <v>-0.267257215169204</v>
      </c>
      <c r="G154">
        <v>-0.208792177547916</v>
      </c>
      <c r="H154">
        <v>0.214396860834855</v>
      </c>
      <c r="I154">
        <v>-0.255222776214152</v>
      </c>
    </row>
    <row r="155" spans="1:9">
      <c r="A155" s="1" t="s">
        <v>168</v>
      </c>
      <c r="B155">
        <f>HYPERLINK("https://www.suredividend.com/sure-analysis-REG/","Regency Centers Corporation")</f>
        <v>0</v>
      </c>
      <c r="C155">
        <v>-0.151345980068368</v>
      </c>
      <c r="D155">
        <v>-0.139155694082225</v>
      </c>
      <c r="E155">
        <v>-0.221051388765902</v>
      </c>
      <c r="F155">
        <v>-0.2775622722706</v>
      </c>
      <c r="G155">
        <v>-0.197525983859294</v>
      </c>
      <c r="H155">
        <v>0.52807010940843</v>
      </c>
      <c r="I155">
        <v>0.05108035447575401</v>
      </c>
    </row>
    <row r="156" spans="1:9">
      <c r="A156" s="1" t="s">
        <v>169</v>
      </c>
      <c r="B156">
        <f>HYPERLINK("https://www.suredividend.com/sure-analysis-research-database/","Rexford Industrial Realty Inc")</f>
        <v>0</v>
      </c>
      <c r="C156">
        <v>-0.178504672897196</v>
      </c>
      <c r="D156">
        <v>-0.09911294909834401</v>
      </c>
      <c r="E156">
        <v>-0.265654958082181</v>
      </c>
      <c r="F156">
        <v>-0.343517075526655</v>
      </c>
      <c r="G156">
        <v>-0.061241780970655</v>
      </c>
      <c r="H156">
        <v>0.220443469447259</v>
      </c>
      <c r="I156">
        <v>1.038379036465882</v>
      </c>
    </row>
    <row r="157" spans="1:9">
      <c r="A157" s="1" t="s">
        <v>170</v>
      </c>
      <c r="B157">
        <f>HYPERLINK("https://www.suredividend.com/sure-analysis-research-database/","Ryman Hospitality Properties Inc")</f>
        <v>0</v>
      </c>
      <c r="C157">
        <v>-0.144113902071999</v>
      </c>
      <c r="D157">
        <v>-0.050346776265091</v>
      </c>
      <c r="E157">
        <v>-0.189787420556651</v>
      </c>
      <c r="F157">
        <v>-0.195954762940408</v>
      </c>
      <c r="G157">
        <v>-0.158625398270368</v>
      </c>
      <c r="H157">
        <v>1.021875854525567</v>
      </c>
      <c r="I157">
        <v>0.365025153459177</v>
      </c>
    </row>
    <row r="158" spans="1:9">
      <c r="A158" s="1" t="s">
        <v>171</v>
      </c>
      <c r="B158">
        <f>HYPERLINK("https://www.suredividend.com/sure-analysis-RLJ/","RLJ Lodging Trust")</f>
        <v>0</v>
      </c>
      <c r="C158">
        <v>-0.176328502415458</v>
      </c>
      <c r="D158">
        <v>-0.091466176431406</v>
      </c>
      <c r="E158">
        <v>-0.260196702343072</v>
      </c>
      <c r="F158">
        <v>-0.264441536404032</v>
      </c>
      <c r="G158">
        <v>-0.322736330594707</v>
      </c>
      <c r="H158">
        <v>0.209477193729162</v>
      </c>
      <c r="I158">
        <v>-0.451035948291128</v>
      </c>
    </row>
    <row r="159" spans="1:9">
      <c r="A159" s="1" t="s">
        <v>172</v>
      </c>
      <c r="B159">
        <f>HYPERLINK("https://www.suredividend.com/sure-analysis-research-database/","Retail Properties of America Inc")</f>
        <v>0</v>
      </c>
      <c r="C159">
        <v>0.03646954040654801</v>
      </c>
      <c r="D159">
        <v>0.08582564034812401</v>
      </c>
      <c r="E159">
        <v>0.151448285524149</v>
      </c>
      <c r="F159">
        <v>0.565532102336988</v>
      </c>
      <c r="G159">
        <v>1.431313093961469</v>
      </c>
      <c r="H159">
        <v>0.074346405228758</v>
      </c>
      <c r="I159">
        <v>0.06087742226955101</v>
      </c>
    </row>
    <row r="160" spans="1:9">
      <c r="A160" s="1" t="s">
        <v>173</v>
      </c>
      <c r="B160">
        <f>HYPERLINK("https://www.suredividend.com/sure-analysis-RPT/","RPT Realty")</f>
        <v>0</v>
      </c>
      <c r="C160">
        <v>-0.234027031956068</v>
      </c>
      <c r="D160">
        <v>-0.259904649091033</v>
      </c>
      <c r="E160">
        <v>-0.42573264664327</v>
      </c>
      <c r="F160">
        <v>-0.413548882562388</v>
      </c>
      <c r="G160">
        <v>-0.380160207269179</v>
      </c>
      <c r="H160">
        <v>0.503400548860517</v>
      </c>
      <c r="I160">
        <v>-0.247865968919752</v>
      </c>
    </row>
    <row r="161" spans="1:9">
      <c r="A161" s="1" t="s">
        <v>174</v>
      </c>
      <c r="B161">
        <f>HYPERLINK("https://www.suredividend.com/sure-analysis-research-database/","Retail Value Inc")</f>
        <v>0</v>
      </c>
      <c r="C161">
        <v>-0.11504424778761</v>
      </c>
      <c r="D161">
        <v>-0.016812506144921</v>
      </c>
      <c r="E161">
        <v>0.20491605751466</v>
      </c>
      <c r="F161">
        <v>-0.039784911820247</v>
      </c>
      <c r="G161">
        <v>0.6727069974909391</v>
      </c>
      <c r="H161">
        <v>2.332963004110654</v>
      </c>
      <c r="I161">
        <v>-0.9047619047619041</v>
      </c>
    </row>
    <row r="162" spans="1:9">
      <c r="A162" s="1" t="s">
        <v>175</v>
      </c>
      <c r="B162">
        <f>HYPERLINK("https://www.suredividend.com/sure-analysis-research-database/","Redwood Trust Inc.")</f>
        <v>0</v>
      </c>
      <c r="C162">
        <v>-0.244425255244577</v>
      </c>
      <c r="D162">
        <v>-0.193919852602487</v>
      </c>
      <c r="E162">
        <v>-0.4015168279386021</v>
      </c>
      <c r="F162">
        <v>-0.508158777919222</v>
      </c>
      <c r="G162">
        <v>-0.491118086261898</v>
      </c>
      <c r="H162">
        <v>-0.059585901691164</v>
      </c>
      <c r="I162">
        <v>-0.461932881778967</v>
      </c>
    </row>
    <row r="163" spans="1:9">
      <c r="A163" s="1" t="s">
        <v>176</v>
      </c>
      <c r="B163">
        <f>HYPERLINK("https://www.suredividend.com/sure-analysis-RYN/","Rayonier Inc.")</f>
        <v>0</v>
      </c>
      <c r="C163">
        <v>-0.161068750567124</v>
      </c>
      <c r="D163">
        <v>-0.18872349590772</v>
      </c>
      <c r="E163">
        <v>-0.248298138115053</v>
      </c>
      <c r="F163">
        <v>-0.226892289447878</v>
      </c>
      <c r="G163">
        <v>-0.140844118541547</v>
      </c>
      <c r="H163">
        <v>0.25396101253961</v>
      </c>
      <c r="I163">
        <v>0.249836140787835</v>
      </c>
    </row>
    <row r="164" spans="1:9">
      <c r="A164" s="1" t="s">
        <v>177</v>
      </c>
      <c r="B164">
        <f>HYPERLINK("https://www.suredividend.com/sure-analysis-SAFE/","Safehold Inc")</f>
        <v>0</v>
      </c>
      <c r="C164">
        <v>-0.351994233541566</v>
      </c>
      <c r="D164">
        <v>-0.259598860161092</v>
      </c>
      <c r="E164">
        <v>-0.499778359339789</v>
      </c>
      <c r="F164">
        <v>-0.659523433801483</v>
      </c>
      <c r="G164">
        <v>-0.628833460863055</v>
      </c>
      <c r="H164">
        <v>-0.5174717451706911</v>
      </c>
      <c r="I164">
        <v>0.5911128940909951</v>
      </c>
    </row>
    <row r="165" spans="1:9">
      <c r="A165" s="1" t="s">
        <v>178</v>
      </c>
      <c r="B165">
        <f>HYPERLINK("https://www.suredividend.com/sure-analysis-SBAC/","SBA Communications Corp")</f>
        <v>0</v>
      </c>
      <c r="C165">
        <v>-0.139487707399782</v>
      </c>
      <c r="D165">
        <v>-0.12207649712816</v>
      </c>
      <c r="E165">
        <v>-0.132378718932955</v>
      </c>
      <c r="F165">
        <v>-0.264655086987311</v>
      </c>
      <c r="G165">
        <v>-0.147195430904706</v>
      </c>
      <c r="H165">
        <v>-0.08055265834513001</v>
      </c>
      <c r="I165">
        <v>1.034902869384166</v>
      </c>
    </row>
    <row r="166" spans="1:9">
      <c r="A166" s="1" t="s">
        <v>179</v>
      </c>
      <c r="B166">
        <f>HYPERLINK("https://www.suredividend.com/sure-analysis-SBRA/","Sabra Healthcare REIT Inc")</f>
        <v>0</v>
      </c>
      <c r="C166">
        <v>-0.188715953307393</v>
      </c>
      <c r="D166">
        <v>-0.123655010087424</v>
      </c>
      <c r="E166">
        <v>-0.105796241628008</v>
      </c>
      <c r="F166">
        <v>-0.014044545325578</v>
      </c>
      <c r="G166">
        <v>-0.105840981216227</v>
      </c>
      <c r="H166">
        <v>0.05530435956269401</v>
      </c>
      <c r="I166">
        <v>-0.08428125960736001</v>
      </c>
    </row>
    <row r="167" spans="1:9">
      <c r="A167" s="1" t="s">
        <v>180</v>
      </c>
      <c r="B167">
        <f>HYPERLINK("https://www.suredividend.com/sure-analysis-research-database/","Global Self Storage Inc")</f>
        <v>0</v>
      </c>
      <c r="C167">
        <v>-0.08074409587003301</v>
      </c>
      <c r="D167">
        <v>-0.047734473743442</v>
      </c>
      <c r="E167">
        <v>0.020218883324058</v>
      </c>
      <c r="F167">
        <v>-0.000236307781796</v>
      </c>
      <c r="G167">
        <v>0.130896080931035</v>
      </c>
      <c r="H167">
        <v>0.4923348256681591</v>
      </c>
      <c r="I167">
        <v>0.517911353976927</v>
      </c>
    </row>
    <row r="168" spans="1:9">
      <c r="A168" s="1" t="s">
        <v>181</v>
      </c>
      <c r="B168">
        <f>HYPERLINK("https://www.suredividend.com/sure-analysis-research-database/","Seven Hills Realty Trust .")</f>
        <v>0</v>
      </c>
      <c r="C168">
        <v>-0.115163147792706</v>
      </c>
      <c r="D168">
        <v>-0.116629779732306</v>
      </c>
      <c r="E168">
        <v>-0.127340185889791</v>
      </c>
      <c r="F168">
        <v>-0.049366931991586</v>
      </c>
      <c r="G168">
        <v>-0.058434264006045</v>
      </c>
      <c r="H168">
        <v>-0.058434264006045</v>
      </c>
      <c r="I168">
        <v>-0.058434264006045</v>
      </c>
    </row>
    <row r="169" spans="1:9">
      <c r="A169" s="1" t="s">
        <v>182</v>
      </c>
      <c r="B169">
        <f>HYPERLINK("https://www.suredividend.com/sure-analysis-research-database/","Sunstone Hotel Investors Inc")</f>
        <v>0</v>
      </c>
      <c r="C169">
        <v>-0.134113411341134</v>
      </c>
      <c r="D169">
        <v>-0.051282051282051</v>
      </c>
      <c r="E169">
        <v>-0.192275398824517</v>
      </c>
      <c r="F169">
        <v>-0.179880647911338</v>
      </c>
      <c r="G169">
        <v>-0.220421393841167</v>
      </c>
      <c r="H169">
        <v>0.239690721649484</v>
      </c>
      <c r="I169">
        <v>-0.307076178402673</v>
      </c>
    </row>
    <row r="170" spans="1:9">
      <c r="A170" s="1" t="s">
        <v>183</v>
      </c>
      <c r="B170">
        <f>HYPERLINK("https://www.suredividend.com/sure-analysis-research-database/","SITE Centers Corp")</f>
        <v>0</v>
      </c>
      <c r="C170">
        <v>-0.191960039840339</v>
      </c>
      <c r="D170">
        <v>-0.209541182245078</v>
      </c>
      <c r="E170">
        <v>-0.320883920872591</v>
      </c>
      <c r="F170">
        <v>-0.299773513397753</v>
      </c>
      <c r="G170">
        <v>-0.284933231717419</v>
      </c>
      <c r="H170">
        <v>0.6747116981483491</v>
      </c>
      <c r="I170">
        <v>-0.224973243978997</v>
      </c>
    </row>
    <row r="171" spans="1:9">
      <c r="A171" s="1" t="s">
        <v>184</v>
      </c>
      <c r="B171">
        <f>HYPERLINK("https://www.suredividend.com/sure-analysis-SKT/","Tanger Factory Outlet Centers, Inc.")</f>
        <v>0</v>
      </c>
      <c r="C171">
        <v>-0.142141515341264</v>
      </c>
      <c r="D171">
        <v>-0.059266227657572</v>
      </c>
      <c r="E171">
        <v>-0.175314825070429</v>
      </c>
      <c r="F171">
        <v>-0.263361651790515</v>
      </c>
      <c r="G171">
        <v>-0.165311058714579</v>
      </c>
      <c r="H171">
        <v>1.528328350496438</v>
      </c>
      <c r="I171">
        <v>-0.251141053322036</v>
      </c>
    </row>
    <row r="172" spans="1:9">
      <c r="A172" s="1" t="s">
        <v>185</v>
      </c>
      <c r="B172">
        <f>HYPERLINK("https://www.suredividend.com/sure-analysis-SLG/","SL Green Realty Corp.")</f>
        <v>0</v>
      </c>
      <c r="C172">
        <v>-0.115405399951117</v>
      </c>
      <c r="D172">
        <v>-0.171808312987179</v>
      </c>
      <c r="E172">
        <v>-0.505095819470998</v>
      </c>
      <c r="F172">
        <v>-0.4435848649441531</v>
      </c>
      <c r="G172">
        <v>-0.440542978211666</v>
      </c>
      <c r="H172">
        <v>-0.05738596042693601</v>
      </c>
      <c r="I172">
        <v>-0.5082960244892261</v>
      </c>
    </row>
    <row r="173" spans="1:9">
      <c r="A173" s="1" t="s">
        <v>186</v>
      </c>
      <c r="B173">
        <f>HYPERLINK("https://www.suredividend.com/sure-analysis-research-database/","New Senior Investment Group Inc")</f>
        <v>0</v>
      </c>
      <c r="C173">
        <v>0.040094339622641</v>
      </c>
      <c r="D173">
        <v>0.295154185022026</v>
      </c>
      <c r="E173">
        <v>0.42915012557725</v>
      </c>
      <c r="F173">
        <v>0.736493936052921</v>
      </c>
      <c r="G173">
        <v>1.039259207879586</v>
      </c>
      <c r="H173">
        <v>0.457730766052392</v>
      </c>
      <c r="I173">
        <v>0.169125541814132</v>
      </c>
    </row>
    <row r="174" spans="1:9">
      <c r="A174" s="1" t="s">
        <v>187</v>
      </c>
      <c r="B174">
        <f>HYPERLINK("https://www.suredividend.com/sure-analysis-research-database/","Sotherly Hotels Inc")</f>
        <v>0</v>
      </c>
      <c r="C174">
        <v>-0.35</v>
      </c>
      <c r="D174">
        <v>0.09638554216867401</v>
      </c>
      <c r="E174">
        <v>-0.120772946859903</v>
      </c>
      <c r="F174">
        <v>-0.129186602870813</v>
      </c>
      <c r="G174">
        <v>-0.330882352941176</v>
      </c>
      <c r="H174">
        <v>0.022471910112359</v>
      </c>
      <c r="I174">
        <v>-0.617799617799617</v>
      </c>
    </row>
    <row r="175" spans="1:9">
      <c r="A175" s="1" t="s">
        <v>188</v>
      </c>
      <c r="B175">
        <f>HYPERLINK("https://www.suredividend.com/sure-analysis-SPG/","Simon Property Group, Inc.")</f>
        <v>0</v>
      </c>
      <c r="C175">
        <v>-0.136272574253103</v>
      </c>
      <c r="D175">
        <v>-0.09546717601458901</v>
      </c>
      <c r="E175">
        <v>-0.293584817032675</v>
      </c>
      <c r="F175">
        <v>-0.417139999004889</v>
      </c>
      <c r="G175">
        <v>-0.298473709508387</v>
      </c>
      <c r="H175">
        <v>0.5832058896752851</v>
      </c>
      <c r="I175">
        <v>-0.273578509085776</v>
      </c>
    </row>
    <row r="176" spans="1:9">
      <c r="A176" s="1" t="s">
        <v>189</v>
      </c>
      <c r="B176">
        <f>HYPERLINK("https://www.suredividend.com/sure-analysis-SRC/","Spirit Realty Capital Inc")</f>
        <v>0</v>
      </c>
      <c r="C176">
        <v>-0.113999523014548</v>
      </c>
      <c r="D176">
        <v>-0.041656348027076</v>
      </c>
      <c r="E176">
        <v>-0.16745663042918</v>
      </c>
      <c r="F176">
        <v>-0.205638151606578</v>
      </c>
      <c r="G176">
        <v>-0.178551686014372</v>
      </c>
      <c r="H176">
        <v>0.228761282939236</v>
      </c>
      <c r="I176">
        <v>0.366904357168613</v>
      </c>
    </row>
    <row r="177" spans="1:9">
      <c r="A177" s="1" t="s">
        <v>190</v>
      </c>
      <c r="B177">
        <f>HYPERLINK("https://www.suredividend.com/sure-analysis-research-database/","Seritage Growth Properties")</f>
        <v>0</v>
      </c>
      <c r="C177">
        <v>-0.338497288923315</v>
      </c>
      <c r="D177">
        <v>0.4826388888888881</v>
      </c>
      <c r="E177">
        <v>-0.330721003134796</v>
      </c>
      <c r="F177">
        <v>-0.35644310474755</v>
      </c>
      <c r="G177">
        <v>-0.45045045045045</v>
      </c>
      <c r="H177">
        <v>-0.323832145684877</v>
      </c>
      <c r="I177">
        <v>-0.8083465740266961</v>
      </c>
    </row>
    <row r="178" spans="1:9">
      <c r="A178" s="1" t="s">
        <v>191</v>
      </c>
      <c r="B178">
        <f>HYPERLINK("https://www.suredividend.com/sure-analysis-STAG/","STAG Industrial Inc")</f>
        <v>0</v>
      </c>
      <c r="C178">
        <v>-0.107953064704016</v>
      </c>
      <c r="D178">
        <v>-0.101344661683626</v>
      </c>
      <c r="E178">
        <v>-0.283323200803202</v>
      </c>
      <c r="F178">
        <v>-0.391204284070381</v>
      </c>
      <c r="G178">
        <v>-0.260929963943996</v>
      </c>
      <c r="H178">
        <v>0.020987565586142</v>
      </c>
      <c r="I178">
        <v>0.289482164659746</v>
      </c>
    </row>
    <row r="179" spans="1:9">
      <c r="A179" s="1" t="s">
        <v>192</v>
      </c>
      <c r="B179">
        <f>HYPERLINK("https://www.suredividend.com/sure-analysis-research-database/","iStar Inc")</f>
        <v>0</v>
      </c>
      <c r="C179">
        <v>-0.3730075093286671</v>
      </c>
      <c r="D179">
        <v>-0.321279954082364</v>
      </c>
      <c r="E179">
        <v>-0.5899080977978151</v>
      </c>
      <c r="F179">
        <v>-0.6286613752875321</v>
      </c>
      <c r="G179">
        <v>-0.615088842865919</v>
      </c>
      <c r="H179">
        <v>-0.140109440616648</v>
      </c>
      <c r="I179">
        <v>-0.101503509455108</v>
      </c>
    </row>
    <row r="180" spans="1:9">
      <c r="A180" s="1" t="s">
        <v>193</v>
      </c>
      <c r="B180">
        <f>HYPERLINK("https://www.suredividend.com/sure-analysis-STOR/","Store Capital Corp")</f>
        <v>0</v>
      </c>
      <c r="C180">
        <v>0.156489945155392</v>
      </c>
      <c r="D180">
        <v>0.178741656946302</v>
      </c>
      <c r="E180">
        <v>0.110962811020413</v>
      </c>
      <c r="F180">
        <v>-0.05535844413384401</v>
      </c>
      <c r="G180">
        <v>-0.003412281061052</v>
      </c>
      <c r="H180">
        <v>0.296343352705394</v>
      </c>
      <c r="I180">
        <v>0.600497910194002</v>
      </c>
    </row>
    <row r="181" spans="1:9">
      <c r="A181" s="1" t="s">
        <v>194</v>
      </c>
      <c r="B181">
        <f>HYPERLINK("https://www.suredividend.com/sure-analysis-STWD/","Starwood Property Trust Inc")</f>
        <v>0</v>
      </c>
      <c r="C181">
        <v>-0.143223599828986</v>
      </c>
      <c r="D181">
        <v>-0.07249274517154701</v>
      </c>
      <c r="E181">
        <v>-0.134842035279794</v>
      </c>
      <c r="F181">
        <v>-0.140183547643871</v>
      </c>
      <c r="G181">
        <v>-0.159311340067792</v>
      </c>
      <c r="H181">
        <v>0.558247671181748</v>
      </c>
      <c r="I181">
        <v>0.434451164954726</v>
      </c>
    </row>
    <row r="182" spans="1:9">
      <c r="A182" s="1" t="s">
        <v>195</v>
      </c>
      <c r="B182">
        <f>HYPERLINK("https://www.suredividend.com/sure-analysis-research-database/","Sun Communities, Inc.")</f>
        <v>0</v>
      </c>
      <c r="C182">
        <v>-0.142482189726284</v>
      </c>
      <c r="D182">
        <v>-0.14834404368383</v>
      </c>
      <c r="E182">
        <v>-0.202485186810376</v>
      </c>
      <c r="F182">
        <v>-0.339715474245679</v>
      </c>
      <c r="G182">
        <v>-0.254753917266931</v>
      </c>
      <c r="H182">
        <v>9.2560672792E-05</v>
      </c>
      <c r="I182">
        <v>0.824748601717566</v>
      </c>
    </row>
    <row r="183" spans="1:9">
      <c r="A183" s="1" t="s">
        <v>196</v>
      </c>
      <c r="B183">
        <f>HYPERLINK("https://www.suredividend.com/sure-analysis-SVC/","Service Properties Trust")</f>
        <v>0</v>
      </c>
      <c r="C183">
        <v>-0.270571827057182</v>
      </c>
      <c r="D183">
        <v>-0.009807262675602</v>
      </c>
      <c r="E183">
        <v>-0.3999885275053061</v>
      </c>
      <c r="F183">
        <v>-0.40272258005573</v>
      </c>
      <c r="G183">
        <v>-0.543860873205533</v>
      </c>
      <c r="H183">
        <v>-0.296702705610241</v>
      </c>
      <c r="I183">
        <v>-0.7845191646100531</v>
      </c>
    </row>
    <row r="184" spans="1:9">
      <c r="A184" s="1" t="s">
        <v>197</v>
      </c>
      <c r="B184">
        <f>HYPERLINK("https://www.suredividend.com/sure-analysis-research-database/","Transcontinental Realty Investors, Inc.")</f>
        <v>0</v>
      </c>
      <c r="C184">
        <v>-0.08828287497111101</v>
      </c>
      <c r="D184">
        <v>-0.022304832713754</v>
      </c>
      <c r="E184">
        <v>0.045033112582781</v>
      </c>
      <c r="F184">
        <v>0.008951406649616</v>
      </c>
      <c r="G184">
        <v>-0.040379469715397</v>
      </c>
      <c r="H184">
        <v>0.715217391304348</v>
      </c>
      <c r="I184">
        <v>0.418044572250179</v>
      </c>
    </row>
    <row r="185" spans="1:9">
      <c r="A185" s="1" t="s">
        <v>198</v>
      </c>
      <c r="B185">
        <f>HYPERLINK("https://www.suredividend.com/sure-analysis-research-database/","Taubman Centers, Inc.")</f>
        <v>0</v>
      </c>
      <c r="C185">
        <v>0.005143792377834001</v>
      </c>
      <c r="D185">
        <v>0.288669064748201</v>
      </c>
      <c r="E185">
        <v>0.116623376623376</v>
      </c>
      <c r="F185">
        <v>0.402788609317335</v>
      </c>
      <c r="G185">
        <v>0.432269542533308</v>
      </c>
      <c r="H185">
        <v>0.007995498135946001</v>
      </c>
      <c r="I185">
        <v>-0.319763412480656</v>
      </c>
    </row>
    <row r="186" spans="1:9">
      <c r="A186" s="1" t="s">
        <v>199</v>
      </c>
      <c r="B186">
        <f>HYPERLINK("https://www.suredividend.com/sure-analysis-research-database/","Terreno Realty Corp")</f>
        <v>0</v>
      </c>
      <c r="C186">
        <v>-0.148799999999999</v>
      </c>
      <c r="D186">
        <v>-0.08503184329966401</v>
      </c>
      <c r="E186">
        <v>-0.243584329683485</v>
      </c>
      <c r="F186">
        <v>-0.369514360140034</v>
      </c>
      <c r="G186">
        <v>-0.142513595672594</v>
      </c>
      <c r="H186">
        <v>0.020077502880951</v>
      </c>
      <c r="I186">
        <v>0.6470027336530331</v>
      </c>
    </row>
    <row r="187" spans="1:9">
      <c r="A187" s="1" t="s">
        <v>200</v>
      </c>
      <c r="B187">
        <f>HYPERLINK("https://www.suredividend.com/sure-analysis-research-database/","TPG RE Finance Trust Inc")</f>
        <v>0</v>
      </c>
      <c r="C187">
        <v>-0.213610907429251</v>
      </c>
      <c r="D187">
        <v>-0.20375312042696</v>
      </c>
      <c r="E187">
        <v>-0.340862935119535</v>
      </c>
      <c r="F187">
        <v>-0.35263190125012</v>
      </c>
      <c r="G187">
        <v>-0.362958626745407</v>
      </c>
      <c r="H187">
        <v>0.055905938757455</v>
      </c>
      <c r="I187">
        <v>-0.311076768391457</v>
      </c>
    </row>
    <row r="188" spans="1:9">
      <c r="A188" s="1" t="s">
        <v>201</v>
      </c>
      <c r="B188">
        <f>HYPERLINK("https://www.suredividend.com/sure-analysis-TWO/","Two Harbors Investment Corp")</f>
        <v>0</v>
      </c>
      <c r="C188">
        <v>-0.244488977955911</v>
      </c>
      <c r="D188">
        <v>-0.230125181237109</v>
      </c>
      <c r="E188">
        <v>-0.262447422478724</v>
      </c>
      <c r="F188">
        <v>-0.3020715700612771</v>
      </c>
      <c r="G188">
        <v>-0.364496063921244</v>
      </c>
      <c r="H188">
        <v>-0.07985941618666401</v>
      </c>
      <c r="I188">
        <v>-0.213780734499801</v>
      </c>
    </row>
    <row r="189" spans="1:9">
      <c r="A189" s="1" t="s">
        <v>202</v>
      </c>
      <c r="B189">
        <f>HYPERLINK("https://www.suredividend.com/sure-analysis-UBA/","Urstadt Biddle Properties, Inc.")</f>
        <v>0</v>
      </c>
      <c r="C189">
        <v>-0.114433582518688</v>
      </c>
      <c r="D189">
        <v>-0.066044029352901</v>
      </c>
      <c r="E189">
        <v>-0.171249905823852</v>
      </c>
      <c r="F189">
        <v>-0.248905059648643</v>
      </c>
      <c r="G189">
        <v>-0.171940616312769</v>
      </c>
      <c r="H189">
        <v>0.907593211941038</v>
      </c>
      <c r="I189">
        <v>-0.098033243917581</v>
      </c>
    </row>
    <row r="190" spans="1:9">
      <c r="A190" s="1" t="s">
        <v>203</v>
      </c>
      <c r="B190">
        <f>HYPERLINK("https://www.suredividend.com/sure-analysis-research-database/","Urstadt Biddle Properties, Inc.")</f>
        <v>0</v>
      </c>
      <c r="C190">
        <v>0.016780609073959</v>
      </c>
      <c r="D190">
        <v>-0.07326108999450501</v>
      </c>
      <c r="E190">
        <v>-0.076723383842659</v>
      </c>
      <c r="F190">
        <v>-0.115163905610271</v>
      </c>
      <c r="G190">
        <v>-0.033702290527211</v>
      </c>
      <c r="H190">
        <v>1.11585468372111</v>
      </c>
      <c r="I190">
        <v>0.175760363364571</v>
      </c>
    </row>
    <row r="191" spans="1:9">
      <c r="A191" s="1" t="s">
        <v>204</v>
      </c>
      <c r="B191">
        <f>HYPERLINK("https://www.suredividend.com/sure-analysis-UDR/","UDR Inc")</f>
        <v>0</v>
      </c>
      <c r="C191">
        <v>-0.12532355478861</v>
      </c>
      <c r="D191">
        <v>-0.124025464828164</v>
      </c>
      <c r="E191">
        <v>-0.283014063886894</v>
      </c>
      <c r="F191">
        <v>-0.309744937562131</v>
      </c>
      <c r="G191">
        <v>-0.208800557254157</v>
      </c>
      <c r="H191">
        <v>0.345888319481692</v>
      </c>
      <c r="I191">
        <v>0.273571276021055</v>
      </c>
    </row>
    <row r="192" spans="1:9">
      <c r="A192" s="1" t="s">
        <v>205</v>
      </c>
      <c r="B192">
        <f>HYPERLINK("https://www.suredividend.com/sure-analysis-UE/","Urban Edge Properties")</f>
        <v>0</v>
      </c>
      <c r="C192">
        <v>-0.166102663131554</v>
      </c>
      <c r="D192">
        <v>-0.142384592297425</v>
      </c>
      <c r="E192">
        <v>-0.275370138559157</v>
      </c>
      <c r="F192">
        <v>-0.272074884686471</v>
      </c>
      <c r="G192">
        <v>-0.23991170977418</v>
      </c>
      <c r="H192">
        <v>0.540844424047728</v>
      </c>
      <c r="I192">
        <v>-0.321676061175424</v>
      </c>
    </row>
    <row r="193" spans="1:9">
      <c r="A193" s="1" t="s">
        <v>206</v>
      </c>
      <c r="B193">
        <f>HYPERLINK("https://www.suredividend.com/sure-analysis-UHT/","Universal Health Realty Income Trust")</f>
        <v>0</v>
      </c>
      <c r="C193">
        <v>-0.200418082048601</v>
      </c>
      <c r="D193">
        <v>-0.202244760808608</v>
      </c>
      <c r="E193">
        <v>-0.269424966177081</v>
      </c>
      <c r="F193">
        <v>-0.276685676065142</v>
      </c>
      <c r="G193">
        <v>-0.221083355959815</v>
      </c>
      <c r="H193">
        <v>-0.16970665380325</v>
      </c>
      <c r="I193">
        <v>-0.320860801946504</v>
      </c>
    </row>
    <row r="194" spans="1:9">
      <c r="A194" s="1" t="s">
        <v>207</v>
      </c>
      <c r="B194">
        <f>HYPERLINK("https://www.suredividend.com/sure-analysis-UMH/","UMH Properties Inc")</f>
        <v>0</v>
      </c>
      <c r="C194">
        <v>-0.143780290791599</v>
      </c>
      <c r="D194">
        <v>-0.077281986107</v>
      </c>
      <c r="E194">
        <v>-0.318269519358573</v>
      </c>
      <c r="F194">
        <v>-0.4009900617093251</v>
      </c>
      <c r="G194">
        <v>-0.295087781521546</v>
      </c>
      <c r="H194">
        <v>0.266286515243222</v>
      </c>
      <c r="I194">
        <v>0.311037451145302</v>
      </c>
    </row>
    <row r="195" spans="1:9">
      <c r="A195" s="1" t="s">
        <v>208</v>
      </c>
      <c r="B195">
        <f>HYPERLINK("https://www.suredividend.com/sure-analysis-research-database/","VEREIT Inc")</f>
        <v>0</v>
      </c>
      <c r="C195">
        <v>0.09252924900324601</v>
      </c>
      <c r="D195">
        <v>0.03770597985675801</v>
      </c>
      <c r="E195">
        <v>0.072797754539697</v>
      </c>
      <c r="F195">
        <v>0.374522031110806</v>
      </c>
      <c r="G195">
        <v>0.6929319937341331</v>
      </c>
      <c r="H195">
        <v>0.141866936273505</v>
      </c>
      <c r="I195">
        <v>0.5105081314894521</v>
      </c>
    </row>
    <row r="196" spans="1:9">
      <c r="A196" s="1" t="s">
        <v>209</v>
      </c>
      <c r="B196">
        <f>HYPERLINK("https://www.suredividend.com/sure-analysis-VICI/","VICI Properties Inc")</f>
        <v>0</v>
      </c>
      <c r="C196">
        <v>-0.077979195119456</v>
      </c>
      <c r="D196">
        <v>0.013950503336277</v>
      </c>
      <c r="E196">
        <v>0.149171022143569</v>
      </c>
      <c r="F196">
        <v>0.05646303758113001</v>
      </c>
      <c r="G196">
        <v>0.09689148468646401</v>
      </c>
      <c r="H196">
        <v>0.453543516200015</v>
      </c>
      <c r="I196">
        <v>0.8777300602221411</v>
      </c>
    </row>
    <row r="197" spans="1:9">
      <c r="A197" s="1" t="s">
        <v>210</v>
      </c>
      <c r="B197">
        <f>HYPERLINK("https://www.suredividend.com/sure-analysis-VNO/","Vornado Realty Trust")</f>
        <v>0</v>
      </c>
      <c r="C197">
        <v>-0.147874306839186</v>
      </c>
      <c r="D197">
        <v>-0.200821022047631</v>
      </c>
      <c r="E197">
        <v>-0.4895756059213651</v>
      </c>
      <c r="F197">
        <v>-0.423053336904312</v>
      </c>
      <c r="G197">
        <v>-0.4489956421651</v>
      </c>
      <c r="H197">
        <v>-0.228606807001104</v>
      </c>
      <c r="I197">
        <v>-0.607578084300058</v>
      </c>
    </row>
    <row r="198" spans="1:9">
      <c r="A198" s="1" t="s">
        <v>211</v>
      </c>
      <c r="B198">
        <f>HYPERLINK("https://www.suredividend.com/sure-analysis-research-database/","Veris Residential Inc")</f>
        <v>0</v>
      </c>
      <c r="C198">
        <v>-0.184558823529411</v>
      </c>
      <c r="D198">
        <v>-0.197539797395079</v>
      </c>
      <c r="E198">
        <v>-0.3487962419260131</v>
      </c>
      <c r="F198">
        <v>-0.396626768226332</v>
      </c>
      <c r="G198">
        <v>-0.35784597568037</v>
      </c>
      <c r="H198">
        <v>-0.12814465408805</v>
      </c>
      <c r="I198">
        <v>-0.469037564754435</v>
      </c>
    </row>
    <row r="199" spans="1:9">
      <c r="A199" s="1" t="s">
        <v>212</v>
      </c>
      <c r="B199">
        <f>HYPERLINK("https://www.suredividend.com/sure-analysis-VTR/","Ventas Inc")</f>
        <v>0</v>
      </c>
      <c r="C199">
        <v>-0.16335403726708</v>
      </c>
      <c r="D199">
        <v>-0.209505495902769</v>
      </c>
      <c r="E199">
        <v>-0.346179982525968</v>
      </c>
      <c r="F199">
        <v>-0.19679433283841</v>
      </c>
      <c r="G199">
        <v>-0.249264312466559</v>
      </c>
      <c r="H199">
        <v>0.03873203232638901</v>
      </c>
      <c r="I199">
        <v>-0.220252969155515</v>
      </c>
    </row>
    <row r="200" spans="1:9">
      <c r="A200" s="1" t="s">
        <v>213</v>
      </c>
      <c r="B200">
        <f>HYPERLINK("https://www.suredividend.com/sure-analysis-WELL/","Welltower Inc.")</f>
        <v>0</v>
      </c>
      <c r="C200">
        <v>-0.168369326264063</v>
      </c>
      <c r="D200">
        <v>-0.22079180928725</v>
      </c>
      <c r="E200">
        <v>-0.331846238401334</v>
      </c>
      <c r="F200">
        <v>-0.331846238401334</v>
      </c>
      <c r="G200">
        <v>-0.331846238401334</v>
      </c>
      <c r="H200">
        <v>-0.331846238401334</v>
      </c>
      <c r="I200">
        <v>-0.331846238401334</v>
      </c>
    </row>
    <row r="201" spans="1:9">
      <c r="A201" s="1" t="s">
        <v>214</v>
      </c>
      <c r="B201">
        <f>HYPERLINK("https://www.suredividend.com/sure-analysis-research-database/","Western Asset Mortgage Capital Corp")</f>
        <v>0</v>
      </c>
      <c r="C201">
        <v>-0.160057678442681</v>
      </c>
      <c r="D201">
        <v>-0.04532454868025301</v>
      </c>
      <c r="E201">
        <v>-0.308034521058914</v>
      </c>
      <c r="F201">
        <v>-0.416256626614689</v>
      </c>
      <c r="G201">
        <v>-0.493740195290262</v>
      </c>
      <c r="H201">
        <v>-0.322272510442239</v>
      </c>
      <c r="I201">
        <v>-0.8253017106936341</v>
      </c>
    </row>
    <row r="202" spans="1:9">
      <c r="A202" s="1" t="s">
        <v>215</v>
      </c>
      <c r="B202">
        <f>HYPERLINK("https://www.suredividend.com/sure-analysis-WPC/","W. P. Carey Inc")</f>
        <v>0</v>
      </c>
      <c r="C202">
        <v>-0.156537968039192</v>
      </c>
      <c r="D202">
        <v>-0.154323406096683</v>
      </c>
      <c r="E202">
        <v>-0.09053520198520101</v>
      </c>
      <c r="F202">
        <v>-0.09629896244972801</v>
      </c>
      <c r="G202">
        <v>0.021435886569904</v>
      </c>
      <c r="H202">
        <v>0.242418515145787</v>
      </c>
      <c r="I202">
        <v>0.41850510630451</v>
      </c>
    </row>
    <row r="203" spans="1:9">
      <c r="A203" s="1" t="s">
        <v>216</v>
      </c>
      <c r="B203">
        <f>HYPERLINK("https://www.suredividend.com/sure-analysis-research-database/","Washington Prime Group Inc")</f>
        <v>0</v>
      </c>
      <c r="C203">
        <v>-0.369469696969697</v>
      </c>
      <c r="D203">
        <v>-0.648818565400843</v>
      </c>
      <c r="E203">
        <v>-0.618211009174311</v>
      </c>
      <c r="F203">
        <v>-0.8721505376344081</v>
      </c>
      <c r="G203">
        <v>-0.8527892744702671</v>
      </c>
      <c r="H203">
        <v>-0.97676729612416</v>
      </c>
      <c r="I203">
        <v>-0.9877331808394141</v>
      </c>
    </row>
    <row r="204" spans="1:9">
      <c r="A204" s="1" t="s">
        <v>217</v>
      </c>
      <c r="B204">
        <f>HYPERLINK("https://www.suredividend.com/sure-analysis-research-database/","Washington Real Estate Investment Trust")</f>
        <v>0</v>
      </c>
      <c r="C204">
        <v>-0.114045080966718</v>
      </c>
      <c r="D204">
        <v>-0.19924613298398</v>
      </c>
      <c r="E204">
        <v>-0.302561146009744</v>
      </c>
      <c r="F204">
        <v>-0.315700778184132</v>
      </c>
      <c r="G204">
        <v>-0.284487928300925</v>
      </c>
      <c r="H204">
        <v>-0.043676848415643</v>
      </c>
      <c r="I204">
        <v>-0.354838709677419</v>
      </c>
    </row>
    <row r="205" spans="1:9">
      <c r="A205" s="1" t="s">
        <v>218</v>
      </c>
      <c r="B205">
        <f>HYPERLINK("https://www.suredividend.com/sure-analysis-research-database/","Weingarten Realty Investors")</f>
        <v>0</v>
      </c>
      <c r="C205">
        <v>-0.0009120173378620001</v>
      </c>
      <c r="D205">
        <v>0.002749268031307</v>
      </c>
      <c r="E205">
        <v>0.420047786595363</v>
      </c>
      <c r="F205">
        <v>0.509825390422405</v>
      </c>
      <c r="G205">
        <v>0.9912345147315881</v>
      </c>
      <c r="H205">
        <v>0.274711730267105</v>
      </c>
      <c r="I205">
        <v>0.03001254754471</v>
      </c>
    </row>
    <row r="206" spans="1:9">
      <c r="A206" s="1" t="s">
        <v>219</v>
      </c>
      <c r="B206">
        <f>HYPERLINK("https://www.suredividend.com/sure-analysis-WY/","Weyerhaeuser Co.")</f>
        <v>0</v>
      </c>
      <c r="C206">
        <v>-0.209799509001636</v>
      </c>
      <c r="D206">
        <v>-0.175056509074081</v>
      </c>
      <c r="E206">
        <v>-0.272334312799432</v>
      </c>
      <c r="F206">
        <v>-0.290213573995426</v>
      </c>
      <c r="G206">
        <v>-0.197363218397439</v>
      </c>
      <c r="H206">
        <v>0.113825696892021</v>
      </c>
      <c r="I206">
        <v>0.007152557718424</v>
      </c>
    </row>
    <row r="207" spans="1:9">
      <c r="A207" s="1" t="s">
        <v>220</v>
      </c>
      <c r="B207">
        <f>HYPERLINK("https://www.suredividend.com/sure-analysis-research-database/","Xenia Hotels &amp; Resorts Inc")</f>
        <v>0</v>
      </c>
      <c r="C207">
        <v>-0.163228155339805</v>
      </c>
      <c r="D207">
        <v>-0.061266167460857</v>
      </c>
      <c r="E207">
        <v>-0.274592319831667</v>
      </c>
      <c r="F207">
        <v>-0.238542241855328</v>
      </c>
      <c r="G207">
        <v>-0.264140875133404</v>
      </c>
      <c r="H207">
        <v>0.626179245283018</v>
      </c>
      <c r="I207">
        <v>-0.238083661618533</v>
      </c>
    </row>
  </sheetData>
  <autoFilter ref="A1:I207"/>
  <conditionalFormatting sqref="A1:I1">
    <cfRule type="cellIs" dxfId="7" priority="10" operator="notEqual">
      <formula>-13.345</formula>
    </cfRule>
  </conditionalFormatting>
  <conditionalFormatting sqref="A2:A207">
    <cfRule type="cellIs" dxfId="0" priority="1" operator="notEqual">
      <formula>"None"</formula>
    </cfRule>
  </conditionalFormatting>
  <conditionalFormatting sqref="B2:B207">
    <cfRule type="cellIs" dxfId="0" priority="2" operator="notEqual">
      <formula>"None"</formula>
    </cfRule>
  </conditionalFormatting>
  <conditionalFormatting sqref="C2:C207">
    <cfRule type="cellIs" dxfId="3" priority="3" operator="notEqual">
      <formula>"None"</formula>
    </cfRule>
  </conditionalFormatting>
  <conditionalFormatting sqref="D2:D207">
    <cfRule type="cellIs" dxfId="3" priority="4" operator="notEqual">
      <formula>"None"</formula>
    </cfRule>
  </conditionalFormatting>
  <conditionalFormatting sqref="E2:E207">
    <cfRule type="cellIs" dxfId="3" priority="5" operator="notEqual">
      <formula>"None"</formula>
    </cfRule>
  </conditionalFormatting>
  <conditionalFormatting sqref="F2:F207">
    <cfRule type="cellIs" dxfId="3" priority="6" operator="notEqual">
      <formula>"None"</formula>
    </cfRule>
  </conditionalFormatting>
  <conditionalFormatting sqref="G2:G207">
    <cfRule type="cellIs" dxfId="3" priority="7" operator="notEqual">
      <formula>"None"</formula>
    </cfRule>
  </conditionalFormatting>
  <conditionalFormatting sqref="H2:H207">
    <cfRule type="cellIs" dxfId="3" priority="8" operator="notEqual">
      <formula>"None"</formula>
    </cfRule>
  </conditionalFormatting>
  <conditionalFormatting sqref="I2:I207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302</v>
      </c>
      <c r="B1" s="1"/>
    </row>
    <row r="2" spans="1:2">
      <c r="A2" s="1" t="s">
        <v>303</v>
      </c>
    </row>
    <row r="3" spans="1:2">
      <c r="A3" s="1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2022-09-28T12:50:06Z</dcterms:created>
  <dcterms:modified xsi:type="dcterms:W3CDTF">2022-09-28T12:50:06Z</dcterms:modified>
</cp:coreProperties>
</file>