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rikeout-Betting-Project\"/>
    </mc:Choice>
  </mc:AlternateContent>
  <xr:revisionPtr revIDLastSave="0" documentId="13_ncr:1_{D621B222-6E77-4E3F-ACD6-EFCE57273B4B}" xr6:coauthVersionLast="47" xr6:coauthVersionMax="47" xr10:uidLastSave="{00000000-0000-0000-0000-000000000000}"/>
  <bookViews>
    <workbookView xWindow="-120" yWindow="-120" windowWidth="29040" windowHeight="15840" activeTab="4" xr2:uid="{BC1FE188-FE5B-4AD2-B301-AE73425E01FE}"/>
  </bookViews>
  <sheets>
    <sheet name="Main" sheetId="1" r:id="rId1"/>
    <sheet name="Model" sheetId="2" r:id="rId2"/>
    <sheet name="Platform" sheetId="3" r:id="rId3"/>
    <sheet name="Summary" sheetId="8" r:id="rId4"/>
    <sheet name="Date" sheetId="9" r:id="rId5"/>
    <sheet name="Pitchers" sheetId="10" r:id="rId6"/>
  </sheets>
  <definedNames>
    <definedName name="_xlnm._FilterDatabase" localSheetId="0" hidden="1">Main!$A$1:$W$445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74" i="1" l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J699" i="1"/>
  <c r="L699" i="1"/>
  <c r="P699" i="1" s="1"/>
  <c r="Q699" i="1" s="1"/>
  <c r="H699" i="1"/>
  <c r="K699" i="1"/>
  <c r="O699" i="1" s="1"/>
  <c r="M699" i="1"/>
  <c r="N699" i="1"/>
  <c r="J698" i="1"/>
  <c r="L698" i="1"/>
  <c r="P698" i="1" s="1"/>
  <c r="Q698" i="1" s="1"/>
  <c r="H698" i="1"/>
  <c r="K698" i="1"/>
  <c r="O698" i="1" s="1"/>
  <c r="M698" i="1"/>
  <c r="N698" i="1"/>
  <c r="J697" i="1"/>
  <c r="L697" i="1"/>
  <c r="P697" i="1" s="1"/>
  <c r="Q697" i="1" s="1"/>
  <c r="H697" i="1"/>
  <c r="K697" i="1"/>
  <c r="O697" i="1" s="1"/>
  <c r="M697" i="1"/>
  <c r="N697" i="1"/>
  <c r="J696" i="1"/>
  <c r="L696" i="1"/>
  <c r="P696" i="1" s="1"/>
  <c r="Q696" i="1" s="1"/>
  <c r="H696" i="1"/>
  <c r="K696" i="1"/>
  <c r="O696" i="1" s="1"/>
  <c r="M696" i="1"/>
  <c r="N696" i="1"/>
  <c r="J695" i="1"/>
  <c r="L695" i="1"/>
  <c r="P695" i="1" s="1"/>
  <c r="Q695" i="1" s="1"/>
  <c r="H695" i="1"/>
  <c r="K695" i="1"/>
  <c r="O695" i="1"/>
  <c r="M695" i="1"/>
  <c r="N695" i="1"/>
  <c r="J694" i="1"/>
  <c r="L694" i="1"/>
  <c r="P694" i="1"/>
  <c r="Q694" i="1" s="1"/>
  <c r="H694" i="1"/>
  <c r="K694" i="1"/>
  <c r="O694" i="1" s="1"/>
  <c r="M694" i="1"/>
  <c r="N694" i="1"/>
  <c r="S693" i="1"/>
  <c r="J693" i="1"/>
  <c r="L693" i="1"/>
  <c r="P693" i="1" s="1"/>
  <c r="Q693" i="1" s="1"/>
  <c r="H693" i="1"/>
  <c r="K693" i="1"/>
  <c r="O693" i="1"/>
  <c r="M693" i="1"/>
  <c r="N693" i="1"/>
  <c r="J692" i="1"/>
  <c r="L692" i="1"/>
  <c r="P692" i="1" s="1"/>
  <c r="Q692" i="1" s="1"/>
  <c r="H692" i="1"/>
  <c r="K692" i="1"/>
  <c r="O692" i="1"/>
  <c r="M692" i="1"/>
  <c r="N692" i="1"/>
  <c r="J691" i="1"/>
  <c r="L691" i="1"/>
  <c r="H691" i="1"/>
  <c r="K691" i="1"/>
  <c r="O691" i="1" s="1"/>
  <c r="M691" i="1"/>
  <c r="N691" i="1"/>
  <c r="J690" i="1"/>
  <c r="L690" i="1"/>
  <c r="P690" i="1" s="1"/>
  <c r="Q690" i="1" s="1"/>
  <c r="H690" i="1"/>
  <c r="K690" i="1"/>
  <c r="O690" i="1"/>
  <c r="M690" i="1"/>
  <c r="N690" i="1"/>
  <c r="J689" i="1"/>
  <c r="L689" i="1"/>
  <c r="P689" i="1" s="1"/>
  <c r="Q689" i="1" s="1"/>
  <c r="H689" i="1"/>
  <c r="K689" i="1"/>
  <c r="O689" i="1" s="1"/>
  <c r="M689" i="1"/>
  <c r="N689" i="1"/>
  <c r="S688" i="1"/>
  <c r="J688" i="1"/>
  <c r="L688" i="1"/>
  <c r="P688" i="1" s="1"/>
  <c r="H688" i="1"/>
  <c r="K688" i="1"/>
  <c r="O688" i="1" s="1"/>
  <c r="M688" i="1"/>
  <c r="N688" i="1"/>
  <c r="J687" i="1"/>
  <c r="L687" i="1"/>
  <c r="P687" i="1" s="1"/>
  <c r="Q687" i="1" s="1"/>
  <c r="H687" i="1"/>
  <c r="K687" i="1"/>
  <c r="O687" i="1" s="1"/>
  <c r="M687" i="1"/>
  <c r="N687" i="1"/>
  <c r="J686" i="1"/>
  <c r="L686" i="1"/>
  <c r="P686" i="1"/>
  <c r="Q686" i="1" s="1"/>
  <c r="H686" i="1"/>
  <c r="K686" i="1"/>
  <c r="O686" i="1" s="1"/>
  <c r="M686" i="1"/>
  <c r="N686" i="1"/>
  <c r="J685" i="1"/>
  <c r="L685" i="1"/>
  <c r="P685" i="1" s="1"/>
  <c r="Q685" i="1" s="1"/>
  <c r="H685" i="1"/>
  <c r="K685" i="1"/>
  <c r="O685" i="1" s="1"/>
  <c r="M685" i="1"/>
  <c r="N685" i="1"/>
  <c r="S684" i="1"/>
  <c r="J684" i="1"/>
  <c r="L684" i="1"/>
  <c r="P684" i="1"/>
  <c r="Q684" i="1" s="1"/>
  <c r="H684" i="1"/>
  <c r="K684" i="1"/>
  <c r="O684" i="1"/>
  <c r="M684" i="1"/>
  <c r="N684" i="1"/>
  <c r="J683" i="1"/>
  <c r="L683" i="1"/>
  <c r="P683" i="1" s="1"/>
  <c r="Q683" i="1" s="1"/>
  <c r="H683" i="1"/>
  <c r="K683" i="1"/>
  <c r="O683" i="1" s="1"/>
  <c r="M683" i="1"/>
  <c r="N683" i="1"/>
  <c r="J682" i="1"/>
  <c r="L682" i="1"/>
  <c r="P682" i="1" s="1"/>
  <c r="Q682" i="1" s="1"/>
  <c r="H682" i="1"/>
  <c r="K682" i="1"/>
  <c r="O682" i="1"/>
  <c r="M682" i="1"/>
  <c r="N682" i="1"/>
  <c r="J681" i="1"/>
  <c r="L681" i="1"/>
  <c r="P681" i="1" s="1"/>
  <c r="H681" i="1"/>
  <c r="K681" i="1"/>
  <c r="O681" i="1" s="1"/>
  <c r="M681" i="1"/>
  <c r="N681" i="1"/>
  <c r="J680" i="1"/>
  <c r="L680" i="1"/>
  <c r="P680" i="1" s="1"/>
  <c r="H680" i="1"/>
  <c r="K680" i="1"/>
  <c r="O680" i="1" s="1"/>
  <c r="M680" i="1"/>
  <c r="N680" i="1"/>
  <c r="J679" i="1"/>
  <c r="L679" i="1"/>
  <c r="P679" i="1" s="1"/>
  <c r="Q679" i="1" s="1"/>
  <c r="H679" i="1"/>
  <c r="K679" i="1"/>
  <c r="M679" i="1"/>
  <c r="N679" i="1"/>
  <c r="J678" i="1"/>
  <c r="L678" i="1"/>
  <c r="P678" i="1" s="1"/>
  <c r="H678" i="1"/>
  <c r="K678" i="1"/>
  <c r="O678" i="1" s="1"/>
  <c r="M678" i="1"/>
  <c r="N678" i="1"/>
  <c r="J677" i="1"/>
  <c r="L677" i="1"/>
  <c r="P677" i="1" s="1"/>
  <c r="H677" i="1"/>
  <c r="K677" i="1"/>
  <c r="O677" i="1" s="1"/>
  <c r="M677" i="1"/>
  <c r="N677" i="1"/>
  <c r="S676" i="1"/>
  <c r="J676" i="1"/>
  <c r="L676" i="1"/>
  <c r="P676" i="1" s="1"/>
  <c r="Q676" i="1" s="1"/>
  <c r="H676" i="1"/>
  <c r="K676" i="1"/>
  <c r="O676" i="1"/>
  <c r="M676" i="1"/>
  <c r="N676" i="1"/>
  <c r="J675" i="1"/>
  <c r="L675" i="1"/>
  <c r="P675" i="1" s="1"/>
  <c r="Q675" i="1" s="1"/>
  <c r="H675" i="1"/>
  <c r="K675" i="1"/>
  <c r="O675" i="1"/>
  <c r="M675" i="1"/>
  <c r="N675" i="1"/>
  <c r="S674" i="1"/>
  <c r="J674" i="1"/>
  <c r="L674" i="1"/>
  <c r="P674" i="1" s="1"/>
  <c r="H674" i="1"/>
  <c r="K674" i="1"/>
  <c r="O674" i="1" s="1"/>
  <c r="M674" i="1"/>
  <c r="N674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J673" i="1"/>
  <c r="L673" i="1"/>
  <c r="P673" i="1"/>
  <c r="Q673" i="1" s="1"/>
  <c r="H673" i="1"/>
  <c r="K673" i="1"/>
  <c r="O673" i="1"/>
  <c r="M673" i="1"/>
  <c r="N673" i="1"/>
  <c r="J672" i="1"/>
  <c r="L672" i="1"/>
  <c r="P672" i="1" s="1"/>
  <c r="H672" i="1"/>
  <c r="K672" i="1"/>
  <c r="O672" i="1" s="1"/>
  <c r="M672" i="1"/>
  <c r="N672" i="1"/>
  <c r="J671" i="1"/>
  <c r="L671" i="1"/>
  <c r="P671" i="1" s="1"/>
  <c r="Q671" i="1" s="1"/>
  <c r="H671" i="1"/>
  <c r="K671" i="1"/>
  <c r="M671" i="1"/>
  <c r="N671" i="1"/>
  <c r="J670" i="1"/>
  <c r="L670" i="1"/>
  <c r="H670" i="1"/>
  <c r="K670" i="1"/>
  <c r="M670" i="1"/>
  <c r="N670" i="1"/>
  <c r="J669" i="1"/>
  <c r="L669" i="1"/>
  <c r="H669" i="1"/>
  <c r="K669" i="1"/>
  <c r="M669" i="1"/>
  <c r="N669" i="1"/>
  <c r="J668" i="1"/>
  <c r="L668" i="1"/>
  <c r="H668" i="1"/>
  <c r="K668" i="1"/>
  <c r="M668" i="1"/>
  <c r="O668" i="1" s="1"/>
  <c r="N668" i="1"/>
  <c r="J667" i="1"/>
  <c r="L667" i="1"/>
  <c r="H667" i="1"/>
  <c r="K667" i="1"/>
  <c r="M667" i="1"/>
  <c r="N667" i="1"/>
  <c r="P667" i="1" s="1"/>
  <c r="S666" i="1"/>
  <c r="J666" i="1"/>
  <c r="L666" i="1"/>
  <c r="H666" i="1"/>
  <c r="K666" i="1"/>
  <c r="M666" i="1"/>
  <c r="N666" i="1"/>
  <c r="P666" i="1" s="1"/>
  <c r="J665" i="1"/>
  <c r="L665" i="1"/>
  <c r="H665" i="1"/>
  <c r="K665" i="1"/>
  <c r="M665" i="1"/>
  <c r="N665" i="1"/>
  <c r="J664" i="1"/>
  <c r="L664" i="1"/>
  <c r="H664" i="1"/>
  <c r="K664" i="1"/>
  <c r="M664" i="1"/>
  <c r="N664" i="1"/>
  <c r="J663" i="1"/>
  <c r="L663" i="1"/>
  <c r="P663" i="1" s="1"/>
  <c r="H663" i="1"/>
  <c r="K663" i="1"/>
  <c r="M663" i="1"/>
  <c r="N663" i="1"/>
  <c r="J662" i="1"/>
  <c r="L662" i="1"/>
  <c r="H662" i="1"/>
  <c r="K662" i="1"/>
  <c r="M662" i="1"/>
  <c r="O662" i="1" s="1"/>
  <c r="N662" i="1"/>
  <c r="P662" i="1" s="1"/>
  <c r="J661" i="1"/>
  <c r="L661" i="1"/>
  <c r="P661" i="1"/>
  <c r="H661" i="1"/>
  <c r="K661" i="1"/>
  <c r="M661" i="1"/>
  <c r="N661" i="1"/>
  <c r="J660" i="1"/>
  <c r="L660" i="1"/>
  <c r="H660" i="1"/>
  <c r="K660" i="1"/>
  <c r="M660" i="1"/>
  <c r="O660" i="1" s="1"/>
  <c r="N660" i="1"/>
  <c r="J659" i="1"/>
  <c r="L659" i="1"/>
  <c r="H659" i="1"/>
  <c r="K659" i="1"/>
  <c r="M659" i="1"/>
  <c r="N659" i="1"/>
  <c r="J658" i="1"/>
  <c r="L658" i="1"/>
  <c r="H658" i="1"/>
  <c r="K658" i="1"/>
  <c r="M658" i="1"/>
  <c r="O658" i="1" s="1"/>
  <c r="N658" i="1"/>
  <c r="J657" i="1"/>
  <c r="L657" i="1"/>
  <c r="H657" i="1"/>
  <c r="K657" i="1"/>
  <c r="M657" i="1"/>
  <c r="N657" i="1"/>
  <c r="J656" i="1"/>
  <c r="L656" i="1"/>
  <c r="H656" i="1"/>
  <c r="K656" i="1"/>
  <c r="M656" i="1"/>
  <c r="O656" i="1" s="1"/>
  <c r="N656" i="1"/>
  <c r="J655" i="1"/>
  <c r="L655" i="1"/>
  <c r="H655" i="1"/>
  <c r="K655" i="1"/>
  <c r="M655" i="1"/>
  <c r="O655" i="1" s="1"/>
  <c r="N655" i="1"/>
  <c r="J654" i="1"/>
  <c r="L654" i="1"/>
  <c r="H654" i="1"/>
  <c r="K654" i="1"/>
  <c r="M654" i="1"/>
  <c r="N654" i="1"/>
  <c r="J653" i="1"/>
  <c r="L653" i="1"/>
  <c r="P653" i="1" s="1"/>
  <c r="H653" i="1"/>
  <c r="K653" i="1"/>
  <c r="M653" i="1"/>
  <c r="N653" i="1"/>
  <c r="W651" i="1"/>
  <c r="W652" i="1"/>
  <c r="W622" i="1"/>
  <c r="W623" i="1"/>
  <c r="W624" i="1"/>
  <c r="W625" i="1"/>
  <c r="W626" i="1"/>
  <c r="W627" i="1"/>
  <c r="W632" i="1"/>
  <c r="W634" i="1"/>
  <c r="W635" i="1"/>
  <c r="W636" i="1"/>
  <c r="W637" i="1"/>
  <c r="W638" i="1"/>
  <c r="W639" i="1"/>
  <c r="W641" i="1"/>
  <c r="W643" i="1"/>
  <c r="W644" i="1"/>
  <c r="W645" i="1"/>
  <c r="W646" i="1"/>
  <c r="W647" i="1"/>
  <c r="W649" i="1"/>
  <c r="J652" i="1"/>
  <c r="L652" i="1"/>
  <c r="H652" i="1"/>
  <c r="K652" i="1"/>
  <c r="M652" i="1"/>
  <c r="N652" i="1"/>
  <c r="J651" i="1"/>
  <c r="L651" i="1"/>
  <c r="H651" i="1"/>
  <c r="K651" i="1"/>
  <c r="M651" i="1"/>
  <c r="N651" i="1"/>
  <c r="S650" i="1"/>
  <c r="W650" i="1" s="1"/>
  <c r="J650" i="1"/>
  <c r="L650" i="1"/>
  <c r="H650" i="1"/>
  <c r="K650" i="1"/>
  <c r="M650" i="1"/>
  <c r="N650" i="1"/>
  <c r="J649" i="1"/>
  <c r="L649" i="1"/>
  <c r="H649" i="1"/>
  <c r="K649" i="1"/>
  <c r="M649" i="1"/>
  <c r="N649" i="1"/>
  <c r="S648" i="1"/>
  <c r="J648" i="1"/>
  <c r="L648" i="1"/>
  <c r="H648" i="1"/>
  <c r="K648" i="1"/>
  <c r="M648" i="1"/>
  <c r="O648" i="1" s="1"/>
  <c r="N648" i="1"/>
  <c r="J647" i="1"/>
  <c r="L647" i="1"/>
  <c r="H647" i="1"/>
  <c r="K647" i="1"/>
  <c r="M647" i="1"/>
  <c r="N647" i="1"/>
  <c r="J646" i="1"/>
  <c r="L646" i="1"/>
  <c r="H646" i="1"/>
  <c r="K646" i="1"/>
  <c r="M646" i="1"/>
  <c r="N646" i="1"/>
  <c r="J645" i="1"/>
  <c r="L645" i="1"/>
  <c r="H645" i="1"/>
  <c r="K645" i="1"/>
  <c r="M645" i="1"/>
  <c r="N645" i="1"/>
  <c r="J644" i="1"/>
  <c r="L644" i="1"/>
  <c r="H644" i="1"/>
  <c r="K644" i="1"/>
  <c r="M644" i="1"/>
  <c r="N644" i="1"/>
  <c r="P644" i="1" s="1"/>
  <c r="J643" i="1"/>
  <c r="L643" i="1"/>
  <c r="H643" i="1"/>
  <c r="K643" i="1"/>
  <c r="M643" i="1"/>
  <c r="N643" i="1"/>
  <c r="J642" i="1"/>
  <c r="L642" i="1"/>
  <c r="H642" i="1"/>
  <c r="K642" i="1"/>
  <c r="M642" i="1"/>
  <c r="N642" i="1"/>
  <c r="P642" i="1" s="1"/>
  <c r="Q642" i="1" s="1"/>
  <c r="W642" i="1" s="1"/>
  <c r="J641" i="1"/>
  <c r="L641" i="1"/>
  <c r="H641" i="1"/>
  <c r="K641" i="1"/>
  <c r="M641" i="1"/>
  <c r="N641" i="1"/>
  <c r="S640" i="1"/>
  <c r="W640" i="1" s="1"/>
  <c r="J640" i="1"/>
  <c r="L640" i="1"/>
  <c r="H640" i="1"/>
  <c r="K640" i="1"/>
  <c r="M640" i="1"/>
  <c r="N640" i="1"/>
  <c r="J639" i="1"/>
  <c r="L639" i="1"/>
  <c r="H639" i="1"/>
  <c r="K639" i="1"/>
  <c r="O639" i="1" s="1"/>
  <c r="M639" i="1"/>
  <c r="N639" i="1"/>
  <c r="J638" i="1"/>
  <c r="L638" i="1"/>
  <c r="H638" i="1"/>
  <c r="K638" i="1"/>
  <c r="M638" i="1"/>
  <c r="N638" i="1"/>
  <c r="J637" i="1"/>
  <c r="L637" i="1"/>
  <c r="H637" i="1"/>
  <c r="K637" i="1"/>
  <c r="M637" i="1"/>
  <c r="N637" i="1"/>
  <c r="J636" i="1"/>
  <c r="L636" i="1"/>
  <c r="H636" i="1"/>
  <c r="K636" i="1"/>
  <c r="M636" i="1"/>
  <c r="N636" i="1"/>
  <c r="J635" i="1"/>
  <c r="L635" i="1"/>
  <c r="H635" i="1"/>
  <c r="K635" i="1"/>
  <c r="M635" i="1"/>
  <c r="N635" i="1"/>
  <c r="J634" i="1"/>
  <c r="L634" i="1"/>
  <c r="H634" i="1"/>
  <c r="K634" i="1"/>
  <c r="M634" i="1"/>
  <c r="O634" i="1" s="1"/>
  <c r="N634" i="1"/>
  <c r="J633" i="1"/>
  <c r="L633" i="1"/>
  <c r="H633" i="1"/>
  <c r="K633" i="1"/>
  <c r="M633" i="1"/>
  <c r="N633" i="1"/>
  <c r="J632" i="1"/>
  <c r="L632" i="1"/>
  <c r="H632" i="1"/>
  <c r="K632" i="1"/>
  <c r="M632" i="1"/>
  <c r="N632" i="1"/>
  <c r="J631" i="1"/>
  <c r="L631" i="1"/>
  <c r="H631" i="1"/>
  <c r="K631" i="1"/>
  <c r="M631" i="1"/>
  <c r="N631" i="1"/>
  <c r="S630" i="1"/>
  <c r="J630" i="1"/>
  <c r="L630" i="1"/>
  <c r="P630" i="1"/>
  <c r="H630" i="1"/>
  <c r="K630" i="1"/>
  <c r="M630" i="1"/>
  <c r="N630" i="1"/>
  <c r="S629" i="1"/>
  <c r="W629" i="1" s="1"/>
  <c r="J629" i="1"/>
  <c r="L629" i="1"/>
  <c r="H629" i="1"/>
  <c r="K629" i="1"/>
  <c r="M629" i="1"/>
  <c r="N629" i="1"/>
  <c r="J628" i="1"/>
  <c r="L628" i="1"/>
  <c r="H628" i="1"/>
  <c r="K628" i="1"/>
  <c r="M628" i="1"/>
  <c r="N628" i="1"/>
  <c r="J627" i="1"/>
  <c r="L627" i="1"/>
  <c r="H627" i="1"/>
  <c r="K627" i="1"/>
  <c r="M627" i="1"/>
  <c r="N627" i="1"/>
  <c r="J626" i="1"/>
  <c r="L626" i="1"/>
  <c r="H626" i="1"/>
  <c r="K626" i="1"/>
  <c r="M626" i="1"/>
  <c r="N626" i="1"/>
  <c r="J625" i="1"/>
  <c r="L625" i="1"/>
  <c r="H625" i="1"/>
  <c r="K625" i="1"/>
  <c r="M625" i="1"/>
  <c r="O625" i="1" s="1"/>
  <c r="N625" i="1"/>
  <c r="J624" i="1"/>
  <c r="L624" i="1"/>
  <c r="H624" i="1"/>
  <c r="K624" i="1"/>
  <c r="M624" i="1"/>
  <c r="N624" i="1"/>
  <c r="W594" i="1"/>
  <c r="W595" i="1"/>
  <c r="W596" i="1"/>
  <c r="W597" i="1"/>
  <c r="W598" i="1"/>
  <c r="W599" i="1"/>
  <c r="W600" i="1"/>
  <c r="W602" i="1"/>
  <c r="W603" i="1"/>
  <c r="W604" i="1"/>
  <c r="W605" i="1"/>
  <c r="W606" i="1"/>
  <c r="W608" i="1"/>
  <c r="W609" i="1"/>
  <c r="W610" i="1"/>
  <c r="W611" i="1"/>
  <c r="W613" i="1"/>
  <c r="W615" i="1"/>
  <c r="W616" i="1"/>
  <c r="W619" i="1"/>
  <c r="W620" i="1"/>
  <c r="J623" i="1"/>
  <c r="L623" i="1"/>
  <c r="H623" i="1"/>
  <c r="K623" i="1"/>
  <c r="M623" i="1"/>
  <c r="N623" i="1"/>
  <c r="J622" i="1"/>
  <c r="L622" i="1"/>
  <c r="H622" i="1"/>
  <c r="K622" i="1"/>
  <c r="M622" i="1"/>
  <c r="O622" i="1" s="1"/>
  <c r="N622" i="1"/>
  <c r="P622" i="1" s="1"/>
  <c r="S621" i="1"/>
  <c r="J621" i="1"/>
  <c r="L621" i="1"/>
  <c r="H621" i="1"/>
  <c r="K621" i="1"/>
  <c r="M621" i="1"/>
  <c r="N621" i="1"/>
  <c r="J620" i="1"/>
  <c r="L620" i="1"/>
  <c r="H620" i="1"/>
  <c r="K620" i="1"/>
  <c r="M620" i="1"/>
  <c r="N620" i="1"/>
  <c r="J619" i="1"/>
  <c r="L619" i="1"/>
  <c r="H619" i="1"/>
  <c r="K619" i="1"/>
  <c r="M619" i="1"/>
  <c r="N619" i="1"/>
  <c r="S618" i="1"/>
  <c r="J618" i="1"/>
  <c r="L618" i="1"/>
  <c r="H618" i="1"/>
  <c r="K618" i="1"/>
  <c r="M618" i="1"/>
  <c r="N618" i="1"/>
  <c r="J617" i="1"/>
  <c r="L617" i="1"/>
  <c r="H617" i="1"/>
  <c r="K617" i="1"/>
  <c r="M617" i="1"/>
  <c r="N617" i="1"/>
  <c r="J616" i="1"/>
  <c r="L616" i="1"/>
  <c r="H616" i="1"/>
  <c r="K616" i="1"/>
  <c r="M616" i="1"/>
  <c r="N616" i="1"/>
  <c r="J615" i="1"/>
  <c r="L615" i="1"/>
  <c r="H615" i="1"/>
  <c r="K615" i="1"/>
  <c r="M615" i="1"/>
  <c r="N615" i="1"/>
  <c r="S614" i="1"/>
  <c r="J614" i="1"/>
  <c r="L614" i="1"/>
  <c r="H614" i="1"/>
  <c r="K614" i="1"/>
  <c r="M614" i="1"/>
  <c r="N614" i="1"/>
  <c r="J613" i="1"/>
  <c r="L613" i="1"/>
  <c r="H613" i="1"/>
  <c r="K613" i="1"/>
  <c r="M613" i="1"/>
  <c r="N613" i="1"/>
  <c r="S612" i="1"/>
  <c r="J612" i="1"/>
  <c r="L612" i="1"/>
  <c r="H612" i="1"/>
  <c r="K612" i="1"/>
  <c r="M612" i="1"/>
  <c r="N612" i="1"/>
  <c r="J611" i="1"/>
  <c r="L611" i="1"/>
  <c r="H611" i="1"/>
  <c r="K611" i="1"/>
  <c r="M611" i="1"/>
  <c r="N611" i="1"/>
  <c r="J610" i="1"/>
  <c r="L610" i="1"/>
  <c r="H610" i="1"/>
  <c r="K610" i="1"/>
  <c r="M610" i="1"/>
  <c r="N610" i="1"/>
  <c r="J609" i="1"/>
  <c r="L609" i="1"/>
  <c r="H609" i="1"/>
  <c r="K609" i="1"/>
  <c r="M609" i="1"/>
  <c r="N609" i="1"/>
  <c r="J608" i="1"/>
  <c r="L608" i="1"/>
  <c r="H608" i="1"/>
  <c r="K608" i="1"/>
  <c r="M608" i="1"/>
  <c r="N608" i="1"/>
  <c r="S607" i="1"/>
  <c r="W607" i="1" s="1"/>
  <c r="J607" i="1"/>
  <c r="L607" i="1"/>
  <c r="H607" i="1"/>
  <c r="K607" i="1"/>
  <c r="M607" i="1"/>
  <c r="N607" i="1"/>
  <c r="J606" i="1"/>
  <c r="L606" i="1"/>
  <c r="H606" i="1"/>
  <c r="K606" i="1"/>
  <c r="M606" i="1"/>
  <c r="N606" i="1"/>
  <c r="J605" i="1"/>
  <c r="L605" i="1"/>
  <c r="H605" i="1"/>
  <c r="K605" i="1"/>
  <c r="M605" i="1"/>
  <c r="N605" i="1"/>
  <c r="P605" i="1" s="1"/>
  <c r="J604" i="1"/>
  <c r="L604" i="1"/>
  <c r="H604" i="1"/>
  <c r="K604" i="1"/>
  <c r="M604" i="1"/>
  <c r="N604" i="1"/>
  <c r="J603" i="1"/>
  <c r="L603" i="1"/>
  <c r="H603" i="1"/>
  <c r="K603" i="1"/>
  <c r="M603" i="1"/>
  <c r="N603" i="1"/>
  <c r="J602" i="1"/>
  <c r="L602" i="1"/>
  <c r="H602" i="1"/>
  <c r="K602" i="1"/>
  <c r="M602" i="1"/>
  <c r="N602" i="1"/>
  <c r="S601" i="1"/>
  <c r="J601" i="1"/>
  <c r="L601" i="1"/>
  <c r="H601" i="1"/>
  <c r="K601" i="1"/>
  <c r="M601" i="1"/>
  <c r="N601" i="1"/>
  <c r="J600" i="1"/>
  <c r="L600" i="1"/>
  <c r="H600" i="1"/>
  <c r="K600" i="1"/>
  <c r="M600" i="1"/>
  <c r="N600" i="1"/>
  <c r="W585" i="1"/>
  <c r="W588" i="1"/>
  <c r="W589" i="1"/>
  <c r="W590" i="1"/>
  <c r="W591" i="1"/>
  <c r="W592" i="1"/>
  <c r="J599" i="1"/>
  <c r="L599" i="1"/>
  <c r="H599" i="1"/>
  <c r="K599" i="1"/>
  <c r="M599" i="1"/>
  <c r="N599" i="1"/>
  <c r="J598" i="1"/>
  <c r="L598" i="1"/>
  <c r="H598" i="1"/>
  <c r="K598" i="1"/>
  <c r="M598" i="1"/>
  <c r="N598" i="1"/>
  <c r="J597" i="1"/>
  <c r="L597" i="1"/>
  <c r="H597" i="1"/>
  <c r="K597" i="1"/>
  <c r="M597" i="1"/>
  <c r="O597" i="1" s="1"/>
  <c r="N597" i="1"/>
  <c r="J596" i="1"/>
  <c r="L596" i="1"/>
  <c r="H596" i="1"/>
  <c r="K596" i="1"/>
  <c r="M596" i="1"/>
  <c r="N596" i="1"/>
  <c r="J595" i="1"/>
  <c r="L595" i="1"/>
  <c r="H595" i="1"/>
  <c r="K595" i="1"/>
  <c r="M595" i="1"/>
  <c r="O595" i="1" s="1"/>
  <c r="N595" i="1"/>
  <c r="J594" i="1"/>
  <c r="L594" i="1"/>
  <c r="H594" i="1"/>
  <c r="K594" i="1"/>
  <c r="M594" i="1"/>
  <c r="N594" i="1"/>
  <c r="J593" i="1"/>
  <c r="L593" i="1"/>
  <c r="H593" i="1"/>
  <c r="K593" i="1"/>
  <c r="M593" i="1"/>
  <c r="N593" i="1"/>
  <c r="J592" i="1"/>
  <c r="L592" i="1"/>
  <c r="H592" i="1"/>
  <c r="K592" i="1"/>
  <c r="M592" i="1"/>
  <c r="N592" i="1"/>
  <c r="J591" i="1"/>
  <c r="L591" i="1"/>
  <c r="H591" i="1"/>
  <c r="K591" i="1"/>
  <c r="M591" i="1"/>
  <c r="N591" i="1"/>
  <c r="J590" i="1"/>
  <c r="L590" i="1"/>
  <c r="H590" i="1"/>
  <c r="K590" i="1"/>
  <c r="M590" i="1"/>
  <c r="N590" i="1"/>
  <c r="J589" i="1"/>
  <c r="L589" i="1"/>
  <c r="H589" i="1"/>
  <c r="K589" i="1"/>
  <c r="M589" i="1"/>
  <c r="N589" i="1"/>
  <c r="J588" i="1"/>
  <c r="L588" i="1"/>
  <c r="H588" i="1"/>
  <c r="K588" i="1"/>
  <c r="M588" i="1"/>
  <c r="N588" i="1"/>
  <c r="P588" i="1" s="1"/>
  <c r="J587" i="1"/>
  <c r="L587" i="1"/>
  <c r="H587" i="1"/>
  <c r="K587" i="1"/>
  <c r="M587" i="1"/>
  <c r="N587" i="1"/>
  <c r="S586" i="1"/>
  <c r="W586" i="1" s="1"/>
  <c r="J586" i="1"/>
  <c r="L586" i="1"/>
  <c r="H586" i="1"/>
  <c r="K586" i="1"/>
  <c r="M586" i="1"/>
  <c r="O586" i="1" s="1"/>
  <c r="N586" i="1"/>
  <c r="P586" i="1" s="1"/>
  <c r="W564" i="1"/>
  <c r="W567" i="1"/>
  <c r="W568" i="1"/>
  <c r="W570" i="1"/>
  <c r="W571" i="1"/>
  <c r="W572" i="1"/>
  <c r="W573" i="1"/>
  <c r="W574" i="1"/>
  <c r="W577" i="1"/>
  <c r="W578" i="1"/>
  <c r="W579" i="1"/>
  <c r="W580" i="1"/>
  <c r="W581" i="1"/>
  <c r="W582" i="1"/>
  <c r="J585" i="1"/>
  <c r="L585" i="1"/>
  <c r="H585" i="1"/>
  <c r="K585" i="1"/>
  <c r="M585" i="1"/>
  <c r="N585" i="1"/>
  <c r="J584" i="1"/>
  <c r="L584" i="1"/>
  <c r="P584" i="1" s="1"/>
  <c r="H584" i="1"/>
  <c r="K584" i="1"/>
  <c r="M584" i="1"/>
  <c r="N584" i="1"/>
  <c r="J583" i="1"/>
  <c r="L583" i="1"/>
  <c r="H583" i="1"/>
  <c r="K583" i="1"/>
  <c r="M583" i="1"/>
  <c r="N583" i="1"/>
  <c r="J582" i="1"/>
  <c r="L582" i="1"/>
  <c r="P582" i="1" s="1"/>
  <c r="H582" i="1"/>
  <c r="K582" i="1"/>
  <c r="M582" i="1"/>
  <c r="N582" i="1"/>
  <c r="J581" i="1"/>
  <c r="L581" i="1"/>
  <c r="H581" i="1"/>
  <c r="K581" i="1"/>
  <c r="M581" i="1"/>
  <c r="N581" i="1"/>
  <c r="J580" i="1"/>
  <c r="L580" i="1"/>
  <c r="H580" i="1"/>
  <c r="K580" i="1"/>
  <c r="M580" i="1"/>
  <c r="O580" i="1" s="1"/>
  <c r="N580" i="1"/>
  <c r="J579" i="1"/>
  <c r="L579" i="1"/>
  <c r="H579" i="1"/>
  <c r="K579" i="1"/>
  <c r="M579" i="1"/>
  <c r="N579" i="1"/>
  <c r="J578" i="1"/>
  <c r="L578" i="1"/>
  <c r="P578" i="1"/>
  <c r="H578" i="1"/>
  <c r="K578" i="1"/>
  <c r="M578" i="1"/>
  <c r="N578" i="1"/>
  <c r="J577" i="1"/>
  <c r="L577" i="1"/>
  <c r="H577" i="1"/>
  <c r="K577" i="1"/>
  <c r="M577" i="1"/>
  <c r="N577" i="1"/>
  <c r="P577" i="1" s="1"/>
  <c r="S576" i="1"/>
  <c r="J576" i="1"/>
  <c r="L576" i="1"/>
  <c r="H576" i="1"/>
  <c r="K576" i="1"/>
  <c r="M576" i="1"/>
  <c r="N576" i="1"/>
  <c r="J575" i="1"/>
  <c r="L575" i="1"/>
  <c r="H575" i="1"/>
  <c r="K575" i="1"/>
  <c r="M575" i="1"/>
  <c r="N575" i="1"/>
  <c r="J574" i="1"/>
  <c r="L574" i="1"/>
  <c r="H574" i="1"/>
  <c r="K574" i="1"/>
  <c r="M574" i="1"/>
  <c r="N574" i="1"/>
  <c r="J573" i="1"/>
  <c r="L573" i="1"/>
  <c r="H573" i="1"/>
  <c r="K573" i="1"/>
  <c r="M573" i="1"/>
  <c r="N573" i="1"/>
  <c r="J572" i="1"/>
  <c r="L572" i="1"/>
  <c r="H572" i="1"/>
  <c r="K572" i="1"/>
  <c r="M572" i="1"/>
  <c r="N572" i="1"/>
  <c r="J571" i="1"/>
  <c r="L571" i="1"/>
  <c r="H571" i="1"/>
  <c r="K571" i="1"/>
  <c r="M571" i="1"/>
  <c r="N571" i="1"/>
  <c r="J570" i="1"/>
  <c r="L570" i="1"/>
  <c r="H570" i="1"/>
  <c r="K570" i="1"/>
  <c r="M570" i="1"/>
  <c r="N570" i="1"/>
  <c r="J569" i="1"/>
  <c r="L569" i="1"/>
  <c r="H569" i="1"/>
  <c r="K569" i="1"/>
  <c r="M569" i="1"/>
  <c r="N569" i="1"/>
  <c r="J568" i="1"/>
  <c r="L568" i="1"/>
  <c r="H568" i="1"/>
  <c r="K568" i="1"/>
  <c r="M568" i="1"/>
  <c r="N568" i="1"/>
  <c r="J567" i="1"/>
  <c r="L567" i="1"/>
  <c r="H567" i="1"/>
  <c r="K567" i="1"/>
  <c r="M567" i="1"/>
  <c r="N567" i="1"/>
  <c r="J566" i="1"/>
  <c r="L566" i="1"/>
  <c r="H566" i="1"/>
  <c r="K566" i="1"/>
  <c r="M566" i="1"/>
  <c r="N566" i="1"/>
  <c r="J565" i="1"/>
  <c r="L565" i="1"/>
  <c r="H565" i="1"/>
  <c r="K565" i="1"/>
  <c r="M565" i="1"/>
  <c r="N565" i="1"/>
  <c r="J564" i="1"/>
  <c r="L564" i="1"/>
  <c r="H564" i="1"/>
  <c r="K564" i="1"/>
  <c r="M564" i="1"/>
  <c r="N564" i="1"/>
  <c r="P564" i="1" s="1"/>
  <c r="J563" i="1"/>
  <c r="L563" i="1"/>
  <c r="H563" i="1"/>
  <c r="K563" i="1"/>
  <c r="M563" i="1"/>
  <c r="N563" i="1"/>
  <c r="W536" i="1"/>
  <c r="W540" i="1"/>
  <c r="W541" i="1"/>
  <c r="W542" i="1"/>
  <c r="W544" i="1"/>
  <c r="W545" i="1"/>
  <c r="W546" i="1"/>
  <c r="W547" i="1"/>
  <c r="W549" i="1"/>
  <c r="W550" i="1"/>
  <c r="W553" i="1"/>
  <c r="W555" i="1"/>
  <c r="W557" i="1"/>
  <c r="W560" i="1"/>
  <c r="W562" i="1"/>
  <c r="J562" i="1"/>
  <c r="L562" i="1"/>
  <c r="H562" i="1"/>
  <c r="K562" i="1"/>
  <c r="M562" i="1"/>
  <c r="N562" i="1"/>
  <c r="J561" i="1"/>
  <c r="L561" i="1"/>
  <c r="H561" i="1"/>
  <c r="K561" i="1"/>
  <c r="O561" i="1" s="1"/>
  <c r="M561" i="1"/>
  <c r="N561" i="1"/>
  <c r="J560" i="1"/>
  <c r="L560" i="1"/>
  <c r="H560" i="1"/>
  <c r="K560" i="1"/>
  <c r="M560" i="1"/>
  <c r="N560" i="1"/>
  <c r="P560" i="1" s="1"/>
  <c r="J559" i="1"/>
  <c r="L559" i="1"/>
  <c r="H559" i="1"/>
  <c r="K559" i="1"/>
  <c r="M559" i="1"/>
  <c r="N559" i="1"/>
  <c r="J558" i="1"/>
  <c r="L558" i="1"/>
  <c r="H558" i="1"/>
  <c r="K558" i="1"/>
  <c r="M558" i="1"/>
  <c r="N558" i="1"/>
  <c r="P558" i="1" s="1"/>
  <c r="Q558" i="1" s="1"/>
  <c r="J557" i="1"/>
  <c r="L557" i="1"/>
  <c r="H557" i="1"/>
  <c r="K557" i="1"/>
  <c r="M557" i="1"/>
  <c r="N557" i="1"/>
  <c r="J556" i="1"/>
  <c r="L556" i="1"/>
  <c r="H556" i="1"/>
  <c r="K556" i="1"/>
  <c r="M556" i="1"/>
  <c r="N556" i="1"/>
  <c r="J555" i="1"/>
  <c r="L555" i="1"/>
  <c r="H555" i="1"/>
  <c r="K555" i="1"/>
  <c r="M555" i="1"/>
  <c r="N555" i="1"/>
  <c r="J554" i="1"/>
  <c r="L554" i="1"/>
  <c r="H554" i="1"/>
  <c r="K554" i="1"/>
  <c r="M554" i="1"/>
  <c r="N554" i="1"/>
  <c r="P554" i="1" s="1"/>
  <c r="J553" i="1"/>
  <c r="L553" i="1"/>
  <c r="H553" i="1"/>
  <c r="K553" i="1"/>
  <c r="M553" i="1"/>
  <c r="N553" i="1"/>
  <c r="J552" i="1"/>
  <c r="L552" i="1"/>
  <c r="H552" i="1"/>
  <c r="K552" i="1"/>
  <c r="M552" i="1"/>
  <c r="N552" i="1"/>
  <c r="S551" i="1"/>
  <c r="J551" i="1"/>
  <c r="L551" i="1"/>
  <c r="H551" i="1"/>
  <c r="K551" i="1"/>
  <c r="M551" i="1"/>
  <c r="O551" i="1" s="1"/>
  <c r="N551" i="1"/>
  <c r="J550" i="1"/>
  <c r="L550" i="1"/>
  <c r="H550" i="1"/>
  <c r="K550" i="1"/>
  <c r="M550" i="1"/>
  <c r="N550" i="1"/>
  <c r="J549" i="1"/>
  <c r="L549" i="1"/>
  <c r="H549" i="1"/>
  <c r="K549" i="1"/>
  <c r="M549" i="1"/>
  <c r="N549" i="1"/>
  <c r="S548" i="1"/>
  <c r="J548" i="1"/>
  <c r="L548" i="1"/>
  <c r="H548" i="1"/>
  <c r="K548" i="1"/>
  <c r="M548" i="1"/>
  <c r="N548" i="1"/>
  <c r="J547" i="1"/>
  <c r="L547" i="1"/>
  <c r="H547" i="1"/>
  <c r="K547" i="1"/>
  <c r="M547" i="1"/>
  <c r="N547" i="1"/>
  <c r="J546" i="1"/>
  <c r="L546" i="1"/>
  <c r="H546" i="1"/>
  <c r="K546" i="1"/>
  <c r="M546" i="1"/>
  <c r="N546" i="1"/>
  <c r="J545" i="1"/>
  <c r="L545" i="1"/>
  <c r="H545" i="1"/>
  <c r="K545" i="1"/>
  <c r="M545" i="1"/>
  <c r="O545" i="1" s="1"/>
  <c r="N545" i="1"/>
  <c r="J544" i="1"/>
  <c r="L544" i="1"/>
  <c r="H544" i="1"/>
  <c r="K544" i="1"/>
  <c r="M544" i="1"/>
  <c r="N544" i="1"/>
  <c r="S543" i="1"/>
  <c r="J543" i="1"/>
  <c r="L543" i="1"/>
  <c r="H543" i="1"/>
  <c r="K543" i="1"/>
  <c r="M543" i="1"/>
  <c r="N543" i="1"/>
  <c r="J542" i="1"/>
  <c r="L542" i="1"/>
  <c r="H542" i="1"/>
  <c r="K542" i="1"/>
  <c r="M542" i="1"/>
  <c r="N542" i="1"/>
  <c r="J541" i="1"/>
  <c r="L541" i="1"/>
  <c r="H541" i="1"/>
  <c r="K541" i="1"/>
  <c r="M541" i="1"/>
  <c r="N541" i="1"/>
  <c r="J540" i="1"/>
  <c r="L540" i="1"/>
  <c r="H540" i="1"/>
  <c r="K540" i="1"/>
  <c r="M540" i="1"/>
  <c r="N540" i="1"/>
  <c r="S539" i="1"/>
  <c r="J539" i="1"/>
  <c r="L539" i="1"/>
  <c r="H539" i="1"/>
  <c r="K539" i="1"/>
  <c r="M539" i="1"/>
  <c r="N539" i="1"/>
  <c r="J538" i="1"/>
  <c r="L538" i="1"/>
  <c r="H538" i="1"/>
  <c r="K538" i="1"/>
  <c r="M538" i="1"/>
  <c r="N538" i="1"/>
  <c r="J537" i="1"/>
  <c r="L537" i="1"/>
  <c r="H537" i="1"/>
  <c r="K537" i="1"/>
  <c r="M537" i="1"/>
  <c r="N537" i="1"/>
  <c r="W509" i="1"/>
  <c r="W510" i="1"/>
  <c r="W511" i="1"/>
  <c r="W512" i="1"/>
  <c r="W513" i="1"/>
  <c r="W514" i="1"/>
  <c r="W515" i="1"/>
  <c r="W516" i="1"/>
  <c r="W517" i="1"/>
  <c r="W518" i="1"/>
  <c r="W522" i="1"/>
  <c r="W523" i="1"/>
  <c r="W525" i="1"/>
  <c r="W526" i="1"/>
  <c r="W527" i="1"/>
  <c r="W530" i="1"/>
  <c r="W531" i="1"/>
  <c r="W533" i="1"/>
  <c r="J536" i="1"/>
  <c r="L536" i="1"/>
  <c r="H536" i="1"/>
  <c r="K536" i="1"/>
  <c r="M536" i="1"/>
  <c r="N536" i="1"/>
  <c r="P536" i="1" s="1"/>
  <c r="S535" i="1"/>
  <c r="J535" i="1"/>
  <c r="L535" i="1"/>
  <c r="H535" i="1"/>
  <c r="K535" i="1"/>
  <c r="M535" i="1"/>
  <c r="N535" i="1"/>
  <c r="J534" i="1"/>
  <c r="L534" i="1"/>
  <c r="H534" i="1"/>
  <c r="K534" i="1"/>
  <c r="M534" i="1"/>
  <c r="N534" i="1"/>
  <c r="J533" i="1"/>
  <c r="L533" i="1"/>
  <c r="H533" i="1"/>
  <c r="K533" i="1"/>
  <c r="M533" i="1"/>
  <c r="N533" i="1"/>
  <c r="S532" i="1"/>
  <c r="J532" i="1"/>
  <c r="L532" i="1"/>
  <c r="H532" i="1"/>
  <c r="K532" i="1"/>
  <c r="M532" i="1"/>
  <c r="N532" i="1"/>
  <c r="J531" i="1"/>
  <c r="L531" i="1"/>
  <c r="H531" i="1"/>
  <c r="K531" i="1"/>
  <c r="M531" i="1"/>
  <c r="N531" i="1"/>
  <c r="J530" i="1"/>
  <c r="L530" i="1"/>
  <c r="H530" i="1"/>
  <c r="K530" i="1"/>
  <c r="M530" i="1"/>
  <c r="N530" i="1"/>
  <c r="J529" i="1"/>
  <c r="L529" i="1"/>
  <c r="H529" i="1"/>
  <c r="K529" i="1"/>
  <c r="M529" i="1"/>
  <c r="N529" i="1"/>
  <c r="S528" i="1"/>
  <c r="J528" i="1"/>
  <c r="L528" i="1"/>
  <c r="H528" i="1"/>
  <c r="K528" i="1"/>
  <c r="M528" i="1"/>
  <c r="N528" i="1"/>
  <c r="J527" i="1"/>
  <c r="L527" i="1"/>
  <c r="H527" i="1"/>
  <c r="K527" i="1"/>
  <c r="M527" i="1"/>
  <c r="N527" i="1"/>
  <c r="J526" i="1"/>
  <c r="L526" i="1"/>
  <c r="H526" i="1"/>
  <c r="K526" i="1"/>
  <c r="M526" i="1"/>
  <c r="N526" i="1"/>
  <c r="J525" i="1"/>
  <c r="L525" i="1"/>
  <c r="H525" i="1"/>
  <c r="K525" i="1"/>
  <c r="M525" i="1"/>
  <c r="N525" i="1"/>
  <c r="S524" i="1"/>
  <c r="J524" i="1"/>
  <c r="L524" i="1"/>
  <c r="H524" i="1"/>
  <c r="K524" i="1"/>
  <c r="M524" i="1"/>
  <c r="N524" i="1"/>
  <c r="J523" i="1"/>
  <c r="L523" i="1"/>
  <c r="H523" i="1"/>
  <c r="K523" i="1"/>
  <c r="M523" i="1"/>
  <c r="N523" i="1"/>
  <c r="J522" i="1"/>
  <c r="L522" i="1"/>
  <c r="H522" i="1"/>
  <c r="K522" i="1"/>
  <c r="M522" i="1"/>
  <c r="N522" i="1"/>
  <c r="J521" i="1"/>
  <c r="L521" i="1"/>
  <c r="H521" i="1"/>
  <c r="K521" i="1"/>
  <c r="M521" i="1"/>
  <c r="N521" i="1"/>
  <c r="J520" i="1"/>
  <c r="L520" i="1"/>
  <c r="H520" i="1"/>
  <c r="K520" i="1"/>
  <c r="M520" i="1"/>
  <c r="N520" i="1"/>
  <c r="S519" i="1"/>
  <c r="W519" i="1" s="1"/>
  <c r="J519" i="1"/>
  <c r="L519" i="1"/>
  <c r="H519" i="1"/>
  <c r="K519" i="1"/>
  <c r="M519" i="1"/>
  <c r="N519" i="1"/>
  <c r="J518" i="1"/>
  <c r="L518" i="1"/>
  <c r="H518" i="1"/>
  <c r="K518" i="1"/>
  <c r="M518" i="1"/>
  <c r="N518" i="1"/>
  <c r="J517" i="1"/>
  <c r="L517" i="1"/>
  <c r="H517" i="1"/>
  <c r="K517" i="1"/>
  <c r="M517" i="1"/>
  <c r="N517" i="1"/>
  <c r="J516" i="1"/>
  <c r="L516" i="1"/>
  <c r="H516" i="1"/>
  <c r="K516" i="1"/>
  <c r="M516" i="1"/>
  <c r="N516" i="1"/>
  <c r="J515" i="1"/>
  <c r="L515" i="1"/>
  <c r="H515" i="1"/>
  <c r="K515" i="1"/>
  <c r="M515" i="1"/>
  <c r="N515" i="1"/>
  <c r="J514" i="1"/>
  <c r="L514" i="1"/>
  <c r="H514" i="1"/>
  <c r="K514" i="1"/>
  <c r="M514" i="1"/>
  <c r="N514" i="1"/>
  <c r="J513" i="1"/>
  <c r="L513" i="1"/>
  <c r="H513" i="1"/>
  <c r="K513" i="1"/>
  <c r="M513" i="1"/>
  <c r="N513" i="1"/>
  <c r="J512" i="1"/>
  <c r="L512" i="1"/>
  <c r="H512" i="1"/>
  <c r="K512" i="1"/>
  <c r="M512" i="1"/>
  <c r="N512" i="1"/>
  <c r="J511" i="1"/>
  <c r="L511" i="1"/>
  <c r="H511" i="1"/>
  <c r="K511" i="1"/>
  <c r="M511" i="1"/>
  <c r="N511" i="1"/>
  <c r="J510" i="1"/>
  <c r="L510" i="1"/>
  <c r="H510" i="1"/>
  <c r="K510" i="1"/>
  <c r="M510" i="1"/>
  <c r="N510" i="1"/>
  <c r="W490" i="1"/>
  <c r="W491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J509" i="1"/>
  <c r="L509" i="1"/>
  <c r="H509" i="1"/>
  <c r="K509" i="1"/>
  <c r="M509" i="1"/>
  <c r="O509" i="1" s="1"/>
  <c r="N509" i="1"/>
  <c r="S508" i="1"/>
  <c r="J508" i="1"/>
  <c r="L508" i="1"/>
  <c r="H508" i="1"/>
  <c r="K508" i="1"/>
  <c r="M508" i="1"/>
  <c r="N508" i="1"/>
  <c r="J507" i="1"/>
  <c r="L507" i="1"/>
  <c r="H507" i="1"/>
  <c r="K507" i="1"/>
  <c r="M507" i="1"/>
  <c r="N507" i="1"/>
  <c r="J506" i="1"/>
  <c r="L506" i="1"/>
  <c r="H506" i="1"/>
  <c r="K506" i="1"/>
  <c r="M506" i="1"/>
  <c r="N506" i="1"/>
  <c r="J505" i="1"/>
  <c r="L505" i="1"/>
  <c r="H505" i="1"/>
  <c r="K505" i="1"/>
  <c r="M505" i="1"/>
  <c r="N505" i="1"/>
  <c r="J504" i="1"/>
  <c r="L504" i="1"/>
  <c r="H504" i="1"/>
  <c r="K504" i="1"/>
  <c r="M504" i="1"/>
  <c r="N504" i="1"/>
  <c r="J503" i="1"/>
  <c r="L503" i="1"/>
  <c r="H503" i="1"/>
  <c r="K503" i="1"/>
  <c r="M503" i="1"/>
  <c r="N503" i="1"/>
  <c r="J502" i="1"/>
  <c r="L502" i="1"/>
  <c r="H502" i="1"/>
  <c r="K502" i="1"/>
  <c r="M502" i="1"/>
  <c r="N502" i="1"/>
  <c r="J501" i="1"/>
  <c r="L501" i="1"/>
  <c r="H501" i="1"/>
  <c r="K501" i="1"/>
  <c r="M501" i="1"/>
  <c r="N501" i="1"/>
  <c r="J500" i="1"/>
  <c r="L500" i="1"/>
  <c r="H500" i="1"/>
  <c r="K500" i="1"/>
  <c r="M500" i="1"/>
  <c r="N500" i="1"/>
  <c r="J499" i="1"/>
  <c r="L499" i="1"/>
  <c r="H499" i="1"/>
  <c r="K499" i="1"/>
  <c r="M499" i="1"/>
  <c r="N499" i="1"/>
  <c r="J498" i="1"/>
  <c r="L498" i="1"/>
  <c r="H498" i="1"/>
  <c r="K498" i="1"/>
  <c r="M498" i="1"/>
  <c r="N498" i="1"/>
  <c r="P498" i="1" s="1"/>
  <c r="J497" i="1"/>
  <c r="L497" i="1"/>
  <c r="H497" i="1"/>
  <c r="K497" i="1"/>
  <c r="M497" i="1"/>
  <c r="N497" i="1"/>
  <c r="J496" i="1"/>
  <c r="L496" i="1"/>
  <c r="H496" i="1"/>
  <c r="K496" i="1"/>
  <c r="M496" i="1"/>
  <c r="N496" i="1"/>
  <c r="P496" i="1" s="1"/>
  <c r="J495" i="1"/>
  <c r="L495" i="1"/>
  <c r="H495" i="1"/>
  <c r="K495" i="1"/>
  <c r="M495" i="1"/>
  <c r="N495" i="1"/>
  <c r="J494" i="1"/>
  <c r="L494" i="1"/>
  <c r="H494" i="1"/>
  <c r="K494" i="1"/>
  <c r="M494" i="1"/>
  <c r="N494" i="1"/>
  <c r="J493" i="1"/>
  <c r="L493" i="1"/>
  <c r="H493" i="1"/>
  <c r="K493" i="1"/>
  <c r="M493" i="1"/>
  <c r="N493" i="1"/>
  <c r="J492" i="1"/>
  <c r="L492" i="1"/>
  <c r="H492" i="1"/>
  <c r="K492" i="1"/>
  <c r="M492" i="1"/>
  <c r="N492" i="1"/>
  <c r="J491" i="1"/>
  <c r="L491" i="1"/>
  <c r="H491" i="1"/>
  <c r="K491" i="1"/>
  <c r="M491" i="1"/>
  <c r="N491" i="1"/>
  <c r="J490" i="1"/>
  <c r="L490" i="1"/>
  <c r="H490" i="1"/>
  <c r="K490" i="1"/>
  <c r="M490" i="1"/>
  <c r="N490" i="1"/>
  <c r="P490" i="1" s="1"/>
  <c r="W477" i="1"/>
  <c r="W478" i="1"/>
  <c r="W479" i="1"/>
  <c r="W480" i="1"/>
  <c r="W481" i="1"/>
  <c r="W482" i="1"/>
  <c r="W483" i="1"/>
  <c r="W484" i="1"/>
  <c r="W486" i="1"/>
  <c r="W487" i="1"/>
  <c r="W488" i="1"/>
  <c r="J489" i="1"/>
  <c r="L489" i="1"/>
  <c r="H489" i="1"/>
  <c r="K489" i="1"/>
  <c r="M489" i="1"/>
  <c r="N489" i="1"/>
  <c r="J488" i="1"/>
  <c r="L488" i="1"/>
  <c r="H488" i="1"/>
  <c r="K488" i="1"/>
  <c r="M488" i="1"/>
  <c r="N488" i="1"/>
  <c r="J487" i="1"/>
  <c r="L487" i="1"/>
  <c r="H487" i="1"/>
  <c r="K487" i="1"/>
  <c r="M487" i="1"/>
  <c r="N487" i="1"/>
  <c r="J486" i="1"/>
  <c r="L486" i="1"/>
  <c r="H486" i="1"/>
  <c r="K486" i="1"/>
  <c r="M486" i="1"/>
  <c r="N486" i="1"/>
  <c r="J485" i="1"/>
  <c r="L485" i="1"/>
  <c r="H485" i="1"/>
  <c r="K485" i="1"/>
  <c r="M485" i="1"/>
  <c r="N485" i="1"/>
  <c r="J484" i="1"/>
  <c r="L484" i="1"/>
  <c r="H484" i="1"/>
  <c r="K484" i="1"/>
  <c r="M484" i="1"/>
  <c r="O484" i="1" s="1"/>
  <c r="N484" i="1"/>
  <c r="J483" i="1"/>
  <c r="L483" i="1"/>
  <c r="H483" i="1"/>
  <c r="K483" i="1"/>
  <c r="M483" i="1"/>
  <c r="N483" i="1"/>
  <c r="J482" i="1"/>
  <c r="L482" i="1"/>
  <c r="H482" i="1"/>
  <c r="K482" i="1"/>
  <c r="M482" i="1"/>
  <c r="N482" i="1"/>
  <c r="J481" i="1"/>
  <c r="L481" i="1"/>
  <c r="H481" i="1"/>
  <c r="K481" i="1"/>
  <c r="M481" i="1"/>
  <c r="N481" i="1"/>
  <c r="J480" i="1"/>
  <c r="L480" i="1"/>
  <c r="H480" i="1"/>
  <c r="K480" i="1"/>
  <c r="M480" i="1"/>
  <c r="N480" i="1"/>
  <c r="J479" i="1"/>
  <c r="L479" i="1"/>
  <c r="H479" i="1"/>
  <c r="K479" i="1"/>
  <c r="M479" i="1"/>
  <c r="N479" i="1"/>
  <c r="J478" i="1"/>
  <c r="L478" i="1"/>
  <c r="H478" i="1"/>
  <c r="K478" i="1"/>
  <c r="M478" i="1"/>
  <c r="N478" i="1"/>
  <c r="J477" i="1"/>
  <c r="L477" i="1"/>
  <c r="H477" i="1"/>
  <c r="K477" i="1"/>
  <c r="M477" i="1"/>
  <c r="N477" i="1"/>
  <c r="P477" i="1" s="1"/>
  <c r="J476" i="1"/>
  <c r="L476" i="1"/>
  <c r="H476" i="1"/>
  <c r="K476" i="1"/>
  <c r="M476" i="1"/>
  <c r="N476" i="1"/>
  <c r="J475" i="1"/>
  <c r="L475" i="1"/>
  <c r="H475" i="1"/>
  <c r="K475" i="1"/>
  <c r="M475" i="1"/>
  <c r="N475" i="1"/>
  <c r="S474" i="1"/>
  <c r="W474" i="1" s="1"/>
  <c r="J474" i="1"/>
  <c r="L474" i="1"/>
  <c r="H474" i="1"/>
  <c r="K474" i="1"/>
  <c r="O474" i="1" s="1"/>
  <c r="M474" i="1"/>
  <c r="N474" i="1"/>
  <c r="J473" i="1"/>
  <c r="L473" i="1"/>
  <c r="H473" i="1"/>
  <c r="K473" i="1"/>
  <c r="M473" i="1"/>
  <c r="N473" i="1"/>
  <c r="W472" i="1"/>
  <c r="J472" i="1"/>
  <c r="L472" i="1"/>
  <c r="H472" i="1"/>
  <c r="K472" i="1"/>
  <c r="M472" i="1"/>
  <c r="N472" i="1"/>
  <c r="J471" i="1"/>
  <c r="L471" i="1"/>
  <c r="H471" i="1"/>
  <c r="K471" i="1"/>
  <c r="M471" i="1"/>
  <c r="N471" i="1"/>
  <c r="W470" i="1"/>
  <c r="J470" i="1"/>
  <c r="L470" i="1"/>
  <c r="H470" i="1"/>
  <c r="K470" i="1"/>
  <c r="M470" i="1"/>
  <c r="N470" i="1"/>
  <c r="W469" i="1"/>
  <c r="J469" i="1"/>
  <c r="L469" i="1"/>
  <c r="H469" i="1"/>
  <c r="K469" i="1"/>
  <c r="M469" i="1"/>
  <c r="N469" i="1"/>
  <c r="W468" i="1"/>
  <c r="J468" i="1"/>
  <c r="L468" i="1"/>
  <c r="H468" i="1"/>
  <c r="K468" i="1"/>
  <c r="M468" i="1"/>
  <c r="N468" i="1"/>
  <c r="W467" i="1"/>
  <c r="J467" i="1"/>
  <c r="L467" i="1"/>
  <c r="H467" i="1"/>
  <c r="K467" i="1"/>
  <c r="M467" i="1"/>
  <c r="N467" i="1"/>
  <c r="W466" i="1"/>
  <c r="J466" i="1"/>
  <c r="L466" i="1"/>
  <c r="H466" i="1"/>
  <c r="K466" i="1"/>
  <c r="M466" i="1"/>
  <c r="N466" i="1"/>
  <c r="W465" i="1"/>
  <c r="J465" i="1"/>
  <c r="L465" i="1"/>
  <c r="H465" i="1"/>
  <c r="K465" i="1"/>
  <c r="M465" i="1"/>
  <c r="N465" i="1"/>
  <c r="W445" i="1"/>
  <c r="W446" i="1"/>
  <c r="W447" i="1"/>
  <c r="W449" i="1"/>
  <c r="W450" i="1"/>
  <c r="W451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J464" i="1"/>
  <c r="L464" i="1"/>
  <c r="H464" i="1"/>
  <c r="K464" i="1"/>
  <c r="M464" i="1"/>
  <c r="N464" i="1"/>
  <c r="J463" i="1"/>
  <c r="L463" i="1"/>
  <c r="H463" i="1"/>
  <c r="K463" i="1"/>
  <c r="M463" i="1"/>
  <c r="N463" i="1"/>
  <c r="J462" i="1"/>
  <c r="L462" i="1"/>
  <c r="H462" i="1"/>
  <c r="K462" i="1"/>
  <c r="M462" i="1"/>
  <c r="N462" i="1"/>
  <c r="J461" i="1"/>
  <c r="L461" i="1"/>
  <c r="H461" i="1"/>
  <c r="K461" i="1"/>
  <c r="M461" i="1"/>
  <c r="N461" i="1"/>
  <c r="J460" i="1"/>
  <c r="L460" i="1"/>
  <c r="H460" i="1"/>
  <c r="K460" i="1"/>
  <c r="M460" i="1"/>
  <c r="N460" i="1"/>
  <c r="J459" i="1"/>
  <c r="L459" i="1"/>
  <c r="H459" i="1"/>
  <c r="K459" i="1"/>
  <c r="M459" i="1"/>
  <c r="N459" i="1"/>
  <c r="J458" i="1"/>
  <c r="L458" i="1"/>
  <c r="H458" i="1"/>
  <c r="K458" i="1"/>
  <c r="M458" i="1"/>
  <c r="N458" i="1"/>
  <c r="J457" i="1"/>
  <c r="L457" i="1"/>
  <c r="H457" i="1"/>
  <c r="K457" i="1"/>
  <c r="M457" i="1"/>
  <c r="N457" i="1"/>
  <c r="J456" i="1"/>
  <c r="L456" i="1"/>
  <c r="H456" i="1"/>
  <c r="K456" i="1"/>
  <c r="M456" i="1"/>
  <c r="N456" i="1"/>
  <c r="J455" i="1"/>
  <c r="L455" i="1"/>
  <c r="H455" i="1"/>
  <c r="K455" i="1"/>
  <c r="M455" i="1"/>
  <c r="N455" i="1"/>
  <c r="J454" i="1"/>
  <c r="L454" i="1"/>
  <c r="H454" i="1"/>
  <c r="K454" i="1"/>
  <c r="M454" i="1"/>
  <c r="N454" i="1"/>
  <c r="J453" i="1"/>
  <c r="L453" i="1"/>
  <c r="H453" i="1"/>
  <c r="K453" i="1"/>
  <c r="M453" i="1"/>
  <c r="N453" i="1"/>
  <c r="S452" i="1"/>
  <c r="W452" i="1" s="1"/>
  <c r="J452" i="1"/>
  <c r="L452" i="1"/>
  <c r="H452" i="1"/>
  <c r="K452" i="1"/>
  <c r="M452" i="1"/>
  <c r="N452" i="1"/>
  <c r="J451" i="1"/>
  <c r="L451" i="1"/>
  <c r="H451" i="1"/>
  <c r="K451" i="1"/>
  <c r="M451" i="1"/>
  <c r="N451" i="1"/>
  <c r="J450" i="1"/>
  <c r="L450" i="1"/>
  <c r="H450" i="1"/>
  <c r="K450" i="1"/>
  <c r="M450" i="1"/>
  <c r="N450" i="1"/>
  <c r="J449" i="1"/>
  <c r="L449" i="1"/>
  <c r="H449" i="1"/>
  <c r="K449" i="1"/>
  <c r="M449" i="1"/>
  <c r="N449" i="1"/>
  <c r="S448" i="1"/>
  <c r="W448" i="1" s="1"/>
  <c r="J448" i="1"/>
  <c r="L448" i="1"/>
  <c r="H448" i="1"/>
  <c r="K448" i="1"/>
  <c r="M448" i="1"/>
  <c r="N448" i="1"/>
  <c r="J447" i="1"/>
  <c r="L447" i="1"/>
  <c r="H447" i="1"/>
  <c r="K447" i="1"/>
  <c r="M447" i="1"/>
  <c r="N447" i="1"/>
  <c r="J446" i="1"/>
  <c r="L446" i="1"/>
  <c r="H446" i="1"/>
  <c r="K446" i="1"/>
  <c r="M446" i="1"/>
  <c r="N446" i="1"/>
  <c r="W422" i="1"/>
  <c r="W423" i="1"/>
  <c r="W424" i="1"/>
  <c r="W427" i="1"/>
  <c r="W428" i="1"/>
  <c r="W429" i="1"/>
  <c r="W430" i="1"/>
  <c r="W431" i="1"/>
  <c r="W434" i="1"/>
  <c r="W435" i="1"/>
  <c r="W437" i="1"/>
  <c r="W438" i="1"/>
  <c r="W439" i="1"/>
  <c r="W441" i="1"/>
  <c r="W442" i="1"/>
  <c r="W443" i="1"/>
  <c r="W418" i="1"/>
  <c r="W419" i="1"/>
  <c r="W420" i="1"/>
  <c r="W421" i="1"/>
  <c r="J445" i="1"/>
  <c r="L445" i="1"/>
  <c r="H445" i="1"/>
  <c r="K445" i="1"/>
  <c r="M445" i="1"/>
  <c r="N445" i="1"/>
  <c r="S444" i="1"/>
  <c r="W444" i="1" s="1"/>
  <c r="J444" i="1"/>
  <c r="L444" i="1"/>
  <c r="H444" i="1"/>
  <c r="K444" i="1"/>
  <c r="M444" i="1"/>
  <c r="N444" i="1"/>
  <c r="J443" i="1"/>
  <c r="L443" i="1"/>
  <c r="H443" i="1"/>
  <c r="K443" i="1"/>
  <c r="M443" i="1"/>
  <c r="O443" i="1" s="1"/>
  <c r="N443" i="1"/>
  <c r="J442" i="1"/>
  <c r="L442" i="1"/>
  <c r="H442" i="1"/>
  <c r="K442" i="1"/>
  <c r="M442" i="1"/>
  <c r="N442" i="1"/>
  <c r="J441" i="1"/>
  <c r="L441" i="1"/>
  <c r="H441" i="1"/>
  <c r="K441" i="1"/>
  <c r="M441" i="1"/>
  <c r="N441" i="1"/>
  <c r="J440" i="1"/>
  <c r="L440" i="1"/>
  <c r="H440" i="1"/>
  <c r="K440" i="1"/>
  <c r="M440" i="1"/>
  <c r="N440" i="1"/>
  <c r="J439" i="1"/>
  <c r="L439" i="1"/>
  <c r="H439" i="1"/>
  <c r="K439" i="1"/>
  <c r="M439" i="1"/>
  <c r="N439" i="1"/>
  <c r="J438" i="1"/>
  <c r="L438" i="1"/>
  <c r="H438" i="1"/>
  <c r="K438" i="1"/>
  <c r="M438" i="1"/>
  <c r="N438" i="1"/>
  <c r="J437" i="1"/>
  <c r="L437" i="1"/>
  <c r="H437" i="1"/>
  <c r="K437" i="1"/>
  <c r="M437" i="1"/>
  <c r="N437" i="1"/>
  <c r="J436" i="1"/>
  <c r="L436" i="1"/>
  <c r="H436" i="1"/>
  <c r="K436" i="1"/>
  <c r="M436" i="1"/>
  <c r="N436" i="1"/>
  <c r="J435" i="1"/>
  <c r="L435" i="1"/>
  <c r="H435" i="1"/>
  <c r="K435" i="1"/>
  <c r="M435" i="1"/>
  <c r="N435" i="1"/>
  <c r="J434" i="1"/>
  <c r="L434" i="1"/>
  <c r="H434" i="1"/>
  <c r="K434" i="1"/>
  <c r="M434" i="1"/>
  <c r="N434" i="1"/>
  <c r="S433" i="1"/>
  <c r="J433" i="1"/>
  <c r="L433" i="1"/>
  <c r="H433" i="1"/>
  <c r="K433" i="1"/>
  <c r="M433" i="1"/>
  <c r="N433" i="1"/>
  <c r="S432" i="1"/>
  <c r="J432" i="1"/>
  <c r="L432" i="1"/>
  <c r="H432" i="1"/>
  <c r="K432" i="1"/>
  <c r="M432" i="1"/>
  <c r="N432" i="1"/>
  <c r="J431" i="1"/>
  <c r="L431" i="1"/>
  <c r="H431" i="1"/>
  <c r="K431" i="1"/>
  <c r="M431" i="1"/>
  <c r="N431" i="1"/>
  <c r="J430" i="1"/>
  <c r="L430" i="1"/>
  <c r="H430" i="1"/>
  <c r="K430" i="1"/>
  <c r="M430" i="1"/>
  <c r="N430" i="1"/>
  <c r="J429" i="1"/>
  <c r="L429" i="1"/>
  <c r="H429" i="1"/>
  <c r="K429" i="1"/>
  <c r="M429" i="1"/>
  <c r="N429" i="1"/>
  <c r="J428" i="1"/>
  <c r="L428" i="1"/>
  <c r="H428" i="1"/>
  <c r="K428" i="1"/>
  <c r="M428" i="1"/>
  <c r="N428" i="1"/>
  <c r="J427" i="1"/>
  <c r="L427" i="1"/>
  <c r="H427" i="1"/>
  <c r="K427" i="1"/>
  <c r="M427" i="1"/>
  <c r="N427" i="1"/>
  <c r="S426" i="1"/>
  <c r="J426" i="1"/>
  <c r="L426" i="1"/>
  <c r="H426" i="1"/>
  <c r="K426" i="1"/>
  <c r="M426" i="1"/>
  <c r="N426" i="1"/>
  <c r="S425" i="1"/>
  <c r="J425" i="1"/>
  <c r="L425" i="1"/>
  <c r="H425" i="1"/>
  <c r="K425" i="1"/>
  <c r="M425" i="1"/>
  <c r="N425" i="1"/>
  <c r="J424" i="1"/>
  <c r="L424" i="1"/>
  <c r="H424" i="1"/>
  <c r="K424" i="1"/>
  <c r="M424" i="1"/>
  <c r="N424" i="1"/>
  <c r="J423" i="1"/>
  <c r="L423" i="1"/>
  <c r="H423" i="1"/>
  <c r="K423" i="1"/>
  <c r="M423" i="1"/>
  <c r="N423" i="1"/>
  <c r="J422" i="1"/>
  <c r="L422" i="1"/>
  <c r="H422" i="1"/>
  <c r="K422" i="1"/>
  <c r="M422" i="1"/>
  <c r="N422" i="1"/>
  <c r="J421" i="1"/>
  <c r="L421" i="1"/>
  <c r="H421" i="1"/>
  <c r="K421" i="1"/>
  <c r="M421" i="1"/>
  <c r="N421" i="1"/>
  <c r="J420" i="1"/>
  <c r="L420" i="1"/>
  <c r="H420" i="1"/>
  <c r="K420" i="1"/>
  <c r="M420" i="1"/>
  <c r="N420" i="1"/>
  <c r="J419" i="1"/>
  <c r="L419" i="1"/>
  <c r="H419" i="1"/>
  <c r="K419" i="1"/>
  <c r="M419" i="1"/>
  <c r="N419" i="1"/>
  <c r="J418" i="1"/>
  <c r="L418" i="1"/>
  <c r="H418" i="1"/>
  <c r="K418" i="1"/>
  <c r="M418" i="1"/>
  <c r="N418" i="1"/>
  <c r="W417" i="1"/>
  <c r="J417" i="1"/>
  <c r="L417" i="1"/>
  <c r="H417" i="1"/>
  <c r="K417" i="1"/>
  <c r="M417" i="1"/>
  <c r="N417" i="1"/>
  <c r="W416" i="1"/>
  <c r="J416" i="1"/>
  <c r="L416" i="1"/>
  <c r="H416" i="1"/>
  <c r="K416" i="1"/>
  <c r="M416" i="1"/>
  <c r="N416" i="1"/>
  <c r="W415" i="1"/>
  <c r="J415" i="1"/>
  <c r="L415" i="1"/>
  <c r="H415" i="1"/>
  <c r="K415" i="1"/>
  <c r="M415" i="1"/>
  <c r="N415" i="1"/>
  <c r="W414" i="1"/>
  <c r="J414" i="1"/>
  <c r="L414" i="1"/>
  <c r="H414" i="1"/>
  <c r="K414" i="1"/>
  <c r="M414" i="1"/>
  <c r="N414" i="1"/>
  <c r="W413" i="1"/>
  <c r="J413" i="1"/>
  <c r="L413" i="1"/>
  <c r="H413" i="1"/>
  <c r="K413" i="1"/>
  <c r="M413" i="1"/>
  <c r="N413" i="1"/>
  <c r="W412" i="1"/>
  <c r="J412" i="1"/>
  <c r="L412" i="1"/>
  <c r="H412" i="1"/>
  <c r="K412" i="1"/>
  <c r="M412" i="1"/>
  <c r="N412" i="1"/>
  <c r="W411" i="1"/>
  <c r="J411" i="1"/>
  <c r="L411" i="1"/>
  <c r="H411" i="1"/>
  <c r="K411" i="1"/>
  <c r="M411" i="1"/>
  <c r="N411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3" i="1"/>
  <c r="W404" i="1"/>
  <c r="W405" i="1"/>
  <c r="W406" i="1"/>
  <c r="W408" i="1"/>
  <c r="W409" i="1"/>
  <c r="W410" i="1"/>
  <c r="J410" i="1"/>
  <c r="L410" i="1"/>
  <c r="H410" i="1"/>
  <c r="K410" i="1"/>
  <c r="M410" i="1"/>
  <c r="N410" i="1"/>
  <c r="J409" i="1"/>
  <c r="L409" i="1"/>
  <c r="H409" i="1"/>
  <c r="K409" i="1"/>
  <c r="M409" i="1"/>
  <c r="N409" i="1"/>
  <c r="J408" i="1"/>
  <c r="L408" i="1"/>
  <c r="H408" i="1"/>
  <c r="K408" i="1"/>
  <c r="M408" i="1"/>
  <c r="N408" i="1"/>
  <c r="P408" i="1" s="1"/>
  <c r="Q408" i="1" s="1"/>
  <c r="S407" i="1"/>
  <c r="J407" i="1"/>
  <c r="L407" i="1"/>
  <c r="H407" i="1"/>
  <c r="K407" i="1"/>
  <c r="M407" i="1"/>
  <c r="N407" i="1"/>
  <c r="J406" i="1"/>
  <c r="L406" i="1"/>
  <c r="H406" i="1"/>
  <c r="K406" i="1"/>
  <c r="M406" i="1"/>
  <c r="N406" i="1"/>
  <c r="J405" i="1"/>
  <c r="L405" i="1"/>
  <c r="H405" i="1"/>
  <c r="K405" i="1"/>
  <c r="M405" i="1"/>
  <c r="N405" i="1"/>
  <c r="J404" i="1"/>
  <c r="L404" i="1"/>
  <c r="H404" i="1"/>
  <c r="K404" i="1"/>
  <c r="M404" i="1"/>
  <c r="N404" i="1"/>
  <c r="J403" i="1"/>
  <c r="L403" i="1"/>
  <c r="H403" i="1"/>
  <c r="K403" i="1"/>
  <c r="M403" i="1"/>
  <c r="N403" i="1"/>
  <c r="S402" i="1"/>
  <c r="W402" i="1" s="1"/>
  <c r="J402" i="1"/>
  <c r="L402" i="1"/>
  <c r="H402" i="1"/>
  <c r="K402" i="1"/>
  <c r="M402" i="1"/>
  <c r="N402" i="1"/>
  <c r="J401" i="1"/>
  <c r="L401" i="1"/>
  <c r="H401" i="1"/>
  <c r="K401" i="1"/>
  <c r="M401" i="1"/>
  <c r="N401" i="1"/>
  <c r="J400" i="1"/>
  <c r="L400" i="1"/>
  <c r="H400" i="1"/>
  <c r="K400" i="1"/>
  <c r="M400" i="1"/>
  <c r="N400" i="1"/>
  <c r="J399" i="1"/>
  <c r="L399" i="1"/>
  <c r="H399" i="1"/>
  <c r="K399" i="1"/>
  <c r="M399" i="1"/>
  <c r="N399" i="1"/>
  <c r="J398" i="1"/>
  <c r="L398" i="1"/>
  <c r="H398" i="1"/>
  <c r="K398" i="1"/>
  <c r="M398" i="1"/>
  <c r="N398" i="1"/>
  <c r="J397" i="1"/>
  <c r="L397" i="1"/>
  <c r="H397" i="1"/>
  <c r="K397" i="1"/>
  <c r="M397" i="1"/>
  <c r="N397" i="1"/>
  <c r="J396" i="1"/>
  <c r="L396" i="1"/>
  <c r="H396" i="1"/>
  <c r="K396" i="1"/>
  <c r="M396" i="1"/>
  <c r="N396" i="1"/>
  <c r="J395" i="1"/>
  <c r="L395" i="1"/>
  <c r="H395" i="1"/>
  <c r="K395" i="1"/>
  <c r="M395" i="1"/>
  <c r="N395" i="1"/>
  <c r="J394" i="1"/>
  <c r="L394" i="1"/>
  <c r="H394" i="1"/>
  <c r="K394" i="1"/>
  <c r="M394" i="1"/>
  <c r="N394" i="1"/>
  <c r="J393" i="1"/>
  <c r="L393" i="1"/>
  <c r="H393" i="1"/>
  <c r="K393" i="1"/>
  <c r="M393" i="1"/>
  <c r="N393" i="1"/>
  <c r="J392" i="1"/>
  <c r="L392" i="1"/>
  <c r="H392" i="1"/>
  <c r="K392" i="1"/>
  <c r="M392" i="1"/>
  <c r="N392" i="1"/>
  <c r="J391" i="1"/>
  <c r="L391" i="1"/>
  <c r="H391" i="1"/>
  <c r="K391" i="1"/>
  <c r="M391" i="1"/>
  <c r="N391" i="1"/>
  <c r="W371" i="1"/>
  <c r="W372" i="1"/>
  <c r="W375" i="1"/>
  <c r="W376" i="1"/>
  <c r="W377" i="1"/>
  <c r="W378" i="1"/>
  <c r="W379" i="1"/>
  <c r="W380" i="1"/>
  <c r="W381" i="1"/>
  <c r="W367" i="1"/>
  <c r="W368" i="1"/>
  <c r="W369" i="1"/>
  <c r="J390" i="1"/>
  <c r="L390" i="1"/>
  <c r="H390" i="1"/>
  <c r="K390" i="1"/>
  <c r="M390" i="1"/>
  <c r="N390" i="1"/>
  <c r="J389" i="1"/>
  <c r="L389" i="1"/>
  <c r="H389" i="1"/>
  <c r="K389" i="1"/>
  <c r="M389" i="1"/>
  <c r="N389" i="1"/>
  <c r="J388" i="1"/>
  <c r="L388" i="1"/>
  <c r="H388" i="1"/>
  <c r="K388" i="1"/>
  <c r="M388" i="1"/>
  <c r="N388" i="1"/>
  <c r="J387" i="1"/>
  <c r="L387" i="1"/>
  <c r="H387" i="1"/>
  <c r="K387" i="1"/>
  <c r="M387" i="1"/>
  <c r="N387" i="1"/>
  <c r="J386" i="1"/>
  <c r="L386" i="1"/>
  <c r="H386" i="1"/>
  <c r="K386" i="1"/>
  <c r="M386" i="1"/>
  <c r="N386" i="1"/>
  <c r="J385" i="1"/>
  <c r="L385" i="1"/>
  <c r="H385" i="1"/>
  <c r="K385" i="1"/>
  <c r="M385" i="1"/>
  <c r="N385" i="1"/>
  <c r="J384" i="1"/>
  <c r="L384" i="1"/>
  <c r="H384" i="1"/>
  <c r="K384" i="1"/>
  <c r="M384" i="1"/>
  <c r="N384" i="1"/>
  <c r="J383" i="1"/>
  <c r="L383" i="1"/>
  <c r="H383" i="1"/>
  <c r="K383" i="1"/>
  <c r="M383" i="1"/>
  <c r="N383" i="1"/>
  <c r="J382" i="1"/>
  <c r="L382" i="1"/>
  <c r="H382" i="1"/>
  <c r="K382" i="1"/>
  <c r="M382" i="1"/>
  <c r="N382" i="1"/>
  <c r="J381" i="1"/>
  <c r="L381" i="1"/>
  <c r="H381" i="1"/>
  <c r="K381" i="1"/>
  <c r="M381" i="1"/>
  <c r="N381" i="1"/>
  <c r="J380" i="1"/>
  <c r="L380" i="1"/>
  <c r="H380" i="1"/>
  <c r="K380" i="1"/>
  <c r="M380" i="1"/>
  <c r="N380" i="1"/>
  <c r="J379" i="1"/>
  <c r="L379" i="1"/>
  <c r="H379" i="1"/>
  <c r="K379" i="1"/>
  <c r="M379" i="1"/>
  <c r="N379" i="1"/>
  <c r="J378" i="1"/>
  <c r="L378" i="1"/>
  <c r="H378" i="1"/>
  <c r="K378" i="1"/>
  <c r="M378" i="1"/>
  <c r="N378" i="1"/>
  <c r="J377" i="1"/>
  <c r="L377" i="1"/>
  <c r="H377" i="1"/>
  <c r="K377" i="1"/>
  <c r="M377" i="1"/>
  <c r="N377" i="1"/>
  <c r="J376" i="1"/>
  <c r="L376" i="1"/>
  <c r="H376" i="1"/>
  <c r="K376" i="1"/>
  <c r="M376" i="1"/>
  <c r="N376" i="1"/>
  <c r="J375" i="1"/>
  <c r="L375" i="1"/>
  <c r="H375" i="1"/>
  <c r="K375" i="1"/>
  <c r="M375" i="1"/>
  <c r="N375" i="1"/>
  <c r="S374" i="1"/>
  <c r="J374" i="1"/>
  <c r="L374" i="1"/>
  <c r="H374" i="1"/>
  <c r="K374" i="1"/>
  <c r="M374" i="1"/>
  <c r="N374" i="1"/>
  <c r="S373" i="1"/>
  <c r="J373" i="1"/>
  <c r="L373" i="1"/>
  <c r="H373" i="1"/>
  <c r="K373" i="1"/>
  <c r="M373" i="1"/>
  <c r="N373" i="1"/>
  <c r="J372" i="1"/>
  <c r="L372" i="1"/>
  <c r="H372" i="1"/>
  <c r="K372" i="1"/>
  <c r="M372" i="1"/>
  <c r="N372" i="1"/>
  <c r="J371" i="1"/>
  <c r="L371" i="1"/>
  <c r="H371" i="1"/>
  <c r="K371" i="1"/>
  <c r="M371" i="1"/>
  <c r="N371" i="1"/>
  <c r="S370" i="1"/>
  <c r="J370" i="1"/>
  <c r="L370" i="1"/>
  <c r="H370" i="1"/>
  <c r="K370" i="1"/>
  <c r="M370" i="1"/>
  <c r="N370" i="1"/>
  <c r="J369" i="1"/>
  <c r="L369" i="1"/>
  <c r="H369" i="1"/>
  <c r="K369" i="1"/>
  <c r="M369" i="1"/>
  <c r="N369" i="1"/>
  <c r="J368" i="1"/>
  <c r="L368" i="1"/>
  <c r="H368" i="1"/>
  <c r="K368" i="1"/>
  <c r="M368" i="1"/>
  <c r="N368" i="1"/>
  <c r="J367" i="1"/>
  <c r="L367" i="1"/>
  <c r="H367" i="1"/>
  <c r="K367" i="1"/>
  <c r="M367" i="1"/>
  <c r="N367" i="1"/>
  <c r="W366" i="1"/>
  <c r="J366" i="1"/>
  <c r="L366" i="1"/>
  <c r="H366" i="1"/>
  <c r="K366" i="1"/>
  <c r="M366" i="1"/>
  <c r="N366" i="1"/>
  <c r="G3" i="8"/>
  <c r="W3" i="1"/>
  <c r="W6" i="1"/>
  <c r="W8" i="1"/>
  <c r="W10" i="1"/>
  <c r="W11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6" i="1"/>
  <c r="W37" i="1"/>
  <c r="W39" i="1"/>
  <c r="W40" i="1"/>
  <c r="W41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7" i="1"/>
  <c r="W58" i="1"/>
  <c r="W59" i="1"/>
  <c r="W60" i="1"/>
  <c r="W61" i="1"/>
  <c r="W62" i="1"/>
  <c r="W63" i="1"/>
  <c r="W64" i="1"/>
  <c r="W67" i="1"/>
  <c r="W68" i="1"/>
  <c r="W69" i="1"/>
  <c r="W70" i="1"/>
  <c r="W72" i="1"/>
  <c r="W73" i="1"/>
  <c r="W74" i="1"/>
  <c r="W76" i="1"/>
  <c r="W79" i="1"/>
  <c r="W80" i="1"/>
  <c r="W81" i="1"/>
  <c r="W82" i="1"/>
  <c r="W83" i="1"/>
  <c r="W85" i="1"/>
  <c r="W86" i="1"/>
  <c r="W87" i="1"/>
  <c r="W88" i="1"/>
  <c r="W89" i="1"/>
  <c r="W90" i="1"/>
  <c r="W91" i="1"/>
  <c r="W92" i="1"/>
  <c r="W93" i="1"/>
  <c r="W95" i="1"/>
  <c r="W96" i="1"/>
  <c r="W97" i="1"/>
  <c r="W99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5" i="1"/>
  <c r="W116" i="1"/>
  <c r="W117" i="1"/>
  <c r="W118" i="1"/>
  <c r="W119" i="1"/>
  <c r="W120" i="1"/>
  <c r="W121" i="1"/>
  <c r="W122" i="1"/>
  <c r="W123" i="1"/>
  <c r="W126" i="1"/>
  <c r="W127" i="1"/>
  <c r="W128" i="1"/>
  <c r="W130" i="1"/>
  <c r="W131" i="1"/>
  <c r="W132" i="1"/>
  <c r="W134" i="1"/>
  <c r="W135" i="1"/>
  <c r="W136" i="1"/>
  <c r="W137" i="1"/>
  <c r="W139" i="1"/>
  <c r="W140" i="1"/>
  <c r="W142" i="1"/>
  <c r="W144" i="1"/>
  <c r="W145" i="1"/>
  <c r="W146" i="1"/>
  <c r="W148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7" i="1"/>
  <c r="W169" i="1"/>
  <c r="W170" i="1"/>
  <c r="W171" i="1"/>
  <c r="W174" i="1"/>
  <c r="W175" i="1"/>
  <c r="W176" i="1"/>
  <c r="W178" i="1"/>
  <c r="W180" i="1"/>
  <c r="W181" i="1"/>
  <c r="W182" i="1"/>
  <c r="W183" i="1"/>
  <c r="W184" i="1"/>
  <c r="W185" i="1"/>
  <c r="W186" i="1"/>
  <c r="W187" i="1"/>
  <c r="W190" i="1"/>
  <c r="W193" i="1"/>
  <c r="W195" i="1"/>
  <c r="W197" i="1"/>
  <c r="W198" i="1"/>
  <c r="W199" i="1"/>
  <c r="W200" i="1"/>
  <c r="W201" i="1"/>
  <c r="W202" i="1"/>
  <c r="W204" i="1"/>
  <c r="W206" i="1"/>
  <c r="W207" i="1"/>
  <c r="W210" i="1"/>
  <c r="W211" i="1"/>
  <c r="W212" i="1"/>
  <c r="W213" i="1"/>
  <c r="W215" i="1"/>
  <c r="W216" i="1"/>
  <c r="W219" i="1"/>
  <c r="W221" i="1"/>
  <c r="W222" i="1"/>
  <c r="W223" i="1"/>
  <c r="W225" i="1"/>
  <c r="W226" i="1"/>
  <c r="W228" i="1"/>
  <c r="W229" i="1"/>
  <c r="W230" i="1"/>
  <c r="W231" i="1"/>
  <c r="W232" i="1"/>
  <c r="W233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2" i="1"/>
  <c r="W253" i="1"/>
  <c r="W254" i="1"/>
  <c r="W255" i="1"/>
  <c r="W256" i="1"/>
  <c r="W257" i="1"/>
  <c r="W258" i="1"/>
  <c r="W260" i="1"/>
  <c r="W262" i="1"/>
  <c r="W263" i="1"/>
  <c r="W264" i="1"/>
  <c r="W265" i="1"/>
  <c r="W266" i="1"/>
  <c r="W267" i="1"/>
  <c r="W268" i="1"/>
  <c r="W270" i="1"/>
  <c r="W271" i="1"/>
  <c r="W273" i="1"/>
  <c r="W275" i="1"/>
  <c r="W276" i="1"/>
  <c r="W278" i="1"/>
  <c r="W279" i="1"/>
  <c r="W280" i="1"/>
  <c r="W281" i="1"/>
  <c r="W282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7" i="1"/>
  <c r="W298" i="1"/>
  <c r="W299" i="1"/>
  <c r="W302" i="1"/>
  <c r="W304" i="1"/>
  <c r="W305" i="1"/>
  <c r="W306" i="1"/>
  <c r="W307" i="1"/>
  <c r="W308" i="1"/>
  <c r="W309" i="1"/>
  <c r="W311" i="1"/>
  <c r="W312" i="1"/>
  <c r="W313" i="1"/>
  <c r="W314" i="1"/>
  <c r="W315" i="1"/>
  <c r="W316" i="1"/>
  <c r="W318" i="1"/>
  <c r="W319" i="1"/>
  <c r="W320" i="1"/>
  <c r="W321" i="1"/>
  <c r="W322" i="1"/>
  <c r="W324" i="1"/>
  <c r="W325" i="1"/>
  <c r="W326" i="1"/>
  <c r="W327" i="1"/>
  <c r="W328" i="1"/>
  <c r="W329" i="1"/>
  <c r="W330" i="1"/>
  <c r="W331" i="1"/>
  <c r="W332" i="1"/>
  <c r="W334" i="1"/>
  <c r="W335" i="1"/>
  <c r="W338" i="1"/>
  <c r="W339" i="1"/>
  <c r="W340" i="1"/>
  <c r="W341" i="1"/>
  <c r="W343" i="1"/>
  <c r="W344" i="1"/>
  <c r="W345" i="1"/>
  <c r="W346" i="1"/>
  <c r="W347" i="1"/>
  <c r="W348" i="1"/>
  <c r="W349" i="1"/>
  <c r="W350" i="1"/>
  <c r="W352" i="1"/>
  <c r="W353" i="1"/>
  <c r="W355" i="1"/>
  <c r="W356" i="1"/>
  <c r="W357" i="1"/>
  <c r="W359" i="1"/>
  <c r="W360" i="1"/>
  <c r="W361" i="1"/>
  <c r="W363" i="1"/>
  <c r="W364" i="1"/>
  <c r="W3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2" i="1"/>
  <c r="W2" i="1"/>
  <c r="L365" i="1"/>
  <c r="K365" i="1"/>
  <c r="M365" i="1"/>
  <c r="N365" i="1"/>
  <c r="L364" i="1"/>
  <c r="K364" i="1"/>
  <c r="M364" i="1"/>
  <c r="N364" i="1"/>
  <c r="L363" i="1"/>
  <c r="K363" i="1"/>
  <c r="M363" i="1"/>
  <c r="N363" i="1"/>
  <c r="L362" i="1"/>
  <c r="K362" i="1"/>
  <c r="M362" i="1"/>
  <c r="N362" i="1"/>
  <c r="L361" i="1"/>
  <c r="K361" i="1"/>
  <c r="M361" i="1"/>
  <c r="N361" i="1"/>
  <c r="L360" i="1"/>
  <c r="K360" i="1"/>
  <c r="M360" i="1"/>
  <c r="N360" i="1"/>
  <c r="L359" i="1"/>
  <c r="K359" i="1"/>
  <c r="M359" i="1"/>
  <c r="N359" i="1"/>
  <c r="L358" i="1"/>
  <c r="K358" i="1"/>
  <c r="M358" i="1"/>
  <c r="N358" i="1"/>
  <c r="L357" i="1"/>
  <c r="K357" i="1"/>
  <c r="M357" i="1"/>
  <c r="N357" i="1"/>
  <c r="L356" i="1"/>
  <c r="K356" i="1"/>
  <c r="M356" i="1"/>
  <c r="N356" i="1"/>
  <c r="L355" i="1"/>
  <c r="K355" i="1"/>
  <c r="M355" i="1"/>
  <c r="N355" i="1"/>
  <c r="L354" i="1"/>
  <c r="K354" i="1"/>
  <c r="M354" i="1"/>
  <c r="N354" i="1"/>
  <c r="L353" i="1"/>
  <c r="K353" i="1"/>
  <c r="M353" i="1"/>
  <c r="N353" i="1"/>
  <c r="L352" i="1"/>
  <c r="K352" i="1"/>
  <c r="M352" i="1"/>
  <c r="N352" i="1"/>
  <c r="L351" i="1"/>
  <c r="K351" i="1"/>
  <c r="M351" i="1"/>
  <c r="N351" i="1"/>
  <c r="L350" i="1"/>
  <c r="K350" i="1"/>
  <c r="M350" i="1"/>
  <c r="N350" i="1"/>
  <c r="L349" i="1"/>
  <c r="K349" i="1"/>
  <c r="M349" i="1"/>
  <c r="N349" i="1"/>
  <c r="L348" i="1"/>
  <c r="K348" i="1"/>
  <c r="M348" i="1"/>
  <c r="N348" i="1"/>
  <c r="L347" i="1"/>
  <c r="K347" i="1"/>
  <c r="M347" i="1"/>
  <c r="N347" i="1"/>
  <c r="L346" i="1"/>
  <c r="K346" i="1"/>
  <c r="M346" i="1"/>
  <c r="N346" i="1"/>
  <c r="L345" i="1"/>
  <c r="K345" i="1"/>
  <c r="M345" i="1"/>
  <c r="N345" i="1"/>
  <c r="L344" i="1"/>
  <c r="K344" i="1"/>
  <c r="M344" i="1"/>
  <c r="N344" i="1"/>
  <c r="L343" i="1"/>
  <c r="K343" i="1"/>
  <c r="M343" i="1"/>
  <c r="N343" i="1"/>
  <c r="L342" i="1"/>
  <c r="K342" i="1"/>
  <c r="M342" i="1"/>
  <c r="N342" i="1"/>
  <c r="L341" i="1"/>
  <c r="K341" i="1"/>
  <c r="M341" i="1"/>
  <c r="N341" i="1"/>
  <c r="L340" i="1"/>
  <c r="K340" i="1"/>
  <c r="M340" i="1"/>
  <c r="N340" i="1"/>
  <c r="L339" i="1"/>
  <c r="K339" i="1"/>
  <c r="M339" i="1"/>
  <c r="N339" i="1"/>
  <c r="L338" i="1"/>
  <c r="K338" i="1"/>
  <c r="M338" i="1"/>
  <c r="N338" i="1"/>
  <c r="L337" i="1"/>
  <c r="K337" i="1"/>
  <c r="M337" i="1"/>
  <c r="N337" i="1"/>
  <c r="L336" i="1"/>
  <c r="K336" i="1"/>
  <c r="M336" i="1"/>
  <c r="N336" i="1"/>
  <c r="L335" i="1"/>
  <c r="K335" i="1"/>
  <c r="M335" i="1"/>
  <c r="N335" i="1"/>
  <c r="L334" i="1"/>
  <c r="K334" i="1"/>
  <c r="M334" i="1"/>
  <c r="N334" i="1"/>
  <c r="L333" i="1"/>
  <c r="K333" i="1"/>
  <c r="M333" i="1"/>
  <c r="N333" i="1"/>
  <c r="L332" i="1"/>
  <c r="K332" i="1"/>
  <c r="M332" i="1"/>
  <c r="N332" i="1"/>
  <c r="L331" i="1"/>
  <c r="K331" i="1"/>
  <c r="M331" i="1"/>
  <c r="N331" i="1"/>
  <c r="L330" i="1"/>
  <c r="K330" i="1"/>
  <c r="M330" i="1"/>
  <c r="N330" i="1"/>
  <c r="L329" i="1"/>
  <c r="K329" i="1"/>
  <c r="M329" i="1"/>
  <c r="N329" i="1"/>
  <c r="L328" i="1"/>
  <c r="K328" i="1"/>
  <c r="M328" i="1"/>
  <c r="N328" i="1"/>
  <c r="L327" i="1"/>
  <c r="K327" i="1"/>
  <c r="M327" i="1"/>
  <c r="N327" i="1"/>
  <c r="L326" i="1"/>
  <c r="K326" i="1"/>
  <c r="M326" i="1"/>
  <c r="N326" i="1"/>
  <c r="L325" i="1"/>
  <c r="K325" i="1"/>
  <c r="M325" i="1"/>
  <c r="N325" i="1"/>
  <c r="L324" i="1"/>
  <c r="K324" i="1"/>
  <c r="M324" i="1"/>
  <c r="N324" i="1"/>
  <c r="L323" i="1"/>
  <c r="K323" i="1"/>
  <c r="M323" i="1"/>
  <c r="N323" i="1"/>
  <c r="L322" i="1"/>
  <c r="K322" i="1"/>
  <c r="M322" i="1"/>
  <c r="N322" i="1"/>
  <c r="L321" i="1"/>
  <c r="K321" i="1"/>
  <c r="M321" i="1"/>
  <c r="N321" i="1"/>
  <c r="L320" i="1"/>
  <c r="K320" i="1"/>
  <c r="M320" i="1"/>
  <c r="N320" i="1"/>
  <c r="L319" i="1"/>
  <c r="K319" i="1"/>
  <c r="M319" i="1"/>
  <c r="N319" i="1"/>
  <c r="L318" i="1"/>
  <c r="K318" i="1"/>
  <c r="M318" i="1"/>
  <c r="N318" i="1"/>
  <c r="L317" i="1"/>
  <c r="K317" i="1"/>
  <c r="M317" i="1"/>
  <c r="N317" i="1"/>
  <c r="L316" i="1"/>
  <c r="K316" i="1"/>
  <c r="M316" i="1"/>
  <c r="N316" i="1"/>
  <c r="L315" i="1"/>
  <c r="K315" i="1"/>
  <c r="M315" i="1"/>
  <c r="N315" i="1"/>
  <c r="L314" i="1"/>
  <c r="K314" i="1"/>
  <c r="M314" i="1"/>
  <c r="N314" i="1"/>
  <c r="L313" i="1"/>
  <c r="K313" i="1"/>
  <c r="M313" i="1"/>
  <c r="N313" i="1"/>
  <c r="L312" i="1"/>
  <c r="K312" i="1"/>
  <c r="M312" i="1"/>
  <c r="N312" i="1"/>
  <c r="L311" i="1"/>
  <c r="K311" i="1"/>
  <c r="M311" i="1"/>
  <c r="N311" i="1"/>
  <c r="L310" i="1"/>
  <c r="K310" i="1"/>
  <c r="M310" i="1"/>
  <c r="N310" i="1"/>
  <c r="L309" i="1"/>
  <c r="K309" i="1"/>
  <c r="M309" i="1"/>
  <c r="N309" i="1"/>
  <c r="L308" i="1"/>
  <c r="K308" i="1"/>
  <c r="M308" i="1"/>
  <c r="N308" i="1"/>
  <c r="L307" i="1"/>
  <c r="K307" i="1"/>
  <c r="M307" i="1"/>
  <c r="N307" i="1"/>
  <c r="L306" i="1"/>
  <c r="K306" i="1"/>
  <c r="M306" i="1"/>
  <c r="N306" i="1"/>
  <c r="L305" i="1"/>
  <c r="K305" i="1"/>
  <c r="M305" i="1"/>
  <c r="N305" i="1"/>
  <c r="L304" i="1"/>
  <c r="K304" i="1"/>
  <c r="M304" i="1"/>
  <c r="N304" i="1"/>
  <c r="L303" i="1"/>
  <c r="K303" i="1"/>
  <c r="M303" i="1"/>
  <c r="N303" i="1"/>
  <c r="L302" i="1"/>
  <c r="K302" i="1"/>
  <c r="M302" i="1"/>
  <c r="N302" i="1"/>
  <c r="L301" i="1"/>
  <c r="K301" i="1"/>
  <c r="M301" i="1"/>
  <c r="N301" i="1"/>
  <c r="L300" i="1"/>
  <c r="K300" i="1"/>
  <c r="M300" i="1"/>
  <c r="N300" i="1"/>
  <c r="L299" i="1"/>
  <c r="K299" i="1"/>
  <c r="M299" i="1"/>
  <c r="N299" i="1"/>
  <c r="L298" i="1"/>
  <c r="K298" i="1"/>
  <c r="M298" i="1"/>
  <c r="N298" i="1"/>
  <c r="L297" i="1"/>
  <c r="K297" i="1"/>
  <c r="M297" i="1"/>
  <c r="N297" i="1"/>
  <c r="L296" i="1"/>
  <c r="K296" i="1"/>
  <c r="M296" i="1"/>
  <c r="N296" i="1"/>
  <c r="L295" i="1"/>
  <c r="K295" i="1"/>
  <c r="M295" i="1"/>
  <c r="N295" i="1"/>
  <c r="L294" i="1"/>
  <c r="K294" i="1"/>
  <c r="M294" i="1"/>
  <c r="N294" i="1"/>
  <c r="L293" i="1"/>
  <c r="K293" i="1"/>
  <c r="M293" i="1"/>
  <c r="N293" i="1"/>
  <c r="L292" i="1"/>
  <c r="K292" i="1"/>
  <c r="M292" i="1"/>
  <c r="N292" i="1"/>
  <c r="L291" i="1"/>
  <c r="K291" i="1"/>
  <c r="M291" i="1"/>
  <c r="N291" i="1"/>
  <c r="L290" i="1"/>
  <c r="K290" i="1"/>
  <c r="M290" i="1"/>
  <c r="N290" i="1"/>
  <c r="L289" i="1"/>
  <c r="K289" i="1"/>
  <c r="M289" i="1"/>
  <c r="N289" i="1"/>
  <c r="L288" i="1"/>
  <c r="K288" i="1"/>
  <c r="M288" i="1"/>
  <c r="N288" i="1"/>
  <c r="K287" i="1"/>
  <c r="L287" i="1"/>
  <c r="M287" i="1"/>
  <c r="N287" i="1"/>
  <c r="L286" i="1"/>
  <c r="K286" i="1"/>
  <c r="M286" i="1"/>
  <c r="N286" i="1"/>
  <c r="L285" i="1"/>
  <c r="K285" i="1"/>
  <c r="M285" i="1"/>
  <c r="N285" i="1"/>
  <c r="L284" i="1"/>
  <c r="K284" i="1"/>
  <c r="M284" i="1"/>
  <c r="N284" i="1"/>
  <c r="L283" i="1"/>
  <c r="K283" i="1"/>
  <c r="M283" i="1"/>
  <c r="N283" i="1"/>
  <c r="L282" i="1"/>
  <c r="K282" i="1"/>
  <c r="M282" i="1"/>
  <c r="N282" i="1"/>
  <c r="L281" i="1"/>
  <c r="K281" i="1"/>
  <c r="M281" i="1"/>
  <c r="N281" i="1"/>
  <c r="L280" i="1"/>
  <c r="K280" i="1"/>
  <c r="M280" i="1"/>
  <c r="N280" i="1"/>
  <c r="L279" i="1"/>
  <c r="K279" i="1"/>
  <c r="M279" i="1"/>
  <c r="N279" i="1"/>
  <c r="L278" i="1"/>
  <c r="K278" i="1"/>
  <c r="M278" i="1"/>
  <c r="N278" i="1"/>
  <c r="L277" i="1"/>
  <c r="K277" i="1"/>
  <c r="M277" i="1"/>
  <c r="N277" i="1"/>
  <c r="L276" i="1"/>
  <c r="K276" i="1"/>
  <c r="M276" i="1"/>
  <c r="N276" i="1"/>
  <c r="L275" i="1"/>
  <c r="K275" i="1"/>
  <c r="M275" i="1"/>
  <c r="N275" i="1"/>
  <c r="L274" i="1"/>
  <c r="K274" i="1"/>
  <c r="M274" i="1"/>
  <c r="N274" i="1"/>
  <c r="L273" i="1"/>
  <c r="K273" i="1"/>
  <c r="M273" i="1"/>
  <c r="N273" i="1"/>
  <c r="L272" i="1"/>
  <c r="K272" i="1"/>
  <c r="M272" i="1"/>
  <c r="N272" i="1"/>
  <c r="L271" i="1"/>
  <c r="K271" i="1"/>
  <c r="M271" i="1"/>
  <c r="N271" i="1"/>
  <c r="L270" i="1"/>
  <c r="K270" i="1"/>
  <c r="M270" i="1"/>
  <c r="N270" i="1"/>
  <c r="L269" i="1"/>
  <c r="K269" i="1"/>
  <c r="M269" i="1"/>
  <c r="N269" i="1"/>
  <c r="L268" i="1"/>
  <c r="K268" i="1"/>
  <c r="M268" i="1"/>
  <c r="N268" i="1"/>
  <c r="L267" i="1"/>
  <c r="K267" i="1"/>
  <c r="M267" i="1"/>
  <c r="N267" i="1"/>
  <c r="L266" i="1"/>
  <c r="K266" i="1"/>
  <c r="M266" i="1"/>
  <c r="N266" i="1"/>
  <c r="L265" i="1"/>
  <c r="K265" i="1"/>
  <c r="M265" i="1"/>
  <c r="N265" i="1"/>
  <c r="L264" i="1"/>
  <c r="K264" i="1"/>
  <c r="M264" i="1"/>
  <c r="N264" i="1"/>
  <c r="L263" i="1"/>
  <c r="K263" i="1"/>
  <c r="M263" i="1"/>
  <c r="N263" i="1"/>
  <c r="L262" i="1"/>
  <c r="K262" i="1"/>
  <c r="M262" i="1"/>
  <c r="N262" i="1"/>
  <c r="L261" i="1"/>
  <c r="K261" i="1"/>
  <c r="M261" i="1"/>
  <c r="N261" i="1"/>
  <c r="L260" i="1"/>
  <c r="K260" i="1"/>
  <c r="M260" i="1"/>
  <c r="N260" i="1"/>
  <c r="L259" i="1"/>
  <c r="K259" i="1"/>
  <c r="M259" i="1"/>
  <c r="N259" i="1"/>
  <c r="L258" i="1"/>
  <c r="K258" i="1"/>
  <c r="M258" i="1"/>
  <c r="N258" i="1"/>
  <c r="L257" i="1"/>
  <c r="K257" i="1"/>
  <c r="M257" i="1"/>
  <c r="N257" i="1"/>
  <c r="L256" i="1"/>
  <c r="K256" i="1"/>
  <c r="M256" i="1"/>
  <c r="N256" i="1"/>
  <c r="L255" i="1"/>
  <c r="K255" i="1"/>
  <c r="M255" i="1"/>
  <c r="N255" i="1"/>
  <c r="L254" i="1"/>
  <c r="K254" i="1"/>
  <c r="M254" i="1"/>
  <c r="N254" i="1"/>
  <c r="L253" i="1"/>
  <c r="K253" i="1"/>
  <c r="M253" i="1"/>
  <c r="N253" i="1"/>
  <c r="L252" i="1"/>
  <c r="K252" i="1"/>
  <c r="M252" i="1"/>
  <c r="N252" i="1"/>
  <c r="L251" i="1"/>
  <c r="K251" i="1"/>
  <c r="M251" i="1"/>
  <c r="N251" i="1"/>
  <c r="L250" i="1"/>
  <c r="K250" i="1"/>
  <c r="M250" i="1"/>
  <c r="N250" i="1"/>
  <c r="L249" i="1"/>
  <c r="K249" i="1"/>
  <c r="M249" i="1"/>
  <c r="N249" i="1"/>
  <c r="L248" i="1"/>
  <c r="K248" i="1"/>
  <c r="M248" i="1"/>
  <c r="N248" i="1"/>
  <c r="L247" i="1"/>
  <c r="K247" i="1"/>
  <c r="M247" i="1"/>
  <c r="N247" i="1"/>
  <c r="L246" i="1"/>
  <c r="K246" i="1"/>
  <c r="M246" i="1"/>
  <c r="N246" i="1"/>
  <c r="L245" i="1"/>
  <c r="K245" i="1"/>
  <c r="M245" i="1"/>
  <c r="N245" i="1"/>
  <c r="L244" i="1"/>
  <c r="K244" i="1"/>
  <c r="M244" i="1"/>
  <c r="N244" i="1"/>
  <c r="L243" i="1"/>
  <c r="K243" i="1"/>
  <c r="M243" i="1"/>
  <c r="N243" i="1"/>
  <c r="L242" i="1"/>
  <c r="K242" i="1"/>
  <c r="M242" i="1"/>
  <c r="N242" i="1"/>
  <c r="L241" i="1"/>
  <c r="K241" i="1"/>
  <c r="M241" i="1"/>
  <c r="N241" i="1"/>
  <c r="L240" i="1"/>
  <c r="K240" i="1"/>
  <c r="M240" i="1"/>
  <c r="N240" i="1"/>
  <c r="L239" i="1"/>
  <c r="K239" i="1"/>
  <c r="M239" i="1"/>
  <c r="N239" i="1"/>
  <c r="L238" i="1"/>
  <c r="K238" i="1"/>
  <c r="M238" i="1"/>
  <c r="N238" i="1"/>
  <c r="L237" i="1"/>
  <c r="K237" i="1"/>
  <c r="M237" i="1"/>
  <c r="N237" i="1"/>
  <c r="L236" i="1"/>
  <c r="K236" i="1"/>
  <c r="M236" i="1"/>
  <c r="N236" i="1"/>
  <c r="L235" i="1"/>
  <c r="K235" i="1"/>
  <c r="M235" i="1"/>
  <c r="N235" i="1"/>
  <c r="L234" i="1"/>
  <c r="K234" i="1"/>
  <c r="M234" i="1"/>
  <c r="N234" i="1"/>
  <c r="L233" i="1"/>
  <c r="K233" i="1"/>
  <c r="M233" i="1"/>
  <c r="N233" i="1"/>
  <c r="L232" i="1"/>
  <c r="K232" i="1"/>
  <c r="M232" i="1"/>
  <c r="N232" i="1"/>
  <c r="L231" i="1"/>
  <c r="K231" i="1"/>
  <c r="M231" i="1"/>
  <c r="N231" i="1"/>
  <c r="L230" i="1"/>
  <c r="K230" i="1"/>
  <c r="M230" i="1"/>
  <c r="N230" i="1"/>
  <c r="L229" i="1"/>
  <c r="K229" i="1"/>
  <c r="M229" i="1"/>
  <c r="N229" i="1"/>
  <c r="L228" i="1"/>
  <c r="K228" i="1"/>
  <c r="M228" i="1"/>
  <c r="N228" i="1"/>
  <c r="L227" i="1"/>
  <c r="K227" i="1"/>
  <c r="M227" i="1"/>
  <c r="N227" i="1"/>
  <c r="L226" i="1"/>
  <c r="K226" i="1"/>
  <c r="M226" i="1"/>
  <c r="N226" i="1"/>
  <c r="L225" i="1"/>
  <c r="K225" i="1"/>
  <c r="M225" i="1"/>
  <c r="N225" i="1"/>
  <c r="L224" i="1"/>
  <c r="K224" i="1"/>
  <c r="M224" i="1"/>
  <c r="N224" i="1"/>
  <c r="L223" i="1"/>
  <c r="K223" i="1"/>
  <c r="M223" i="1"/>
  <c r="N223" i="1"/>
  <c r="L222" i="1"/>
  <c r="K222" i="1"/>
  <c r="M222" i="1"/>
  <c r="N222" i="1"/>
  <c r="L221" i="1"/>
  <c r="K221" i="1"/>
  <c r="M221" i="1"/>
  <c r="N221" i="1"/>
  <c r="L220" i="1"/>
  <c r="K220" i="1"/>
  <c r="M220" i="1"/>
  <c r="N220" i="1"/>
  <c r="L219" i="1"/>
  <c r="K219" i="1"/>
  <c r="M219" i="1"/>
  <c r="N219" i="1"/>
  <c r="K218" i="1"/>
  <c r="L218" i="1"/>
  <c r="M218" i="1"/>
  <c r="N218" i="1"/>
  <c r="L217" i="1"/>
  <c r="K217" i="1"/>
  <c r="M217" i="1"/>
  <c r="N217" i="1"/>
  <c r="L216" i="1"/>
  <c r="K216" i="1"/>
  <c r="M216" i="1"/>
  <c r="N216" i="1"/>
  <c r="L215" i="1"/>
  <c r="K215" i="1"/>
  <c r="M215" i="1"/>
  <c r="N215" i="1"/>
  <c r="L214" i="1"/>
  <c r="K214" i="1"/>
  <c r="M214" i="1"/>
  <c r="N214" i="1"/>
  <c r="L213" i="1"/>
  <c r="K213" i="1"/>
  <c r="M213" i="1"/>
  <c r="N213" i="1"/>
  <c r="L212" i="1"/>
  <c r="K212" i="1"/>
  <c r="M212" i="1"/>
  <c r="N212" i="1"/>
  <c r="L211" i="1"/>
  <c r="K211" i="1"/>
  <c r="M211" i="1"/>
  <c r="N211" i="1"/>
  <c r="L210" i="1"/>
  <c r="K210" i="1"/>
  <c r="M210" i="1"/>
  <c r="N210" i="1"/>
  <c r="L209" i="1"/>
  <c r="K209" i="1"/>
  <c r="M209" i="1"/>
  <c r="N209" i="1"/>
  <c r="L208" i="1"/>
  <c r="K208" i="1"/>
  <c r="M208" i="1"/>
  <c r="N208" i="1"/>
  <c r="L207" i="1"/>
  <c r="K207" i="1"/>
  <c r="M207" i="1"/>
  <c r="N207" i="1"/>
  <c r="L206" i="1"/>
  <c r="K206" i="1"/>
  <c r="M206" i="1"/>
  <c r="N206" i="1"/>
  <c r="L205" i="1"/>
  <c r="K205" i="1"/>
  <c r="M205" i="1"/>
  <c r="N205" i="1"/>
  <c r="L204" i="1"/>
  <c r="K204" i="1"/>
  <c r="M204" i="1"/>
  <c r="N204" i="1"/>
  <c r="L203" i="1"/>
  <c r="K203" i="1"/>
  <c r="M203" i="1"/>
  <c r="N203" i="1"/>
  <c r="L202" i="1"/>
  <c r="K202" i="1"/>
  <c r="M202" i="1"/>
  <c r="N202" i="1"/>
  <c r="L201" i="1"/>
  <c r="K201" i="1"/>
  <c r="M201" i="1"/>
  <c r="N201" i="1"/>
  <c r="L200" i="1"/>
  <c r="K200" i="1"/>
  <c r="M200" i="1"/>
  <c r="N200" i="1"/>
  <c r="L199" i="1"/>
  <c r="K199" i="1"/>
  <c r="M199" i="1"/>
  <c r="N199" i="1"/>
  <c r="L198" i="1"/>
  <c r="K198" i="1"/>
  <c r="M198" i="1"/>
  <c r="N198" i="1"/>
  <c r="L197" i="1"/>
  <c r="K197" i="1"/>
  <c r="M197" i="1"/>
  <c r="N197" i="1"/>
  <c r="L196" i="1"/>
  <c r="K196" i="1"/>
  <c r="M196" i="1"/>
  <c r="N196" i="1"/>
  <c r="L195" i="1"/>
  <c r="K195" i="1"/>
  <c r="M195" i="1"/>
  <c r="N195" i="1"/>
  <c r="L194" i="1"/>
  <c r="K194" i="1"/>
  <c r="M194" i="1"/>
  <c r="N194" i="1"/>
  <c r="L193" i="1"/>
  <c r="K193" i="1"/>
  <c r="M193" i="1"/>
  <c r="N193" i="1"/>
  <c r="L192" i="1"/>
  <c r="K192" i="1"/>
  <c r="M192" i="1"/>
  <c r="N192" i="1"/>
  <c r="L191" i="1"/>
  <c r="K191" i="1"/>
  <c r="M191" i="1"/>
  <c r="N191" i="1"/>
  <c r="L190" i="1"/>
  <c r="K190" i="1"/>
  <c r="M190" i="1"/>
  <c r="N190" i="1"/>
  <c r="L189" i="1"/>
  <c r="K189" i="1"/>
  <c r="M189" i="1"/>
  <c r="N189" i="1"/>
  <c r="L188" i="1"/>
  <c r="K188" i="1"/>
  <c r="M188" i="1"/>
  <c r="N188" i="1"/>
  <c r="L187" i="1"/>
  <c r="K187" i="1"/>
  <c r="M187" i="1"/>
  <c r="N187" i="1"/>
  <c r="L186" i="1"/>
  <c r="K186" i="1"/>
  <c r="M186" i="1"/>
  <c r="N186" i="1"/>
  <c r="L185" i="1"/>
  <c r="K185" i="1"/>
  <c r="M185" i="1"/>
  <c r="N185" i="1"/>
  <c r="L184" i="1"/>
  <c r="K184" i="1"/>
  <c r="M184" i="1"/>
  <c r="N184" i="1"/>
  <c r="L183" i="1"/>
  <c r="K183" i="1"/>
  <c r="M183" i="1"/>
  <c r="N183" i="1"/>
  <c r="L182" i="1"/>
  <c r="K182" i="1"/>
  <c r="M182" i="1"/>
  <c r="N182" i="1"/>
  <c r="L181" i="1"/>
  <c r="K181" i="1"/>
  <c r="M181" i="1"/>
  <c r="N181" i="1"/>
  <c r="L180" i="1"/>
  <c r="K180" i="1"/>
  <c r="M180" i="1"/>
  <c r="N180" i="1"/>
  <c r="L179" i="1"/>
  <c r="K179" i="1"/>
  <c r="M179" i="1"/>
  <c r="N179" i="1"/>
  <c r="L178" i="1"/>
  <c r="K178" i="1"/>
  <c r="M178" i="1"/>
  <c r="N178" i="1"/>
  <c r="L177" i="1"/>
  <c r="K177" i="1"/>
  <c r="M177" i="1"/>
  <c r="N177" i="1"/>
  <c r="L176" i="1"/>
  <c r="K176" i="1"/>
  <c r="M176" i="1"/>
  <c r="N176" i="1"/>
  <c r="L175" i="1"/>
  <c r="K175" i="1"/>
  <c r="M175" i="1"/>
  <c r="N175" i="1"/>
  <c r="L174" i="1"/>
  <c r="K174" i="1"/>
  <c r="M174" i="1"/>
  <c r="N174" i="1"/>
  <c r="L173" i="1"/>
  <c r="K173" i="1"/>
  <c r="M173" i="1"/>
  <c r="N173" i="1"/>
  <c r="L172" i="1"/>
  <c r="K172" i="1"/>
  <c r="M172" i="1"/>
  <c r="N172" i="1"/>
  <c r="L171" i="1"/>
  <c r="K171" i="1"/>
  <c r="M171" i="1"/>
  <c r="N171" i="1"/>
  <c r="L170" i="1"/>
  <c r="K170" i="1"/>
  <c r="M170" i="1"/>
  <c r="N170" i="1"/>
  <c r="L169" i="1"/>
  <c r="K169" i="1"/>
  <c r="M169" i="1"/>
  <c r="N169" i="1"/>
  <c r="L168" i="1"/>
  <c r="K168" i="1"/>
  <c r="M168" i="1"/>
  <c r="N168" i="1"/>
  <c r="L167" i="1"/>
  <c r="K167" i="1"/>
  <c r="M167" i="1"/>
  <c r="N167" i="1"/>
  <c r="L166" i="1"/>
  <c r="K166" i="1"/>
  <c r="M166" i="1"/>
  <c r="N166" i="1"/>
  <c r="L165" i="1"/>
  <c r="K165" i="1"/>
  <c r="M165" i="1"/>
  <c r="N165" i="1"/>
  <c r="L164" i="1"/>
  <c r="K164" i="1"/>
  <c r="M164" i="1"/>
  <c r="N164" i="1"/>
  <c r="L163" i="1"/>
  <c r="K163" i="1"/>
  <c r="M163" i="1"/>
  <c r="N163" i="1"/>
  <c r="L162" i="1"/>
  <c r="K162" i="1"/>
  <c r="M162" i="1"/>
  <c r="N162" i="1"/>
  <c r="L161" i="1"/>
  <c r="K161" i="1"/>
  <c r="M161" i="1"/>
  <c r="N161" i="1"/>
  <c r="L160" i="1"/>
  <c r="K160" i="1"/>
  <c r="M160" i="1"/>
  <c r="N160" i="1"/>
  <c r="L159" i="1"/>
  <c r="K159" i="1"/>
  <c r="M159" i="1"/>
  <c r="N159" i="1"/>
  <c r="L158" i="1"/>
  <c r="K158" i="1"/>
  <c r="M158" i="1"/>
  <c r="N158" i="1"/>
  <c r="L157" i="1"/>
  <c r="K157" i="1"/>
  <c r="M157" i="1"/>
  <c r="N157" i="1"/>
  <c r="L156" i="1"/>
  <c r="K156" i="1"/>
  <c r="M156" i="1"/>
  <c r="N156" i="1"/>
  <c r="L155" i="1"/>
  <c r="K155" i="1"/>
  <c r="M155" i="1"/>
  <c r="N155" i="1"/>
  <c r="L154" i="1"/>
  <c r="K154" i="1"/>
  <c r="M154" i="1"/>
  <c r="N154" i="1"/>
  <c r="L153" i="1"/>
  <c r="K153" i="1"/>
  <c r="M153" i="1"/>
  <c r="N153" i="1"/>
  <c r="L152" i="1"/>
  <c r="K152" i="1"/>
  <c r="M152" i="1"/>
  <c r="N152" i="1"/>
  <c r="L151" i="1"/>
  <c r="K151" i="1"/>
  <c r="M151" i="1"/>
  <c r="N151" i="1"/>
  <c r="L150" i="1"/>
  <c r="K150" i="1"/>
  <c r="M150" i="1"/>
  <c r="N150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L132" i="1"/>
  <c r="K132" i="1"/>
  <c r="M132" i="1"/>
  <c r="N132" i="1"/>
  <c r="L131" i="1"/>
  <c r="K131" i="1"/>
  <c r="M131" i="1"/>
  <c r="N131" i="1"/>
  <c r="L130" i="1"/>
  <c r="K130" i="1"/>
  <c r="M130" i="1"/>
  <c r="N130" i="1"/>
  <c r="M129" i="1"/>
  <c r="L129" i="1"/>
  <c r="K129" i="1"/>
  <c r="N129" i="1"/>
  <c r="L128" i="1"/>
  <c r="K128" i="1"/>
  <c r="M128" i="1"/>
  <c r="N128" i="1"/>
  <c r="L127" i="1"/>
  <c r="K127" i="1"/>
  <c r="M127" i="1"/>
  <c r="N127" i="1"/>
  <c r="L126" i="1"/>
  <c r="K126" i="1"/>
  <c r="M126" i="1"/>
  <c r="N126" i="1"/>
  <c r="M125" i="1"/>
  <c r="N125" i="1"/>
  <c r="L125" i="1"/>
  <c r="K125" i="1"/>
  <c r="L124" i="1"/>
  <c r="K124" i="1"/>
  <c r="M124" i="1"/>
  <c r="N124" i="1"/>
  <c r="L123" i="1"/>
  <c r="K123" i="1"/>
  <c r="M123" i="1"/>
  <c r="N123" i="1"/>
  <c r="L122" i="1"/>
  <c r="K122" i="1"/>
  <c r="M122" i="1"/>
  <c r="N122" i="1"/>
  <c r="L121" i="1"/>
  <c r="K121" i="1"/>
  <c r="M121" i="1"/>
  <c r="N121" i="1"/>
  <c r="L120" i="1"/>
  <c r="K120" i="1"/>
  <c r="M120" i="1"/>
  <c r="N120" i="1"/>
  <c r="L119" i="1"/>
  <c r="K119" i="1"/>
  <c r="M119" i="1"/>
  <c r="N119" i="1"/>
  <c r="L118" i="1"/>
  <c r="K118" i="1"/>
  <c r="M118" i="1"/>
  <c r="N118" i="1"/>
  <c r="L117" i="1"/>
  <c r="K117" i="1"/>
  <c r="M117" i="1"/>
  <c r="N117" i="1"/>
  <c r="L116" i="1"/>
  <c r="K116" i="1"/>
  <c r="M116" i="1"/>
  <c r="N116" i="1"/>
  <c r="L115" i="1"/>
  <c r="K115" i="1"/>
  <c r="M115" i="1"/>
  <c r="N115" i="1"/>
  <c r="L114" i="1"/>
  <c r="K114" i="1"/>
  <c r="M114" i="1"/>
  <c r="N114" i="1"/>
  <c r="L113" i="1"/>
  <c r="K113" i="1"/>
  <c r="M113" i="1"/>
  <c r="N113" i="1"/>
  <c r="L112" i="1"/>
  <c r="K112" i="1"/>
  <c r="M112" i="1"/>
  <c r="N112" i="1"/>
  <c r="L111" i="1"/>
  <c r="K111" i="1"/>
  <c r="M111" i="1"/>
  <c r="N111" i="1"/>
  <c r="L110" i="1"/>
  <c r="K110" i="1"/>
  <c r="M110" i="1"/>
  <c r="N110" i="1"/>
  <c r="L109" i="1"/>
  <c r="K109" i="1"/>
  <c r="M109" i="1"/>
  <c r="N109" i="1"/>
  <c r="L108" i="1"/>
  <c r="K108" i="1"/>
  <c r="M108" i="1"/>
  <c r="N108" i="1"/>
  <c r="L107" i="1"/>
  <c r="K107" i="1"/>
  <c r="M107" i="1"/>
  <c r="N107" i="1"/>
  <c r="L106" i="1"/>
  <c r="K106" i="1"/>
  <c r="M106" i="1"/>
  <c r="N106" i="1"/>
  <c r="L105" i="1"/>
  <c r="K105" i="1"/>
  <c r="M105" i="1"/>
  <c r="N105" i="1"/>
  <c r="L104" i="1"/>
  <c r="K104" i="1"/>
  <c r="M104" i="1"/>
  <c r="N104" i="1"/>
  <c r="L103" i="1"/>
  <c r="K103" i="1"/>
  <c r="M103" i="1"/>
  <c r="N103" i="1"/>
  <c r="L102" i="1"/>
  <c r="K102" i="1"/>
  <c r="M102" i="1"/>
  <c r="N102" i="1"/>
  <c r="L101" i="1"/>
  <c r="K101" i="1"/>
  <c r="M101" i="1"/>
  <c r="N101" i="1"/>
  <c r="L100" i="1"/>
  <c r="K100" i="1"/>
  <c r="M100" i="1"/>
  <c r="N100" i="1"/>
  <c r="L99" i="1"/>
  <c r="K99" i="1"/>
  <c r="M99" i="1"/>
  <c r="N99" i="1"/>
  <c r="L98" i="1"/>
  <c r="K98" i="1"/>
  <c r="M98" i="1"/>
  <c r="N98" i="1"/>
  <c r="L97" i="1"/>
  <c r="K97" i="1"/>
  <c r="M97" i="1"/>
  <c r="N97" i="1"/>
  <c r="L96" i="1"/>
  <c r="K96" i="1"/>
  <c r="M96" i="1"/>
  <c r="N96" i="1"/>
  <c r="L95" i="1"/>
  <c r="K95" i="1"/>
  <c r="M95" i="1"/>
  <c r="N95" i="1"/>
  <c r="L94" i="1"/>
  <c r="K94" i="1"/>
  <c r="M94" i="1"/>
  <c r="N94" i="1"/>
  <c r="L93" i="1"/>
  <c r="K93" i="1"/>
  <c r="M93" i="1"/>
  <c r="N93" i="1"/>
  <c r="L92" i="1"/>
  <c r="K92" i="1"/>
  <c r="M92" i="1"/>
  <c r="N92" i="1"/>
  <c r="L91" i="1"/>
  <c r="K91" i="1"/>
  <c r="M91" i="1"/>
  <c r="N91" i="1"/>
  <c r="L90" i="1"/>
  <c r="K90" i="1"/>
  <c r="M90" i="1"/>
  <c r="N90" i="1"/>
  <c r="L89" i="1"/>
  <c r="K89" i="1"/>
  <c r="M89" i="1"/>
  <c r="N89" i="1"/>
  <c r="L88" i="1"/>
  <c r="K88" i="1"/>
  <c r="M88" i="1"/>
  <c r="O88" i="1" s="1"/>
  <c r="N88" i="1"/>
  <c r="L87" i="1"/>
  <c r="K87" i="1"/>
  <c r="M87" i="1"/>
  <c r="N87" i="1"/>
  <c r="L86" i="1"/>
  <c r="K86" i="1"/>
  <c r="M86" i="1"/>
  <c r="N86" i="1"/>
  <c r="L85" i="1"/>
  <c r="K85" i="1"/>
  <c r="M85" i="1"/>
  <c r="N85" i="1"/>
  <c r="L84" i="1"/>
  <c r="K84" i="1"/>
  <c r="M84" i="1"/>
  <c r="N84" i="1"/>
  <c r="L83" i="1"/>
  <c r="K83" i="1"/>
  <c r="M83" i="1"/>
  <c r="N83" i="1"/>
  <c r="L82" i="1"/>
  <c r="K82" i="1"/>
  <c r="M82" i="1"/>
  <c r="N82" i="1"/>
  <c r="L81" i="1"/>
  <c r="K81" i="1"/>
  <c r="M81" i="1"/>
  <c r="N81" i="1"/>
  <c r="L80" i="1"/>
  <c r="K80" i="1"/>
  <c r="M80" i="1"/>
  <c r="N80" i="1"/>
  <c r="L79" i="1"/>
  <c r="K79" i="1"/>
  <c r="M79" i="1"/>
  <c r="O79" i="1" s="1"/>
  <c r="N79" i="1"/>
  <c r="L78" i="1"/>
  <c r="K78" i="1"/>
  <c r="M78" i="1"/>
  <c r="N78" i="1"/>
  <c r="L77" i="1"/>
  <c r="K77" i="1"/>
  <c r="M77" i="1"/>
  <c r="N77" i="1"/>
  <c r="L76" i="1"/>
  <c r="K76" i="1"/>
  <c r="M76" i="1"/>
  <c r="N76" i="1"/>
  <c r="L75" i="1"/>
  <c r="K75" i="1"/>
  <c r="M75" i="1"/>
  <c r="N75" i="1"/>
  <c r="L74" i="1"/>
  <c r="K74" i="1"/>
  <c r="M74" i="1"/>
  <c r="N74" i="1"/>
  <c r="L73" i="1"/>
  <c r="K73" i="1"/>
  <c r="M73" i="1"/>
  <c r="N73" i="1"/>
  <c r="L72" i="1"/>
  <c r="K72" i="1"/>
  <c r="M72" i="1"/>
  <c r="N72" i="1"/>
  <c r="L71" i="1"/>
  <c r="K71" i="1"/>
  <c r="M71" i="1"/>
  <c r="N71" i="1"/>
  <c r="L70" i="1"/>
  <c r="K70" i="1"/>
  <c r="M70" i="1"/>
  <c r="O70" i="1" s="1"/>
  <c r="N70" i="1"/>
  <c r="L69" i="1"/>
  <c r="K69" i="1"/>
  <c r="M69" i="1"/>
  <c r="N69" i="1"/>
  <c r="L68" i="1"/>
  <c r="K68" i="1"/>
  <c r="M68" i="1"/>
  <c r="N68" i="1"/>
  <c r="L67" i="1"/>
  <c r="K67" i="1"/>
  <c r="M67" i="1"/>
  <c r="O67" i="1" s="1"/>
  <c r="N67" i="1"/>
  <c r="L66" i="1"/>
  <c r="K66" i="1"/>
  <c r="M66" i="1"/>
  <c r="N66" i="1"/>
  <c r="L65" i="1"/>
  <c r="K65" i="1"/>
  <c r="M65" i="1"/>
  <c r="N65" i="1"/>
  <c r="L64" i="1"/>
  <c r="K64" i="1"/>
  <c r="M64" i="1"/>
  <c r="O64" i="1" s="1"/>
  <c r="N64" i="1"/>
  <c r="L63" i="1"/>
  <c r="K63" i="1"/>
  <c r="M63" i="1"/>
  <c r="N63" i="1"/>
  <c r="L62" i="1"/>
  <c r="K62" i="1"/>
  <c r="M62" i="1"/>
  <c r="N62" i="1"/>
  <c r="L61" i="1"/>
  <c r="K61" i="1"/>
  <c r="M61" i="1"/>
  <c r="O61" i="1" s="1"/>
  <c r="N61" i="1"/>
  <c r="L60" i="1"/>
  <c r="K60" i="1"/>
  <c r="M60" i="1"/>
  <c r="N60" i="1"/>
  <c r="L59" i="1"/>
  <c r="K59" i="1"/>
  <c r="M59" i="1"/>
  <c r="N59" i="1"/>
  <c r="L58" i="1"/>
  <c r="K58" i="1"/>
  <c r="M58" i="1"/>
  <c r="O58" i="1" s="1"/>
  <c r="N58" i="1"/>
  <c r="L57" i="1"/>
  <c r="K57" i="1"/>
  <c r="M57" i="1"/>
  <c r="N57" i="1"/>
  <c r="M56" i="1"/>
  <c r="N56" i="1"/>
  <c r="L56" i="1"/>
  <c r="K56" i="1"/>
  <c r="L55" i="1"/>
  <c r="K55" i="1"/>
  <c r="M55" i="1"/>
  <c r="N55" i="1"/>
  <c r="L54" i="1"/>
  <c r="K54" i="1"/>
  <c r="M54" i="1"/>
  <c r="N54" i="1"/>
  <c r="L53" i="1"/>
  <c r="K53" i="1"/>
  <c r="M53" i="1"/>
  <c r="N53" i="1"/>
  <c r="L52" i="1"/>
  <c r="K52" i="1"/>
  <c r="M52" i="1"/>
  <c r="N52" i="1"/>
  <c r="L51" i="1"/>
  <c r="K51" i="1"/>
  <c r="M51" i="1"/>
  <c r="N51" i="1"/>
  <c r="L50" i="1"/>
  <c r="K50" i="1"/>
  <c r="M50" i="1"/>
  <c r="N50" i="1"/>
  <c r="L49" i="1"/>
  <c r="K49" i="1"/>
  <c r="M49" i="1"/>
  <c r="N49" i="1"/>
  <c r="L48" i="1"/>
  <c r="K48" i="1"/>
  <c r="M48" i="1"/>
  <c r="N48" i="1"/>
  <c r="L47" i="1"/>
  <c r="K47" i="1"/>
  <c r="M47" i="1"/>
  <c r="N47" i="1"/>
  <c r="L46" i="1"/>
  <c r="K46" i="1"/>
  <c r="M46" i="1"/>
  <c r="N46" i="1"/>
  <c r="L45" i="1"/>
  <c r="K45" i="1"/>
  <c r="M45" i="1"/>
  <c r="N45" i="1"/>
  <c r="L44" i="1"/>
  <c r="K44" i="1"/>
  <c r="M44" i="1"/>
  <c r="N44" i="1"/>
  <c r="L43" i="1"/>
  <c r="K43" i="1"/>
  <c r="M43" i="1"/>
  <c r="N43" i="1"/>
  <c r="L42" i="1"/>
  <c r="K42" i="1"/>
  <c r="M42" i="1"/>
  <c r="N42" i="1"/>
  <c r="L41" i="1"/>
  <c r="K41" i="1"/>
  <c r="M41" i="1"/>
  <c r="N41" i="1"/>
  <c r="L40" i="1"/>
  <c r="K40" i="1"/>
  <c r="M40" i="1"/>
  <c r="N40" i="1"/>
  <c r="L39" i="1"/>
  <c r="K39" i="1"/>
  <c r="M39" i="1"/>
  <c r="N39" i="1"/>
  <c r="L38" i="1"/>
  <c r="K38" i="1"/>
  <c r="M38" i="1"/>
  <c r="N38" i="1"/>
  <c r="L37" i="1"/>
  <c r="K37" i="1"/>
  <c r="M37" i="1"/>
  <c r="N37" i="1"/>
  <c r="L36" i="1"/>
  <c r="K36" i="1"/>
  <c r="M36" i="1"/>
  <c r="N36" i="1"/>
  <c r="L35" i="1"/>
  <c r="K35" i="1"/>
  <c r="M35" i="1"/>
  <c r="N35" i="1"/>
  <c r="L34" i="1"/>
  <c r="K34" i="1"/>
  <c r="M34" i="1"/>
  <c r="N34" i="1"/>
  <c r="L33" i="1"/>
  <c r="K33" i="1"/>
  <c r="M33" i="1"/>
  <c r="N33" i="1"/>
  <c r="L32" i="1"/>
  <c r="K32" i="1"/>
  <c r="M32" i="1"/>
  <c r="N32" i="1"/>
  <c r="L31" i="1"/>
  <c r="K31" i="1"/>
  <c r="M31" i="1"/>
  <c r="N31" i="1"/>
  <c r="L30" i="1"/>
  <c r="K30" i="1"/>
  <c r="M30" i="1"/>
  <c r="N30" i="1"/>
  <c r="L29" i="1"/>
  <c r="K29" i="1"/>
  <c r="M29" i="1"/>
  <c r="N29" i="1"/>
  <c r="L28" i="1"/>
  <c r="K28" i="1"/>
  <c r="M28" i="1"/>
  <c r="N28" i="1"/>
  <c r="L27" i="1"/>
  <c r="K27" i="1"/>
  <c r="M27" i="1"/>
  <c r="N27" i="1"/>
  <c r="L26" i="1"/>
  <c r="K26" i="1"/>
  <c r="M26" i="1"/>
  <c r="N26" i="1"/>
  <c r="L25" i="1"/>
  <c r="K25" i="1"/>
  <c r="M25" i="1"/>
  <c r="N25" i="1"/>
  <c r="L24" i="1"/>
  <c r="K24" i="1"/>
  <c r="M24" i="1"/>
  <c r="N24" i="1"/>
  <c r="L23" i="1"/>
  <c r="K23" i="1"/>
  <c r="M23" i="1"/>
  <c r="N23" i="1"/>
  <c r="L22" i="1"/>
  <c r="K22" i="1"/>
  <c r="M22" i="1"/>
  <c r="N22" i="1"/>
  <c r="L21" i="1"/>
  <c r="K21" i="1"/>
  <c r="M21" i="1"/>
  <c r="N21" i="1"/>
  <c r="L20" i="1"/>
  <c r="K20" i="1"/>
  <c r="M20" i="1"/>
  <c r="N20" i="1"/>
  <c r="L19" i="1"/>
  <c r="K19" i="1"/>
  <c r="M19" i="1"/>
  <c r="N19" i="1"/>
  <c r="L18" i="1"/>
  <c r="K18" i="1"/>
  <c r="M18" i="1"/>
  <c r="N18" i="1"/>
  <c r="L17" i="1"/>
  <c r="K17" i="1"/>
  <c r="M17" i="1"/>
  <c r="N17" i="1"/>
  <c r="L16" i="1"/>
  <c r="K16" i="1"/>
  <c r="M16" i="1"/>
  <c r="N16" i="1"/>
  <c r="L15" i="1"/>
  <c r="K15" i="1"/>
  <c r="M15" i="1"/>
  <c r="N15" i="1"/>
  <c r="L14" i="1"/>
  <c r="K14" i="1"/>
  <c r="M14" i="1"/>
  <c r="N14" i="1"/>
  <c r="L13" i="1"/>
  <c r="K13" i="1"/>
  <c r="M13" i="1"/>
  <c r="N13" i="1"/>
  <c r="L12" i="1"/>
  <c r="K12" i="1"/>
  <c r="M12" i="1"/>
  <c r="N12" i="1"/>
  <c r="L11" i="1"/>
  <c r="K11" i="1"/>
  <c r="M11" i="1"/>
  <c r="N11" i="1"/>
  <c r="L10" i="1"/>
  <c r="K10" i="1"/>
  <c r="M10" i="1"/>
  <c r="N10" i="1"/>
  <c r="L9" i="1"/>
  <c r="K9" i="1"/>
  <c r="M9" i="1"/>
  <c r="N9" i="1"/>
  <c r="L8" i="1"/>
  <c r="K8" i="1"/>
  <c r="M8" i="1"/>
  <c r="N8" i="1"/>
  <c r="L7" i="1"/>
  <c r="K7" i="1"/>
  <c r="M7" i="1"/>
  <c r="N7" i="1"/>
  <c r="L6" i="1"/>
  <c r="L5" i="1"/>
  <c r="L4" i="1"/>
  <c r="L3" i="1"/>
  <c r="K3" i="1"/>
  <c r="K4" i="1"/>
  <c r="K5" i="1"/>
  <c r="K6" i="1"/>
  <c r="M6" i="1"/>
  <c r="N6" i="1"/>
  <c r="N3" i="1"/>
  <c r="N4" i="1"/>
  <c r="N5" i="1"/>
  <c r="N2" i="1"/>
  <c r="M3" i="1"/>
  <c r="M4" i="1"/>
  <c r="M5" i="1"/>
  <c r="M2" i="1"/>
  <c r="L2" i="1"/>
  <c r="K2" i="1"/>
  <c r="P691" i="1" l="1"/>
  <c r="Q691" i="1" s="1"/>
  <c r="Q688" i="1"/>
  <c r="Q681" i="1"/>
  <c r="Q680" i="1"/>
  <c r="O679" i="1"/>
  <c r="Q678" i="1"/>
  <c r="Q677" i="1"/>
  <c r="Q674" i="1"/>
  <c r="Q672" i="1"/>
  <c r="O671" i="1"/>
  <c r="O533" i="1"/>
  <c r="P565" i="1"/>
  <c r="Q565" i="1" s="1"/>
  <c r="W565" i="1" s="1"/>
  <c r="P569" i="1"/>
  <c r="P573" i="1"/>
  <c r="O616" i="1"/>
  <c r="O630" i="1"/>
  <c r="O598" i="1"/>
  <c r="O601" i="1"/>
  <c r="P468" i="1"/>
  <c r="O518" i="1"/>
  <c r="P533" i="1"/>
  <c r="Q533" i="1" s="1"/>
  <c r="P535" i="1"/>
  <c r="O540" i="1"/>
  <c r="O542" i="1"/>
  <c r="O603" i="1"/>
  <c r="O605" i="1"/>
  <c r="Q662" i="1"/>
  <c r="P461" i="1"/>
  <c r="P463" i="1"/>
  <c r="W558" i="1"/>
  <c r="O577" i="1"/>
  <c r="O579" i="1"/>
  <c r="P620" i="1"/>
  <c r="Q620" i="1" s="1"/>
  <c r="P524" i="1"/>
  <c r="Q524" i="1" s="1"/>
  <c r="W524" i="1" s="1"/>
  <c r="O560" i="1"/>
  <c r="O615" i="1"/>
  <c r="P656" i="1"/>
  <c r="P658" i="1"/>
  <c r="P660" i="1"/>
  <c r="Q660" i="1" s="1"/>
  <c r="O458" i="1"/>
  <c r="P46" i="1"/>
  <c r="P478" i="1"/>
  <c r="P482" i="1"/>
  <c r="P486" i="1"/>
  <c r="O513" i="1"/>
  <c r="O517" i="1"/>
  <c r="O537" i="1"/>
  <c r="O539" i="1"/>
  <c r="P545" i="1"/>
  <c r="O599" i="1"/>
  <c r="P659" i="1"/>
  <c r="P664" i="1"/>
  <c r="O670" i="1"/>
  <c r="P615" i="1"/>
  <c r="P617" i="1"/>
  <c r="P649" i="1"/>
  <c r="O661" i="1"/>
  <c r="O547" i="1"/>
  <c r="P597" i="1"/>
  <c r="P599" i="1"/>
  <c r="O606" i="1"/>
  <c r="P626" i="1"/>
  <c r="P651" i="1"/>
  <c r="P670" i="1"/>
  <c r="Q670" i="1" s="1"/>
  <c r="P574" i="1"/>
  <c r="P576" i="1"/>
  <c r="Q586" i="1"/>
  <c r="P623" i="1"/>
  <c r="P637" i="1"/>
  <c r="P639" i="1"/>
  <c r="O663" i="1"/>
  <c r="Q663" i="1"/>
  <c r="O544" i="1"/>
  <c r="O641" i="1"/>
  <c r="O653" i="1"/>
  <c r="Q658" i="1"/>
  <c r="P223" i="1"/>
  <c r="O456" i="1"/>
  <c r="O526" i="1"/>
  <c r="O528" i="1"/>
  <c r="O546" i="1"/>
  <c r="O548" i="1"/>
  <c r="O565" i="1"/>
  <c r="O649" i="1"/>
  <c r="O470" i="1"/>
  <c r="O530" i="1"/>
  <c r="Q560" i="1"/>
  <c r="O567" i="1"/>
  <c r="O571" i="1"/>
  <c r="O573" i="1"/>
  <c r="Q573" i="1" s="1"/>
  <c r="O596" i="1"/>
  <c r="P612" i="1"/>
  <c r="P641" i="1"/>
  <c r="P563" i="1"/>
  <c r="P579" i="1"/>
  <c r="O588" i="1"/>
  <c r="Q588" i="1" s="1"/>
  <c r="P668" i="1"/>
  <c r="Q668" i="1" s="1"/>
  <c r="Q545" i="1"/>
  <c r="P655" i="1"/>
  <c r="Q655" i="1" s="1"/>
  <c r="O659" i="1"/>
  <c r="Q659" i="1" s="1"/>
  <c r="P455" i="1"/>
  <c r="O467" i="1"/>
  <c r="O476" i="1"/>
  <c r="O482" i="1"/>
  <c r="O519" i="1"/>
  <c r="P556" i="1"/>
  <c r="P590" i="1"/>
  <c r="P594" i="1"/>
  <c r="P601" i="1"/>
  <c r="Q601" i="1" s="1"/>
  <c r="P616" i="1"/>
  <c r="Q616" i="1" s="1"/>
  <c r="P657" i="1"/>
  <c r="Q657" i="1" s="1"/>
  <c r="O667" i="1"/>
  <c r="Q667" i="1" s="1"/>
  <c r="Q656" i="1"/>
  <c r="O521" i="1"/>
  <c r="P562" i="1"/>
  <c r="P572" i="1"/>
  <c r="O583" i="1"/>
  <c r="O585" i="1"/>
  <c r="P603" i="1"/>
  <c r="P555" i="1"/>
  <c r="P591" i="1"/>
  <c r="P593" i="1"/>
  <c r="P595" i="1"/>
  <c r="P600" i="1"/>
  <c r="W601" i="1"/>
  <c r="O654" i="1"/>
  <c r="O669" i="1"/>
  <c r="Q661" i="1"/>
  <c r="O461" i="1"/>
  <c r="P466" i="1"/>
  <c r="P561" i="1"/>
  <c r="Q561" i="1" s="1"/>
  <c r="W561" i="1" s="1"/>
  <c r="O572" i="1"/>
  <c r="P583" i="1"/>
  <c r="Q583" i="1" s="1"/>
  <c r="W583" i="1" s="1"/>
  <c r="P585" i="1"/>
  <c r="Q585" i="1" s="1"/>
  <c r="P621" i="1"/>
  <c r="Q621" i="1" s="1"/>
  <c r="W621" i="1" s="1"/>
  <c r="O627" i="1"/>
  <c r="O664" i="1"/>
  <c r="Q664" i="1" s="1"/>
  <c r="P505" i="1"/>
  <c r="P518" i="1"/>
  <c r="P542" i="1"/>
  <c r="Q542" i="1" s="1"/>
  <c r="O553" i="1"/>
  <c r="O555" i="1"/>
  <c r="O578" i="1"/>
  <c r="O587" i="1"/>
  <c r="O593" i="1"/>
  <c r="P650" i="1"/>
  <c r="P654" i="1"/>
  <c r="Q654" i="1" s="1"/>
  <c r="P669" i="1"/>
  <c r="Q649" i="1"/>
  <c r="O33" i="1"/>
  <c r="O36" i="1"/>
  <c r="O477" i="1"/>
  <c r="O499" i="1"/>
  <c r="O512" i="1"/>
  <c r="P544" i="1"/>
  <c r="Q544" i="1" s="1"/>
  <c r="P551" i="1"/>
  <c r="Q551" i="1" s="1"/>
  <c r="W551" i="1" s="1"/>
  <c r="P580" i="1"/>
  <c r="Q580" i="1" s="1"/>
  <c r="O637" i="1"/>
  <c r="Q669" i="1"/>
  <c r="O666" i="1"/>
  <c r="Q666" i="1" s="1"/>
  <c r="P665" i="1"/>
  <c r="Q665" i="1" s="1"/>
  <c r="O665" i="1"/>
  <c r="O657" i="1"/>
  <c r="Q653" i="1"/>
  <c r="Q622" i="1"/>
  <c r="Q595" i="1"/>
  <c r="Q639" i="1"/>
  <c r="O488" i="1"/>
  <c r="O511" i="1"/>
  <c r="P526" i="1"/>
  <c r="P528" i="1"/>
  <c r="P537" i="1"/>
  <c r="O550" i="1"/>
  <c r="P553" i="1"/>
  <c r="Q553" i="1" s="1"/>
  <c r="O557" i="1"/>
  <c r="O575" i="1"/>
  <c r="Q578" i="1"/>
  <c r="Q599" i="1"/>
  <c r="Q605" i="1"/>
  <c r="O609" i="1"/>
  <c r="O611" i="1"/>
  <c r="Q630" i="1"/>
  <c r="W630" i="1" s="1"/>
  <c r="O632" i="1"/>
  <c r="Q641" i="1"/>
  <c r="O645" i="1"/>
  <c r="O647" i="1"/>
  <c r="O433" i="1"/>
  <c r="O457" i="1"/>
  <c r="P467" i="1"/>
  <c r="O469" i="1"/>
  <c r="P530" i="1"/>
  <c r="P532" i="1"/>
  <c r="P546" i="1"/>
  <c r="P548" i="1"/>
  <c r="O559" i="1"/>
  <c r="O564" i="1"/>
  <c r="Q564" i="1" s="1"/>
  <c r="P567" i="1"/>
  <c r="Q567" i="1" s="1"/>
  <c r="P587" i="1"/>
  <c r="Q587" i="1" s="1"/>
  <c r="W587" i="1" s="1"/>
  <c r="O591" i="1"/>
  <c r="O600" i="1"/>
  <c r="Q600" i="1" s="1"/>
  <c r="O613" i="1"/>
  <c r="O636" i="1"/>
  <c r="P511" i="1"/>
  <c r="Q511" i="1" s="1"/>
  <c r="P543" i="1"/>
  <c r="Q543" i="1" s="1"/>
  <c r="W543" i="1" s="1"/>
  <c r="P550" i="1"/>
  <c r="P557" i="1"/>
  <c r="P575" i="1"/>
  <c r="P589" i="1"/>
  <c r="P609" i="1"/>
  <c r="P611" i="1"/>
  <c r="P632" i="1"/>
  <c r="P645" i="1"/>
  <c r="P647" i="1"/>
  <c r="P517" i="1"/>
  <c r="P559" i="1"/>
  <c r="Q559" i="1" s="1"/>
  <c r="W559" i="1" s="1"/>
  <c r="O582" i="1"/>
  <c r="Q582" i="1" s="1"/>
  <c r="O584" i="1"/>
  <c r="P596" i="1"/>
  <c r="Q596" i="1" s="1"/>
  <c r="P613" i="1"/>
  <c r="O617" i="1"/>
  <c r="P625" i="1"/>
  <c r="Q625" i="1" s="1"/>
  <c r="P634" i="1"/>
  <c r="Q634" i="1" s="1"/>
  <c r="P636" i="1"/>
  <c r="O501" i="1"/>
  <c r="P512" i="1"/>
  <c r="Q512" i="1" s="1"/>
  <c r="O527" i="1"/>
  <c r="O531" i="1"/>
  <c r="O538" i="1"/>
  <c r="O552" i="1"/>
  <c r="O554" i="1"/>
  <c r="O602" i="1"/>
  <c r="O604" i="1"/>
  <c r="O619" i="1"/>
  <c r="O621" i="1"/>
  <c r="P627" i="1"/>
  <c r="P629" i="1"/>
  <c r="P638" i="1"/>
  <c r="O642" i="1"/>
  <c r="O651" i="1"/>
  <c r="Q651" i="1" s="1"/>
  <c r="P458" i="1"/>
  <c r="Q458" i="1" s="1"/>
  <c r="O491" i="1"/>
  <c r="O495" i="1"/>
  <c r="Q518" i="1"/>
  <c r="P598" i="1"/>
  <c r="Q598" i="1" s="1"/>
  <c r="Q615" i="1"/>
  <c r="Q617" i="1"/>
  <c r="W617" i="1" s="1"/>
  <c r="O644" i="1"/>
  <c r="Q644" i="1" s="1"/>
  <c r="O432" i="1"/>
  <c r="P460" i="1"/>
  <c r="O507" i="1"/>
  <c r="O535" i="1"/>
  <c r="Q535" i="1" s="1"/>
  <c r="W535" i="1" s="1"/>
  <c r="P538" i="1"/>
  <c r="Q538" i="1" s="1"/>
  <c r="W538" i="1" s="1"/>
  <c r="O549" i="1"/>
  <c r="P552" i="1"/>
  <c r="O556" i="1"/>
  <c r="O558" i="1"/>
  <c r="O563" i="1"/>
  <c r="Q563" i="1" s="1"/>
  <c r="W563" i="1" s="1"/>
  <c r="P566" i="1"/>
  <c r="Q566" i="1" s="1"/>
  <c r="W566" i="1" s="1"/>
  <c r="O576" i="1"/>
  <c r="Q576" i="1" s="1"/>
  <c r="W576" i="1" s="1"/>
  <c r="O590" i="1"/>
  <c r="Q590" i="1" s="1"/>
  <c r="P602" i="1"/>
  <c r="P604" i="1"/>
  <c r="Q604" i="1" s="1"/>
  <c r="O608" i="1"/>
  <c r="O610" i="1"/>
  <c r="O612" i="1"/>
  <c r="P619" i="1"/>
  <c r="O624" i="1"/>
  <c r="O633" i="1"/>
  <c r="O646" i="1"/>
  <c r="P417" i="1"/>
  <c r="P426" i="1"/>
  <c r="P481" i="1"/>
  <c r="P495" i="1"/>
  <c r="P503" i="1"/>
  <c r="P522" i="1"/>
  <c r="P547" i="1"/>
  <c r="Q547" i="1" s="1"/>
  <c r="P568" i="1"/>
  <c r="O592" i="1"/>
  <c r="P606" i="1"/>
  <c r="Q606" i="1" s="1"/>
  <c r="O614" i="1"/>
  <c r="O626" i="1"/>
  <c r="Q626" i="1" s="1"/>
  <c r="O635" i="1"/>
  <c r="O460" i="1"/>
  <c r="P489" i="1"/>
  <c r="P608" i="1"/>
  <c r="P610" i="1"/>
  <c r="O623" i="1"/>
  <c r="Q623" i="1" s="1"/>
  <c r="P624" i="1"/>
  <c r="O628" i="1"/>
  <c r="P633" i="1"/>
  <c r="Q633" i="1" s="1"/>
  <c r="W633" i="1" s="1"/>
  <c r="P646" i="1"/>
  <c r="P516" i="1"/>
  <c r="O520" i="1"/>
  <c r="O522" i="1"/>
  <c r="O524" i="1"/>
  <c r="O562" i="1"/>
  <c r="P614" i="1"/>
  <c r="Q614" i="1" s="1"/>
  <c r="W614" i="1" s="1"/>
  <c r="P635" i="1"/>
  <c r="P648" i="1"/>
  <c r="Q648" i="1" s="1"/>
  <c r="W648" i="1" s="1"/>
  <c r="O650" i="1"/>
  <c r="O395" i="1"/>
  <c r="O569" i="1"/>
  <c r="Q597" i="1"/>
  <c r="Q637" i="1"/>
  <c r="P652" i="1"/>
  <c r="O652" i="1"/>
  <c r="O643" i="1"/>
  <c r="P643" i="1"/>
  <c r="P640" i="1"/>
  <c r="O640" i="1"/>
  <c r="O638" i="1"/>
  <c r="Q638" i="1" s="1"/>
  <c r="O631" i="1"/>
  <c r="P631" i="1"/>
  <c r="O629" i="1"/>
  <c r="P628" i="1"/>
  <c r="Q628" i="1" s="1"/>
  <c r="W628" i="1" s="1"/>
  <c r="Q627" i="1"/>
  <c r="O620" i="1"/>
  <c r="O618" i="1"/>
  <c r="P618" i="1"/>
  <c r="Q618" i="1" s="1"/>
  <c r="W618" i="1" s="1"/>
  <c r="Q612" i="1"/>
  <c r="W612" i="1" s="1"/>
  <c r="P607" i="1"/>
  <c r="Q607" i="1" s="1"/>
  <c r="O607" i="1"/>
  <c r="Q603" i="1"/>
  <c r="O594" i="1"/>
  <c r="Q594" i="1" s="1"/>
  <c r="P592" i="1"/>
  <c r="Q592" i="1" s="1"/>
  <c r="O589" i="1"/>
  <c r="Q589" i="1" s="1"/>
  <c r="Q584" i="1"/>
  <c r="W584" i="1" s="1"/>
  <c r="O581" i="1"/>
  <c r="P581" i="1"/>
  <c r="Q577" i="1"/>
  <c r="O574" i="1"/>
  <c r="Q574" i="1" s="1"/>
  <c r="Q572" i="1"/>
  <c r="P571" i="1"/>
  <c r="Q571" i="1" s="1"/>
  <c r="O570" i="1"/>
  <c r="P570" i="1"/>
  <c r="Q569" i="1"/>
  <c r="W569" i="1" s="1"/>
  <c r="O568" i="1"/>
  <c r="Q568" i="1" s="1"/>
  <c r="O566" i="1"/>
  <c r="Q562" i="1"/>
  <c r="Q556" i="1"/>
  <c r="W556" i="1" s="1"/>
  <c r="Q554" i="1"/>
  <c r="W554" i="1" s="1"/>
  <c r="Q550" i="1"/>
  <c r="P549" i="1"/>
  <c r="Q548" i="1"/>
  <c r="W548" i="1" s="1"/>
  <c r="Q546" i="1"/>
  <c r="O543" i="1"/>
  <c r="P541" i="1"/>
  <c r="O541" i="1"/>
  <c r="P540" i="1"/>
  <c r="Q540" i="1" s="1"/>
  <c r="P539" i="1"/>
  <c r="Q539" i="1" s="1"/>
  <c r="W539" i="1" s="1"/>
  <c r="Q537" i="1"/>
  <c r="W537" i="1" s="1"/>
  <c r="Q517" i="1"/>
  <c r="O360" i="1"/>
  <c r="O376" i="1"/>
  <c r="O380" i="1"/>
  <c r="O422" i="1"/>
  <c r="P470" i="1"/>
  <c r="P501" i="1"/>
  <c r="Q501" i="1" s="1"/>
  <c r="P520" i="1"/>
  <c r="O450" i="1"/>
  <c r="O480" i="1"/>
  <c r="O497" i="1"/>
  <c r="O503" i="1"/>
  <c r="O505" i="1"/>
  <c r="Q505" i="1" s="1"/>
  <c r="O516" i="1"/>
  <c r="O532" i="1"/>
  <c r="Q495" i="1"/>
  <c r="O473" i="1"/>
  <c r="P480" i="1"/>
  <c r="P519" i="1"/>
  <c r="Q519" i="1" s="1"/>
  <c r="O523" i="1"/>
  <c r="O534" i="1"/>
  <c r="P521" i="1"/>
  <c r="Q521" i="1" s="1"/>
  <c r="W521" i="1" s="1"/>
  <c r="O393" i="1"/>
  <c r="P429" i="1"/>
  <c r="P484" i="1"/>
  <c r="O496" i="1"/>
  <c r="Q496" i="1" s="1"/>
  <c r="O498" i="1"/>
  <c r="Q498" i="1" s="1"/>
  <c r="P506" i="1"/>
  <c r="P513" i="1"/>
  <c r="Q513" i="1" s="1"/>
  <c r="O515" i="1"/>
  <c r="O529" i="1"/>
  <c r="P534" i="1"/>
  <c r="Q534" i="1" s="1"/>
  <c r="W534" i="1" s="1"/>
  <c r="O536" i="1"/>
  <c r="Q536" i="1" s="1"/>
  <c r="P473" i="1"/>
  <c r="Q473" i="1" s="1"/>
  <c r="W473" i="1" s="1"/>
  <c r="P527" i="1"/>
  <c r="Q527" i="1" s="1"/>
  <c r="P391" i="1"/>
  <c r="O431" i="1"/>
  <c r="O479" i="1"/>
  <c r="O506" i="1"/>
  <c r="P515" i="1"/>
  <c r="P529" i="1"/>
  <c r="P445" i="1"/>
  <c r="P447" i="1"/>
  <c r="P459" i="1"/>
  <c r="P504" i="1"/>
  <c r="P531" i="1"/>
  <c r="Q531" i="1" s="1"/>
  <c r="P294" i="1"/>
  <c r="Q294" i="1" s="1"/>
  <c r="P300" i="1"/>
  <c r="Q300" i="1" s="1"/>
  <c r="W300" i="1" s="1"/>
  <c r="P330" i="1"/>
  <c r="P378" i="1"/>
  <c r="P384" i="1"/>
  <c r="P420" i="1"/>
  <c r="P422" i="1"/>
  <c r="Q422" i="1" s="1"/>
  <c r="O487" i="1"/>
  <c r="O489" i="1"/>
  <c r="Q489" i="1" s="1"/>
  <c r="W489" i="1" s="1"/>
  <c r="Q530" i="1"/>
  <c r="Q528" i="1"/>
  <c r="W528" i="1" s="1"/>
  <c r="P525" i="1"/>
  <c r="O525" i="1"/>
  <c r="P523" i="1"/>
  <c r="O514" i="1"/>
  <c r="P514" i="1"/>
  <c r="Q514" i="1" s="1"/>
  <c r="O510" i="1"/>
  <c r="P510" i="1"/>
  <c r="Q510" i="1" s="1"/>
  <c r="Q461" i="1"/>
  <c r="Q467" i="1"/>
  <c r="Q477" i="1"/>
  <c r="Q484" i="1"/>
  <c r="P507" i="1"/>
  <c r="Q507" i="1" s="1"/>
  <c r="O399" i="1"/>
  <c r="O401" i="1"/>
  <c r="O447" i="1"/>
  <c r="Q447" i="1" s="1"/>
  <c r="O449" i="1"/>
  <c r="O451" i="1"/>
  <c r="O466" i="1"/>
  <c r="Q466" i="1" s="1"/>
  <c r="P500" i="1"/>
  <c r="O504" i="1"/>
  <c r="O455" i="1"/>
  <c r="P479" i="1"/>
  <c r="P488" i="1"/>
  <c r="Q488" i="1" s="1"/>
  <c r="P491" i="1"/>
  <c r="Q491" i="1" s="1"/>
  <c r="P493" i="1"/>
  <c r="P509" i="1"/>
  <c r="Q509" i="1" s="1"/>
  <c r="P363" i="1"/>
  <c r="O462" i="1"/>
  <c r="O464" i="1"/>
  <c r="P469" i="1"/>
  <c r="Q469" i="1" s="1"/>
  <c r="O471" i="1"/>
  <c r="P474" i="1"/>
  <c r="Q474" i="1" s="1"/>
  <c r="O485" i="1"/>
  <c r="P497" i="1"/>
  <c r="O508" i="1"/>
  <c r="O411" i="1"/>
  <c r="P413" i="1"/>
  <c r="Q413" i="1" s="1"/>
  <c r="P457" i="1"/>
  <c r="Q457" i="1" s="1"/>
  <c r="O459" i="1"/>
  <c r="P476" i="1"/>
  <c r="Q476" i="1" s="1"/>
  <c r="W476" i="1" s="1"/>
  <c r="O478" i="1"/>
  <c r="Q478" i="1" s="1"/>
  <c r="P483" i="1"/>
  <c r="O490" i="1"/>
  <c r="Q490" i="1" s="1"/>
  <c r="P462" i="1"/>
  <c r="Q462" i="1" s="1"/>
  <c r="P464" i="1"/>
  <c r="O465" i="1"/>
  <c r="O468" i="1"/>
  <c r="Q468" i="1" s="1"/>
  <c r="P471" i="1"/>
  <c r="P485" i="1"/>
  <c r="Q485" i="1" s="1"/>
  <c r="W485" i="1" s="1"/>
  <c r="O492" i="1"/>
  <c r="O494" i="1"/>
  <c r="P508" i="1"/>
  <c r="P499" i="1"/>
  <c r="Q499" i="1" s="1"/>
  <c r="O415" i="1"/>
  <c r="P465" i="1"/>
  <c r="P487" i="1"/>
  <c r="P492" i="1"/>
  <c r="P494" i="1"/>
  <c r="Q480" i="1"/>
  <c r="P412" i="1"/>
  <c r="P419" i="1"/>
  <c r="Q482" i="1"/>
  <c r="O486" i="1"/>
  <c r="Q486" i="1" s="1"/>
  <c r="O387" i="1"/>
  <c r="P454" i="1"/>
  <c r="P456" i="1"/>
  <c r="Q456" i="1" s="1"/>
  <c r="O500" i="1"/>
  <c r="Q503" i="1"/>
  <c r="O502" i="1"/>
  <c r="P502" i="1"/>
  <c r="Q502" i="1" s="1"/>
  <c r="Q497" i="1"/>
  <c r="Q494" i="1"/>
  <c r="O493" i="1"/>
  <c r="O483" i="1"/>
  <c r="O481" i="1"/>
  <c r="Q481" i="1" s="1"/>
  <c r="P475" i="1"/>
  <c r="O475" i="1"/>
  <c r="O472" i="1"/>
  <c r="P472" i="1"/>
  <c r="Q472" i="1" s="1"/>
  <c r="Q470" i="1"/>
  <c r="O463" i="1"/>
  <c r="Q463" i="1" s="1"/>
  <c r="O41" i="1"/>
  <c r="O47" i="1"/>
  <c r="O50" i="1"/>
  <c r="O101" i="1"/>
  <c r="O116" i="1"/>
  <c r="O344" i="1"/>
  <c r="P368" i="1"/>
  <c r="O412" i="1"/>
  <c r="O417" i="1"/>
  <c r="P407" i="1"/>
  <c r="O425" i="1"/>
  <c r="O386" i="1"/>
  <c r="O416" i="1"/>
  <c r="P423" i="1"/>
  <c r="O396" i="1"/>
  <c r="O446" i="1"/>
  <c r="P449" i="1"/>
  <c r="Q449" i="1" s="1"/>
  <c r="P451" i="1"/>
  <c r="O109" i="1"/>
  <c r="O112" i="1"/>
  <c r="O331" i="1"/>
  <c r="O343" i="1"/>
  <c r="O367" i="1"/>
  <c r="P446" i="1"/>
  <c r="P435" i="1"/>
  <c r="Q435" i="1" s="1"/>
  <c r="P439" i="1"/>
  <c r="O391" i="1"/>
  <c r="P418" i="1"/>
  <c r="P410" i="1"/>
  <c r="O454" i="1"/>
  <c r="O453" i="1"/>
  <c r="P453" i="1"/>
  <c r="Q453" i="1" s="1"/>
  <c r="P452" i="1"/>
  <c r="O452" i="1"/>
  <c r="P450" i="1"/>
  <c r="Q450" i="1" s="1"/>
  <c r="P448" i="1"/>
  <c r="O448" i="1"/>
  <c r="P379" i="1"/>
  <c r="P383" i="1"/>
  <c r="P405" i="1"/>
  <c r="P386" i="1"/>
  <c r="P395" i="1"/>
  <c r="O407" i="1"/>
  <c r="Q417" i="1"/>
  <c r="O429" i="1"/>
  <c r="P370" i="1"/>
  <c r="Q370" i="1" s="1"/>
  <c r="W370" i="1" s="1"/>
  <c r="P399" i="1"/>
  <c r="Q399" i="1" s="1"/>
  <c r="P401" i="1"/>
  <c r="Q401" i="1" s="1"/>
  <c r="P415" i="1"/>
  <c r="P431" i="1"/>
  <c r="Q431" i="1" s="1"/>
  <c r="O439" i="1"/>
  <c r="O398" i="1"/>
  <c r="P409" i="1"/>
  <c r="O414" i="1"/>
  <c r="O419" i="1"/>
  <c r="P421" i="1"/>
  <c r="Q421" i="1" s="1"/>
  <c r="P433" i="1"/>
  <c r="Q433" i="1" s="1"/>
  <c r="W433" i="1" s="1"/>
  <c r="O445" i="1"/>
  <c r="Q445" i="1" s="1"/>
  <c r="P416" i="1"/>
  <c r="O404" i="1"/>
  <c r="O408" i="1"/>
  <c r="P414" i="1"/>
  <c r="O421" i="1"/>
  <c r="P424" i="1"/>
  <c r="O426" i="1"/>
  <c r="Q426" i="1" s="1"/>
  <c r="W426" i="1" s="1"/>
  <c r="O428" i="1"/>
  <c r="O430" i="1"/>
  <c r="P398" i="1"/>
  <c r="Q398" i="1" s="1"/>
  <c r="P400" i="1"/>
  <c r="O413" i="1"/>
  <c r="O377" i="1"/>
  <c r="O410" i="1"/>
  <c r="O440" i="1"/>
  <c r="O444" i="1"/>
  <c r="P367" i="1"/>
  <c r="O378" i="1"/>
  <c r="Q378" i="1" s="1"/>
  <c r="P402" i="1"/>
  <c r="Q402" i="1" s="1"/>
  <c r="O406" i="1"/>
  <c r="O442" i="1"/>
  <c r="P369" i="1"/>
  <c r="P374" i="1"/>
  <c r="Q374" i="1" s="1"/>
  <c r="W374" i="1" s="1"/>
  <c r="P393" i="1"/>
  <c r="Q393" i="1" s="1"/>
  <c r="O397" i="1"/>
  <c r="P404" i="1"/>
  <c r="P427" i="1"/>
  <c r="P434" i="1"/>
  <c r="P436" i="1"/>
  <c r="P438" i="1"/>
  <c r="O369" i="1"/>
  <c r="P371" i="1"/>
  <c r="P382" i="1"/>
  <c r="Q395" i="1"/>
  <c r="P406" i="1"/>
  <c r="O418" i="1"/>
  <c r="Q418" i="1" s="1"/>
  <c r="P440" i="1"/>
  <c r="P442" i="1"/>
  <c r="P444" i="1"/>
  <c r="Q444" i="1" s="1"/>
  <c r="P397" i="1"/>
  <c r="P411" i="1"/>
  <c r="P381" i="1"/>
  <c r="P236" i="1"/>
  <c r="P251" i="1"/>
  <c r="P317" i="1"/>
  <c r="Q317" i="1" s="1"/>
  <c r="W317" i="1" s="1"/>
  <c r="P320" i="1"/>
  <c r="P344" i="1"/>
  <c r="O379" i="1"/>
  <c r="O392" i="1"/>
  <c r="O394" i="1"/>
  <c r="O403" i="1"/>
  <c r="O405" i="1"/>
  <c r="O435" i="1"/>
  <c r="O441" i="1"/>
  <c r="P394" i="1"/>
  <c r="P403" i="1"/>
  <c r="O423" i="1"/>
  <c r="P428" i="1"/>
  <c r="Q428" i="1" s="1"/>
  <c r="P441" i="1"/>
  <c r="P443" i="1"/>
  <c r="Q443" i="1" s="1"/>
  <c r="P385" i="1"/>
  <c r="P396" i="1"/>
  <c r="O400" i="1"/>
  <c r="P425" i="1"/>
  <c r="Q425" i="1" s="1"/>
  <c r="W425" i="1" s="1"/>
  <c r="O427" i="1"/>
  <c r="P430" i="1"/>
  <c r="P432" i="1"/>
  <c r="Q432" i="1" s="1"/>
  <c r="W432" i="1" s="1"/>
  <c r="O434" i="1"/>
  <c r="O436" i="1"/>
  <c r="O438" i="1"/>
  <c r="O437" i="1"/>
  <c r="P437" i="1"/>
  <c r="O424" i="1"/>
  <c r="O420" i="1"/>
  <c r="Q420" i="1" s="1"/>
  <c r="O409" i="1"/>
  <c r="O402" i="1"/>
  <c r="P392" i="1"/>
  <c r="O366" i="1"/>
  <c r="O371" i="1"/>
  <c r="P376" i="1"/>
  <c r="Q376" i="1" s="1"/>
  <c r="O389" i="1"/>
  <c r="P366" i="1"/>
  <c r="O368" i="1"/>
  <c r="Q368" i="1" s="1"/>
  <c r="O382" i="1"/>
  <c r="O384" i="1"/>
  <c r="Q384" i="1" s="1"/>
  <c r="P387" i="1"/>
  <c r="Q387" i="1" s="1"/>
  <c r="P389" i="1"/>
  <c r="P373" i="1"/>
  <c r="Q373" i="1" s="1"/>
  <c r="W373" i="1" s="1"/>
  <c r="O375" i="1"/>
  <c r="O370" i="1"/>
  <c r="P375" i="1"/>
  <c r="O381" i="1"/>
  <c r="Q381" i="1" s="1"/>
  <c r="O388" i="1"/>
  <c r="O390" i="1"/>
  <c r="O383" i="1"/>
  <c r="P388" i="1"/>
  <c r="P390" i="1"/>
  <c r="O385" i="1"/>
  <c r="P380" i="1"/>
  <c r="Q380" i="1" s="1"/>
  <c r="P377" i="1"/>
  <c r="O374" i="1"/>
  <c r="O373" i="1"/>
  <c r="O372" i="1"/>
  <c r="P372" i="1"/>
  <c r="O342" i="1"/>
  <c r="O313" i="1"/>
  <c r="O316" i="1"/>
  <c r="P313" i="1"/>
  <c r="O309" i="1"/>
  <c r="P312" i="1"/>
  <c r="P322" i="1"/>
  <c r="P340" i="1"/>
  <c r="P343" i="1"/>
  <c r="O302" i="1"/>
  <c r="P302" i="1"/>
  <c r="P305" i="1"/>
  <c r="O330" i="1"/>
  <c r="Q330" i="1" s="1"/>
  <c r="O355" i="1"/>
  <c r="O358" i="1"/>
  <c r="O364" i="1"/>
  <c r="P362" i="1"/>
  <c r="Q362" i="1" s="1"/>
  <c r="W362" i="1" s="1"/>
  <c r="O329" i="1"/>
  <c r="O332" i="1"/>
  <c r="O338" i="1"/>
  <c r="O57" i="1"/>
  <c r="O60" i="1"/>
  <c r="O177" i="1"/>
  <c r="O356" i="1"/>
  <c r="O359" i="1"/>
  <c r="O347" i="1"/>
  <c r="O365" i="1"/>
  <c r="O321" i="1"/>
  <c r="O298" i="1"/>
  <c r="O307" i="1"/>
  <c r="P318" i="1"/>
  <c r="P321" i="1"/>
  <c r="P356" i="1"/>
  <c r="P359" i="1"/>
  <c r="Q359" i="1" s="1"/>
  <c r="O351" i="1"/>
  <c r="P293" i="1"/>
  <c r="P308" i="1"/>
  <c r="O325" i="1"/>
  <c r="P345" i="1"/>
  <c r="P348" i="1"/>
  <c r="P351" i="1"/>
  <c r="O363" i="1"/>
  <c r="Q363" i="1" s="1"/>
  <c r="P325" i="1"/>
  <c r="P328" i="1"/>
  <c r="Q328" i="1" s="1"/>
  <c r="P331" i="1"/>
  <c r="P352" i="1"/>
  <c r="Q352" i="1" s="1"/>
  <c r="O341" i="1"/>
  <c r="O361" i="1"/>
  <c r="P309" i="1"/>
  <c r="O320" i="1"/>
  <c r="O326" i="1"/>
  <c r="O297" i="1"/>
  <c r="O300" i="1"/>
  <c r="O303" i="1"/>
  <c r="O312" i="1"/>
  <c r="Q312" i="1" s="1"/>
  <c r="P323" i="1"/>
  <c r="Q323" i="1" s="1"/>
  <c r="W323" i="1" s="1"/>
  <c r="P326" i="1"/>
  <c r="P329" i="1"/>
  <c r="P332" i="1"/>
  <c r="P355" i="1"/>
  <c r="P361" i="1"/>
  <c r="P364" i="1"/>
  <c r="P342" i="1"/>
  <c r="P347" i="1"/>
  <c r="P358" i="1"/>
  <c r="Q358" i="1" s="1"/>
  <c r="W358" i="1" s="1"/>
  <c r="O296" i="1"/>
  <c r="O334" i="1"/>
  <c r="O337" i="1"/>
  <c r="O340" i="1"/>
  <c r="P315" i="1"/>
  <c r="P334" i="1"/>
  <c r="P337" i="1"/>
  <c r="P307" i="1"/>
  <c r="O318" i="1"/>
  <c r="O345" i="1"/>
  <c r="O348" i="1"/>
  <c r="O308" i="1"/>
  <c r="O324" i="1"/>
  <c r="O354" i="1"/>
  <c r="O362" i="1"/>
  <c r="P316" i="1"/>
  <c r="O319" i="1"/>
  <c r="P324" i="1"/>
  <c r="O346" i="1"/>
  <c r="P354" i="1"/>
  <c r="Q354" i="1" s="1"/>
  <c r="W354" i="1" s="1"/>
  <c r="P298" i="1"/>
  <c r="Q298" i="1" s="1"/>
  <c r="O311" i="1"/>
  <c r="P319" i="1"/>
  <c r="P341" i="1"/>
  <c r="P346" i="1"/>
  <c r="O349" i="1"/>
  <c r="O352" i="1"/>
  <c r="P311" i="1"/>
  <c r="Q311" i="1" s="1"/>
  <c r="O314" i="1"/>
  <c r="O322" i="1"/>
  <c r="P349" i="1"/>
  <c r="Q349" i="1" s="1"/>
  <c r="P303" i="1"/>
  <c r="Q303" i="1" s="1"/>
  <c r="W303" i="1" s="1"/>
  <c r="P314" i="1"/>
  <c r="O317" i="1"/>
  <c r="P333" i="1"/>
  <c r="P365" i="1"/>
  <c r="P360" i="1"/>
  <c r="O357" i="1"/>
  <c r="P357" i="1"/>
  <c r="Q357" i="1" s="1"/>
  <c r="P353" i="1"/>
  <c r="O353" i="1"/>
  <c r="P350" i="1"/>
  <c r="O350" i="1"/>
  <c r="P339" i="1"/>
  <c r="O339" i="1"/>
  <c r="P338" i="1"/>
  <c r="O336" i="1"/>
  <c r="P336" i="1"/>
  <c r="O335" i="1"/>
  <c r="P335" i="1"/>
  <c r="O333" i="1"/>
  <c r="O328" i="1"/>
  <c r="P327" i="1"/>
  <c r="O327" i="1"/>
  <c r="O323" i="1"/>
  <c r="O315" i="1"/>
  <c r="O310" i="1"/>
  <c r="P310" i="1"/>
  <c r="O306" i="1"/>
  <c r="P306" i="1"/>
  <c r="O305" i="1"/>
  <c r="O304" i="1"/>
  <c r="P304" i="1"/>
  <c r="O301" i="1"/>
  <c r="P301" i="1"/>
  <c r="O286" i="1"/>
  <c r="P287" i="1"/>
  <c r="Q287" i="1" s="1"/>
  <c r="O81" i="1"/>
  <c r="P168" i="1"/>
  <c r="Q168" i="1" s="1"/>
  <c r="W168" i="1" s="1"/>
  <c r="O173" i="1"/>
  <c r="P194" i="1"/>
  <c r="Q194" i="1" s="1"/>
  <c r="W194" i="1" s="1"/>
  <c r="P209" i="1"/>
  <c r="Q209" i="1" s="1"/>
  <c r="W209" i="1" s="1"/>
  <c r="O227" i="1"/>
  <c r="O245" i="1"/>
  <c r="O96" i="1"/>
  <c r="O108" i="1"/>
  <c r="O114" i="1"/>
  <c r="P201" i="1"/>
  <c r="O290" i="1"/>
  <c r="O293" i="1"/>
  <c r="P237" i="1"/>
  <c r="P243" i="1"/>
  <c r="P258" i="1"/>
  <c r="P273" i="1"/>
  <c r="P276" i="1"/>
  <c r="O228" i="1"/>
  <c r="O264" i="1"/>
  <c r="O276" i="1"/>
  <c r="O172" i="1"/>
  <c r="P247" i="1"/>
  <c r="P250" i="1"/>
  <c r="P253" i="1"/>
  <c r="P265" i="1"/>
  <c r="Q265" i="1" s="1"/>
  <c r="P100" i="1"/>
  <c r="Q100" i="1" s="1"/>
  <c r="W100" i="1" s="1"/>
  <c r="O253" i="1"/>
  <c r="O283" i="1"/>
  <c r="P190" i="1"/>
  <c r="P193" i="1"/>
  <c r="Q193" i="1" s="1"/>
  <c r="P214" i="1"/>
  <c r="Q214" i="1" s="1"/>
  <c r="W214" i="1" s="1"/>
  <c r="P220" i="1"/>
  <c r="Q220" i="1" s="1"/>
  <c r="W220" i="1" s="1"/>
  <c r="P57" i="1"/>
  <c r="P60" i="1"/>
  <c r="Q60" i="1" s="1"/>
  <c r="P63" i="1"/>
  <c r="P66" i="1"/>
  <c r="Q66" i="1" s="1"/>
  <c r="W66" i="1" s="1"/>
  <c r="P75" i="1"/>
  <c r="P93" i="1"/>
  <c r="P102" i="1"/>
  <c r="O194" i="1"/>
  <c r="O272" i="1"/>
  <c r="P182" i="1"/>
  <c r="P140" i="1"/>
  <c r="P166" i="1"/>
  <c r="P172" i="1"/>
  <c r="Q172" i="1" s="1"/>
  <c r="W172" i="1" s="1"/>
  <c r="O124" i="1"/>
  <c r="O166" i="1"/>
  <c r="P177" i="1"/>
  <c r="Q177" i="1" s="1"/>
  <c r="W177" i="1" s="1"/>
  <c r="P291" i="1"/>
  <c r="O175" i="1"/>
  <c r="P104" i="1"/>
  <c r="Q104" i="1" s="1"/>
  <c r="P152" i="1"/>
  <c r="O178" i="1"/>
  <c r="O205" i="1"/>
  <c r="O164" i="1"/>
  <c r="O157" i="1"/>
  <c r="O163" i="1"/>
  <c r="O180" i="1"/>
  <c r="O186" i="1"/>
  <c r="O192" i="1"/>
  <c r="P242" i="1"/>
  <c r="Q242" i="1" s="1"/>
  <c r="O266" i="1"/>
  <c r="O281" i="1"/>
  <c r="P155" i="1"/>
  <c r="P158" i="1"/>
  <c r="P186" i="1"/>
  <c r="P198" i="1"/>
  <c r="O216" i="1"/>
  <c r="O219" i="1"/>
  <c r="P282" i="1"/>
  <c r="O246" i="1"/>
  <c r="O252" i="1"/>
  <c r="O287" i="1"/>
  <c r="O62" i="1"/>
  <c r="O71" i="1"/>
  <c r="O167" i="1"/>
  <c r="O170" i="1"/>
  <c r="O184" i="1"/>
  <c r="O196" i="1"/>
  <c r="P211" i="1"/>
  <c r="Q211" i="1" s="1"/>
  <c r="P228" i="1"/>
  <c r="Q228" i="1" s="1"/>
  <c r="P231" i="1"/>
  <c r="P255" i="1"/>
  <c r="O270" i="1"/>
  <c r="P71" i="1"/>
  <c r="Q71" i="1" s="1"/>
  <c r="W71" i="1" s="1"/>
  <c r="O208" i="1"/>
  <c r="O211" i="1"/>
  <c r="O214" i="1"/>
  <c r="O220" i="1"/>
  <c r="P261" i="1"/>
  <c r="P270" i="1"/>
  <c r="Q270" i="1" s="1"/>
  <c r="P191" i="1"/>
  <c r="Q191" i="1" s="1"/>
  <c r="W191" i="1" s="1"/>
  <c r="P205" i="1"/>
  <c r="O229" i="1"/>
  <c r="O66" i="1"/>
  <c r="O69" i="1"/>
  <c r="O72" i="1"/>
  <c r="P221" i="1"/>
  <c r="O262" i="1"/>
  <c r="O265" i="1"/>
  <c r="O271" i="1"/>
  <c r="P289" i="1"/>
  <c r="Q289" i="1" s="1"/>
  <c r="W289" i="1" s="1"/>
  <c r="P4" i="1"/>
  <c r="P150" i="1"/>
  <c r="P156" i="1"/>
  <c r="Q156" i="1" s="1"/>
  <c r="O168" i="1"/>
  <c r="O203" i="1"/>
  <c r="O209" i="1"/>
  <c r="P259" i="1"/>
  <c r="Q259" i="1" s="1"/>
  <c r="W259" i="1" s="1"/>
  <c r="P262" i="1"/>
  <c r="Q262" i="1" s="1"/>
  <c r="P274" i="1"/>
  <c r="O289" i="1"/>
  <c r="P297" i="1"/>
  <c r="O19" i="1"/>
  <c r="P58" i="1"/>
  <c r="Q58" i="1" s="1"/>
  <c r="P64" i="1"/>
  <c r="Q64" i="1" s="1"/>
  <c r="P70" i="1"/>
  <c r="Q70" i="1" s="1"/>
  <c r="P73" i="1"/>
  <c r="P79" i="1"/>
  <c r="Q79" i="1" s="1"/>
  <c r="P103" i="1"/>
  <c r="O230" i="1"/>
  <c r="O254" i="1"/>
  <c r="P263" i="1"/>
  <c r="P272" i="1"/>
  <c r="P281" i="1"/>
  <c r="O295" i="1"/>
  <c r="O197" i="1"/>
  <c r="P232" i="1"/>
  <c r="P235" i="1"/>
  <c r="P279" i="1"/>
  <c r="O285" i="1"/>
  <c r="P106" i="1"/>
  <c r="P112" i="1"/>
  <c r="Q112" i="1" s="1"/>
  <c r="O241" i="1"/>
  <c r="O267" i="1"/>
  <c r="P107" i="1"/>
  <c r="P157" i="1"/>
  <c r="P160" i="1"/>
  <c r="O169" i="1"/>
  <c r="P175" i="1"/>
  <c r="O268" i="1"/>
  <c r="O291" i="1"/>
  <c r="P296" i="1"/>
  <c r="Q296" i="1" s="1"/>
  <c r="P74" i="1"/>
  <c r="P92" i="1"/>
  <c r="O119" i="1"/>
  <c r="O152" i="1"/>
  <c r="P170" i="1"/>
  <c r="P225" i="1"/>
  <c r="P239" i="1"/>
  <c r="P245" i="1"/>
  <c r="P248" i="1"/>
  <c r="O282" i="1"/>
  <c r="O102" i="1"/>
  <c r="P161" i="1"/>
  <c r="P164" i="1"/>
  <c r="P176" i="1"/>
  <c r="O181" i="1"/>
  <c r="P204" i="1"/>
  <c r="P213" i="1"/>
  <c r="O257" i="1"/>
  <c r="O275" i="1"/>
  <c r="O278" i="1"/>
  <c r="P283" i="1"/>
  <c r="O292" i="1"/>
  <c r="P178" i="1"/>
  <c r="P295" i="1"/>
  <c r="P13" i="1"/>
  <c r="P40" i="1"/>
  <c r="P43" i="1"/>
  <c r="P52" i="1"/>
  <c r="O159" i="1"/>
  <c r="P171" i="1"/>
  <c r="P266" i="1"/>
  <c r="O182" i="1"/>
  <c r="O258" i="1"/>
  <c r="O80" i="1"/>
  <c r="O204" i="1"/>
  <c r="O121" i="1"/>
  <c r="O130" i="1"/>
  <c r="O151" i="1"/>
  <c r="O237" i="1"/>
  <c r="O63" i="1"/>
  <c r="O75" i="1"/>
  <c r="O78" i="1"/>
  <c r="P116" i="1"/>
  <c r="P118" i="1"/>
  <c r="P139" i="1"/>
  <c r="P151" i="1"/>
  <c r="O162" i="1"/>
  <c r="P173" i="1"/>
  <c r="O188" i="1"/>
  <c r="O191" i="1"/>
  <c r="O199" i="1"/>
  <c r="P207" i="1"/>
  <c r="P212" i="1"/>
  <c r="O215" i="1"/>
  <c r="P218" i="1"/>
  <c r="Q218" i="1" s="1"/>
  <c r="W218" i="1" s="1"/>
  <c r="O226" i="1"/>
  <c r="O240" i="1"/>
  <c r="O243" i="1"/>
  <c r="O256" i="1"/>
  <c r="P277" i="1"/>
  <c r="Q277" i="1" s="1"/>
  <c r="W277" i="1" s="1"/>
  <c r="O280" i="1"/>
  <c r="O223" i="1"/>
  <c r="Q223" i="1" s="1"/>
  <c r="O107" i="1"/>
  <c r="O113" i="1"/>
  <c r="P162" i="1"/>
  <c r="P180" i="1"/>
  <c r="O183" i="1"/>
  <c r="P188" i="1"/>
  <c r="P196" i="1"/>
  <c r="Q196" i="1" s="1"/>
  <c r="W196" i="1" s="1"/>
  <c r="P199" i="1"/>
  <c r="Q199" i="1" s="1"/>
  <c r="O210" i="1"/>
  <c r="P215" i="1"/>
  <c r="Q215" i="1" s="1"/>
  <c r="O218" i="1"/>
  <c r="O221" i="1"/>
  <c r="P226" i="1"/>
  <c r="P240" i="1"/>
  <c r="P256" i="1"/>
  <c r="P264" i="1"/>
  <c r="P280" i="1"/>
  <c r="P285" i="1"/>
  <c r="O299" i="1"/>
  <c r="O156" i="1"/>
  <c r="O277" i="1"/>
  <c r="P101" i="1"/>
  <c r="Q101" i="1" s="1"/>
  <c r="P183" i="1"/>
  <c r="P210" i="1"/>
  <c r="P229" i="1"/>
  <c r="Q229" i="1" s="1"/>
  <c r="P246" i="1"/>
  <c r="P267" i="1"/>
  <c r="P290" i="1"/>
  <c r="Q290" i="1" s="1"/>
  <c r="P299" i="1"/>
  <c r="P84" i="1"/>
  <c r="P90" i="1"/>
  <c r="P113" i="1"/>
  <c r="Q113" i="1" s="1"/>
  <c r="W113" i="1" s="1"/>
  <c r="O122" i="1"/>
  <c r="P125" i="1"/>
  <c r="Q125" i="1" s="1"/>
  <c r="W125" i="1" s="1"/>
  <c r="O160" i="1"/>
  <c r="O171" i="1"/>
  <c r="O213" i="1"/>
  <c r="O232" i="1"/>
  <c r="O235" i="1"/>
  <c r="O212" i="1"/>
  <c r="O207" i="1"/>
  <c r="O73" i="1"/>
  <c r="P99" i="1"/>
  <c r="P123" i="1"/>
  <c r="P126" i="1"/>
  <c r="O155" i="1"/>
  <c r="P163" i="1"/>
  <c r="P181" i="1"/>
  <c r="P189" i="1"/>
  <c r="Q189" i="1" s="1"/>
  <c r="W189" i="1" s="1"/>
  <c r="P197" i="1"/>
  <c r="P200" i="1"/>
  <c r="P208" i="1"/>
  <c r="Q208" i="1" s="1"/>
  <c r="W208" i="1" s="1"/>
  <c r="P216" i="1"/>
  <c r="Q216" i="1" s="1"/>
  <c r="P219" i="1"/>
  <c r="Q219" i="1" s="1"/>
  <c r="P227" i="1"/>
  <c r="Q227" i="1" s="1"/>
  <c r="W227" i="1" s="1"/>
  <c r="P241" i="1"/>
  <c r="O244" i="1"/>
  <c r="O247" i="1"/>
  <c r="P254" i="1"/>
  <c r="P257" i="1"/>
  <c r="Q257" i="1" s="1"/>
  <c r="P278" i="1"/>
  <c r="O92" i="1"/>
  <c r="O231" i="1"/>
  <c r="O248" i="1"/>
  <c r="O261" i="1"/>
  <c r="P59" i="1"/>
  <c r="P61" i="1"/>
  <c r="Q61" i="1" s="1"/>
  <c r="O82" i="1"/>
  <c r="O140" i="1"/>
  <c r="O158" i="1"/>
  <c r="P217" i="1"/>
  <c r="Q217" i="1" s="1"/>
  <c r="W217" i="1" s="1"/>
  <c r="O222" i="1"/>
  <c r="P244" i="1"/>
  <c r="O250" i="1"/>
  <c r="P252" i="1"/>
  <c r="O260" i="1"/>
  <c r="O263" i="1"/>
  <c r="P286" i="1"/>
  <c r="O294" i="1"/>
  <c r="O127" i="1"/>
  <c r="P62" i="1"/>
  <c r="Q62" i="1" s="1"/>
  <c r="P85" i="1"/>
  <c r="Q85" i="1" s="1"/>
  <c r="O100" i="1"/>
  <c r="P111" i="1"/>
  <c r="O117" i="1"/>
  <c r="O132" i="1"/>
  <c r="O150" i="1"/>
  <c r="P153" i="1"/>
  <c r="Q153" i="1" s="1"/>
  <c r="O161" i="1"/>
  <c r="P169" i="1"/>
  <c r="Q169" i="1" s="1"/>
  <c r="O174" i="1"/>
  <c r="P184" i="1"/>
  <c r="P192" i="1"/>
  <c r="Q192" i="1" s="1"/>
  <c r="W192" i="1" s="1"/>
  <c r="O195" i="1"/>
  <c r="P203" i="1"/>
  <c r="Q203" i="1" s="1"/>
  <c r="W203" i="1" s="1"/>
  <c r="O206" i="1"/>
  <c r="P222" i="1"/>
  <c r="O225" i="1"/>
  <c r="P230" i="1"/>
  <c r="P260" i="1"/>
  <c r="Q260" i="1" s="1"/>
  <c r="P268" i="1"/>
  <c r="Q268" i="1" s="1"/>
  <c r="P271" i="1"/>
  <c r="Q271" i="1" s="1"/>
  <c r="O83" i="1"/>
  <c r="O193" i="1"/>
  <c r="O251" i="1"/>
  <c r="O65" i="1"/>
  <c r="O77" i="1"/>
  <c r="P80" i="1"/>
  <c r="P83" i="1"/>
  <c r="P89" i="1"/>
  <c r="P174" i="1"/>
  <c r="O190" i="1"/>
  <c r="P195" i="1"/>
  <c r="O198" i="1"/>
  <c r="O201" i="1"/>
  <c r="P206" i="1"/>
  <c r="Q206" i="1" s="1"/>
  <c r="O239" i="1"/>
  <c r="O242" i="1"/>
  <c r="O255" i="1"/>
  <c r="O274" i="1"/>
  <c r="O279" i="1"/>
  <c r="P292" i="1"/>
  <c r="O288" i="1"/>
  <c r="P288" i="1"/>
  <c r="Q288" i="1" s="1"/>
  <c r="O284" i="1"/>
  <c r="P284" i="1"/>
  <c r="P275" i="1"/>
  <c r="O273" i="1"/>
  <c r="P269" i="1"/>
  <c r="Q269" i="1" s="1"/>
  <c r="W269" i="1" s="1"/>
  <c r="O269" i="1"/>
  <c r="O259" i="1"/>
  <c r="O249" i="1"/>
  <c r="P249" i="1"/>
  <c r="O238" i="1"/>
  <c r="P238" i="1"/>
  <c r="O236" i="1"/>
  <c r="O234" i="1"/>
  <c r="P234" i="1"/>
  <c r="Q234" i="1" s="1"/>
  <c r="W234" i="1" s="1"/>
  <c r="P233" i="1"/>
  <c r="O233" i="1"/>
  <c r="P224" i="1"/>
  <c r="Q224" i="1" s="1"/>
  <c r="W224" i="1" s="1"/>
  <c r="O224" i="1"/>
  <c r="O217" i="1"/>
  <c r="P202" i="1"/>
  <c r="O202" i="1"/>
  <c r="O200" i="1"/>
  <c r="O189" i="1"/>
  <c r="O187" i="1"/>
  <c r="P187" i="1"/>
  <c r="P185" i="1"/>
  <c r="O185" i="1"/>
  <c r="P179" i="1"/>
  <c r="O179" i="1"/>
  <c r="O176" i="1"/>
  <c r="P167" i="1"/>
  <c r="O165" i="1"/>
  <c r="P165" i="1"/>
  <c r="Q165" i="1" s="1"/>
  <c r="P159" i="1"/>
  <c r="P154" i="1"/>
  <c r="Q154" i="1" s="1"/>
  <c r="O154" i="1"/>
  <c r="O153" i="1"/>
  <c r="P133" i="1"/>
  <c r="Q133" i="1" s="1"/>
  <c r="W133" i="1" s="1"/>
  <c r="P134" i="1"/>
  <c r="O134" i="1"/>
  <c r="O74" i="1"/>
  <c r="O90" i="1"/>
  <c r="O93" i="1"/>
  <c r="O106" i="1"/>
  <c r="P108" i="1"/>
  <c r="O111" i="1"/>
  <c r="P121" i="1"/>
  <c r="P69" i="1"/>
  <c r="P77" i="1"/>
  <c r="Q77" i="1" s="1"/>
  <c r="W77" i="1" s="1"/>
  <c r="P82" i="1"/>
  <c r="Q82" i="1" s="1"/>
  <c r="O85" i="1"/>
  <c r="O99" i="1"/>
  <c r="P124" i="1"/>
  <c r="Q124" i="1" s="1"/>
  <c r="W124" i="1" s="1"/>
  <c r="P127" i="1"/>
  <c r="P130" i="1"/>
  <c r="Q130" i="1" s="1"/>
  <c r="P96" i="1"/>
  <c r="Q96" i="1" s="1"/>
  <c r="O104" i="1"/>
  <c r="O133" i="1"/>
  <c r="P72" i="1"/>
  <c r="Q72" i="1" s="1"/>
  <c r="P88" i="1"/>
  <c r="Q88" i="1" s="1"/>
  <c r="O91" i="1"/>
  <c r="P114" i="1"/>
  <c r="Q114" i="1" s="1"/>
  <c r="W114" i="1" s="1"/>
  <c r="P119" i="1"/>
  <c r="P122" i="1"/>
  <c r="P56" i="1"/>
  <c r="Q56" i="1" s="1"/>
  <c r="W56" i="1" s="1"/>
  <c r="P91" i="1"/>
  <c r="P109" i="1"/>
  <c r="Q109" i="1" s="1"/>
  <c r="O128" i="1"/>
  <c r="O131" i="1"/>
  <c r="P5" i="1"/>
  <c r="Q5" i="1" s="1"/>
  <c r="W5" i="1" s="1"/>
  <c r="O56" i="1"/>
  <c r="P67" i="1"/>
  <c r="Q67" i="1" s="1"/>
  <c r="O86" i="1"/>
  <c r="P117" i="1"/>
  <c r="O125" i="1"/>
  <c r="P128" i="1"/>
  <c r="P131" i="1"/>
  <c r="Q131" i="1" s="1"/>
  <c r="P86" i="1"/>
  <c r="O89" i="1"/>
  <c r="O115" i="1"/>
  <c r="O123" i="1"/>
  <c r="P65" i="1"/>
  <c r="Q65" i="1" s="1"/>
  <c r="W65" i="1" s="1"/>
  <c r="O110" i="1"/>
  <c r="P115" i="1"/>
  <c r="Q115" i="1" s="1"/>
  <c r="O126" i="1"/>
  <c r="O59" i="1"/>
  <c r="O68" i="1"/>
  <c r="O95" i="1"/>
  <c r="P110" i="1"/>
  <c r="O118" i="1"/>
  <c r="P6" i="1"/>
  <c r="Q6" i="1" s="1"/>
  <c r="P31" i="1"/>
  <c r="P68" i="1"/>
  <c r="Q68" i="1" s="1"/>
  <c r="P81" i="1"/>
  <c r="Q81" i="1" s="1"/>
  <c r="O84" i="1"/>
  <c r="O103" i="1"/>
  <c r="P132" i="1"/>
  <c r="P146" i="1"/>
  <c r="O146" i="1"/>
  <c r="P144" i="1"/>
  <c r="O144" i="1"/>
  <c r="P141" i="1"/>
  <c r="Q141" i="1" s="1"/>
  <c r="W141" i="1" s="1"/>
  <c r="O141" i="1"/>
  <c r="P145" i="1"/>
  <c r="O145" i="1"/>
  <c r="P143" i="1"/>
  <c r="O143" i="1"/>
  <c r="P148" i="1"/>
  <c r="O148" i="1"/>
  <c r="P137" i="1"/>
  <c r="O137" i="1"/>
  <c r="O139" i="1"/>
  <c r="P149" i="1"/>
  <c r="Q149" i="1" s="1"/>
  <c r="W149" i="1" s="1"/>
  <c r="O149" i="1"/>
  <c r="P135" i="1"/>
  <c r="Q135" i="1" s="1"/>
  <c r="O135" i="1"/>
  <c r="P147" i="1"/>
  <c r="O147" i="1"/>
  <c r="P142" i="1"/>
  <c r="O142" i="1"/>
  <c r="P138" i="1"/>
  <c r="Q138" i="1" s="1"/>
  <c r="W138" i="1" s="1"/>
  <c r="O138" i="1"/>
  <c r="P136" i="1"/>
  <c r="Q136" i="1" s="1"/>
  <c r="O136" i="1"/>
  <c r="P129" i="1"/>
  <c r="Q129" i="1" s="1"/>
  <c r="W129" i="1" s="1"/>
  <c r="O129" i="1"/>
  <c r="O120" i="1"/>
  <c r="P120" i="1"/>
  <c r="O105" i="1"/>
  <c r="P105" i="1"/>
  <c r="O98" i="1"/>
  <c r="P98" i="1"/>
  <c r="P97" i="1"/>
  <c r="O97" i="1"/>
  <c r="P95" i="1"/>
  <c r="P94" i="1"/>
  <c r="Q94" i="1" s="1"/>
  <c r="W94" i="1" s="1"/>
  <c r="O94" i="1"/>
  <c r="O87" i="1"/>
  <c r="P87" i="1"/>
  <c r="Q87" i="1" s="1"/>
  <c r="P78" i="1"/>
  <c r="Q78" i="1" s="1"/>
  <c r="W78" i="1" s="1"/>
  <c r="O76" i="1"/>
  <c r="P76" i="1"/>
  <c r="O29" i="1"/>
  <c r="O12" i="1"/>
  <c r="O35" i="1"/>
  <c r="P38" i="1"/>
  <c r="Q38" i="1" s="1"/>
  <c r="W38" i="1" s="1"/>
  <c r="P47" i="1"/>
  <c r="Q47" i="1" s="1"/>
  <c r="P50" i="1"/>
  <c r="P12" i="1"/>
  <c r="Q12" i="1" s="1"/>
  <c r="W12" i="1" s="1"/>
  <c r="P30" i="1"/>
  <c r="P33" i="1"/>
  <c r="Q33" i="1" s="1"/>
  <c r="O46" i="1"/>
  <c r="Q46" i="1" s="1"/>
  <c r="O10" i="1"/>
  <c r="O53" i="1"/>
  <c r="P25" i="1"/>
  <c r="P11" i="1"/>
  <c r="P34" i="1"/>
  <c r="Q34" i="1" s="1"/>
  <c r="O16" i="1"/>
  <c r="P22" i="1"/>
  <c r="Q22" i="1" s="1"/>
  <c r="P35" i="1"/>
  <c r="P37" i="1"/>
  <c r="O49" i="1"/>
  <c r="P2" i="1"/>
  <c r="Q2" i="1" s="1"/>
  <c r="P7" i="1"/>
  <c r="Q7" i="1" s="1"/>
  <c r="W7" i="1" s="1"/>
  <c r="P20" i="1"/>
  <c r="P23" i="1"/>
  <c r="P26" i="1"/>
  <c r="O28" i="1"/>
  <c r="O8" i="1"/>
  <c r="P3" i="1"/>
  <c r="Q3" i="1" s="1"/>
  <c r="O7" i="1"/>
  <c r="P27" i="1"/>
  <c r="P29" i="1"/>
  <c r="P44" i="1"/>
  <c r="O3" i="1"/>
  <c r="O15" i="1"/>
  <c r="O18" i="1"/>
  <c r="O40" i="1"/>
  <c r="O45" i="1"/>
  <c r="P15" i="1"/>
  <c r="P18" i="1"/>
  <c r="O21" i="1"/>
  <c r="O24" i="1"/>
  <c r="O27" i="1"/>
  <c r="P45" i="1"/>
  <c r="Q45" i="1" s="1"/>
  <c r="P10" i="1"/>
  <c r="P21" i="1"/>
  <c r="P24" i="1"/>
  <c r="O43" i="1"/>
  <c r="O48" i="1"/>
  <c r="O13" i="1"/>
  <c r="O30" i="1"/>
  <c r="O38" i="1"/>
  <c r="P48" i="1"/>
  <c r="O51" i="1"/>
  <c r="P51" i="1"/>
  <c r="O54" i="1"/>
  <c r="P8" i="1"/>
  <c r="O11" i="1"/>
  <c r="P16" i="1"/>
  <c r="O22" i="1"/>
  <c r="O25" i="1"/>
  <c r="P54" i="1"/>
  <c r="P19" i="1"/>
  <c r="Q19" i="1" s="1"/>
  <c r="W19" i="1" s="1"/>
  <c r="P28" i="1"/>
  <c r="Q28" i="1" s="1"/>
  <c r="O31" i="1"/>
  <c r="P41" i="1"/>
  <c r="Q41" i="1" s="1"/>
  <c r="O44" i="1"/>
  <c r="P49" i="1"/>
  <c r="O52" i="1"/>
  <c r="O37" i="1"/>
  <c r="O9" i="1"/>
  <c r="O14" i="1"/>
  <c r="O17" i="1"/>
  <c r="P36" i="1"/>
  <c r="Q36" i="1" s="1"/>
  <c r="O39" i="1"/>
  <c r="P9" i="1"/>
  <c r="P14" i="1"/>
  <c r="P17" i="1"/>
  <c r="O20" i="1"/>
  <c r="O23" i="1"/>
  <c r="O26" i="1"/>
  <c r="O34" i="1"/>
  <c r="P39" i="1"/>
  <c r="P42" i="1"/>
  <c r="Q42" i="1" s="1"/>
  <c r="W42" i="1" s="1"/>
  <c r="O42" i="1"/>
  <c r="P53" i="1"/>
  <c r="Q53" i="1" s="1"/>
  <c r="P55" i="1"/>
  <c r="O55" i="1"/>
  <c r="O32" i="1"/>
  <c r="P32" i="1"/>
  <c r="O5" i="1"/>
  <c r="O4" i="1"/>
  <c r="O6" i="1"/>
  <c r="O2" i="1"/>
  <c r="Q516" i="1" l="1"/>
  <c r="Q631" i="1"/>
  <c r="W631" i="1" s="1"/>
  <c r="Q412" i="1"/>
  <c r="Q121" i="1"/>
  <c r="Q396" i="1"/>
  <c r="Q410" i="1"/>
  <c r="Q555" i="1"/>
  <c r="Q608" i="1"/>
  <c r="Q602" i="1"/>
  <c r="Q647" i="1"/>
  <c r="Q579" i="1"/>
  <c r="Q504" i="1"/>
  <c r="Q629" i="1"/>
  <c r="Q645" i="1"/>
  <c r="Q575" i="1"/>
  <c r="W575" i="1" s="1"/>
  <c r="Q344" i="1"/>
  <c r="Q549" i="1"/>
  <c r="Q632" i="1"/>
  <c r="Q591" i="1"/>
  <c r="Q581" i="1"/>
  <c r="Q522" i="1"/>
  <c r="Q455" i="1"/>
  <c r="Q593" i="1"/>
  <c r="W593" i="1" s="1"/>
  <c r="Q167" i="1"/>
  <c r="Q429" i="1"/>
  <c r="Q636" i="1"/>
  <c r="Q520" i="1"/>
  <c r="W520" i="1" s="1"/>
  <c r="Q50" i="1"/>
  <c r="Q464" i="1"/>
  <c r="Q331" i="1"/>
  <c r="Q343" i="1"/>
  <c r="Q646" i="1"/>
  <c r="Q285" i="1"/>
  <c r="Q377" i="1"/>
  <c r="Q392" i="1"/>
  <c r="Q526" i="1"/>
  <c r="Q305" i="1"/>
  <c r="Q360" i="1"/>
  <c r="Q409" i="1"/>
  <c r="Q391" i="1"/>
  <c r="Q532" i="1"/>
  <c r="W532" i="1" s="1"/>
  <c r="Q650" i="1"/>
  <c r="Q640" i="1"/>
  <c r="Q635" i="1"/>
  <c r="Q610" i="1"/>
  <c r="Q411" i="1"/>
  <c r="Q367" i="1"/>
  <c r="Q459" i="1"/>
  <c r="Q529" i="1"/>
  <c r="W529" i="1" s="1"/>
  <c r="Q541" i="1"/>
  <c r="Q643" i="1"/>
  <c r="Q460" i="1"/>
  <c r="Q415" i="1"/>
  <c r="Q652" i="1"/>
  <c r="Q416" i="1"/>
  <c r="Q611" i="1"/>
  <c r="Q479" i="1"/>
  <c r="Q609" i="1"/>
  <c r="Q525" i="1"/>
  <c r="Q619" i="1"/>
  <c r="Q552" i="1"/>
  <c r="W552" i="1" s="1"/>
  <c r="Q613" i="1"/>
  <c r="Q423" i="1"/>
  <c r="Q419" i="1"/>
  <c r="Q407" i="1"/>
  <c r="W407" i="1" s="1"/>
  <c r="Q465" i="1"/>
  <c r="Q624" i="1"/>
  <c r="Q557" i="1"/>
  <c r="Q570" i="1"/>
  <c r="Q515" i="1"/>
  <c r="Q506" i="1"/>
  <c r="Q302" i="1"/>
  <c r="Q523" i="1"/>
  <c r="Q487" i="1"/>
  <c r="Q170" i="1"/>
  <c r="Q272" i="1"/>
  <c r="W272" i="1" s="1"/>
  <c r="Q405" i="1"/>
  <c r="Q383" i="1"/>
  <c r="Q246" i="1"/>
  <c r="Q347" i="1"/>
  <c r="Q313" i="1"/>
  <c r="Q379" i="1"/>
  <c r="Q508" i="1"/>
  <c r="W508" i="1" s="1"/>
  <c r="Q372" i="1"/>
  <c r="Q439" i="1"/>
  <c r="Q475" i="1"/>
  <c r="W475" i="1" s="1"/>
  <c r="Q122" i="1"/>
  <c r="Q440" i="1"/>
  <c r="W440" i="1" s="1"/>
  <c r="Q448" i="1"/>
  <c r="Q500" i="1"/>
  <c r="Q286" i="1"/>
  <c r="Q116" i="1"/>
  <c r="Q483" i="1"/>
  <c r="Q375" i="1"/>
  <c r="Q452" i="1"/>
  <c r="Q385" i="1"/>
  <c r="Q394" i="1"/>
  <c r="Q471" i="1"/>
  <c r="W471" i="1" s="1"/>
  <c r="Q493" i="1"/>
  <c r="Q320" i="1"/>
  <c r="Q386" i="1"/>
  <c r="Q454" i="1"/>
  <c r="Q451" i="1"/>
  <c r="Q163" i="1"/>
  <c r="Q382" i="1"/>
  <c r="W382" i="1" s="1"/>
  <c r="Q400" i="1"/>
  <c r="Q492" i="1"/>
  <c r="W492" i="1" s="1"/>
  <c r="Q437" i="1"/>
  <c r="Q446" i="1"/>
  <c r="Q364" i="1"/>
  <c r="Q424" i="1"/>
  <c r="Q414" i="1"/>
  <c r="Q236" i="1"/>
  <c r="Q371" i="1"/>
  <c r="Q438" i="1"/>
  <c r="Q159" i="1"/>
  <c r="Q244" i="1"/>
  <c r="Q404" i="1"/>
  <c r="Q430" i="1"/>
  <c r="Q251" i="1"/>
  <c r="W251" i="1" s="1"/>
  <c r="Q406" i="1"/>
  <c r="Q29" i="1"/>
  <c r="Q369" i="1"/>
  <c r="Q95" i="1"/>
  <c r="Q233" i="1"/>
  <c r="Q283" i="1"/>
  <c r="Q316" i="1"/>
  <c r="Q403" i="1"/>
  <c r="Q310" i="1"/>
  <c r="W310" i="1" s="1"/>
  <c r="Q342" i="1"/>
  <c r="W342" i="1" s="1"/>
  <c r="Q39" i="1"/>
  <c r="Q339" i="1"/>
  <c r="Q361" i="1"/>
  <c r="Q436" i="1"/>
  <c r="W436" i="1" s="1"/>
  <c r="Q49" i="1"/>
  <c r="Q35" i="1"/>
  <c r="W35" i="1" s="1"/>
  <c r="Q397" i="1"/>
  <c r="Q434" i="1"/>
  <c r="Q275" i="1"/>
  <c r="Q166" i="1"/>
  <c r="W166" i="1" s="1"/>
  <c r="Q427" i="1"/>
  <c r="Q245" i="1"/>
  <c r="Q366" i="1"/>
  <c r="Q441" i="1"/>
  <c r="Q442" i="1"/>
  <c r="Q187" i="1"/>
  <c r="Q309" i="1"/>
  <c r="Q30" i="1"/>
  <c r="Q178" i="1"/>
  <c r="Q322" i="1"/>
  <c r="Q390" i="1"/>
  <c r="Q388" i="1"/>
  <c r="Q389" i="1"/>
  <c r="Q353" i="1"/>
  <c r="Q340" i="1"/>
  <c r="Q356" i="1"/>
  <c r="Q284" i="1"/>
  <c r="W284" i="1" s="1"/>
  <c r="Q304" i="1"/>
  <c r="Q142" i="1"/>
  <c r="Q212" i="1"/>
  <c r="Q108" i="1"/>
  <c r="Q249" i="1"/>
  <c r="Q222" i="1"/>
  <c r="Q338" i="1"/>
  <c r="Q183" i="1"/>
  <c r="Q184" i="1"/>
  <c r="Q205" i="1"/>
  <c r="W205" i="1" s="1"/>
  <c r="Q57" i="1"/>
  <c r="Q355" i="1"/>
  <c r="Q350" i="1"/>
  <c r="Q185" i="1"/>
  <c r="Q146" i="1"/>
  <c r="Q69" i="1"/>
  <c r="Q252" i="1"/>
  <c r="Q137" i="1"/>
  <c r="Q76" i="1"/>
  <c r="Q105" i="1"/>
  <c r="Q292" i="1"/>
  <c r="Q240" i="1"/>
  <c r="Q204" i="1"/>
  <c r="Q102" i="1"/>
  <c r="Q319" i="1"/>
  <c r="Q83" i="1"/>
  <c r="Q24" i="1"/>
  <c r="Q80" i="1"/>
  <c r="Q210" i="1"/>
  <c r="Q291" i="1"/>
  <c r="Q314" i="1"/>
  <c r="Q264" i="1"/>
  <c r="Q23" i="1"/>
  <c r="Q143" i="1"/>
  <c r="W143" i="1" s="1"/>
  <c r="Q89" i="1"/>
  <c r="Q197" i="1"/>
  <c r="Q207" i="1"/>
  <c r="Q52" i="1"/>
  <c r="Q263" i="1"/>
  <c r="Q274" i="1"/>
  <c r="W274" i="1" s="1"/>
  <c r="Q258" i="1"/>
  <c r="Q333" i="1"/>
  <c r="W333" i="1" s="1"/>
  <c r="Q348" i="1"/>
  <c r="Q20" i="1"/>
  <c r="Q278" i="1"/>
  <c r="Q226" i="1"/>
  <c r="Q221" i="1"/>
  <c r="Q93" i="1"/>
  <c r="Q243" i="1"/>
  <c r="Q16" i="1"/>
  <c r="Q75" i="1"/>
  <c r="W75" i="1" s="1"/>
  <c r="Q21" i="1"/>
  <c r="Q164" i="1"/>
  <c r="Q307" i="1"/>
  <c r="Q308" i="1"/>
  <c r="Q8" i="1"/>
  <c r="Q86" i="1"/>
  <c r="Q91" i="1"/>
  <c r="Q295" i="1"/>
  <c r="Q110" i="1"/>
  <c r="Q324" i="1"/>
  <c r="Q334" i="1"/>
  <c r="Q332" i="1"/>
  <c r="Q51" i="1"/>
  <c r="Q27" i="1"/>
  <c r="Q144" i="1"/>
  <c r="Q179" i="1"/>
  <c r="W179" i="1" s="1"/>
  <c r="Q235" i="1"/>
  <c r="Q301" i="1"/>
  <c r="W301" i="1" s="1"/>
  <c r="Q329" i="1"/>
  <c r="Q32" i="1"/>
  <c r="Q248" i="1"/>
  <c r="Q120" i="1"/>
  <c r="Q145" i="1"/>
  <c r="Q31" i="1"/>
  <c r="Q202" i="1"/>
  <c r="Q111" i="1"/>
  <c r="Q181" i="1"/>
  <c r="Q40" i="1"/>
  <c r="Q176" i="1"/>
  <c r="Q92" i="1"/>
  <c r="Q237" i="1"/>
  <c r="Q254" i="1"/>
  <c r="Q13" i="1"/>
  <c r="Q74" i="1"/>
  <c r="Q106" i="1"/>
  <c r="Q103" i="1"/>
  <c r="Q253" i="1"/>
  <c r="Q147" i="1"/>
  <c r="W147" i="1" s="1"/>
  <c r="Q10" i="1"/>
  <c r="Q44" i="1"/>
  <c r="Q127" i="1"/>
  <c r="Q173" i="1"/>
  <c r="W173" i="1" s="1"/>
  <c r="Q161" i="1"/>
  <c r="Q255" i="1"/>
  <c r="Q63" i="1"/>
  <c r="Q250" i="1"/>
  <c r="Q337" i="1"/>
  <c r="W337" i="1" s="1"/>
  <c r="Q293" i="1"/>
  <c r="Q345" i="1"/>
  <c r="Q126" i="1"/>
  <c r="Q279" i="1"/>
  <c r="Q73" i="1"/>
  <c r="Q231" i="1"/>
  <c r="Q282" i="1"/>
  <c r="Q247" i="1"/>
  <c r="Q201" i="1"/>
  <c r="Q128" i="1"/>
  <c r="Q241" i="1"/>
  <c r="Q123" i="1"/>
  <c r="Q151" i="1"/>
  <c r="Q327" i="1"/>
  <c r="Q315" i="1"/>
  <c r="Q17" i="1"/>
  <c r="Q119" i="1"/>
  <c r="Q134" i="1"/>
  <c r="Q99" i="1"/>
  <c r="Q90" i="1"/>
  <c r="Q139" i="1"/>
  <c r="Q175" i="1"/>
  <c r="Q232" i="1"/>
  <c r="Q150" i="1"/>
  <c r="Q326" i="1"/>
  <c r="Q59" i="1"/>
  <c r="Q84" i="1"/>
  <c r="W84" i="1" s="1"/>
  <c r="Q188" i="1"/>
  <c r="W188" i="1" s="1"/>
  <c r="Q118" i="1"/>
  <c r="Q4" i="1"/>
  <c r="W4" i="1" s="1"/>
  <c r="Q198" i="1"/>
  <c r="Q140" i="1"/>
  <c r="Q321" i="1"/>
  <c r="Q43" i="1"/>
  <c r="Q9" i="1"/>
  <c r="W9" i="1" s="1"/>
  <c r="Q18" i="1"/>
  <c r="Q97" i="1"/>
  <c r="Q132" i="1"/>
  <c r="Q195" i="1"/>
  <c r="Q299" i="1"/>
  <c r="Q280" i="1"/>
  <c r="Q266" i="1"/>
  <c r="Q239" i="1"/>
  <c r="Q160" i="1"/>
  <c r="Q261" i="1"/>
  <c r="W261" i="1" s="1"/>
  <c r="Q186" i="1"/>
  <c r="Q182" i="1"/>
  <c r="Q335" i="1"/>
  <c r="Q325" i="1"/>
  <c r="Q318" i="1"/>
  <c r="Q48" i="1"/>
  <c r="Q55" i="1"/>
  <c r="Q15" i="1"/>
  <c r="Q11" i="1"/>
  <c r="Q98" i="1"/>
  <c r="W98" i="1" s="1"/>
  <c r="Q148" i="1"/>
  <c r="Q180" i="1"/>
  <c r="Q171" i="1"/>
  <c r="Q225" i="1"/>
  <c r="Q157" i="1"/>
  <c r="Q281" i="1"/>
  <c r="Q297" i="1"/>
  <c r="Q158" i="1"/>
  <c r="Q190" i="1"/>
  <c r="Q276" i="1"/>
  <c r="Q346" i="1"/>
  <c r="Q37" i="1"/>
  <c r="Q14" i="1"/>
  <c r="Q117" i="1"/>
  <c r="Q54" i="1"/>
  <c r="Q26" i="1"/>
  <c r="Q25" i="1"/>
  <c r="Q238" i="1"/>
  <c r="Q174" i="1"/>
  <c r="Q230" i="1"/>
  <c r="Q200" i="1"/>
  <c r="Q267" i="1"/>
  <c r="Q256" i="1"/>
  <c r="Q162" i="1"/>
  <c r="Q213" i="1"/>
  <c r="Q107" i="1"/>
  <c r="Q155" i="1"/>
  <c r="Q152" i="1"/>
  <c r="Q273" i="1"/>
  <c r="Q306" i="1"/>
  <c r="Q336" i="1"/>
  <c r="W336" i="1" s="1"/>
  <c r="Q365" i="1"/>
  <c r="Q341" i="1"/>
  <c r="Q351" i="1"/>
  <c r="W351" i="1" s="1"/>
</calcChain>
</file>

<file path=xl/sharedStrings.xml><?xml version="1.0" encoding="utf-8"?>
<sst xmlns="http://schemas.openxmlformats.org/spreadsheetml/2006/main" count="1878" uniqueCount="270">
  <si>
    <t>Date</t>
  </si>
  <si>
    <t>Team</t>
  </si>
  <si>
    <t>Pitcher</t>
  </si>
  <si>
    <t>OU</t>
  </si>
  <si>
    <t>ATL</t>
  </si>
  <si>
    <t>Max Fried</t>
  </si>
  <si>
    <t>BE_Over</t>
  </si>
  <si>
    <t>BE_Under</t>
  </si>
  <si>
    <t>Over_Odds</t>
  </si>
  <si>
    <t>Under_Odds</t>
  </si>
  <si>
    <t>Poisson_Over</t>
  </si>
  <si>
    <t>Poison_Under</t>
  </si>
  <si>
    <t>Edge_Over</t>
  </si>
  <si>
    <t>Edge_Under</t>
  </si>
  <si>
    <t>PIT</t>
  </si>
  <si>
    <t>JT Brubaker</t>
  </si>
  <si>
    <t>STL</t>
  </si>
  <si>
    <t>Matthew Liberatore</t>
  </si>
  <si>
    <t>Bet_Amt</t>
  </si>
  <si>
    <t>BOS</t>
  </si>
  <si>
    <t>Nick Pivetta</t>
  </si>
  <si>
    <t>CLE</t>
  </si>
  <si>
    <t>Shane Bieber</t>
  </si>
  <si>
    <t>NYY</t>
  </si>
  <si>
    <t>Gerrit Cole</t>
  </si>
  <si>
    <t>Free_Bet</t>
  </si>
  <si>
    <t>Model_Id</t>
  </si>
  <si>
    <t>Model_Name</t>
  </si>
  <si>
    <t>SaberSim</t>
  </si>
  <si>
    <t>MIN</t>
  </si>
  <si>
    <t>Joe Ryan</t>
  </si>
  <si>
    <t>KC</t>
  </si>
  <si>
    <t>Kris Bubic</t>
  </si>
  <si>
    <t>CWS</t>
  </si>
  <si>
    <t>Dylan Cease</t>
  </si>
  <si>
    <t>SF</t>
  </si>
  <si>
    <t>Logan Webb</t>
  </si>
  <si>
    <t>SD</t>
  </si>
  <si>
    <t>Sean Manaea</t>
  </si>
  <si>
    <t>Miles Mikolas</t>
  </si>
  <si>
    <t>PHI</t>
  </si>
  <si>
    <t>Zach Eflin</t>
  </si>
  <si>
    <t>NYM</t>
  </si>
  <si>
    <t>Chris Bassitt</t>
  </si>
  <si>
    <t>MIL</t>
  </si>
  <si>
    <t>Adrian Houser</t>
  </si>
  <si>
    <t>LAD</t>
  </si>
  <si>
    <t>Tony Gonsolin</t>
  </si>
  <si>
    <t>HOU</t>
  </si>
  <si>
    <t>Jose Urquidy</t>
  </si>
  <si>
    <t>MIA</t>
  </si>
  <si>
    <t>Trevor Rodgers</t>
  </si>
  <si>
    <t>BAL</t>
  </si>
  <si>
    <t>Jordan Lyles</t>
  </si>
  <si>
    <t>COL</t>
  </si>
  <si>
    <t>Antonio Senzatela</t>
  </si>
  <si>
    <t>CIN</t>
  </si>
  <si>
    <t>Tyler Mahle</t>
  </si>
  <si>
    <t>CHC</t>
  </si>
  <si>
    <t>Kyle Hendricks</t>
  </si>
  <si>
    <t>ARI</t>
  </si>
  <si>
    <t>Zach Davies</t>
  </si>
  <si>
    <t>TOR</t>
  </si>
  <si>
    <t>Yusei Kikuchi</t>
  </si>
  <si>
    <t>TEX</t>
  </si>
  <si>
    <t>Dane Dunning</t>
  </si>
  <si>
    <t>TB</t>
  </si>
  <si>
    <t>Corey Kluber</t>
  </si>
  <si>
    <t>SEA</t>
  </si>
  <si>
    <t>Logan Gilbert</t>
  </si>
  <si>
    <t>OAK</t>
  </si>
  <si>
    <t>Jared Koenig</t>
  </si>
  <si>
    <t>LAA</t>
  </si>
  <si>
    <t>Noah Syndergaard</t>
  </si>
  <si>
    <t>L</t>
  </si>
  <si>
    <t>W</t>
  </si>
  <si>
    <t>Win_Loss</t>
  </si>
  <si>
    <t>Net</t>
  </si>
  <si>
    <t>Kyle Gibson</t>
  </si>
  <si>
    <t>DET</t>
  </si>
  <si>
    <t>Alex Faedo</t>
  </si>
  <si>
    <t>Luis Garcia</t>
  </si>
  <si>
    <t>Luis Castillo</t>
  </si>
  <si>
    <t>Zac Gallen</t>
  </si>
  <si>
    <t>Jonathan Heasley</t>
  </si>
  <si>
    <t>Sonny Gray</t>
  </si>
  <si>
    <t>Marco Gonzales</t>
  </si>
  <si>
    <t>Spencer Strider</t>
  </si>
  <si>
    <t>WSH</t>
  </si>
  <si>
    <t>Erick Fedde</t>
  </si>
  <si>
    <t>Nestor Cortes</t>
  </si>
  <si>
    <t>Shane McClanahan</t>
  </si>
  <si>
    <t>Bruce Zimmermann</t>
  </si>
  <si>
    <t>Jose Berrios</t>
  </si>
  <si>
    <t>Corbin Burnes</t>
  </si>
  <si>
    <t>David Peterson</t>
  </si>
  <si>
    <t>James Kaprielian</t>
  </si>
  <si>
    <t>Josh Winckowski</t>
  </si>
  <si>
    <t>Roansy Contreras</t>
  </si>
  <si>
    <t>Platform</t>
  </si>
  <si>
    <t>Platform_Id</t>
  </si>
  <si>
    <t>DraftKings</t>
  </si>
  <si>
    <t>FanDuel</t>
  </si>
  <si>
    <t>Calb Kilian</t>
  </si>
  <si>
    <t>Ryan Weathers</t>
  </si>
  <si>
    <t>Austin Gomber</t>
  </si>
  <si>
    <t>Konnor Pilkington</t>
  </si>
  <si>
    <t>Reid Detmers</t>
  </si>
  <si>
    <t>Tyler Anderson</t>
  </si>
  <si>
    <t>SO_Projection</t>
  </si>
  <si>
    <t>Tyler Wells</t>
  </si>
  <si>
    <t>Rich Hill</t>
  </si>
  <si>
    <t>Paul Blackburn</t>
  </si>
  <si>
    <t>Joe Musgrove</t>
  </si>
  <si>
    <t>Matt Swarmer</t>
  </si>
  <si>
    <t>Kevin Gausman</t>
  </si>
  <si>
    <t>Triston McKenzie</t>
  </si>
  <si>
    <t>Chad Kuhl</t>
  </si>
  <si>
    <t>Luis Severino</t>
  </si>
  <si>
    <t>Zack Wheeler</t>
  </si>
  <si>
    <t>Patrick Corbin</t>
  </si>
  <si>
    <t>Aaron Ashby</t>
  </si>
  <si>
    <t>Tyler Megill</t>
  </si>
  <si>
    <t>Martin Perez</t>
  </si>
  <si>
    <t>Beau Brieske</t>
  </si>
  <si>
    <t>Shohei Ohtani</t>
  </si>
  <si>
    <t>George Kirby</t>
  </si>
  <si>
    <t>Ranger Suarez</t>
  </si>
  <si>
    <t>Joan Adon</t>
  </si>
  <si>
    <t>Charlie Morton</t>
  </si>
  <si>
    <t>Keegan Thompson</t>
  </si>
  <si>
    <t>Eric Lauer</t>
  </si>
  <si>
    <t>Hunter Greene</t>
  </si>
  <si>
    <t>Carlos Rodon</t>
  </si>
  <si>
    <t>Zach Thompson</t>
  </si>
  <si>
    <t>Jordan Montgomery</t>
  </si>
  <si>
    <t>Ross Stripling</t>
  </si>
  <si>
    <t>Adam Wainwright</t>
  </si>
  <si>
    <t>Michael Wacha</t>
  </si>
  <si>
    <t>Jon Gray</t>
  </si>
  <si>
    <t>Tarik Skubal</t>
  </si>
  <si>
    <t>Lucas Giolito</t>
  </si>
  <si>
    <t>Framber Valdez</t>
  </si>
  <si>
    <t>MacKenzie Gore</t>
  </si>
  <si>
    <t>Kyle Freeland</t>
  </si>
  <si>
    <t>Devin Smeltzer</t>
  </si>
  <si>
    <t>Madison Bumgarner</t>
  </si>
  <si>
    <t>Zach Plesac</t>
  </si>
  <si>
    <t>Clayton Kershaw</t>
  </si>
  <si>
    <t>Michael Lorenzen</t>
  </si>
  <si>
    <t>Robbie Ray</t>
  </si>
  <si>
    <t>Justin Steele</t>
  </si>
  <si>
    <t>Kyle Wright</t>
  </si>
  <si>
    <t>Jameson Taillon</t>
  </si>
  <si>
    <t>Alex Manoah</t>
  </si>
  <si>
    <t>Kyle Bradish</t>
  </si>
  <si>
    <t>Jeffrey Springs</t>
  </si>
  <si>
    <t>Alex Wood</t>
  </si>
  <si>
    <t>Brad Keller</t>
  </si>
  <si>
    <t>Cole Irvin</t>
  </si>
  <si>
    <t>Braxton Garrett</t>
  </si>
  <si>
    <t>Taijuan Walker</t>
  </si>
  <si>
    <t>Johnny Cueto</t>
  </si>
  <si>
    <t>Justin Verlander</t>
  </si>
  <si>
    <t>Taylor Hearn</t>
  </si>
  <si>
    <t>Rony Garcia</t>
  </si>
  <si>
    <t>Jason Alexander</t>
  </si>
  <si>
    <t>Aaron Nola</t>
  </si>
  <si>
    <t>Josiah Gray</t>
  </si>
  <si>
    <t>Cal Quantrill</t>
  </si>
  <si>
    <t>Julio Urias</t>
  </si>
  <si>
    <t>Dakota Hudson</t>
  </si>
  <si>
    <t>Kutter Crawford</t>
  </si>
  <si>
    <t>German Marquez</t>
  </si>
  <si>
    <t>Nick Martinez</t>
  </si>
  <si>
    <t>Dylan Bundy</t>
  </si>
  <si>
    <t>Patrick Sandoval</t>
  </si>
  <si>
    <t>Sandy Alcantara</t>
  </si>
  <si>
    <t xml:space="preserve">Merrill Kelly  </t>
  </si>
  <si>
    <t xml:space="preserve">Michael Kopech </t>
  </si>
  <si>
    <t xml:space="preserve">Corey Kluber   </t>
  </si>
  <si>
    <t>Alex Cobb</t>
  </si>
  <si>
    <t>Blake Snell</t>
  </si>
  <si>
    <t>Mitch Keller</t>
  </si>
  <si>
    <t>Ian Anderson</t>
  </si>
  <si>
    <t>Brady Singer</t>
  </si>
  <si>
    <t>Chris Archer</t>
  </si>
  <si>
    <t>Drew Hutchison</t>
  </si>
  <si>
    <t>Andre Pallante</t>
  </si>
  <si>
    <t>Yu Darvish</t>
  </si>
  <si>
    <t>Steamer+SaberSim</t>
  </si>
  <si>
    <t>Ryan Feltner</t>
  </si>
  <si>
    <t>Aaron Civale</t>
  </si>
  <si>
    <t>Carlos Carrasco</t>
  </si>
  <si>
    <t>Pablo Lopez</t>
  </si>
  <si>
    <t>Daniel Lynch</t>
  </si>
  <si>
    <t>Jose Quintana</t>
  </si>
  <si>
    <t>Frankie Montas</t>
  </si>
  <si>
    <t>Zack Greinke</t>
  </si>
  <si>
    <t>Chris Flexen</t>
  </si>
  <si>
    <t>Graham Ashcraft</t>
  </si>
  <si>
    <t>Christian Javier</t>
  </si>
  <si>
    <t>Lance Lynn</t>
  </si>
  <si>
    <t>Mike Minor</t>
  </si>
  <si>
    <t>Brandon Woodruff</t>
  </si>
  <si>
    <t>Dean Kremer</t>
  </si>
  <si>
    <t>Sum of Bet_Amt</t>
  </si>
  <si>
    <t>Row Labels</t>
  </si>
  <si>
    <t>Grand Total</t>
  </si>
  <si>
    <t>Sum of Net</t>
  </si>
  <si>
    <t>Mike Clevinger</t>
  </si>
  <si>
    <t>Profit Margin:</t>
  </si>
  <si>
    <t>Scale_Over</t>
  </si>
  <si>
    <t>OverUnder_Id</t>
  </si>
  <si>
    <t>Net_Adv</t>
  </si>
  <si>
    <t>Glenn Otto</t>
  </si>
  <si>
    <t>Jake Odorizzi</t>
  </si>
  <si>
    <t>Max Scherzer</t>
  </si>
  <si>
    <t>Michael Pineda</t>
  </si>
  <si>
    <t>Spenser Watkins</t>
  </si>
  <si>
    <t>Mitch White</t>
  </si>
  <si>
    <t>Count of Win_Loss</t>
  </si>
  <si>
    <t>Bailey Falter</t>
  </si>
  <si>
    <t>Chase Silseth</t>
  </si>
  <si>
    <t>Daniel Castano</t>
  </si>
  <si>
    <t>Trevor Williams</t>
  </si>
  <si>
    <t>Drew Rasmussen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</si>
  <si>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</si>
  <si>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</si>
  <si>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</si>
  <si>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</si>
  <si>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</si>
  <si>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</si>
  <si>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</si>
  <si>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</si>
  <si>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</si>
  <si>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</si>
  <si>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</si>
  <si>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</si>
  <si>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</si>
  <si>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</si>
  <si>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</si>
  <si>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</si>
  <si>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</si>
  <si>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</si>
  <si>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</si>
  <si>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</si>
  <si>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</si>
  <si>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</si>
  <si>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</si>
  <si>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</si>
  <si>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</si>
  <si>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</si>
  <si>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Paolo Espino</t>
  </si>
  <si>
    <t>Nick Lodolo</t>
  </si>
  <si>
    <t>Shane Baz</t>
  </si>
  <si>
    <t>Spencer Howard</t>
  </si>
  <si>
    <t>11-Jul</t>
  </si>
  <si>
    <t>Josh Winder</t>
  </si>
  <si>
    <t>Adrian Sampson</t>
  </si>
  <si>
    <t>Dallas Keuchel</t>
  </si>
  <si>
    <t>12-Jul</t>
  </si>
  <si>
    <t>13-Jul</t>
  </si>
  <si>
    <t>Column Labels</t>
  </si>
  <si>
    <t>Total Count of Win_Loss</t>
  </si>
  <si>
    <t>Total Sum of Net</t>
  </si>
  <si>
    <t>14-Jul</t>
  </si>
  <si>
    <t>Nathan Eovaldi</t>
  </si>
  <si>
    <t>Michael Kopech</t>
  </si>
  <si>
    <t>15-Jul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</si>
</sst>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1" applyNumberFormat="1" applyFont="1" applyBorder="1"/>
    <xf numFmtId="0" fontId="0" fillId="3" borderId="1" xfId="0" applyFill="1" applyBorder="1"/>
    <xf numFmtId="165" fontId="0" fillId="0" borderId="1" xfId="0" applyNumberFormat="1" applyBorder="1"/>
    <xf numFmtId="1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0" fontId="0" fillId="3" borderId="3" xfId="0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" fontId="2" fillId="2" borderId="2" xfId="0" applyNumberFormat="1" applyFont="1" applyFill="1" applyBorder="1"/>
    <xf numFmtId="166" fontId="2" fillId="2" borderId="2" xfId="0" applyNumberFormat="1" applyFont="1" applyFill="1" applyBorder="1"/>
    <xf numFmtId="164" fontId="2" fillId="2" borderId="2" xfId="0" applyNumberFormat="1" applyFont="1" applyFill="1" applyBorder="1"/>
    <xf numFmtId="165" fontId="2" fillId="2" borderId="2" xfId="0" applyNumberFormat="1" applyFon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3" xfId="1" applyNumberFormat="1" applyFont="1" applyBorder="1"/>
    <xf numFmtId="10" fontId="2" fillId="6" borderId="0" xfId="1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D1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 Liang" refreshedDate="44758.052619675924" createdVersion="8" refreshedVersion="8" minRefreshableVersion="3" recordCount="699" xr:uid="{6ED7F0E0-A07F-4EBA-8C6E-E343AC2BD88A}">
  <cacheSource type="worksheet">
    <worksheetSource ref="A1:W1048576" sheet="Main"/>
  </cacheSource>
  <cacheFields count="26">
    <cacheField name="Date" numFmtId="0">
      <sharedItems containsNonDate="0" containsDate="1" containsString="0" containsBlank="1" minDate="2022-06-14T00:00:00" maxDate="2022-07-16T00:00:00" count="32"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m/>
      </sharedItems>
      <fieldGroup par="23" base="0">
        <rangePr groupBy="days" startDate="2022-06-14T00:00:00" endDate="2022-07-1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Team" numFmtId="0">
      <sharedItems containsBlank="1"/>
    </cacheField>
    <cacheField name="Pitcher" numFmtId="0">
      <sharedItems containsBlank="1" count="180">
        <s v="Max Fried"/>
        <s v="JT Brubaker"/>
        <s v="Matthew Liberatore"/>
        <s v="Nick Pivetta"/>
        <s v="Shane Bieber"/>
        <s v="Gerrit Cole"/>
        <s v="Joe Ryan"/>
        <s v="Kris Bubic"/>
        <s v="Dylan Cease"/>
        <s v="Logan Webb"/>
        <s v="Sean Manaea"/>
        <s v="Miles Mikolas"/>
        <s v="Zach Eflin"/>
        <s v="Chris Bassitt"/>
        <s v="Adrian Houser"/>
        <s v="Tony Gonsolin"/>
        <s v="Jose Urquidy"/>
        <s v="Trevor Rodgers"/>
        <s v="Jordan Lyles"/>
        <s v="Antonio Senzatela"/>
        <s v="Tyler Mahle"/>
        <s v="Kyle Hendricks"/>
        <s v="Zach Davies"/>
        <s v="Yusei Kikuchi"/>
        <s v="Dane Dunning"/>
        <s v="Corey Kluber"/>
        <s v="Logan Gilbert"/>
        <s v="Jared Koenig"/>
        <s v="Noah Syndergaard"/>
        <s v="Kyle Gibson"/>
        <s v="Alex Faedo"/>
        <s v="Luis Garcia"/>
        <s v="Luis Castillo"/>
        <s v="Zac Gallen"/>
        <s v="Jonathan Heasley"/>
        <s v="Sonny Gray"/>
        <s v="Marco Gonzales"/>
        <s v="Spencer Strider"/>
        <s v="Erick Fedde"/>
        <s v="Nestor Cortes"/>
        <s v="Shane McClanahan"/>
        <s v="Bruce Zimmermann"/>
        <s v="Jose Berrios"/>
        <s v="Corbin Burnes"/>
        <s v="David Peterson"/>
        <s v="James Kaprielian"/>
        <s v="Josh Winckowski"/>
        <s v="Roansy Contreras"/>
        <s v="Calb Kilian"/>
        <s v="Ryan Weathers"/>
        <s v="Austin Gomber"/>
        <s v="Konnor Pilkington"/>
        <s v="Reid Detmers"/>
        <s v="Tyler Anderson"/>
        <s v="Tyler Wells"/>
        <s v="Paul Blackburn"/>
        <s v="Rich Hill"/>
        <s v="Joe Musgrove"/>
        <s v="Matt Swarmer"/>
        <s v="Kevin Gausman"/>
        <s v="Triston McKenzie"/>
        <s v="Chad Kuhl"/>
        <s v="Luis Severino"/>
        <s v="Zack Wheeler"/>
        <s v="Patrick Corbin"/>
        <s v="Aaron Ashby"/>
        <s v="Tyler Megill"/>
        <s v="Martin Perez"/>
        <s v="Beau Brieske"/>
        <s v="Shohei Ohtani"/>
        <s v="George Kirby"/>
        <s v="Ranger Suarez"/>
        <s v="Joan Adon"/>
        <s v="Charlie Morton"/>
        <s v="Keegan Thompson"/>
        <s v="Eric Lauer"/>
        <s v="Hunter Greene"/>
        <s v="Carlos Rodon"/>
        <s v="Zach Thompson"/>
        <s v="Jordan Montgomery"/>
        <s v="Ross Stripling"/>
        <s v="Adam Wainwright"/>
        <s v="Michael Wacha"/>
        <s v="Jon Gray"/>
        <s v="Tarik Skubal"/>
        <s v="Lucas Giolito"/>
        <s v="Framber Valdez"/>
        <s v="MacKenzie Gore"/>
        <s v="Kyle Freeland"/>
        <s v="Devin Smeltzer"/>
        <s v="Madison Bumgarner"/>
        <s v="Zach Plesac"/>
        <s v="Clayton Kershaw"/>
        <s v="Michael Lorenzen"/>
        <s v="Robbie Ray"/>
        <s v="Justin Steele"/>
        <s v="Kyle Wright"/>
        <s v="Jameson Taillon"/>
        <s v="Alex Manoah"/>
        <s v="Kyle Bradish"/>
        <s v="Jeffrey Springs"/>
        <s v="Alex Wood"/>
        <s v="Jose Quintana"/>
        <s v="Brad Keller"/>
        <s v="Cole Irvin"/>
        <s v="Braxton Garrett"/>
        <s v="Taijuan Walker"/>
        <s v="Johnny Cueto"/>
        <s v="Justin Verlander"/>
        <s v="Taylor Hearn"/>
        <s v="Rony Garcia"/>
        <s v="Jason Alexander"/>
        <s v="Graham Ashcraft"/>
        <s v="Aaron Nola"/>
        <s v="Josiah Gray"/>
        <s v="Cal Quantrill"/>
        <s v="Julio Urias"/>
        <s v="Dakota Hudson"/>
        <s v="Kutter Crawford"/>
        <s v="German Marquez"/>
        <s v="Nick Martinez"/>
        <s v="Dylan Bundy"/>
        <s v="Patrick Sandoval"/>
        <s v="Sandy Alcantara"/>
        <s v="Merrill Kelly  "/>
        <s v="Michael Kopech "/>
        <s v="Christian Javier"/>
        <s v="Corey Kluber   "/>
        <s v="Alex Cobb"/>
        <s v="Blake Snell"/>
        <s v="Mitch Keller"/>
        <s v="Ian Anderson"/>
        <s v="Brady Singer"/>
        <s v="Chris Archer"/>
        <s v="Andre Pallante"/>
        <s v="Drew Hutchison"/>
        <s v="Yu Darvish"/>
        <s v="Ryan Feltner"/>
        <s v="Aaron Civale"/>
        <s v="Carlos Carrasco"/>
        <s v="Pablo Lopez"/>
        <s v="Daniel Lynch"/>
        <s v="Frankie Montas"/>
        <s v="Zack Greinke"/>
        <s v="Chris Flexen"/>
        <s v="Lance Lynn"/>
        <s v="Mike Minor"/>
        <s v="Brandon Woodruff"/>
        <s v="Dean Kremer"/>
        <s v="Mike Clevinger"/>
        <s v="Glenn Otto"/>
        <s v="Jake Odorizzi"/>
        <s v="Max Scherzer"/>
        <s v="Michael Pineda"/>
        <s v="Spenser Watkins"/>
        <s v="Mitch White"/>
        <s v="Bailey Falter"/>
        <s v="Chase Silseth"/>
        <s v="Daniel Castano"/>
        <s v="Trevor Williams"/>
        <s v="Drew Rasmussen"/>
        <s v="Paolo Espino"/>
        <s v="Nick Lodolo"/>
        <s v="Shane Baz"/>
        <s v="Spencer Howard"/>
        <s v="Josh Winder"/>
        <s v="Adrian Sampson"/>
        <s v="Dallas Keuchel"/>
        <s v="Nathan Eovaldi"/>
        <s v="Michael Kopech"/>
        <m/>
        <s v="Cristian Javier" u="1"/>
        <s v=" Jose Quintana" u="1"/>
        <s v="Zach Eflin " u="1"/>
        <s v="Shane Bieber   " u="1"/>
        <s v="Zach Eflin     " u="1"/>
        <s v=" Graham Ashcraft" u="1"/>
        <s v="Nick Pivetta   " u="1"/>
        <s v="Luis Severino  " u="1"/>
        <s v="Logan Gilbert  " u="1"/>
      </sharedItems>
    </cacheField>
    <cacheField name="SO_Projection" numFmtId="2">
      <sharedItems containsString="0" containsBlank="1" containsNumber="1" minValue="2.37" maxValue="8.5299999999999994"/>
    </cacheField>
    <cacheField name="Model_Id" numFmtId="1">
      <sharedItems containsString="0" containsBlank="1" containsNumber="1" containsInteger="1" minValue="1" maxValue="2"/>
    </cacheField>
    <cacheField name="OU" numFmtId="166">
      <sharedItems containsString="0" containsBlank="1" containsNumber="1" minValue="2.5" maxValue="8.5"/>
    </cacheField>
    <cacheField name="Over_Odds" numFmtId="0">
      <sharedItems containsString="0" containsBlank="1" containsNumber="1" containsInteger="1" minValue="-200" maxValue="140"/>
    </cacheField>
    <cacheField name="Scale_Over" numFmtId="0">
      <sharedItems containsString="0" containsBlank="1" containsNumber="1" minValue="-0.98039215686274506" maxValue="1.4"/>
    </cacheField>
    <cacheField name="Under_Odds" numFmtId="0">
      <sharedItems containsString="0" containsBlank="1" containsNumber="1" containsInteger="1" minValue="-190" maxValue="145"/>
    </cacheField>
    <cacheField name="Scale_Over2" numFmtId="0">
      <sharedItems containsString="0" containsBlank="1" containsNumber="1" minValue="-0.98039215686274506" maxValue="1.45"/>
    </cacheField>
    <cacheField name="BE_Over" numFmtId="164">
      <sharedItems containsString="0" containsBlank="1" containsNumber="1" minValue="0.41666666666666669" maxValue="0.66666666666666663"/>
    </cacheField>
    <cacheField name="BE_Under" numFmtId="164">
      <sharedItems containsString="0" containsBlank="1" containsNumber="1" minValue="0.40816326530612246" maxValue="0.65517241379310343"/>
    </cacheField>
    <cacheField name="Poisson_Over" numFmtId="164">
      <sharedItems containsString="0" containsBlank="1" containsNumber="1" minValue="0.13072420607796997" maxValue="0.76193450127687579"/>
    </cacheField>
    <cacheField name="Poison_Under" numFmtId="164">
      <sharedItems containsString="0" containsBlank="1" containsNumber="1" minValue="0.23806549872312419" maxValue="0.86927579392203003"/>
    </cacheField>
    <cacheField name="Edge_Over" numFmtId="165">
      <sharedItems containsString="0" containsBlank="1" containsNumber="1" minValue="-0.30405840261768219" maxValue="0.21407184021337045"/>
    </cacheField>
    <cacheField name="Edge_Under" numFmtId="165">
      <sharedItems containsString="0" containsBlank="1" containsNumber="1" minValue="-0.28209905109772421" maxValue="0.24521564354609016"/>
    </cacheField>
    <cacheField name="OverUnder_Id" numFmtId="0">
      <sharedItems containsString="0" containsBlank="1" containsNumber="1" containsInteger="1" minValue="0" maxValue="2"/>
    </cacheField>
    <cacheField name="Platform" numFmtId="0">
      <sharedItems containsString="0" containsBlank="1" containsNumber="1" containsInteger="1" minValue="1" maxValue="2"/>
    </cacheField>
    <cacheField name="Bet_Amt" numFmtId="2">
      <sharedItems containsString="0" containsBlank="1" containsNumber="1" minValue="0" maxValue="100"/>
    </cacheField>
    <cacheField name="Free_Bet" numFmtId="0">
      <sharedItems containsString="0" containsBlank="1" containsNumber="1" containsInteger="1" minValue="0" maxValue="1"/>
    </cacheField>
    <cacheField name="Win_Loss" numFmtId="0">
      <sharedItems containsBlank="1" count="3">
        <s v="L"/>
        <s v="W"/>
        <m/>
      </sharedItems>
    </cacheField>
    <cacheField name="Net" numFmtId="2">
      <sharedItems containsString="0" containsBlank="1" containsNumber="1" minValue="-30.4" maxValue="71.42"/>
    </cacheField>
    <cacheField name="Net_Adv" numFmtId="2">
      <sharedItems containsBlank="1" containsMixedTypes="1" containsNumber="1" minValue="-30.4" maxValue="71.428571428571431"/>
    </cacheField>
    <cacheField name="Months" numFmtId="0" databaseField="0">
      <fieldGroup base="0">
        <rangePr groupBy="months" startDate="2022-06-14T00:00:00" endDate="2022-07-16T00:00:00"/>
        <groupItems count="14">
          <s v="&lt;6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Field1" numFmtId="0" formula="Net/Bet_Amt" databaseField="0"/>
    <cacheField name="Field2" numFmtId="0" formula="Net/Bet_Am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s v="ATL"/>
    <x v="0"/>
    <n v="4.78"/>
    <n v="1"/>
    <n v="5.5"/>
    <n v="110"/>
    <n v="1.1000000000000001"/>
    <n v="-145"/>
    <n v="-0.68965517241379315"/>
    <n v="0.47619047619047616"/>
    <n v="0.59183673469387754"/>
    <n v="0.34550011552075133"/>
    <n v="0.65449988447924867"/>
    <n v="-0.13069036066972484"/>
    <n v="6.2663149785371131E-2"/>
    <n v="1"/>
    <n v="1"/>
    <n v="7"/>
    <n v="0"/>
    <x v="0"/>
    <n v="-7"/>
    <n v="-7"/>
  </r>
  <r>
    <x v="0"/>
    <s v="PIT"/>
    <x v="1"/>
    <n v="4.03"/>
    <n v="1"/>
    <n v="4.5"/>
    <n v="100"/>
    <n v="1"/>
    <n v="-130"/>
    <n v="-0.76923076923076916"/>
    <n v="0.5"/>
    <n v="0.56521739130434778"/>
    <n v="0.37702385030472441"/>
    <n v="0.62297614969527559"/>
    <n v="-0.12297614969527559"/>
    <n v="5.7758758390927811E-2"/>
    <n v="1"/>
    <n v="1"/>
    <n v="5"/>
    <n v="0"/>
    <x v="0"/>
    <n v="-5"/>
    <n v="-5"/>
  </r>
  <r>
    <x v="0"/>
    <s v="STL"/>
    <x v="2"/>
    <n v="4.9800000000000004"/>
    <n v="1"/>
    <n v="3.5"/>
    <n v="-140"/>
    <n v="-0.7142857142857143"/>
    <n v="105"/>
    <n v="1.05"/>
    <n v="0.58333333333333337"/>
    <n v="0.48780487804878048"/>
    <n v="0.73215536950843552"/>
    <n v="0.26784463049156443"/>
    <n v="0.14882203617510215"/>
    <n v="-0.21996024755721605"/>
    <n v="2"/>
    <n v="1"/>
    <n v="10"/>
    <n v="0"/>
    <x v="1"/>
    <n v="7.14"/>
    <n v="7.1428571428571432"/>
  </r>
  <r>
    <x v="0"/>
    <s v="BOS"/>
    <x v="3"/>
    <n v="5.44"/>
    <n v="1"/>
    <n v="6.5"/>
    <n v="-105"/>
    <n v="-0.95238095238095233"/>
    <n v="-125"/>
    <n v="-0.8"/>
    <n v="0.51219512195121952"/>
    <n v="0.55555555555555558"/>
    <n v="0.3045637688406504"/>
    <n v="0.6954362311593496"/>
    <n v="-0.20763135311056913"/>
    <n v="0.13988067560379402"/>
    <n v="1"/>
    <n v="1"/>
    <n v="25"/>
    <n v="1"/>
    <x v="1"/>
    <n v="20"/>
    <n v="20"/>
  </r>
  <r>
    <x v="0"/>
    <s v="CLE"/>
    <x v="4"/>
    <n v="5.29"/>
    <n v="1"/>
    <n v="5.5"/>
    <n v="-150"/>
    <n v="-0.66666666666666663"/>
    <n v="115"/>
    <n v="1.1499999999999999"/>
    <n v="0.6"/>
    <n v="0.46511627906976744"/>
    <n v="0.43478656873180221"/>
    <n v="0.56521343126819779"/>
    <n v="-0.16521343126819776"/>
    <n v="0.10009715219843035"/>
    <n v="1"/>
    <n v="1"/>
    <n v="25"/>
    <n v="1"/>
    <x v="0"/>
    <n v="-25"/>
    <n v="-25"/>
  </r>
  <r>
    <x v="0"/>
    <s v="NYY"/>
    <x v="5"/>
    <n v="6.72"/>
    <n v="1"/>
    <n v="8.5"/>
    <n v="125"/>
    <n v="1.25"/>
    <n v="-165"/>
    <n v="-0.60606060606060608"/>
    <n v="0.44444444444444442"/>
    <n v="0.62264150943396224"/>
    <n v="0.23520050062393083"/>
    <n v="0.76479949937606917"/>
    <n v="-0.20924394382051359"/>
    <n v="0.14215798994210693"/>
    <n v="1"/>
    <n v="1"/>
    <n v="25"/>
    <n v="1"/>
    <x v="1"/>
    <n v="15.15"/>
    <n v="15.151515151515152"/>
  </r>
  <r>
    <x v="0"/>
    <s v="MIN"/>
    <x v="6"/>
    <n v="4.32"/>
    <n v="1"/>
    <n v="4.5"/>
    <n v="100"/>
    <n v="1"/>
    <n v="-135"/>
    <n v="-0.7407407407407407"/>
    <n v="0.5"/>
    <n v="0.57446808510638303"/>
    <n v="0.43342482490108813"/>
    <n v="0.56657517509891187"/>
    <n v="-6.6575175098911865E-2"/>
    <n v="-7.8929100074711656E-3"/>
    <n v="0"/>
    <n v="1"/>
    <n v="0"/>
    <n v="0"/>
    <x v="2"/>
    <m/>
    <s v=""/>
  </r>
  <r>
    <x v="0"/>
    <s v="KC"/>
    <x v="7"/>
    <n v="4.24"/>
    <n v="1"/>
    <n v="3.5"/>
    <n v="-125"/>
    <n v="-0.8"/>
    <n v="-105"/>
    <n v="-0.95238095238095233"/>
    <n v="0.55555555555555558"/>
    <n v="0.51219512195121952"/>
    <n v="0.61196075151214924"/>
    <n v="0.38803924848785082"/>
    <n v="5.6405195956593657E-2"/>
    <n v="-0.1241558734633687"/>
    <n v="2"/>
    <n v="1"/>
    <n v="6"/>
    <n v="0"/>
    <x v="1"/>
    <n v="4.8"/>
    <n v="4.8000000000000007"/>
  </r>
  <r>
    <x v="0"/>
    <s v="CWS"/>
    <x v="8"/>
    <n v="7.22"/>
    <n v="1"/>
    <n v="7.5"/>
    <n v="-115"/>
    <n v="-0.86956521739130443"/>
    <n v="-115"/>
    <n v="-0.86956521739130443"/>
    <n v="0.53488372093023251"/>
    <n v="0.53488372093023251"/>
    <n v="0.43402962072640916"/>
    <n v="0.56597037927359084"/>
    <n v="-0.10085410020382335"/>
    <n v="3.1086658343358331E-2"/>
    <n v="0"/>
    <n v="1"/>
    <n v="0"/>
    <n v="0"/>
    <x v="2"/>
    <m/>
    <s v=""/>
  </r>
  <r>
    <x v="0"/>
    <s v="SF"/>
    <x v="9"/>
    <n v="5.24"/>
    <n v="1"/>
    <n v="4.5"/>
    <n v="-160"/>
    <n v="-0.625"/>
    <n v="120"/>
    <n v="1.2"/>
    <n v="0.61538461538461542"/>
    <n v="0.45454545454545453"/>
    <n v="0.60056330452419993"/>
    <n v="0.39943669547580007"/>
    <n v="-1.4821310860415493E-2"/>
    <n v="-5.5108759069654456E-2"/>
    <n v="0"/>
    <n v="1"/>
    <n v="0"/>
    <n v="0"/>
    <x v="2"/>
    <m/>
    <s v=""/>
  </r>
  <r>
    <x v="0"/>
    <s v="SD"/>
    <x v="10"/>
    <n v="5"/>
    <n v="1"/>
    <n v="5.5"/>
    <n v="-135"/>
    <n v="-0.7407407407407407"/>
    <n v="100"/>
    <n v="1"/>
    <n v="0.57446808510638303"/>
    <n v="0.5"/>
    <n v="0.38403934516693694"/>
    <n v="0.61596065483306306"/>
    <n v="-0.19042873993944609"/>
    <n v="0.11596065483306306"/>
    <n v="1"/>
    <n v="1"/>
    <n v="25"/>
    <n v="1"/>
    <x v="1"/>
    <n v="25"/>
    <n v="25"/>
  </r>
  <r>
    <x v="0"/>
    <s v="STL"/>
    <x v="11"/>
    <n v="4.57"/>
    <n v="1"/>
    <n v="4.5"/>
    <n v="-140"/>
    <n v="-0.7142857142857143"/>
    <n v="105"/>
    <n v="1.05"/>
    <n v="0.58333333333333337"/>
    <n v="0.48780487804878048"/>
    <n v="0.48112930674955123"/>
    <n v="0.51887069325044877"/>
    <n v="-0.10220402658378214"/>
    <n v="3.106581520166829E-2"/>
    <n v="0"/>
    <n v="1"/>
    <n v="0"/>
    <n v="0"/>
    <x v="2"/>
    <m/>
    <s v=""/>
  </r>
  <r>
    <x v="0"/>
    <s v="PHI"/>
    <x v="12"/>
    <n v="4.8899999999999997"/>
    <n v="1"/>
    <n v="5.5"/>
    <n v="125"/>
    <n v="1.25"/>
    <n v="-165"/>
    <n v="-0.60606060606060608"/>
    <n v="0.44444444444444442"/>
    <n v="0.62264150943396224"/>
    <n v="0.36474580328032491"/>
    <n v="0.63525419671967509"/>
    <n v="-7.969864116411951E-2"/>
    <n v="1.2612687285712854E-2"/>
    <n v="0"/>
    <n v="1"/>
    <n v="0"/>
    <n v="0"/>
    <x v="2"/>
    <m/>
    <s v=""/>
  </r>
  <r>
    <x v="0"/>
    <s v="NYM"/>
    <x v="13"/>
    <n v="5.97"/>
    <n v="1"/>
    <n v="5.5"/>
    <n v="-145"/>
    <n v="-0.68965517241379315"/>
    <n v="110"/>
    <n v="1.1000000000000001"/>
    <n v="0.59183673469387754"/>
    <n v="0.47619047619047616"/>
    <n v="0.54948969858287089"/>
    <n v="0.45051030141712911"/>
    <n v="-4.2347036111006653E-2"/>
    <n v="-2.5680174773347053E-2"/>
    <n v="0"/>
    <n v="1"/>
    <n v="0"/>
    <n v="0"/>
    <x v="2"/>
    <m/>
    <s v=""/>
  </r>
  <r>
    <x v="0"/>
    <s v="MIL"/>
    <x v="14"/>
    <n v="3.75"/>
    <n v="1"/>
    <n v="3.5"/>
    <n v="-110"/>
    <n v="-0.90909090909090906"/>
    <n v="-120"/>
    <n v="-0.83333333333333337"/>
    <n v="0.52380952380952384"/>
    <n v="0.54545454545454541"/>
    <n v="0.51623261844631263"/>
    <n v="0.48376738155368737"/>
    <n v="-7.576905363211206E-3"/>
    <n v="-6.1687163900858044E-2"/>
    <n v="0"/>
    <n v="1"/>
    <n v="0"/>
    <n v="0"/>
    <x v="2"/>
    <m/>
    <s v=""/>
  </r>
  <r>
    <x v="0"/>
    <s v="LAD"/>
    <x v="15"/>
    <n v="5.65"/>
    <n v="1"/>
    <n v="6.5"/>
    <n v="120"/>
    <n v="1.2"/>
    <n v="-160"/>
    <n v="-0.625"/>
    <n v="0.45454545454545453"/>
    <n v="0.61538461538461542"/>
    <n v="0.33767557423180838"/>
    <n v="0.66232442576819162"/>
    <n v="-0.11686988031364615"/>
    <n v="4.6939810383576197E-2"/>
    <n v="0"/>
    <n v="1"/>
    <n v="0"/>
    <n v="0"/>
    <x v="2"/>
    <m/>
    <s v=""/>
  </r>
  <r>
    <x v="0"/>
    <s v="HOU"/>
    <x v="16"/>
    <n v="4.5999999999999996"/>
    <n v="1"/>
    <n v="4.5"/>
    <n v="-120"/>
    <n v="-0.83333333333333337"/>
    <n v="-110"/>
    <n v="-0.90909090909090906"/>
    <n v="0.54545454545454541"/>
    <n v="0.52380952380952384"/>
    <n v="0.48676599920428565"/>
    <n v="0.51323400079571435"/>
    <n v="-5.8688546250259765E-2"/>
    <n v="-1.0575523013809485E-2"/>
    <n v="0"/>
    <n v="1"/>
    <n v="0"/>
    <n v="0"/>
    <x v="2"/>
    <m/>
    <s v=""/>
  </r>
  <r>
    <x v="0"/>
    <s v="MIA"/>
    <x v="17"/>
    <n v="4.6100000000000003"/>
    <n v="1"/>
    <n v="5.5"/>
    <n v="105"/>
    <n v="1.05"/>
    <n v="-160"/>
    <n v="-0.625"/>
    <n v="0.48780487804878048"/>
    <n v="0.61538461538461542"/>
    <n v="0.31596649739231486"/>
    <n v="0.68403350260768514"/>
    <n v="-0.17183838065646562"/>
    <n v="6.8648887223069721E-2"/>
    <n v="1"/>
    <n v="1"/>
    <n v="25"/>
    <n v="1"/>
    <x v="1"/>
    <n v="15.62"/>
    <n v="15.625"/>
  </r>
  <r>
    <x v="0"/>
    <s v="BAL"/>
    <x v="18"/>
    <n v="3.71"/>
    <n v="1"/>
    <n v="3.5"/>
    <n v="-170"/>
    <n v="-0.58823529411764708"/>
    <n v="125"/>
    <n v="1.25"/>
    <n v="0.62962962962962965"/>
    <n v="0.44444444444444442"/>
    <n v="0.50793197642299781"/>
    <n v="0.49206802357700219"/>
    <n v="-0.12169765320663184"/>
    <n v="4.762357913255777E-2"/>
    <n v="0"/>
    <n v="1"/>
    <n v="0"/>
    <n v="0"/>
    <x v="2"/>
    <m/>
    <s v=""/>
  </r>
  <r>
    <x v="0"/>
    <s v="COL"/>
    <x v="19"/>
    <n v="2.37"/>
    <n v="1"/>
    <n v="2.5"/>
    <n v="110"/>
    <n v="1.1000000000000001"/>
    <n v="-150"/>
    <n v="-0.66666666666666663"/>
    <n v="0.47619047619047616"/>
    <n v="0.6"/>
    <n v="0.42243400672732967"/>
    <n v="0.57756599327267033"/>
    <n v="-5.3756469463146495E-2"/>
    <n v="-2.2434006727329647E-2"/>
    <n v="0"/>
    <n v="1"/>
    <n v="0"/>
    <n v="0"/>
    <x v="2"/>
    <m/>
    <s v=""/>
  </r>
  <r>
    <x v="0"/>
    <s v="CIN"/>
    <x v="20"/>
    <n v="5.24"/>
    <n v="1"/>
    <n v="5.5"/>
    <n v="-130"/>
    <n v="-0.76923076923076916"/>
    <n v="100"/>
    <n v="1"/>
    <n v="0.56521739130434778"/>
    <n v="0.5"/>
    <n v="0.4260726773266712"/>
    <n v="0.5739273226733288"/>
    <n v="-0.13914471397767658"/>
    <n v="7.3927322673328799E-2"/>
    <n v="1"/>
    <n v="1"/>
    <n v="5"/>
    <n v="0"/>
    <x v="0"/>
    <n v="-5"/>
    <n v="-5"/>
  </r>
  <r>
    <x v="0"/>
    <s v="CHC"/>
    <x v="21"/>
    <n v="2.72"/>
    <n v="1"/>
    <n v="2.5"/>
    <n v="-140"/>
    <n v="-0.7142857142857143"/>
    <n v="105"/>
    <n v="1.05"/>
    <n v="0.58333333333333337"/>
    <n v="0.48780487804878048"/>
    <n v="0.51126202195963133"/>
    <n v="0.48873797804036867"/>
    <n v="-7.2071311373702041E-2"/>
    <n v="9.3309999158819323E-4"/>
    <n v="0"/>
    <n v="1"/>
    <n v="0"/>
    <n v="0"/>
    <x v="2"/>
    <m/>
    <s v=""/>
  </r>
  <r>
    <x v="0"/>
    <s v="ARI"/>
    <x v="22"/>
    <n v="3.81"/>
    <n v="1"/>
    <n v="4.5"/>
    <n v="125"/>
    <n v="1.25"/>
    <n v="-165"/>
    <n v="-0.60606060606060608"/>
    <n v="0.44444444444444442"/>
    <n v="0.62264150943396224"/>
    <n v="0.33410048963713734"/>
    <n v="0.66589951036286266"/>
    <n v="-0.11034395480730708"/>
    <n v="4.325800092890042E-2"/>
    <n v="0"/>
    <n v="1"/>
    <n v="0"/>
    <n v="0"/>
    <x v="2"/>
    <m/>
    <s v=""/>
  </r>
  <r>
    <x v="0"/>
    <s v="TOR"/>
    <x v="23"/>
    <n v="5.27"/>
    <n v="1"/>
    <n v="5.5"/>
    <n v="120"/>
    <n v="1.2"/>
    <n v="-155"/>
    <n v="-0.64516129032258063"/>
    <n v="0.45454545454545453"/>
    <n v="0.60784313725490191"/>
    <n v="0.4313036589902226"/>
    <n v="0.5686963410097774"/>
    <n v="-2.3241795555231926E-2"/>
    <n v="-3.9146796245124516E-2"/>
    <n v="0"/>
    <n v="1"/>
    <n v="0"/>
    <n v="0"/>
    <x v="2"/>
    <m/>
    <s v=""/>
  </r>
  <r>
    <x v="0"/>
    <s v="TEX"/>
    <x v="24"/>
    <n v="4.26"/>
    <n v="1"/>
    <n v="3.5"/>
    <n v="-160"/>
    <n v="-0.625"/>
    <n v="120"/>
    <n v="1.2"/>
    <n v="0.61538461538461542"/>
    <n v="0.45454545454545453"/>
    <n v="0.61561075610792093"/>
    <n v="0.38438924389207907"/>
    <n v="2.2614072330551238E-4"/>
    <n v="-7.0156210653375461E-2"/>
    <n v="0"/>
    <n v="1"/>
    <n v="0"/>
    <n v="0"/>
    <x v="2"/>
    <m/>
    <s v=""/>
  </r>
  <r>
    <x v="0"/>
    <s v="TB"/>
    <x v="25"/>
    <n v="4.37"/>
    <n v="1"/>
    <n v="4.5"/>
    <n v="-115"/>
    <n v="-0.86956521739130443"/>
    <n v="-115"/>
    <n v="-0.86956521739130443"/>
    <n v="0.53488372093023251"/>
    <n v="0.53488372093023251"/>
    <n v="0.44305643873910494"/>
    <n v="0.55694356126089506"/>
    <n v="-9.1827282191127568E-2"/>
    <n v="2.205984033066255E-2"/>
    <n v="0"/>
    <n v="1"/>
    <n v="0"/>
    <n v="0"/>
    <x v="2"/>
    <m/>
    <s v=""/>
  </r>
  <r>
    <x v="0"/>
    <s v="SEA"/>
    <x v="26"/>
    <n v="5.86"/>
    <n v="1"/>
    <n v="6.5"/>
    <n v="110"/>
    <n v="1.1000000000000001"/>
    <n v="-145"/>
    <n v="-0.68965517241379315"/>
    <n v="0.47619047619047616"/>
    <n v="0.59183673469387754"/>
    <n v="0.37122235960475169"/>
    <n v="0.62877764039524831"/>
    <n v="-0.10496811658572447"/>
    <n v="3.6940905701370763E-2"/>
    <n v="0"/>
    <n v="1"/>
    <n v="0"/>
    <n v="0"/>
    <x v="2"/>
    <m/>
    <s v=""/>
  </r>
  <r>
    <x v="0"/>
    <s v="OAK"/>
    <x v="27"/>
    <n v="3.7"/>
    <n v="1"/>
    <n v="3.5"/>
    <n v="130"/>
    <n v="1.3"/>
    <n v="-180"/>
    <n v="-0.55555555555555558"/>
    <n v="0.43478260869565216"/>
    <n v="0.6428571428571429"/>
    <n v="0.50584675584958161"/>
    <n v="0.49415324415041839"/>
    <n v="7.1064147153929447E-2"/>
    <n v="-0.14870389870672451"/>
    <n v="2"/>
    <n v="1"/>
    <n v="5"/>
    <n v="0"/>
    <x v="0"/>
    <n v="-5"/>
    <n v="-5"/>
  </r>
  <r>
    <x v="0"/>
    <s v="LAA"/>
    <x v="28"/>
    <n v="3.75"/>
    <n v="1"/>
    <n v="3.5"/>
    <n v="-160"/>
    <n v="-0.625"/>
    <n v="120"/>
    <n v="1.2"/>
    <n v="0.61538461538461542"/>
    <n v="0.45454545454545453"/>
    <n v="0.51623261844631263"/>
    <n v="0.48376738155368737"/>
    <n v="-9.9151996938302789E-2"/>
    <n v="2.922192700823284E-2"/>
    <n v="0"/>
    <n v="1"/>
    <n v="0"/>
    <n v="0"/>
    <x v="2"/>
    <m/>
    <s v=""/>
  </r>
  <r>
    <x v="1"/>
    <s v="PHI"/>
    <x v="29"/>
    <n v="5.57"/>
    <n v="1"/>
    <n v="5.5"/>
    <n v="120"/>
    <n v="1.2"/>
    <n v="-165"/>
    <n v="-0.60606060606060608"/>
    <n v="0.45454545454545453"/>
    <n v="0.62264150943396224"/>
    <n v="0.48303966511227081"/>
    <n v="0.51696033488772919"/>
    <n v="2.849421056681628E-2"/>
    <n v="-0.10568117454623305"/>
    <n v="0"/>
    <n v="1"/>
    <n v="0"/>
    <n v="0"/>
    <x v="2"/>
    <m/>
    <s v=""/>
  </r>
  <r>
    <x v="1"/>
    <s v="DET"/>
    <x v="30"/>
    <n v="4.43"/>
    <n v="1"/>
    <n v="3.5"/>
    <n v="-200"/>
    <n v="-0.5"/>
    <n v="135"/>
    <n v="1.35"/>
    <n v="0.66666666666666663"/>
    <n v="0.42553191489361702"/>
    <n v="0.6457563934001016"/>
    <n v="0.35424360659989845"/>
    <n v="-2.0910273266565027E-2"/>
    <n v="-7.1288308293718572E-2"/>
    <n v="0"/>
    <n v="1"/>
    <n v="0"/>
    <n v="0"/>
    <x v="2"/>
    <m/>
    <s v=""/>
  </r>
  <r>
    <x v="1"/>
    <s v="HOU"/>
    <x v="31"/>
    <n v="5.15"/>
    <n v="1"/>
    <n v="5.5"/>
    <n v="-120"/>
    <n v="-0.83333333333333337"/>
    <n v="-115"/>
    <n v="-0.86956521739130443"/>
    <n v="0.54545454545454541"/>
    <n v="0.53488372093023251"/>
    <n v="0.41034001431442202"/>
    <n v="0.58965998568557798"/>
    <n v="-0.1351145311401234"/>
    <n v="5.4776264755345472E-2"/>
    <n v="1"/>
    <n v="1"/>
    <n v="6"/>
    <n v="0"/>
    <x v="0"/>
    <n v="-6"/>
    <n v="-6"/>
  </r>
  <r>
    <x v="1"/>
    <s v="CIN"/>
    <x v="32"/>
    <n v="5.0199999999999996"/>
    <n v="1"/>
    <n v="5.5"/>
    <n v="-115"/>
    <n v="-0.86956521739130443"/>
    <n v="-115"/>
    <n v="-0.86956521739130443"/>
    <n v="0.53488372093023251"/>
    <n v="0.53488372093023251"/>
    <n v="0.38754864586491278"/>
    <n v="0.61245135413508722"/>
    <n v="-0.14733507506531973"/>
    <n v="7.7567633204854713E-2"/>
    <n v="1"/>
    <n v="1"/>
    <n v="6"/>
    <n v="0"/>
    <x v="0"/>
    <n v="-6"/>
    <n v="-6"/>
  </r>
  <r>
    <x v="1"/>
    <s v="ARI"/>
    <x v="33"/>
    <n v="5.13"/>
    <n v="1"/>
    <n v="5.5"/>
    <n v="-130"/>
    <n v="-0.76923076923076916"/>
    <n v="-125"/>
    <n v="-0.8"/>
    <n v="0.56521739130434778"/>
    <n v="0.55555555555555558"/>
    <n v="0.40683742399422473"/>
    <n v="0.59316257600577527"/>
    <n v="-0.15837996731012305"/>
    <n v="3.7607020450219686E-2"/>
    <n v="0"/>
    <n v="1"/>
    <n v="6"/>
    <n v="0"/>
    <x v="1"/>
    <n v="4.8"/>
    <n v="4.615384615384615"/>
  </r>
  <r>
    <x v="1"/>
    <s v="KC"/>
    <x v="34"/>
    <n v="3.85"/>
    <n v="1"/>
    <n v="3.5"/>
    <n v="-105"/>
    <n v="-0.95238095238095233"/>
    <n v="-120"/>
    <n v="-0.83333333333333337"/>
    <n v="0.51219512195121952"/>
    <n v="0.54545454545454541"/>
    <n v="0.53669004169033063"/>
    <n v="0.46330995830966937"/>
    <n v="2.449491973911111E-2"/>
    <n v="-8.2144587144876047E-2"/>
    <n v="0"/>
    <n v="1"/>
    <n v="0"/>
    <n v="0"/>
    <x v="2"/>
    <m/>
    <s v=""/>
  </r>
  <r>
    <x v="1"/>
    <s v="MIN"/>
    <x v="35"/>
    <n v="4.58"/>
    <n v="1"/>
    <n v="4.5"/>
    <n v="-140"/>
    <n v="-0.7142857142857143"/>
    <n v="105"/>
    <n v="1.05"/>
    <n v="0.58333333333333337"/>
    <n v="0.48780487804878048"/>
    <n v="0.48301059602590302"/>
    <n v="0.51698940397409698"/>
    <n v="-0.10032273730743035"/>
    <n v="2.9184525925316507E-2"/>
    <n v="0"/>
    <n v="1"/>
    <n v="0"/>
    <n v="0"/>
    <x v="2"/>
    <m/>
    <s v=""/>
  </r>
  <r>
    <x v="1"/>
    <s v="SEA"/>
    <x v="36"/>
    <n v="4.05"/>
    <n v="1"/>
    <n v="4.5"/>
    <n v="-140"/>
    <n v="-0.7142857142857143"/>
    <n v="105"/>
    <n v="1.05"/>
    <n v="0.58333333333333337"/>
    <n v="0.48780487804878048"/>
    <n v="0.38093039443166199"/>
    <n v="0.61906960556833801"/>
    <n v="-0.20240293890167138"/>
    <n v="0.13126472751955753"/>
    <n v="1"/>
    <n v="1"/>
    <n v="25"/>
    <n v="1"/>
    <x v="1"/>
    <n v="26.25"/>
    <n v="26.25"/>
  </r>
  <r>
    <x v="1"/>
    <s v="ATL"/>
    <x v="37"/>
    <n v="5.48"/>
    <n v="1"/>
    <n v="5.5"/>
    <n v="-110"/>
    <n v="-0.90909090909090906"/>
    <n v="-130"/>
    <n v="-0.76923076923076916"/>
    <n v="0.52380952380952384"/>
    <n v="0.56521739130434778"/>
    <n v="0.46765021942089069"/>
    <n v="0.53234978057910931"/>
    <n v="-5.6159304388633147E-2"/>
    <n v="-3.2867610725238472E-2"/>
    <n v="0"/>
    <n v="1"/>
    <n v="0"/>
    <n v="0"/>
    <x v="2"/>
    <m/>
    <s v=""/>
  </r>
  <r>
    <x v="1"/>
    <s v="WSH"/>
    <x v="38"/>
    <n v="4.3499999999999996"/>
    <n v="1"/>
    <n v="4.5"/>
    <n v="-115"/>
    <n v="-0.86956521739130443"/>
    <n v="-115"/>
    <n v="-0.86956521739130443"/>
    <n v="0.53488372093023251"/>
    <n v="0.53488372093023251"/>
    <n v="0.439208401234507"/>
    <n v="0.560791598765493"/>
    <n v="-9.5675319695725514E-2"/>
    <n v="2.5907877835260495E-2"/>
    <n v="0"/>
    <n v="1"/>
    <n v="0"/>
    <n v="0"/>
    <x v="2"/>
    <m/>
    <s v=""/>
  </r>
  <r>
    <x v="1"/>
    <s v="NYY"/>
    <x v="39"/>
    <n v="5.6"/>
    <n v="1"/>
    <n v="5.5"/>
    <n v="-155"/>
    <n v="-0.64516129032258063"/>
    <n v="115"/>
    <n v="1.1499999999999999"/>
    <n v="0.60784313725490191"/>
    <n v="0.46511627906976744"/>
    <n v="0.48813906162449672"/>
    <n v="0.51186093837550328"/>
    <n v="-0.11970407563040519"/>
    <n v="4.6744659305735847E-2"/>
    <n v="0"/>
    <n v="1"/>
    <n v="0"/>
    <n v="0"/>
    <x v="2"/>
    <m/>
    <s v=""/>
  </r>
  <r>
    <x v="1"/>
    <s v="TB"/>
    <x v="40"/>
    <n v="5.6"/>
    <n v="1"/>
    <n v="7.5"/>
    <n v="118"/>
    <n v="1.18"/>
    <n v="-138"/>
    <n v="-0.7246376811594204"/>
    <n v="0.45871559633027525"/>
    <n v="0.57983193277310929"/>
    <n v="0.20302471434665204"/>
    <n v="0.79697528565334796"/>
    <n v="-0.25569088198362322"/>
    <n v="0.21714335288023867"/>
    <n v="1"/>
    <n v="2"/>
    <n v="13.8"/>
    <n v="1"/>
    <x v="1"/>
    <n v="10"/>
    <n v="10.000000000000002"/>
  </r>
  <r>
    <x v="1"/>
    <s v="BAL"/>
    <x v="41"/>
    <n v="3.01"/>
    <n v="1"/>
    <n v="3.5"/>
    <n v="135"/>
    <n v="1.35"/>
    <n v="-180"/>
    <n v="-0.55555555555555558"/>
    <n v="0.42553191489361702"/>
    <n v="0.6428571428571429"/>
    <n v="0.35500851686832069"/>
    <n v="0.64499148313167931"/>
    <n v="-7.0523398025296336E-2"/>
    <n v="2.134340274536406E-3"/>
    <n v="0"/>
    <n v="1"/>
    <n v="0"/>
    <n v="0"/>
    <x v="2"/>
    <m/>
    <s v=""/>
  </r>
  <r>
    <x v="1"/>
    <s v="TOR"/>
    <x v="42"/>
    <n v="5.45"/>
    <n v="1"/>
    <n v="5.5"/>
    <n v="-135"/>
    <n v="-0.7407407407407407"/>
    <n v="100"/>
    <n v="1"/>
    <n v="0.57446808510638303"/>
    <n v="0.5"/>
    <n v="0.46249236728288801"/>
    <n v="0.53750763271711199"/>
    <n v="-0.11197571782349502"/>
    <n v="3.7507632717111994E-2"/>
    <n v="0"/>
    <n v="1"/>
    <n v="0"/>
    <n v="0"/>
    <x v="2"/>
    <m/>
    <s v=""/>
  </r>
  <r>
    <x v="1"/>
    <s v="MIL"/>
    <x v="43"/>
    <n v="6.77"/>
    <n v="1"/>
    <n v="6.5"/>
    <n v="-135"/>
    <n v="-0.7407407407407407"/>
    <n v="140"/>
    <n v="1.4"/>
    <n v="0.57446808510638303"/>
    <n v="0.41666666666666669"/>
    <n v="0.51548759025892754"/>
    <n v="0.48451240974107246"/>
    <n v="-5.8980494847455489E-2"/>
    <n v="6.7845743074405773E-2"/>
    <n v="1"/>
    <n v="1"/>
    <n v="5"/>
    <n v="0"/>
    <x v="0"/>
    <n v="-5"/>
    <n v="-5"/>
  </r>
  <r>
    <x v="1"/>
    <s v="NYM"/>
    <x v="44"/>
    <n v="5.0999999999999996"/>
    <n v="1"/>
    <n v="4.5"/>
    <n v="127"/>
    <n v="1.27"/>
    <n v="-120"/>
    <n v="-0.83333333333333337"/>
    <n v="0.44052863436123346"/>
    <n v="0.54545454545454541"/>
    <n v="0.5768745855814007"/>
    <n v="0.4231254144185993"/>
    <n v="0.13634595122016724"/>
    <n v="-0.12232913103594611"/>
    <n v="2"/>
    <n v="1"/>
    <n v="10"/>
    <n v="0"/>
    <x v="0"/>
    <n v="-10"/>
    <n v="-10"/>
  </r>
  <r>
    <x v="1"/>
    <s v="OAK"/>
    <x v="45"/>
    <n v="4.0199999999999996"/>
    <n v="1"/>
    <n v="4.5"/>
    <n v="140"/>
    <n v="1.4"/>
    <n v="-190"/>
    <n v="-0.52631578947368418"/>
    <n v="0.41666666666666669"/>
    <n v="0.65517241379310343"/>
    <n v="0.37507033615740826"/>
    <n v="0.62492966384259174"/>
    <n v="-4.1596330509258428E-2"/>
    <n v="-3.0242749950511683E-2"/>
    <n v="0"/>
    <n v="1"/>
    <n v="0"/>
    <n v="0"/>
    <x v="2"/>
    <m/>
    <s v=""/>
  </r>
  <r>
    <x v="1"/>
    <s v="BOS"/>
    <x v="46"/>
    <n v="4.37"/>
    <n v="1"/>
    <n v="4.5"/>
    <n v="140"/>
    <n v="1.4"/>
    <n v="-185"/>
    <n v="-0.54054054054054046"/>
    <n v="0.41666666666666669"/>
    <n v="0.64912280701754388"/>
    <n v="0.44305643873910494"/>
    <n v="0.55694356126089506"/>
    <n v="2.6389772072438256E-2"/>
    <n v="-9.217924575664882E-2"/>
    <n v="0"/>
    <n v="1"/>
    <n v="0"/>
    <n v="0"/>
    <x v="2"/>
    <m/>
    <s v=""/>
  </r>
  <r>
    <x v="1"/>
    <s v="PIT"/>
    <x v="47"/>
    <n v="5.03"/>
    <n v="1"/>
    <n v="4.5"/>
    <n v="108"/>
    <n v="1.08"/>
    <n v="-138"/>
    <n v="-0.7246376811594204"/>
    <n v="0.48076923076923078"/>
    <n v="0.57983193277310929"/>
    <n v="0.56475485011053694"/>
    <n v="0.43524514988946306"/>
    <n v="8.3985619341306161E-2"/>
    <n v="-0.14458678288364624"/>
    <n v="2"/>
    <n v="2"/>
    <n v="10"/>
    <n v="1"/>
    <x v="0"/>
    <n v="-10"/>
    <n v="-10"/>
  </r>
  <r>
    <x v="1"/>
    <s v="CHC"/>
    <x v="48"/>
    <n v="3.69"/>
    <n v="1"/>
    <n v="3.5"/>
    <n v="-130"/>
    <n v="-0.76923076923076916"/>
    <n v="-105"/>
    <n v="-0.95238095238095233"/>
    <n v="0.56521739130434778"/>
    <n v="0.51219512195121952"/>
    <n v="0.50375758655798741"/>
    <n v="0.49624241344201259"/>
    <n v="-6.1459804746360369E-2"/>
    <n v="-1.5952708509206937E-2"/>
    <n v="0"/>
    <n v="1"/>
    <n v="0"/>
    <n v="0"/>
    <x v="2"/>
    <m/>
    <s v=""/>
  </r>
  <r>
    <x v="1"/>
    <s v="SD"/>
    <x v="49"/>
    <n v="3.17"/>
    <n v="1"/>
    <n v="3.5"/>
    <n v="130"/>
    <n v="1.3"/>
    <n v="-170"/>
    <n v="-0.58823529411764708"/>
    <n v="0.43478260869565216"/>
    <n v="0.62962962962962965"/>
    <n v="0.39079582637982668"/>
    <n v="0.60920417362017332"/>
    <n v="-4.3986782315825479E-2"/>
    <n v="-2.0425456009456333E-2"/>
    <n v="0"/>
    <n v="1"/>
    <n v="0"/>
    <n v="0"/>
    <x v="2"/>
    <m/>
    <s v=""/>
  </r>
  <r>
    <x v="1"/>
    <s v="COL"/>
    <x v="50"/>
    <n v="3.39"/>
    <n v="1"/>
    <n v="3.5"/>
    <n v="-110"/>
    <n v="-0.90909090909090906"/>
    <n v="-120"/>
    <n v="-0.83333333333333337"/>
    <n v="0.52380952380952384"/>
    <n v="0.54545454545454541"/>
    <n v="0.43945549603645917"/>
    <n v="0.56054450396354083"/>
    <n v="-8.4354027773064666E-2"/>
    <n v="1.5089958508995416E-2"/>
    <n v="0"/>
    <n v="1"/>
    <n v="0"/>
    <n v="0"/>
    <x v="2"/>
    <m/>
    <s v=""/>
  </r>
  <r>
    <x v="1"/>
    <s v="CLE"/>
    <x v="51"/>
    <n v="3.53"/>
    <n v="1"/>
    <n v="3.5"/>
    <n v="-145"/>
    <n v="-0.68965517241379315"/>
    <n v="110"/>
    <n v="1.1000000000000001"/>
    <n v="0.59183673469387754"/>
    <n v="0.47619047619047616"/>
    <n v="0.4698268080200918"/>
    <n v="0.5301731919799082"/>
    <n v="-0.12200992667378574"/>
    <n v="5.3982715789432034E-2"/>
    <n v="1"/>
    <n v="1"/>
    <n v="0"/>
    <n v="0"/>
    <x v="2"/>
    <m/>
    <s v=""/>
  </r>
  <r>
    <x v="1"/>
    <s v="LAA"/>
    <x v="52"/>
    <n v="3.53"/>
    <n v="1"/>
    <n v="3.5"/>
    <n v="-120"/>
    <n v="-0.83333333333333337"/>
    <n v="-110"/>
    <n v="-0.90909090909090906"/>
    <n v="0.54545454545454541"/>
    <n v="0.52380952380952384"/>
    <n v="0.4698268080200918"/>
    <n v="0.5301731919799082"/>
    <n v="-7.5627737434453612E-2"/>
    <n v="6.3636681703843623E-3"/>
    <n v="0"/>
    <n v="1"/>
    <n v="0"/>
    <n v="0"/>
    <x v="2"/>
    <m/>
    <s v=""/>
  </r>
  <r>
    <x v="1"/>
    <s v="LAD"/>
    <x v="53"/>
    <n v="4.75"/>
    <n v="1"/>
    <n v="5.5"/>
    <n v="120"/>
    <n v="1.2"/>
    <n v="-160"/>
    <n v="-0.625"/>
    <n v="0.45454545454545453"/>
    <n v="0.61538461538461542"/>
    <n v="0.34026606656424341"/>
    <n v="0.65973393343575659"/>
    <n v="-0.11427938798121112"/>
    <n v="4.4349318051141173E-2"/>
    <n v="0"/>
    <n v="1"/>
    <n v="0"/>
    <n v="0"/>
    <x v="2"/>
    <m/>
    <s v=""/>
  </r>
  <r>
    <x v="2"/>
    <s v="BAL"/>
    <x v="54"/>
    <n v="3.27"/>
    <n v="1"/>
    <n v="4.5"/>
    <n v="128"/>
    <n v="1.28"/>
    <n v="-164"/>
    <n v="-0.6097560975609756"/>
    <n v="0.43859649122807015"/>
    <n v="0.62121212121212122"/>
    <n v="0.23195972009984112"/>
    <n v="0.76804027990015888"/>
    <n v="-0.20663677112822904"/>
    <n v="0.14682815868803767"/>
    <n v="1"/>
    <n v="2"/>
    <n v="16.399999999999999"/>
    <n v="1"/>
    <x v="1"/>
    <n v="10"/>
    <n v="9.9999999999999982"/>
  </r>
  <r>
    <x v="2"/>
    <s v="OAK"/>
    <x v="55"/>
    <n v="3.55"/>
    <n v="1"/>
    <n v="3.5"/>
    <n v="-124"/>
    <n v="-0.80645161290322587"/>
    <n v="-102"/>
    <n v="-0.98039215686274506"/>
    <n v="0.5535714285714286"/>
    <n v="0.50495049504950495"/>
    <n v="0.47411707680009108"/>
    <n v="0.52588292319990892"/>
    <n v="-7.9454351771337528E-2"/>
    <n v="2.093242815040397E-2"/>
    <n v="0"/>
    <n v="2"/>
    <n v="0"/>
    <n v="0"/>
    <x v="2"/>
    <m/>
    <s v=""/>
  </r>
  <r>
    <x v="2"/>
    <s v="BOS"/>
    <x v="56"/>
    <n v="4.4000000000000004"/>
    <n v="1"/>
    <n v="4.5"/>
    <n v="-126"/>
    <n v="-0.79365079365079361"/>
    <n v="-102"/>
    <n v="-0.98039215686274506"/>
    <n v="0.55752212389380529"/>
    <n v="0.50495049504950495"/>
    <n v="0.44881619145568408"/>
    <n v="0.55118380854431592"/>
    <n v="-0.10870593243812121"/>
    <n v="4.6233313494810968E-2"/>
    <n v="0"/>
    <n v="2"/>
    <n v="0"/>
    <n v="0"/>
    <x v="2"/>
    <m/>
    <s v=""/>
  </r>
  <r>
    <x v="2"/>
    <s v="SD"/>
    <x v="57"/>
    <n v="5.7"/>
    <n v="1"/>
    <n v="5.5"/>
    <n v="-152"/>
    <n v="-0.65789473684210531"/>
    <n v="120"/>
    <n v="1.2"/>
    <n v="0.60317460317460314"/>
    <n v="0.45454545454545453"/>
    <n v="0.50501512787503822"/>
    <n v="0.49498487212496178"/>
    <n v="-9.8159475299564924E-2"/>
    <n v="4.0439417579507253E-2"/>
    <n v="0"/>
    <n v="2"/>
    <n v="0"/>
    <n v="0"/>
    <x v="2"/>
    <m/>
    <s v=""/>
  </r>
  <r>
    <x v="2"/>
    <s v="CHC"/>
    <x v="58"/>
    <n v="3.27"/>
    <n v="1"/>
    <n v="3.5"/>
    <n v="-150"/>
    <n v="-0.66666666666666663"/>
    <n v="118"/>
    <n v="1.18"/>
    <n v="0.6"/>
    <n v="0.45871559633027525"/>
    <n v="0.41302568073362833"/>
    <n v="0.58697431926637167"/>
    <n v="-0.18697431926637165"/>
    <n v="0.12825872293609641"/>
    <n v="1"/>
    <n v="2"/>
    <n v="5"/>
    <n v="1"/>
    <x v="0"/>
    <n v="-5"/>
    <n v="-5"/>
  </r>
  <r>
    <x v="2"/>
    <s v="TOR"/>
    <x v="59"/>
    <n v="6.1"/>
    <n v="1"/>
    <n v="6.5"/>
    <n v="110"/>
    <n v="1.1000000000000001"/>
    <n v="-145"/>
    <n v="-0.68965517241379315"/>
    <n v="0.47619047619047616"/>
    <n v="0.59183673469387754"/>
    <n v="0.40975510784672342"/>
    <n v="0.59024489215327658"/>
    <n v="-6.6435368343752743E-2"/>
    <n v="-1.5918425406009629E-3"/>
    <n v="0"/>
    <n v="1"/>
    <n v="0"/>
    <n v="0"/>
    <x v="2"/>
    <m/>
    <s v=""/>
  </r>
  <r>
    <x v="2"/>
    <s v="CLE"/>
    <x v="60"/>
    <n v="3.91"/>
    <n v="1"/>
    <n v="4.5"/>
    <n v="-120"/>
    <n v="-0.83333333333333337"/>
    <n v="-106"/>
    <n v="-0.94339622641509424"/>
    <n v="0.54545454545454541"/>
    <n v="0.5145631067961165"/>
    <n v="0.35358605158134671"/>
    <n v="0.64641394841865329"/>
    <n v="-0.19186849387319871"/>
    <n v="0.1318508416225368"/>
    <n v="1"/>
    <n v="2"/>
    <n v="10.6"/>
    <n v="1"/>
    <x v="0"/>
    <n v="-10.6"/>
    <n v="-10.6"/>
  </r>
  <r>
    <x v="2"/>
    <s v="COL"/>
    <x v="61"/>
    <n v="3.29"/>
    <n v="1"/>
    <n v="2.5"/>
    <n v="-160"/>
    <n v="-0.625"/>
    <n v="120"/>
    <n v="1.2"/>
    <n v="0.61538461538461542"/>
    <n v="0.45454545454545453"/>
    <n v="0.63856129046544441"/>
    <n v="0.36143870953455559"/>
    <n v="2.317667508082899E-2"/>
    <n v="-9.3106745010898939E-2"/>
    <n v="0"/>
    <n v="1"/>
    <n v="0"/>
    <n v="0"/>
    <x v="2"/>
    <m/>
    <s v=""/>
  </r>
  <r>
    <x v="2"/>
    <s v="NYY"/>
    <x v="62"/>
    <n v="6.42"/>
    <n v="1"/>
    <n v="6.5"/>
    <n v="-130"/>
    <n v="-0.76923076923076916"/>
    <n v="102"/>
    <n v="1.02"/>
    <n v="0.56521739130434778"/>
    <n v="0.49504950495049505"/>
    <n v="0.46084082658010284"/>
    <n v="0.53915917341989716"/>
    <n v="-0.10437656472424495"/>
    <n v="4.4109668469402119E-2"/>
    <n v="0"/>
    <n v="2"/>
    <n v="0"/>
    <n v="0"/>
    <x v="2"/>
    <m/>
    <s v=""/>
  </r>
  <r>
    <x v="2"/>
    <s v="PHI"/>
    <x v="63"/>
    <n v="5.44"/>
    <n v="1"/>
    <n v="5.5"/>
    <n v="-142"/>
    <n v="-0.70422535211267612"/>
    <n v="112"/>
    <n v="1.1200000000000001"/>
    <n v="0.58677685950413228"/>
    <n v="0.47169811320754718"/>
    <n v="0.46077020359681842"/>
    <n v="0.53922979640318158"/>
    <n v="-0.12600665590731386"/>
    <n v="6.7531683195634407E-2"/>
    <n v="1"/>
    <n v="2"/>
    <n v="5"/>
    <n v="1"/>
    <x v="1"/>
    <n v="5.6"/>
    <n v="5.6000000000000005"/>
  </r>
  <r>
    <x v="2"/>
    <s v="WSH"/>
    <x v="64"/>
    <n v="4.3"/>
    <n v="1"/>
    <n v="4.5"/>
    <n v="-122"/>
    <n v="-0.81967213114754101"/>
    <n v="-104"/>
    <n v="-0.96153846153846145"/>
    <n v="0.5495495495495496"/>
    <n v="0.50980392156862742"/>
    <n v="0.42956189260589595"/>
    <n v="0.57043810739410405"/>
    <n v="-0.11998765694365365"/>
    <n v="6.0634185825476639E-2"/>
    <n v="1"/>
    <n v="2"/>
    <n v="5.2"/>
    <n v="1"/>
    <x v="1"/>
    <n v="5"/>
    <n v="5"/>
  </r>
  <r>
    <x v="2"/>
    <s v="MIL"/>
    <x v="65"/>
    <n v="5.52"/>
    <n v="1"/>
    <n v="5.5"/>
    <n v="110"/>
    <n v="1.1000000000000001"/>
    <n v="-145"/>
    <n v="-0.68965517241379315"/>
    <n v="0.47619047619047616"/>
    <n v="0.59183673469387754"/>
    <n v="0.47450617501389791"/>
    <n v="0.52549382498610209"/>
    <n v="-1.6843011765782512E-3"/>
    <n v="-6.6342909707775455E-2"/>
    <n v="0"/>
    <n v="1"/>
    <n v="0"/>
    <n v="0"/>
    <x v="2"/>
    <m/>
    <s v=""/>
  </r>
  <r>
    <x v="2"/>
    <s v="NYM"/>
    <x v="66"/>
    <n v="4.76"/>
    <n v="1"/>
    <n v="5.5"/>
    <n v="105"/>
    <n v="1.05"/>
    <n v="-140"/>
    <n v="-0.7142857142857143"/>
    <n v="0.48780487804878048"/>
    <n v="0.58333333333333337"/>
    <n v="0.3420098827464837"/>
    <n v="0.6579901172535163"/>
    <n v="-0.14579499530229678"/>
    <n v="7.4656783920182934E-2"/>
    <n v="1"/>
    <n v="1"/>
    <n v="10"/>
    <n v="0"/>
    <x v="0"/>
    <n v="-10"/>
    <n v="-10"/>
  </r>
  <r>
    <x v="2"/>
    <s v="TEX"/>
    <x v="67"/>
    <n v="4.26"/>
    <n v="1"/>
    <n v="4.5"/>
    <n v="-105"/>
    <n v="-0.95238095238095233"/>
    <n v="-125"/>
    <n v="-0.8"/>
    <n v="0.51219512195121952"/>
    <n v="0.55555555555555558"/>
    <n v="0.42182017643830727"/>
    <n v="0.57817982356169273"/>
    <n v="-9.0374945512912253E-2"/>
    <n v="2.2624268006137149E-2"/>
    <n v="0"/>
    <n v="1"/>
    <n v="0"/>
    <n v="0"/>
    <x v="2"/>
    <m/>
    <s v=""/>
  </r>
  <r>
    <x v="2"/>
    <s v="DET"/>
    <x v="68"/>
    <n v="3.68"/>
    <n v="1"/>
    <n v="3.5"/>
    <n v="-125"/>
    <n v="-0.8"/>
    <n v="-105"/>
    <n v="-0.95238095238095233"/>
    <n v="0.55555555555555558"/>
    <n v="0.51219512195121952"/>
    <n v="0.50166450706291654"/>
    <n v="0.49833549293708346"/>
    <n v="-5.3891048492639038E-2"/>
    <n v="-1.3859629014136066E-2"/>
    <n v="0"/>
    <n v="1"/>
    <n v="0"/>
    <n v="0"/>
    <x v="2"/>
    <m/>
    <s v=""/>
  </r>
  <r>
    <x v="2"/>
    <s v="LAA"/>
    <x v="69"/>
    <n v="5.44"/>
    <n v="1"/>
    <n v="6.5"/>
    <n v="-112"/>
    <n v="-0.89285714285714279"/>
    <n v="-112"/>
    <n v="-0.89285714285714279"/>
    <n v="0.52830188679245282"/>
    <n v="0.52830188679245282"/>
    <n v="0.3045637688406504"/>
    <n v="0.6954362311593496"/>
    <n v="-0.22373811795180243"/>
    <n v="0.16713434436689678"/>
    <n v="1"/>
    <n v="2"/>
    <n v="11.2"/>
    <n v="1"/>
    <x v="1"/>
    <n v="10"/>
    <n v="9.9999999999999982"/>
  </r>
  <r>
    <x v="2"/>
    <s v="SEA"/>
    <x v="70"/>
    <n v="5.26"/>
    <n v="1"/>
    <n v="5.5"/>
    <n v="-135"/>
    <n v="-0.7407407407407407"/>
    <n v="105"/>
    <n v="1.05"/>
    <n v="0.57446808510638303"/>
    <n v="0.48780487804878048"/>
    <n v="0.42956084971522746"/>
    <n v="0.57043915028477254"/>
    <n v="-0.14490723539115558"/>
    <n v="8.2634272235992068E-2"/>
    <n v="1"/>
    <n v="1"/>
    <n v="25"/>
    <n v="1"/>
    <x v="0"/>
    <n v="-25"/>
    <n v="-25"/>
  </r>
  <r>
    <x v="3"/>
    <s v="PHI"/>
    <x v="71"/>
    <n v="4.3499999999999996"/>
    <n v="1"/>
    <n v="3.5"/>
    <n v="-145"/>
    <n v="-0.68965517241379315"/>
    <n v="110"/>
    <n v="1.1000000000000001"/>
    <n v="0.59183673469387754"/>
    <n v="0.47619047619047616"/>
    <n v="0.63176783040312312"/>
    <n v="0.36823216959687693"/>
    <n v="3.9931095709245579E-2"/>
    <n v="-0.10795830659359923"/>
    <n v="0"/>
    <n v="1"/>
    <n v="0"/>
    <n v="0"/>
    <x v="2"/>
    <m/>
    <s v=""/>
  </r>
  <r>
    <x v="3"/>
    <s v="WSH"/>
    <x v="72"/>
    <n v="3.75"/>
    <n v="1"/>
    <n v="3.5"/>
    <n v="108"/>
    <n v="1.08"/>
    <n v="-136"/>
    <n v="-0.73529411764705876"/>
    <n v="0.48076923076923078"/>
    <n v="0.57627118644067798"/>
    <n v="0.51623261844631263"/>
    <n v="0.48376738155368737"/>
    <n v="3.5463387677081848E-2"/>
    <n v="-9.2503804886990615E-2"/>
    <n v="0"/>
    <n v="2"/>
    <n v="0"/>
    <n v="0"/>
    <x v="2"/>
    <m/>
    <s v=""/>
  </r>
  <r>
    <x v="3"/>
    <s v="ATL"/>
    <x v="73"/>
    <n v="6.74"/>
    <n v="1"/>
    <n v="5.5"/>
    <n v="-145"/>
    <n v="-0.68965517241379315"/>
    <n v="110"/>
    <n v="1.1000000000000001"/>
    <n v="0.59183673469387754"/>
    <n v="0.47619047619047616"/>
    <n v="0.66486198881151704"/>
    <n v="0.33513801118848296"/>
    <n v="7.3025254117639493E-2"/>
    <n v="-0.1410524650019932"/>
    <n v="2"/>
    <n v="1"/>
    <n v="14.5"/>
    <n v="0"/>
    <x v="1"/>
    <n v="10"/>
    <n v="10"/>
  </r>
  <r>
    <x v="3"/>
    <s v="CHC"/>
    <x v="74"/>
    <n v="3.94"/>
    <n v="1"/>
    <n v="4.5"/>
    <n v="125"/>
    <n v="1.25"/>
    <n v="-170"/>
    <n v="-0.58823529411764708"/>
    <n v="0.44444444444444442"/>
    <n v="0.62962962962962965"/>
    <n v="0.35944282729845856"/>
    <n v="0.64055717270154144"/>
    <n v="-8.5001617145985864E-2"/>
    <n v="1.0927543071911794E-2"/>
    <n v="0"/>
    <n v="1"/>
    <n v="0"/>
    <n v="0"/>
    <x v="2"/>
    <m/>
    <s v=""/>
  </r>
  <r>
    <x v="3"/>
    <s v="MIL"/>
    <x v="75"/>
    <n v="4.62"/>
    <n v="1"/>
    <n v="5.5"/>
    <n v="116"/>
    <n v="1.1599999999999999"/>
    <n v="-148"/>
    <n v="-0.67567567567567566"/>
    <n v="0.46296296296296297"/>
    <n v="0.59677419354838712"/>
    <n v="0.31769395673461631"/>
    <n v="0.68230604326538369"/>
    <n v="-0.14526900622834665"/>
    <n v="8.5531849716996566E-2"/>
    <n v="1"/>
    <n v="2"/>
    <n v="14.8"/>
    <n v="1"/>
    <x v="1"/>
    <n v="10"/>
    <n v="10"/>
  </r>
  <r>
    <x v="3"/>
    <s v="CIN"/>
    <x v="76"/>
    <n v="5.78"/>
    <n v="1"/>
    <n v="6.5"/>
    <n v="-130"/>
    <n v="-0.76923076923076916"/>
    <n v="100"/>
    <n v="1"/>
    <n v="0.56521739130434778"/>
    <n v="0.5"/>
    <n v="0.35840846609815369"/>
    <n v="0.64159153390184631"/>
    <n v="-0.20680892520619409"/>
    <n v="0.14159153390184631"/>
    <n v="1"/>
    <n v="1"/>
    <n v="10"/>
    <n v="1"/>
    <x v="1"/>
    <n v="10"/>
    <n v="10"/>
  </r>
  <r>
    <x v="3"/>
    <s v="SF"/>
    <x v="77"/>
    <n v="6.85"/>
    <n v="1"/>
    <n v="6.5"/>
    <n v="-160"/>
    <n v="-0.625"/>
    <n v="120"/>
    <n v="1.2"/>
    <n v="0.61538461538461542"/>
    <n v="0.45454545454545453"/>
    <n v="0.52770787696327259"/>
    <n v="0.47229212303672741"/>
    <n v="-8.7676738421342826E-2"/>
    <n v="1.7746668491272877E-2"/>
    <n v="0"/>
    <n v="1"/>
    <n v="0"/>
    <n v="0"/>
    <x v="2"/>
    <m/>
    <s v=""/>
  </r>
  <r>
    <x v="3"/>
    <s v="PIT"/>
    <x v="78"/>
    <n v="3.49"/>
    <n v="1"/>
    <n v="3.5"/>
    <n v="-115"/>
    <n v="-0.86956521739130443"/>
    <n v="-115"/>
    <n v="-0.86956521739130443"/>
    <n v="0.53488372093023251"/>
    <n v="0.53488372093023251"/>
    <n v="0.46120794417942146"/>
    <n v="0.53879205582057854"/>
    <n v="-7.3675776750811051E-2"/>
    <n v="3.9083348903460324E-3"/>
    <n v="0"/>
    <n v="1"/>
    <n v="0"/>
    <n v="0"/>
    <x v="2"/>
    <m/>
    <s v=""/>
  </r>
  <r>
    <x v="3"/>
    <s v="NYY"/>
    <x v="79"/>
    <n v="3.58"/>
    <n v="1"/>
    <n v="4.5"/>
    <n v="-110"/>
    <n v="-0.90909090909090906"/>
    <n v="-120"/>
    <n v="-0.83333333333333337"/>
    <n v="0.52380952380952384"/>
    <n v="0.54545454545454541"/>
    <n v="0.28974142859333796"/>
    <n v="0.71025857140666204"/>
    <n v="-0.23406809521618588"/>
    <n v="0.16480402595211663"/>
    <n v="1"/>
    <n v="1"/>
    <n v="25"/>
    <n v="1"/>
    <x v="0"/>
    <n v="-25"/>
    <n v="-25"/>
  </r>
  <r>
    <x v="3"/>
    <s v="TOR"/>
    <x v="80"/>
    <n v="3.37"/>
    <n v="1"/>
    <n v="3.5"/>
    <n v="-120"/>
    <n v="-0.83333333333333337"/>
    <n v="-110"/>
    <n v="-0.90909090909090906"/>
    <n v="0.54545454545454541"/>
    <n v="0.52380952380952384"/>
    <n v="0.43507309933493055"/>
    <n v="0.56492690066506945"/>
    <n v="-0.11038144611961487"/>
    <n v="4.1117376855545618E-2"/>
    <n v="0"/>
    <n v="1"/>
    <n v="0"/>
    <n v="0"/>
    <x v="2"/>
    <m/>
    <s v=""/>
  </r>
  <r>
    <x v="3"/>
    <s v="STL"/>
    <x v="81"/>
    <n v="4.4000000000000004"/>
    <n v="1"/>
    <n v="4.5"/>
    <n v="105"/>
    <n v="1.05"/>
    <n v="-140"/>
    <n v="-0.7142857142857143"/>
    <n v="0.48780487804878048"/>
    <n v="0.58333333333333337"/>
    <n v="0.44881619145568408"/>
    <n v="0.55118380854431592"/>
    <n v="-3.89886865930964E-2"/>
    <n v="-3.2149524789017447E-2"/>
    <n v="0"/>
    <n v="1"/>
    <n v="0"/>
    <n v="0"/>
    <x v="2"/>
    <m/>
    <s v=""/>
  </r>
  <r>
    <x v="3"/>
    <s v="BOS"/>
    <x v="82"/>
    <n v="4.26"/>
    <n v="1"/>
    <n v="3.5"/>
    <n v="104"/>
    <n v="1.04"/>
    <n v="-130"/>
    <n v="-0.76923076923076916"/>
    <n v="0.49019607843137253"/>
    <n v="0.56521739130434778"/>
    <n v="0.61561075610792093"/>
    <n v="0.38438924389207907"/>
    <n v="0.1254146776765484"/>
    <n v="-0.18082814741226871"/>
    <n v="2"/>
    <n v="2"/>
    <n v="10"/>
    <n v="1"/>
    <x v="1"/>
    <n v="10.4"/>
    <n v="10.4"/>
  </r>
  <r>
    <x v="3"/>
    <s v="TEX"/>
    <x v="83"/>
    <n v="5"/>
    <n v="1"/>
    <n v="5.5"/>
    <n v="-144"/>
    <n v="-0.69444444444444442"/>
    <n v="114"/>
    <n v="1.1399999999999999"/>
    <n v="0.5901639344262295"/>
    <n v="0.46728971962616822"/>
    <n v="0.38403934516693694"/>
    <n v="0.61596065483306306"/>
    <n v="-0.20612458925929256"/>
    <n v="0.14867093520689484"/>
    <n v="1"/>
    <n v="2"/>
    <n v="10"/>
    <n v="1"/>
    <x v="0"/>
    <n v="-10"/>
    <n v="-10"/>
  </r>
  <r>
    <x v="3"/>
    <s v="DET"/>
    <x v="84"/>
    <n v="5.93"/>
    <n v="1"/>
    <n v="6.5"/>
    <n v="105"/>
    <n v="1.05"/>
    <n v="-140"/>
    <n v="-0.7142857142857143"/>
    <n v="0.48780487804878048"/>
    <n v="0.58333333333333337"/>
    <n v="0.38245513689594068"/>
    <n v="0.61754486310405932"/>
    <n v="-0.10534974115283979"/>
    <n v="3.4211529770725946E-2"/>
    <n v="0"/>
    <n v="1"/>
    <n v="0"/>
    <n v="0"/>
    <x v="2"/>
    <m/>
    <s v=""/>
  </r>
  <r>
    <x v="3"/>
    <s v="CWS"/>
    <x v="85"/>
    <n v="5.16"/>
    <n v="1"/>
    <n v="5.5"/>
    <n v="-118"/>
    <n v="-0.84745762711864414"/>
    <n v="-106"/>
    <n v="-0.94339622641509424"/>
    <n v="0.54128440366972475"/>
    <n v="0.5145631067961165"/>
    <n v="0.41209056104628428"/>
    <n v="0.58790943895371572"/>
    <n v="-0.12919384262344047"/>
    <n v="7.3346332157599226E-2"/>
    <n v="1"/>
    <n v="2"/>
    <n v="0"/>
    <n v="0"/>
    <x v="2"/>
    <m/>
    <s v=""/>
  </r>
  <r>
    <x v="3"/>
    <s v="HOU"/>
    <x v="86"/>
    <n v="5.51"/>
    <n v="1"/>
    <n v="5.5"/>
    <n v="-130"/>
    <n v="-0.76923076923076916"/>
    <n v="100"/>
    <n v="1"/>
    <n v="0.56521739130434778"/>
    <n v="0.5"/>
    <n v="0.47279453674286676"/>
    <n v="0.52720546325713324"/>
    <n v="-9.2422854561481027E-2"/>
    <n v="2.7205463257133244E-2"/>
    <n v="0"/>
    <n v="1"/>
    <n v="0"/>
    <n v="0"/>
    <x v="2"/>
    <m/>
    <s v=""/>
  </r>
  <r>
    <x v="3"/>
    <s v="SD"/>
    <x v="87"/>
    <n v="4.78"/>
    <n v="1"/>
    <n v="4.5"/>
    <n v="105"/>
    <n v="1.05"/>
    <n v="-140"/>
    <n v="-0.7142857142857143"/>
    <n v="0.48780487804878048"/>
    <n v="0.58333333333333337"/>
    <n v="0.52009463758605856"/>
    <n v="0.47990536241394144"/>
    <n v="3.2289759537278084E-2"/>
    <n v="-0.10342797091939193"/>
    <n v="0"/>
    <n v="1"/>
    <n v="0"/>
    <n v="0"/>
    <x v="2"/>
    <m/>
    <s v=""/>
  </r>
  <r>
    <x v="3"/>
    <s v="COL"/>
    <x v="88"/>
    <n v="3.15"/>
    <n v="1"/>
    <n v="3.5"/>
    <n v="115"/>
    <n v="1.1499999999999999"/>
    <n v="-155"/>
    <n v="-0.64516129032258063"/>
    <n v="0.46511627906976744"/>
    <n v="0.60784313725490191"/>
    <n v="0.38633343894262184"/>
    <n v="0.61366656105737816"/>
    <n v="-7.8782840127145592E-2"/>
    <n v="5.8234238024762464E-3"/>
    <n v="0"/>
    <n v="1"/>
    <n v="0"/>
    <n v="0"/>
    <x v="2"/>
    <m/>
    <s v=""/>
  </r>
  <r>
    <x v="3"/>
    <s v="MIN"/>
    <x v="89"/>
    <n v="3.54"/>
    <n v="1"/>
    <n v="3.5"/>
    <n v="130"/>
    <n v="1.3"/>
    <n v="-175"/>
    <n v="-0.5714285714285714"/>
    <n v="0.43478260869565216"/>
    <n v="0.63636363636363635"/>
    <n v="0.47197357851387145"/>
    <n v="0.52802642148612855"/>
    <n v="3.7190969818219288E-2"/>
    <n v="-0.1083372148775078"/>
    <n v="0"/>
    <n v="1"/>
    <n v="0"/>
    <n v="0"/>
    <x v="2"/>
    <m/>
    <s v=""/>
  </r>
  <r>
    <x v="3"/>
    <s v="ARI"/>
    <x v="90"/>
    <n v="4.1500000000000004"/>
    <n v="1"/>
    <n v="4.5"/>
    <n v="120"/>
    <n v="1.2"/>
    <n v="-165"/>
    <n v="-0.60606060606060608"/>
    <n v="0.45454545454545453"/>
    <n v="0.62264150943396224"/>
    <n v="0.4004411396358285"/>
    <n v="0.5995588603641715"/>
    <n v="-5.4104314909626028E-2"/>
    <n v="-2.3082649069790739E-2"/>
    <n v="0"/>
    <n v="1"/>
    <n v="0"/>
    <n v="0"/>
    <x v="2"/>
    <m/>
    <s v=""/>
  </r>
  <r>
    <x v="3"/>
    <s v="CLE"/>
    <x v="91"/>
    <n v="3.91"/>
    <n v="1"/>
    <n v="3.5"/>
    <n v="-130"/>
    <n v="-0.76923076923076916"/>
    <n v="100"/>
    <n v="1"/>
    <n v="0.56521739130434778"/>
    <n v="0.5"/>
    <n v="0.54875214255669547"/>
    <n v="0.45124785744330453"/>
    <n v="-1.6465248747652317E-2"/>
    <n v="-4.8752142556695466E-2"/>
    <n v="0"/>
    <n v="1"/>
    <n v="0"/>
    <n v="0"/>
    <x v="2"/>
    <m/>
    <s v=""/>
  </r>
  <r>
    <x v="3"/>
    <s v="LAD"/>
    <x v="92"/>
    <n v="4.08"/>
    <n v="1"/>
    <n v="5.5"/>
    <n v="120"/>
    <n v="1.2"/>
    <n v="-154"/>
    <n v="-0.64935064935064934"/>
    <n v="0.45454545454545453"/>
    <n v="0.60629921259842523"/>
    <n v="0.22749477387521422"/>
    <n v="0.77250522612478578"/>
    <n v="-0.22705068067024031"/>
    <n v="0.16620601352636055"/>
    <n v="1"/>
    <n v="2"/>
    <n v="15.4"/>
    <n v="1"/>
    <x v="1"/>
    <n v="10"/>
    <n v="10"/>
  </r>
  <r>
    <x v="3"/>
    <s v="LAA"/>
    <x v="93"/>
    <n v="4.28"/>
    <n v="1"/>
    <n v="4.5"/>
    <n v="126"/>
    <n v="1.26"/>
    <n v="-160"/>
    <n v="-0.625"/>
    <n v="0.44247787610619471"/>
    <n v="0.61538461538461542"/>
    <n v="0.42569356670871628"/>
    <n v="0.57430643329128372"/>
    <n v="-1.6784309397478436E-2"/>
    <n v="-4.1078182093331694E-2"/>
    <n v="0"/>
    <n v="2"/>
    <n v="0"/>
    <n v="0"/>
    <x v="2"/>
    <m/>
    <s v=""/>
  </r>
  <r>
    <x v="3"/>
    <s v="SEA"/>
    <x v="94"/>
    <n v="6.6"/>
    <n v="1"/>
    <n v="6.5"/>
    <n v="-152"/>
    <n v="-0.65789473684210531"/>
    <n v="120"/>
    <n v="1.2"/>
    <n v="0.60317460317460314"/>
    <n v="0.45454545454545453"/>
    <n v="0.48916057907108579"/>
    <n v="0.51083942092891421"/>
    <n v="-0.11401402410351735"/>
    <n v="5.6293966383459682E-2"/>
    <n v="1"/>
    <n v="2"/>
    <n v="5"/>
    <n v="1"/>
    <x v="0"/>
    <n v="-5"/>
    <n v="-5"/>
  </r>
  <r>
    <x v="4"/>
    <s v="CHC"/>
    <x v="95"/>
    <n v="5.1100000000000003"/>
    <n v="1"/>
    <n v="5.5"/>
    <n v="125"/>
    <n v="1.25"/>
    <n v="-165"/>
    <n v="-0.60606060606060608"/>
    <n v="0.44444444444444442"/>
    <n v="0.62264150943396224"/>
    <n v="0.40333305821641741"/>
    <n v="0.59666694178358259"/>
    <n v="-4.1111386228027014E-2"/>
    <n v="-2.5974567650379643E-2"/>
    <n v="0"/>
    <n v="1"/>
    <n v="0"/>
    <n v="0"/>
    <x v="2"/>
    <m/>
    <s v=""/>
  </r>
  <r>
    <x v="4"/>
    <s v="ATL"/>
    <x v="96"/>
    <n v="6.34"/>
    <n v="1"/>
    <n v="5.5"/>
    <n v="-120"/>
    <n v="-0.83333333333333337"/>
    <n v="-110"/>
    <n v="-0.90909090909090906"/>
    <n v="0.54545454545454541"/>
    <n v="0.52380952380952384"/>
    <n v="0.60727778620576545"/>
    <n v="0.39272221379423455"/>
    <n v="6.1823240751220032E-2"/>
    <n v="-0.13108731001528928"/>
    <n v="2"/>
    <n v="1"/>
    <n v="6"/>
    <n v="0"/>
    <x v="1"/>
    <n v="5"/>
    <n v="5"/>
  </r>
  <r>
    <x v="4"/>
    <s v="NYY"/>
    <x v="97"/>
    <n v="4.2"/>
    <n v="1"/>
    <n v="4.5"/>
    <n v="110"/>
    <n v="1.1000000000000001"/>
    <n v="-135"/>
    <n v="-0.7407407407407407"/>
    <n v="0.47619047619047616"/>
    <n v="0.57446808510638303"/>
    <n v="0.41017297868942226"/>
    <n v="0.58982702131057774"/>
    <n v="-6.6017497501053901E-2"/>
    <n v="1.5358936204194706E-2"/>
    <n v="0"/>
    <n v="1"/>
    <n v="0"/>
    <n v="0"/>
    <x v="2"/>
    <m/>
    <s v=""/>
  </r>
  <r>
    <x v="4"/>
    <s v="TOR"/>
    <x v="98"/>
    <n v="5.44"/>
    <n v="1"/>
    <n v="5.5"/>
    <n v="-142"/>
    <n v="-0.70422535211267612"/>
    <n v="112"/>
    <n v="1.1200000000000001"/>
    <n v="0.58677685950413228"/>
    <n v="0.47169811320754718"/>
    <n v="0.46077020359681842"/>
    <n v="0.53922979640318158"/>
    <n v="-0.12600665590731386"/>
    <n v="6.7531683195634407E-2"/>
    <n v="1"/>
    <n v="2"/>
    <n v="5"/>
    <n v="1"/>
    <x v="1"/>
    <n v="5.6"/>
    <n v="5.6000000000000005"/>
  </r>
  <r>
    <x v="4"/>
    <s v="BAL"/>
    <x v="99"/>
    <n v="5.01"/>
    <n v="1"/>
    <n v="3.5"/>
    <n v="-150"/>
    <n v="-0.66666666666666663"/>
    <n v="110"/>
    <n v="1.1000000000000001"/>
    <n v="0.6"/>
    <n v="0.47619047619047616"/>
    <n v="0.7363750171261596"/>
    <n v="0.26362498287384045"/>
    <n v="0.13637501712615963"/>
    <n v="-0.21256549331663571"/>
    <n v="2"/>
    <n v="1"/>
    <n v="25"/>
    <n v="1"/>
    <x v="0"/>
    <n v="-25"/>
    <n v="-25"/>
  </r>
  <r>
    <x v="4"/>
    <s v="TB"/>
    <x v="100"/>
    <n v="5.97"/>
    <n v="1"/>
    <n v="5.5"/>
    <n v="-105"/>
    <n v="-0.95238095238095233"/>
    <n v="-130"/>
    <n v="-0.76923076923076916"/>
    <n v="0.51219512195121952"/>
    <n v="0.56521739130434778"/>
    <n v="0.54948969858287089"/>
    <n v="0.45051030141712911"/>
    <n v="3.7294576631651366E-2"/>
    <n v="-0.11470708988721867"/>
    <n v="0"/>
    <n v="1"/>
    <n v="0"/>
    <n v="0"/>
    <x v="2"/>
    <m/>
    <s v=""/>
  </r>
  <r>
    <x v="4"/>
    <s v="SF"/>
    <x v="101"/>
    <n v="5.52"/>
    <n v="1"/>
    <n v="5.5"/>
    <n v="-110"/>
    <n v="-0.90909090909090906"/>
    <n v="-120"/>
    <n v="-0.83333333333333337"/>
    <n v="0.52380952380952384"/>
    <n v="0.54545454545454541"/>
    <n v="0.47450617501389791"/>
    <n v="0.52549382498610209"/>
    <n v="-4.9303348795625923E-2"/>
    <n v="-1.9960720468443327E-2"/>
    <n v="0"/>
    <n v="1"/>
    <n v="0"/>
    <n v="0"/>
    <x v="2"/>
    <m/>
    <s v=""/>
  </r>
  <r>
    <x v="4"/>
    <s v="PIT"/>
    <x v="102"/>
    <n v="4.1500000000000004"/>
    <n v="1"/>
    <n v="4.5"/>
    <n v="-115"/>
    <n v="-0.86956521739130443"/>
    <n v="-115"/>
    <n v="-0.86956521739130443"/>
    <n v="0.53488372093023251"/>
    <n v="0.53488372093023251"/>
    <n v="0.4004411396358285"/>
    <n v="0.5995588603641715"/>
    <n v="-0.13444258129440401"/>
    <n v="6.4675139433938988E-2"/>
    <n v="1"/>
    <n v="1"/>
    <n v="11.5"/>
    <n v="0"/>
    <x v="0"/>
    <n v="-11.5"/>
    <n v="-11.5"/>
  </r>
  <r>
    <x v="4"/>
    <s v="KC"/>
    <x v="103"/>
    <n v="4.45"/>
    <n v="1"/>
    <n v="3.5"/>
    <n v="-160"/>
    <n v="-0.625"/>
    <n v="126"/>
    <n v="1.26"/>
    <n v="0.61538461538461542"/>
    <n v="0.44247787610619471"/>
    <n v="0.64919798882586899"/>
    <n v="0.35080201117413107"/>
    <n v="3.3813373441253569E-2"/>
    <n v="-9.1675864932063644E-2"/>
    <n v="0"/>
    <n v="2"/>
    <n v="0"/>
    <n v="0"/>
    <x v="2"/>
    <m/>
    <s v=""/>
  </r>
  <r>
    <x v="4"/>
    <s v="OAK"/>
    <x v="104"/>
    <n v="4"/>
    <n v="1"/>
    <n v="3.5"/>
    <n v="-142"/>
    <n v="-0.70422535211267612"/>
    <n v="112"/>
    <n v="1.1200000000000001"/>
    <n v="0.58677685950413228"/>
    <n v="0.47169811320754718"/>
    <n v="0.56652987963329104"/>
    <n v="0.43347012036670896"/>
    <n v="-2.0246979870841231E-2"/>
    <n v="-3.8227992840838221E-2"/>
    <n v="0"/>
    <n v="2"/>
    <n v="0"/>
    <n v="0"/>
    <x v="2"/>
    <m/>
    <s v=""/>
  </r>
  <r>
    <x v="4"/>
    <s v="MIA"/>
    <x v="105"/>
    <n v="4"/>
    <n v="1"/>
    <n v="4.5"/>
    <n v="125"/>
    <n v="1.25"/>
    <n v="-165"/>
    <n v="-0.60606060606060608"/>
    <n v="0.44444444444444442"/>
    <n v="0.62264150943396224"/>
    <n v="0.37116306482012651"/>
    <n v="0.62883693517987349"/>
    <n v="-7.3281379624317911E-2"/>
    <n v="6.1954257459112538E-3"/>
    <n v="0"/>
    <n v="1"/>
    <n v="0"/>
    <n v="0"/>
    <x v="2"/>
    <m/>
    <s v=""/>
  </r>
  <r>
    <x v="4"/>
    <s v="NYM"/>
    <x v="106"/>
    <n v="4.71"/>
    <n v="1"/>
    <n v="4.5"/>
    <n v="-120"/>
    <n v="-0.83333333333333337"/>
    <n v="-110"/>
    <n v="-0.90909090909090906"/>
    <n v="0.54545454545454541"/>
    <n v="0.52380952380952384"/>
    <n v="0.50723908404647167"/>
    <n v="0.49276091595352833"/>
    <n v="-3.8215461408073748E-2"/>
    <n v="-3.1048607855995503E-2"/>
    <n v="0"/>
    <n v="1"/>
    <n v="0"/>
    <n v="0"/>
    <x v="2"/>
    <m/>
    <s v=""/>
  </r>
  <r>
    <x v="4"/>
    <s v="CWS"/>
    <x v="107"/>
    <n v="3.56"/>
    <n v="1"/>
    <n v="3.5"/>
    <n v="115"/>
    <n v="1.1499999999999999"/>
    <n v="-150"/>
    <n v="-0.66666666666666663"/>
    <n v="0.46511627906976744"/>
    <n v="0.6"/>
    <n v="0.47625725677517883"/>
    <n v="0.52374274322482117"/>
    <n v="1.1140977705411392E-2"/>
    <n v="-7.6257256775178806E-2"/>
    <n v="0"/>
    <n v="1"/>
    <n v="0"/>
    <n v="0"/>
    <x v="2"/>
    <m/>
    <s v=""/>
  </r>
  <r>
    <x v="4"/>
    <s v="HOU"/>
    <x v="108"/>
    <n v="6.77"/>
    <n v="1"/>
    <n v="6.5"/>
    <n v="-136"/>
    <n v="-0.73529411764705876"/>
    <n v="100"/>
    <n v="1"/>
    <n v="0.57627118644067798"/>
    <n v="0.5"/>
    <n v="0.51548759025892754"/>
    <n v="0.48451240974107246"/>
    <n v="-6.0783596181750443E-2"/>
    <n v="-1.5487590258927542E-2"/>
    <n v="0"/>
    <n v="1"/>
    <n v="0"/>
    <n v="0"/>
    <x v="2"/>
    <m/>
    <s v=""/>
  </r>
  <r>
    <x v="4"/>
    <s v="TEX"/>
    <x v="109"/>
    <n v="4.5999999999999996"/>
    <n v="1"/>
    <n v="4.5"/>
    <n v="105"/>
    <n v="1.05"/>
    <n v="-140"/>
    <n v="-0.7142857142857143"/>
    <n v="0.48780487804878048"/>
    <n v="0.58333333333333337"/>
    <n v="0.48676599920428565"/>
    <n v="0.51323400079571435"/>
    <n v="-1.0388788444948283E-3"/>
    <n v="-7.0099332537619019E-2"/>
    <n v="0"/>
    <n v="1"/>
    <n v="0"/>
    <n v="0"/>
    <x v="2"/>
    <m/>
    <s v=""/>
  </r>
  <r>
    <x v="4"/>
    <s v="DET"/>
    <x v="110"/>
    <n v="4.88"/>
    <n v="1"/>
    <n v="4.5"/>
    <n v="-125"/>
    <n v="-0.8"/>
    <n v="-105"/>
    <n v="-0.95238095238095233"/>
    <n v="0.55555555555555558"/>
    <n v="0.51219512195121952"/>
    <n v="0.53820425389084792"/>
    <n v="0.46179574610915208"/>
    <n v="-1.7351301664707663E-2"/>
    <n v="-5.039937584206744E-2"/>
    <n v="0"/>
    <n v="1"/>
    <n v="0"/>
    <n v="0"/>
    <x v="2"/>
    <m/>
    <s v=""/>
  </r>
  <r>
    <x v="4"/>
    <s v="MIL"/>
    <x v="111"/>
    <n v="2.72"/>
    <n v="1"/>
    <n v="3.5"/>
    <n v="130"/>
    <n v="1.3"/>
    <n v="-170"/>
    <n v="-0.58823529411764708"/>
    <n v="0.43478260869565216"/>
    <n v="0.62962962962962965"/>
    <n v="0.29032196026573542"/>
    <n v="0.70967803973426458"/>
    <n v="-0.14446064842991674"/>
    <n v="8.0048410104634926E-2"/>
    <n v="1"/>
    <n v="1"/>
    <n v="17"/>
    <n v="0"/>
    <x v="1"/>
    <n v="10"/>
    <n v="10"/>
  </r>
  <r>
    <x v="4"/>
    <s v="CIN"/>
    <x v="112"/>
    <n v="3.5"/>
    <n v="1"/>
    <n v="4.5"/>
    <n v="116"/>
    <n v="1.1599999999999999"/>
    <n v="-148"/>
    <n v="-0.67567567567567566"/>
    <n v="0.46296296296296297"/>
    <n v="0.59677419354838712"/>
    <n v="0.27455504669039543"/>
    <n v="0.72544495330960457"/>
    <n v="-0.18840791627256753"/>
    <n v="0.12867075976121745"/>
    <n v="1"/>
    <n v="2"/>
    <n v="14.8"/>
    <n v="1"/>
    <x v="1"/>
    <n v="10"/>
    <n v="10"/>
  </r>
  <r>
    <x v="4"/>
    <s v="PHI"/>
    <x v="113"/>
    <n v="5.86"/>
    <n v="1"/>
    <n v="6.5"/>
    <n v="-106"/>
    <n v="-0.94339622641509424"/>
    <n v="-118"/>
    <n v="-0.84745762711864414"/>
    <n v="0.5145631067961165"/>
    <n v="0.54128440366972475"/>
    <n v="0.37122235960475169"/>
    <n v="0.62877764039524831"/>
    <n v="-0.1433407471913648"/>
    <n v="8.749323672552356E-2"/>
    <n v="1"/>
    <n v="2"/>
    <n v="11.8"/>
    <n v="1"/>
    <x v="0"/>
    <n v="-11.8"/>
    <n v="-11.8"/>
  </r>
  <r>
    <x v="4"/>
    <s v="WSH"/>
    <x v="114"/>
    <n v="4.83"/>
    <n v="1"/>
    <n v="5.5"/>
    <n v="115"/>
    <n v="1.1499999999999999"/>
    <n v="-155"/>
    <n v="-0.64516129032258063"/>
    <n v="0.46511627906976744"/>
    <n v="0.60784313725490191"/>
    <n v="0.35423910084923294"/>
    <n v="0.64576089915076706"/>
    <n v="-0.1108771782205345"/>
    <n v="3.7917761895865154E-2"/>
    <n v="0"/>
    <n v="1"/>
    <n v="0"/>
    <n v="0"/>
    <x v="2"/>
    <m/>
    <s v=""/>
  </r>
  <r>
    <x v="4"/>
    <s v="CLE"/>
    <x v="115"/>
    <n v="3.9"/>
    <n v="1"/>
    <n v="3.5"/>
    <n v="-140"/>
    <n v="-0.7142857142857143"/>
    <n v="105"/>
    <n v="1.05"/>
    <n v="0.58333333333333337"/>
    <n v="0.48780487804878048"/>
    <n v="0.54675323986127111"/>
    <n v="0.45324676013872889"/>
    <n v="-3.6580093472062258E-2"/>
    <n v="-3.4558117910051589E-2"/>
    <n v="0"/>
    <n v="1"/>
    <n v="0"/>
    <n v="0"/>
    <x v="2"/>
    <m/>
    <s v=""/>
  </r>
  <r>
    <x v="4"/>
    <s v="LAD"/>
    <x v="116"/>
    <n v="4.71"/>
    <n v="1"/>
    <n v="4.5"/>
    <n v="-115"/>
    <n v="-0.86956521739130443"/>
    <n v="-115"/>
    <n v="-0.86956521739130443"/>
    <n v="0.53488372093023251"/>
    <n v="0.53488372093023251"/>
    <n v="0.50723908404647167"/>
    <n v="0.49276091595352833"/>
    <n v="-2.7644636883760842E-2"/>
    <n v="-4.2122804976704176E-2"/>
    <n v="0"/>
    <n v="1"/>
    <n v="0"/>
    <n v="0"/>
    <x v="2"/>
    <m/>
    <s v=""/>
  </r>
  <r>
    <x v="4"/>
    <s v="STL"/>
    <x v="117"/>
    <n v="3.54"/>
    <n v="1"/>
    <n v="3.5"/>
    <n v="135"/>
    <n v="1.35"/>
    <n v="-180"/>
    <n v="-0.55555555555555558"/>
    <n v="0.42553191489361702"/>
    <n v="0.6428571428571429"/>
    <n v="0.47197357851387145"/>
    <n v="0.52802642148612855"/>
    <n v="4.6441663620254425E-2"/>
    <n v="-0.11483072137101435"/>
    <n v="0"/>
    <n v="1"/>
    <n v="0"/>
    <n v="0"/>
    <x v="2"/>
    <m/>
    <s v=""/>
  </r>
  <r>
    <x v="4"/>
    <s v="BOS"/>
    <x v="118"/>
    <n v="5.2"/>
    <n v="1"/>
    <n v="3.5"/>
    <n v="-164"/>
    <n v="-0.6097560975609756"/>
    <n v="128"/>
    <n v="1.28"/>
    <n v="0.62121212121212122"/>
    <n v="0.43859649122807015"/>
    <n v="0.76193450127687579"/>
    <n v="0.23806549872312419"/>
    <n v="0.14072238006475457"/>
    <n v="-0.20053099250494597"/>
    <n v="2"/>
    <n v="2"/>
    <n v="16.399999999999999"/>
    <n v="1"/>
    <x v="0"/>
    <n v="-16.399999999999999"/>
    <n v="-16.399999999999999"/>
  </r>
  <r>
    <x v="4"/>
    <s v="COL"/>
    <x v="119"/>
    <n v="4.43"/>
    <n v="1"/>
    <n v="4.5"/>
    <n v="115"/>
    <n v="1.1499999999999999"/>
    <n v="-145"/>
    <n v="-0.68965517241379315"/>
    <n v="0.46511627906976744"/>
    <n v="0.59183673469387754"/>
    <n v="0.45456025861337523"/>
    <n v="0.54543974138662477"/>
    <n v="-1.0556020456392201E-2"/>
    <n v="-4.6396993307252776E-2"/>
    <n v="0"/>
    <n v="1"/>
    <n v="0"/>
    <n v="0"/>
    <x v="2"/>
    <m/>
    <s v=""/>
  </r>
  <r>
    <x v="4"/>
    <s v="SD"/>
    <x v="120"/>
    <n v="3.92"/>
    <n v="1"/>
    <n v="3.5"/>
    <n v="-160"/>
    <n v="-0.625"/>
    <n v="120"/>
    <n v="1.2"/>
    <n v="0.61538461538461542"/>
    <n v="0.45454545454545453"/>
    <n v="0.55074639850822338"/>
    <n v="0.44925360149177662"/>
    <n v="-6.4638216876392041E-2"/>
    <n v="-5.2918530536779085E-3"/>
    <n v="0"/>
    <n v="1"/>
    <n v="0"/>
    <n v="0"/>
    <x v="2"/>
    <m/>
    <s v=""/>
  </r>
  <r>
    <x v="4"/>
    <s v="MIN"/>
    <x v="121"/>
    <n v="3.96"/>
    <n v="1"/>
    <n v="3.5"/>
    <n v="-120"/>
    <n v="-0.83333333333333337"/>
    <n v="-110"/>
    <n v="-0.90909090909090906"/>
    <n v="0.54545454545454541"/>
    <n v="0.52380952380952384"/>
    <n v="0.55867639874621566"/>
    <n v="0.44132360125378434"/>
    <n v="1.3221853291670249E-2"/>
    <n v="-8.2485922555739499E-2"/>
    <n v="0"/>
    <n v="1"/>
    <n v="0"/>
    <n v="0"/>
    <x v="2"/>
    <m/>
    <s v=""/>
  </r>
  <r>
    <x v="4"/>
    <s v="LAA"/>
    <x v="122"/>
    <n v="5.0999999999999996"/>
    <n v="1"/>
    <n v="6.5"/>
    <n v="105"/>
    <n v="1.05"/>
    <n v="-140"/>
    <n v="-0.7142857142857143"/>
    <n v="0.48780487804878048"/>
    <n v="0.58333333333333337"/>
    <n v="0.2525801438319607"/>
    <n v="0.7474198561680393"/>
    <n v="-0.23522473421681978"/>
    <n v="0.16408652283470593"/>
    <n v="1"/>
    <n v="1"/>
    <n v="100"/>
    <n v="1"/>
    <x v="1"/>
    <n v="71.42"/>
    <n v="71.428571428571431"/>
  </r>
  <r>
    <x v="5"/>
    <s v="COL"/>
    <x v="19"/>
    <n v="2.82"/>
    <n v="1"/>
    <n v="3.5"/>
    <n v="-104"/>
    <n v="-0.96153846153846145"/>
    <n v="-122"/>
    <n v="-0.81967213114754101"/>
    <n v="0.50980392156862742"/>
    <n v="0.5495495495495496"/>
    <n v="0.31251530901723945"/>
    <n v="0.68748469098276055"/>
    <n v="-0.19728861255138797"/>
    <n v="0.13793514143321095"/>
    <n v="1"/>
    <n v="2"/>
    <n v="24.4"/>
    <n v="0"/>
    <x v="1"/>
    <n v="20"/>
    <n v="20"/>
  </r>
  <r>
    <x v="5"/>
    <s v="OAK"/>
    <x v="27"/>
    <n v="4.5"/>
    <n v="1"/>
    <n v="3.5"/>
    <n v="-102"/>
    <n v="-0.98039215686274506"/>
    <n v="-126"/>
    <n v="-0.79365079365079361"/>
    <n v="0.50495049504950495"/>
    <n v="0.55752212389380529"/>
    <n v="0.65770404416540895"/>
    <n v="0.34229595583459105"/>
    <n v="0.152753549115904"/>
    <n v="-0.21522616805921424"/>
    <n v="2"/>
    <n v="2"/>
    <n v="9.6"/>
    <n v="1"/>
    <x v="0"/>
    <n v="-9.6"/>
    <n v="-9.6"/>
  </r>
  <r>
    <x v="5"/>
    <s v="MIA"/>
    <x v="123"/>
    <n v="5.29"/>
    <n v="1"/>
    <n v="5.5"/>
    <n v="-115"/>
    <n v="-0.86956521739130443"/>
    <n v="-110"/>
    <n v="-0.90909090909090906"/>
    <n v="0.53488372093023251"/>
    <n v="0.52380952380952384"/>
    <n v="0.43478656873180221"/>
    <n v="0.56521343126819779"/>
    <n v="-0.10009715219843029"/>
    <n v="4.140390745867395E-2"/>
    <n v="0"/>
    <n v="1"/>
    <n v="0"/>
    <n v="0"/>
    <x v="2"/>
    <m/>
    <s v=""/>
  </r>
  <r>
    <x v="5"/>
    <s v="CLE"/>
    <x v="4"/>
    <n v="6.08"/>
    <n v="1"/>
    <n v="6.5"/>
    <n v="115"/>
    <n v="1.1499999999999999"/>
    <n v="-155"/>
    <n v="-0.64516129032258063"/>
    <n v="0.46511627906976744"/>
    <n v="0.60784313725490191"/>
    <n v="0.40654479992204462"/>
    <n v="0.59345520007795538"/>
    <n v="-5.8571479147722816E-2"/>
    <n v="-1.438793717694653E-2"/>
    <n v="0"/>
    <n v="1"/>
    <n v="0"/>
    <n v="0"/>
    <x v="2"/>
    <m/>
    <s v=""/>
  </r>
  <r>
    <x v="5"/>
    <s v="SEA"/>
    <x v="26"/>
    <n v="6.57"/>
    <n v="1"/>
    <n v="7.5"/>
    <n v="122"/>
    <n v="1.22"/>
    <n v="-156"/>
    <n v="-0.64102564102564097"/>
    <n v="0.45045045045045046"/>
    <n v="0.609375"/>
    <n v="0.33750483691077959"/>
    <n v="0.66249516308922041"/>
    <n v="-0.11294561353967086"/>
    <n v="5.3120163089220407E-2"/>
    <n v="1"/>
    <n v="2"/>
    <n v="15.6"/>
    <n v="0"/>
    <x v="1"/>
    <n v="10"/>
    <n v="9.9999999999999982"/>
  </r>
  <r>
    <x v="5"/>
    <s v="BOS"/>
    <x v="3"/>
    <n v="5.61"/>
    <n v="1"/>
    <n v="5.5"/>
    <n v="125"/>
    <n v="1.25"/>
    <n v="-170"/>
    <n v="-0.58823529411764708"/>
    <n v="0.44444444444444442"/>
    <n v="0.62962962962962965"/>
    <n v="0.48983525749135248"/>
    <n v="0.51016474250864752"/>
    <n v="4.5390813046908063E-2"/>
    <n v="-0.11946488712098213"/>
    <n v="0"/>
    <n v="1"/>
    <n v="0"/>
    <n v="0"/>
    <x v="2"/>
    <m/>
    <s v=""/>
  </r>
  <r>
    <x v="5"/>
    <s v="ARI"/>
    <x v="124"/>
    <n v="4.1399999999999997"/>
    <n v="1"/>
    <n v="4.5"/>
    <n v="-156"/>
    <n v="-0.64102564102564097"/>
    <n v="122"/>
    <n v="1.22"/>
    <n v="0.609375"/>
    <n v="0.45045045045045046"/>
    <n v="0.39849248061959164"/>
    <n v="0.60150751938040836"/>
    <n v="-0.21088251938040836"/>
    <n v="0.15105706892995791"/>
    <n v="1"/>
    <n v="2"/>
    <n v="10"/>
    <n v="0"/>
    <x v="0"/>
    <n v="-10"/>
    <n v="-10"/>
  </r>
  <r>
    <x v="5"/>
    <s v="CWS"/>
    <x v="125"/>
    <n v="4.28"/>
    <n v="1"/>
    <n v="4.5"/>
    <n v="120"/>
    <n v="1.2"/>
    <n v="-170"/>
    <n v="-0.58823529411764708"/>
    <n v="0.45454545454545453"/>
    <n v="0.62962962962962965"/>
    <n v="0.42569356670871628"/>
    <n v="0.57430643329128372"/>
    <n v="-2.8851887836738255E-2"/>
    <n v="-5.5323196338345926E-2"/>
    <n v="0"/>
    <n v="1"/>
    <n v="0"/>
    <n v="0"/>
    <x v="2"/>
    <m/>
    <s v=""/>
  </r>
  <r>
    <x v="5"/>
    <s v="PHI"/>
    <x v="12"/>
    <n v="3.76"/>
    <n v="1"/>
    <n v="4.5"/>
    <n v="120"/>
    <n v="1.2"/>
    <n v="-150"/>
    <n v="-0.66666666666666663"/>
    <n v="0.45454545454545453"/>
    <n v="0.6"/>
    <n v="0.32439080333977244"/>
    <n v="0.67560919666022756"/>
    <n v="-0.13015465120568209"/>
    <n v="7.5609196660227584E-2"/>
    <n v="1"/>
    <n v="2"/>
    <n v="15"/>
    <n v="0"/>
    <x v="1"/>
    <n v="10"/>
    <n v="10"/>
  </r>
  <r>
    <x v="5"/>
    <s v="HOU"/>
    <x v="126"/>
    <n v="6.78"/>
    <n v="1"/>
    <n v="6.5"/>
    <n v="125"/>
    <n v="1.25"/>
    <n v="-165"/>
    <n v="-0.60606060606060608"/>
    <n v="0.44444444444444442"/>
    <n v="0.62264150943396224"/>
    <n v="0.51702142289101893"/>
    <n v="0.48297857710898107"/>
    <n v="7.2576978446574514E-2"/>
    <n v="-0.13966293232498117"/>
    <n v="2"/>
    <n v="1"/>
    <n v="10"/>
    <n v="0"/>
    <x v="0"/>
    <n v="-10"/>
    <n v="-10"/>
  </r>
  <r>
    <x v="5"/>
    <s v="NYY"/>
    <x v="62"/>
    <n v="5.29"/>
    <n v="1"/>
    <n v="6.5"/>
    <n v="100"/>
    <n v="1"/>
    <n v="-130"/>
    <n v="-0.76923076923076916"/>
    <n v="0.5"/>
    <n v="0.56521739130434778"/>
    <n v="0.28133062072150639"/>
    <n v="0.71866937927849361"/>
    <n v="-0.21866937927849361"/>
    <n v="0.15345198797414583"/>
    <n v="1"/>
    <n v="1"/>
    <n v="25"/>
    <n v="1"/>
    <x v="0"/>
    <n v="-25"/>
    <n v="-25"/>
  </r>
  <r>
    <x v="5"/>
    <s v="TB"/>
    <x v="127"/>
    <n v="4.24"/>
    <n v="1"/>
    <n v="4.5"/>
    <n v="-120"/>
    <n v="-0.83333333333333337"/>
    <n v="-106"/>
    <n v="-0.94339622641509424"/>
    <n v="0.54545454545454541"/>
    <n v="0.5145631067961165"/>
    <n v="0.41794205550134067"/>
    <n v="0.58205794449865933"/>
    <n v="-0.12751248995320474"/>
    <n v="6.7494837702542831E-2"/>
    <n v="1"/>
    <n v="2"/>
    <n v="10.6"/>
    <n v="0"/>
    <x v="0"/>
    <n v="-10.6"/>
    <n v="-10.6"/>
  </r>
  <r>
    <x v="5"/>
    <s v="TEX"/>
    <x v="24"/>
    <n v="5.0599999999999996"/>
    <n v="1"/>
    <n v="5.5"/>
    <n v="124"/>
    <n v="1.24"/>
    <n v="-158"/>
    <n v="-0.63291139240506322"/>
    <n v="0.44642857142857145"/>
    <n v="0.61240310077519378"/>
    <n v="0.3945661316486242"/>
    <n v="0.6054338683513758"/>
    <n v="-5.1862439779947256E-2"/>
    <n v="-6.9692324238179726E-3"/>
    <n v="0"/>
    <n v="2"/>
    <n v="0"/>
    <n v="0"/>
    <x v="2"/>
    <m/>
    <s v=""/>
  </r>
  <r>
    <x v="5"/>
    <s v="SF"/>
    <x v="128"/>
    <n v="3.41"/>
    <n v="1"/>
    <n v="5.5"/>
    <n v="130"/>
    <n v="1.3"/>
    <n v="-166"/>
    <n v="-0.60240963855421692"/>
    <n v="0.43478260869565216"/>
    <n v="0.62406015037593987"/>
    <n v="0.13072420607796997"/>
    <n v="0.86927579392203003"/>
    <n v="-0.30405840261768219"/>
    <n v="0.24521564354609016"/>
    <n v="1"/>
    <n v="2"/>
    <n v="16.600000000000001"/>
    <n v="0"/>
    <x v="1"/>
    <n v="10"/>
    <n v="10.000000000000002"/>
  </r>
  <r>
    <x v="5"/>
    <s v="NYM"/>
    <x v="13"/>
    <n v="6.42"/>
    <n v="1"/>
    <n v="6.5"/>
    <n v="115"/>
    <n v="1.1499999999999999"/>
    <n v="-150"/>
    <n v="-0.66666666666666663"/>
    <n v="0.46511627906976744"/>
    <n v="0.6"/>
    <n v="0.46084082658010284"/>
    <n v="0.53915917341989716"/>
    <n v="-4.2754524896645996E-3"/>
    <n v="-6.0840826580102814E-2"/>
    <n v="0"/>
    <n v="1"/>
    <n v="0"/>
    <n v="0"/>
    <x v="2"/>
    <m/>
    <s v=""/>
  </r>
  <r>
    <x v="5"/>
    <s v="MIL"/>
    <x v="14"/>
    <n v="3.96"/>
    <n v="1"/>
    <n v="4.5"/>
    <n v="130"/>
    <n v="1.3"/>
    <n v="-170"/>
    <n v="-0.58823529411764708"/>
    <n v="0.43478260869565216"/>
    <n v="0.62962962962962965"/>
    <n v="0.36334891579479001"/>
    <n v="0.63665108420520999"/>
    <n v="-7.1433692900862156E-2"/>
    <n v="7.0214545755803437E-3"/>
    <n v="0"/>
    <n v="1"/>
    <n v="0"/>
    <n v="0"/>
    <x v="2"/>
    <m/>
    <s v=""/>
  </r>
  <r>
    <x v="5"/>
    <s v="SD"/>
    <x v="129"/>
    <n v="4.76"/>
    <n v="1"/>
    <n v="5.5"/>
    <n v="115"/>
    <n v="1.1499999999999999"/>
    <n v="-155"/>
    <n v="-0.64516129032258063"/>
    <n v="0.46511627906976744"/>
    <n v="0.60784313725490191"/>
    <n v="0.3420098827464837"/>
    <n v="0.6579901172535163"/>
    <n v="-0.12310639632328374"/>
    <n v="5.0146979998614394E-2"/>
    <n v="1"/>
    <n v="1"/>
    <n v="15.5"/>
    <n v="0"/>
    <x v="1"/>
    <n v="10"/>
    <n v="10"/>
  </r>
  <r>
    <x v="5"/>
    <s v="PIT"/>
    <x v="130"/>
    <n v="3.93"/>
    <n v="1"/>
    <n v="4.5"/>
    <n v="130"/>
    <n v="1.3"/>
    <n v="-175"/>
    <n v="-0.5714285714285714"/>
    <n v="0.43478260869565216"/>
    <n v="0.63636363636363635"/>
    <n v="0.35749020406806875"/>
    <n v="0.64250979593193125"/>
    <n v="-7.7292404627583411E-2"/>
    <n v="6.1461595682948955E-3"/>
    <n v="0"/>
    <n v="1"/>
    <n v="0"/>
    <n v="0"/>
    <x v="2"/>
    <m/>
    <s v=""/>
  </r>
  <r>
    <x v="5"/>
    <s v="ATL"/>
    <x v="131"/>
    <n v="5.62"/>
    <n v="1"/>
    <n v="4.5"/>
    <n v="-150"/>
    <n v="-0.66666666666666663"/>
    <n v="115"/>
    <n v="1.1499999999999999"/>
    <n v="0.6"/>
    <n v="0.46511627906976744"/>
    <n v="0.66087186691880784"/>
    <n v="0.33912813308119222"/>
    <n v="6.087186691880786E-2"/>
    <n v="-0.12598814598857522"/>
    <n v="2"/>
    <n v="1"/>
    <n v="15"/>
    <n v="0"/>
    <x v="1"/>
    <n v="10"/>
    <n v="10"/>
  </r>
  <r>
    <x v="5"/>
    <s v="KC"/>
    <x v="132"/>
    <n v="4.95"/>
    <n v="1"/>
    <n v="4.5"/>
    <n v="-175"/>
    <n v="-0.5714285714285714"/>
    <n v="125"/>
    <n v="1.25"/>
    <n v="0.63636363636363635"/>
    <n v="0.44444444444444442"/>
    <n v="0.55068992524034777"/>
    <n v="0.44931007475965223"/>
    <n v="-8.5673711123288587E-2"/>
    <n v="4.865630315207814E-3"/>
    <n v="0"/>
    <n v="1"/>
    <n v="0"/>
    <n v="0"/>
    <x v="2"/>
    <m/>
    <s v=""/>
  </r>
  <r>
    <x v="5"/>
    <s v="CHC"/>
    <x v="21"/>
    <n v="3.72"/>
    <n v="1"/>
    <n v="3.5"/>
    <n v="-150"/>
    <n v="-0.66666666666666663"/>
    <n v="110"/>
    <n v="1.1000000000000001"/>
    <n v="0.6"/>
    <n v="0.47619047619047616"/>
    <n v="0.5100132102562287"/>
    <n v="0.4899867897437713"/>
    <n v="-8.9986789743771278E-2"/>
    <n v="1.3796313553295136E-2"/>
    <n v="0"/>
    <n v="1"/>
    <n v="0"/>
    <n v="0"/>
    <x v="2"/>
    <m/>
    <s v=""/>
  </r>
  <r>
    <x v="5"/>
    <s v="MIN"/>
    <x v="133"/>
    <n v="3.37"/>
    <n v="1"/>
    <n v="3.5"/>
    <n v="-110"/>
    <n v="-0.90909090909090906"/>
    <n v="-120"/>
    <n v="-0.83333333333333337"/>
    <n v="0.52380952380952384"/>
    <n v="0.54545454545454541"/>
    <n v="0.43507309933493055"/>
    <n v="0.56492690066506945"/>
    <n v="-8.873642447459329E-2"/>
    <n v="1.9472355210524039E-2"/>
    <n v="0"/>
    <n v="1"/>
    <n v="0"/>
    <n v="0"/>
    <x v="2"/>
    <m/>
    <s v=""/>
  </r>
  <r>
    <x v="5"/>
    <s v="STL"/>
    <x v="134"/>
    <n v="3.49"/>
    <n v="1"/>
    <n v="2.5"/>
    <n v="-140"/>
    <n v="-0.7142857142857143"/>
    <n v="105"/>
    <n v="1.05"/>
    <n v="0.58333333333333337"/>
    <n v="0.48780487804878048"/>
    <n v="0.67729924738491043"/>
    <n v="0.32270075261508957"/>
    <n v="9.396591405157706E-2"/>
    <n v="-0.16510412543369091"/>
    <n v="2"/>
    <n v="1"/>
    <n v="14"/>
    <n v="0"/>
    <x v="1"/>
    <n v="10"/>
    <n v="10"/>
  </r>
  <r>
    <x v="5"/>
    <s v="DET"/>
    <x v="135"/>
    <n v="3.35"/>
    <n v="1"/>
    <n v="3.5"/>
    <n v="105"/>
    <n v="1.05"/>
    <n v="-135"/>
    <n v="-0.7407407407407407"/>
    <n v="0.48780487804878048"/>
    <n v="0.57446808510638303"/>
    <n v="0.43068106953728158"/>
    <n v="0.56931893046271842"/>
    <n v="-5.7123808511498897E-2"/>
    <n v="-5.1491546436646107E-3"/>
    <n v="0"/>
    <n v="1"/>
    <n v="0"/>
    <n v="0"/>
    <x v="2"/>
    <m/>
    <s v=""/>
  </r>
  <r>
    <x v="5"/>
    <s v="TOR"/>
    <x v="23"/>
    <n v="4.6900000000000004"/>
    <n v="1"/>
    <n v="5.5"/>
    <n v="125"/>
    <n v="1.25"/>
    <n v="-156"/>
    <n v="-0.64102564102564097"/>
    <n v="0.44444444444444442"/>
    <n v="0.609375"/>
    <n v="0.32982377892920178"/>
    <n v="0.67017622107079822"/>
    <n v="-0.11462066551524264"/>
    <n v="6.0801221070798217E-2"/>
    <n v="1"/>
    <n v="2"/>
    <n v="15.6"/>
    <n v="0"/>
    <x v="1"/>
    <n v="10"/>
    <n v="9.9999999999999982"/>
  </r>
  <r>
    <x v="6"/>
    <s v="MIA"/>
    <x v="17"/>
    <n v="4.4400000000000004"/>
    <n v="1"/>
    <n v="4.5"/>
    <n v="105"/>
    <n v="1.05"/>
    <n v="-140"/>
    <n v="-0.7142857142857143"/>
    <n v="0.48780487804878048"/>
    <n v="0.58333333333333337"/>
    <n v="0.45647128585138019"/>
    <n v="0.54352871414861981"/>
    <n v="-3.1333592197400284E-2"/>
    <n v="-3.9804619184713563E-2"/>
    <n v="0"/>
    <n v="1"/>
    <n v="0"/>
    <n v="0"/>
    <x v="2"/>
    <m/>
    <s v=""/>
  </r>
  <r>
    <x v="6"/>
    <s v="NYM"/>
    <x v="44"/>
    <n v="5.17"/>
    <n v="1"/>
    <n v="4.5"/>
    <n v="-150"/>
    <n v="-0.66666666666666663"/>
    <n v="115"/>
    <n v="1.1499999999999999"/>
    <n v="0.6"/>
    <n v="0.46511627906976744"/>
    <n v="0.58881274313410048"/>
    <n v="0.41118725686589952"/>
    <n v="-1.1187256865899498E-2"/>
    <n v="-5.3929022203867916E-2"/>
    <n v="0"/>
    <n v="1"/>
    <n v="0"/>
    <n v="0"/>
    <x v="2"/>
    <m/>
    <s v=""/>
  </r>
  <r>
    <x v="6"/>
    <s v="PIT"/>
    <x v="1"/>
    <n v="5.24"/>
    <n v="1"/>
    <n v="5.5"/>
    <n v="108"/>
    <n v="1.08"/>
    <n v="-138"/>
    <n v="-0.7246376811594204"/>
    <n v="0.48076923076923078"/>
    <n v="0.57983193277310929"/>
    <n v="0.4260726773266712"/>
    <n v="0.5739273226733288"/>
    <n v="-5.4696553442559581E-2"/>
    <n v="-5.904610099780494E-3"/>
    <n v="0"/>
    <n v="2"/>
    <n v="0"/>
    <n v="0"/>
    <x v="2"/>
    <m/>
    <s v=""/>
  </r>
  <r>
    <x v="6"/>
    <s v="NYY"/>
    <x v="5"/>
    <n v="7.63"/>
    <n v="1"/>
    <n v="8.5"/>
    <n v="116"/>
    <n v="1.1599999999999999"/>
    <n v="-146"/>
    <n v="-0.68493150684931503"/>
    <n v="0.46296296296296297"/>
    <n v="0.5934959349593496"/>
    <n v="0.35595604965612693"/>
    <n v="0.64404395034387307"/>
    <n v="-0.10700691330683604"/>
    <n v="5.054801538452347E-2"/>
    <n v="1"/>
    <n v="2"/>
    <n v="14.6"/>
    <n v="1"/>
    <x v="0"/>
    <n v="-14.6"/>
    <n v="-14.6"/>
  </r>
  <r>
    <x v="6"/>
    <s v="TB"/>
    <x v="40"/>
    <n v="6.17"/>
    <n v="1"/>
    <n v="7.5"/>
    <n v="-106"/>
    <n v="-0.94339622641509424"/>
    <n v="-122"/>
    <n v="-0.81967213114754101"/>
    <n v="0.5145631067961165"/>
    <n v="0.5495495495495496"/>
    <n v="0.2797379906451003"/>
    <n v="0.7202620093548997"/>
    <n v="-0.2348251161510162"/>
    <n v="0.1707124598053501"/>
    <n v="1"/>
    <n v="2"/>
    <n v="12.2"/>
    <n v="1"/>
    <x v="0"/>
    <n v="-12.2"/>
    <n v="-12.2"/>
  </r>
  <r>
    <x v="6"/>
    <s v="DET"/>
    <x v="30"/>
    <n v="4.26"/>
    <n v="1"/>
    <n v="4.5"/>
    <n v="110"/>
    <n v="1.1000000000000001"/>
    <n v="-150"/>
    <n v="-0.66666666666666663"/>
    <n v="0.47619047619047616"/>
    <n v="0.6"/>
    <n v="0.42182017643830727"/>
    <n v="0.57817982356169273"/>
    <n v="-5.4370299752168894E-2"/>
    <n v="-2.1820176438307248E-2"/>
    <n v="0"/>
    <n v="1"/>
    <n v="0"/>
    <n v="0"/>
    <x v="2"/>
    <m/>
    <s v=""/>
  </r>
  <r>
    <x v="6"/>
    <s v="SF"/>
    <x v="9"/>
    <n v="5.49"/>
    <n v="1"/>
    <n v="5.5"/>
    <n v="-150"/>
    <n v="-0.66666666666666663"/>
    <n v="118"/>
    <n v="1.18"/>
    <n v="0.6"/>
    <n v="0.45871559633027525"/>
    <n v="0.46936653203228818"/>
    <n v="0.53063346796771182"/>
    <n v="-0.1306334679677118"/>
    <n v="7.191787163743657E-2"/>
    <n v="1"/>
    <n v="2"/>
    <n v="10"/>
    <n v="0"/>
    <x v="0"/>
    <n v="-10"/>
    <n v="-10"/>
  </r>
  <r>
    <x v="6"/>
    <s v="ATL"/>
    <x v="0"/>
    <n v="5.71"/>
    <n v="1"/>
    <n v="5.5"/>
    <n v="-145"/>
    <n v="-0.68965517241379315"/>
    <n v="110"/>
    <n v="1.1000000000000001"/>
    <n v="0.59183673469387754"/>
    <n v="0.47619047619047616"/>
    <n v="0.50669179453310031"/>
    <n v="0.49330820546689969"/>
    <n v="-8.5144940160777227E-2"/>
    <n v="1.7117729276423521E-2"/>
    <n v="0"/>
    <n v="1"/>
    <n v="0"/>
    <n v="0"/>
    <x v="2"/>
    <m/>
    <s v=""/>
  </r>
  <r>
    <x v="6"/>
    <s v="MIL"/>
    <x v="43"/>
    <n v="7.57"/>
    <n v="1"/>
    <n v="7.5"/>
    <n v="-115"/>
    <n v="-0.86956521739130443"/>
    <n v="-115"/>
    <n v="-0.86956521739130443"/>
    <n v="0.53488372093023251"/>
    <n v="0.53488372093023251"/>
    <n v="0.48559041970137051"/>
    <n v="0.51440958029862949"/>
    <n v="-4.9293301228861996E-2"/>
    <n v="-2.0474140631603022E-2"/>
    <n v="0"/>
    <n v="1"/>
    <n v="0"/>
    <n v="0"/>
    <x v="2"/>
    <m/>
    <s v=""/>
  </r>
  <r>
    <x v="6"/>
    <s v="STL"/>
    <x v="11"/>
    <n v="4.92"/>
    <n v="1"/>
    <n v="4.5"/>
    <n v="-166"/>
    <n v="-0.60240963855421692"/>
    <n v="130"/>
    <n v="1.3"/>
    <n v="0.62406015037593987"/>
    <n v="0.43478260869565216"/>
    <n v="0.54535886877410489"/>
    <n v="0.45464113122589511"/>
    <n v="-7.8701281601834983E-2"/>
    <n v="1.985852253024295E-2"/>
    <n v="0"/>
    <n v="2"/>
    <n v="0"/>
    <n v="0"/>
    <x v="2"/>
    <m/>
    <s v=""/>
  </r>
  <r>
    <x v="6"/>
    <s v="TOR"/>
    <x v="42"/>
    <n v="5.56"/>
    <n v="1"/>
    <n v="5.5"/>
    <n v="110"/>
    <n v="1.1000000000000001"/>
    <n v="-150"/>
    <n v="-0.66666666666666663"/>
    <n v="0.47619047619047616"/>
    <n v="0.6"/>
    <n v="0.48133634791191404"/>
    <n v="0.51866365208808596"/>
    <n v="5.145871721437878E-3"/>
    <n v="-8.133634791191402E-2"/>
    <n v="0"/>
    <n v="1"/>
    <n v="0"/>
    <n v="0"/>
    <x v="2"/>
    <m/>
    <s v=""/>
  </r>
  <r>
    <x v="6"/>
    <s v="KC"/>
    <x v="7"/>
    <n v="4.6900000000000004"/>
    <n v="1"/>
    <n v="4.5"/>
    <n v="100"/>
    <n v="1"/>
    <n v="-135"/>
    <n v="-0.7407407407407407"/>
    <n v="0.5"/>
    <n v="0.57446808510638303"/>
    <n v="0.50354058960249504"/>
    <n v="0.49645941039750496"/>
    <n v="3.5405896024950367E-3"/>
    <n v="-7.8008674708878067E-2"/>
    <n v="0"/>
    <n v="1"/>
    <n v="0"/>
    <n v="0"/>
    <x v="2"/>
    <m/>
    <s v=""/>
  </r>
  <r>
    <x v="6"/>
    <s v="LAA"/>
    <x v="28"/>
    <n v="3.91"/>
    <n v="1"/>
    <n v="4.5"/>
    <n v="116"/>
    <n v="1.1599999999999999"/>
    <n v="-148"/>
    <n v="-0.67567567567567566"/>
    <n v="0.46296296296296297"/>
    <n v="0.59677419354838712"/>
    <n v="0.35358605158134671"/>
    <n v="0.64641394841865329"/>
    <n v="-0.10937691138161626"/>
    <n v="4.9639754870266173E-2"/>
    <n v="0"/>
    <n v="2"/>
    <n v="7.4"/>
    <n v="0"/>
    <x v="0"/>
    <n v="-7.4"/>
    <n v="-7.4"/>
  </r>
  <r>
    <x v="6"/>
    <s v="SD"/>
    <x v="136"/>
    <n v="6.45"/>
    <n v="1"/>
    <n v="6.5"/>
    <n v="105"/>
    <n v="1.05"/>
    <n v="-140"/>
    <n v="-0.7142857142857143"/>
    <n v="0.48780487804878048"/>
    <n v="0.58333333333333337"/>
    <n v="0.465587537563809"/>
    <n v="0.534412462436191"/>
    <n v="-2.2217340484971482E-2"/>
    <n v="-4.8920870897142366E-2"/>
    <n v="0"/>
    <n v="1"/>
    <n v="0"/>
    <n v="0"/>
    <x v="2"/>
    <m/>
    <s v=""/>
  </r>
  <r>
    <x v="6"/>
    <s v="ARI"/>
    <x v="22"/>
    <n v="4.1100000000000003"/>
    <n v="1"/>
    <n v="3.5"/>
    <n v="-154"/>
    <n v="-0.64935064935064934"/>
    <n v="122"/>
    <n v="1.22"/>
    <n v="0.60629921259842523"/>
    <n v="0.45045045045045046"/>
    <n v="0.5877195770010728"/>
    <n v="0.4122804229989272"/>
    <n v="-1.8579635597352429E-2"/>
    <n v="-3.8170027451523258E-2"/>
    <n v="0"/>
    <n v="2"/>
    <n v="0"/>
    <n v="0"/>
    <x v="2"/>
    <m/>
    <s v=""/>
  </r>
  <r>
    <x v="7"/>
    <s v="CWS"/>
    <x v="8"/>
    <n v="6.42"/>
    <n v="2"/>
    <n v="7.5"/>
    <n v="110"/>
    <n v="1.1000000000000001"/>
    <n v="-145"/>
    <n v="-0.68965517241379315"/>
    <n v="0.47619047619047616"/>
    <n v="0.59183673469387754"/>
    <n v="0.31558148000869435"/>
    <n v="0.68441851999130565"/>
    <n v="-0.16060899618178182"/>
    <n v="9.258178529742811E-2"/>
    <n v="1"/>
    <n v="1"/>
    <n v="21.75"/>
    <n v="0"/>
    <x v="0"/>
    <n v="-21.75"/>
    <n v="-21.75"/>
  </r>
  <r>
    <x v="7"/>
    <s v="TOR"/>
    <x v="59"/>
    <n v="5.81"/>
    <n v="1"/>
    <n v="4.5"/>
    <n v="-155"/>
    <n v="-0.64516129032258063"/>
    <n v="125"/>
    <n v="1.25"/>
    <n v="0.60784313725490191"/>
    <n v="0.44444444444444442"/>
    <n v="0.68870698907395744"/>
    <n v="0.31129301092604256"/>
    <n v="8.0863851819055532E-2"/>
    <n v="-0.13315143351840186"/>
    <n v="2"/>
    <n v="1"/>
    <n v="23.25"/>
    <n v="0"/>
    <x v="1"/>
    <n v="15"/>
    <n v="15"/>
  </r>
  <r>
    <x v="7"/>
    <s v="LAD"/>
    <x v="15"/>
    <n v="4.6900000000000004"/>
    <n v="1"/>
    <n v="5.5"/>
    <n v="135"/>
    <n v="1.35"/>
    <n v="-180"/>
    <n v="-0.55555555555555558"/>
    <n v="0.42553191489361702"/>
    <n v="0.6428571428571429"/>
    <n v="0.32982377892920178"/>
    <n v="0.67017622107079822"/>
    <n v="-9.5708135964415242E-2"/>
    <n v="2.7319078213655312E-2"/>
    <n v="0"/>
    <n v="1"/>
    <n v="0"/>
    <n v="0"/>
    <x v="2"/>
    <m/>
    <s v=""/>
  </r>
  <r>
    <x v="7"/>
    <s v="CIN"/>
    <x v="20"/>
    <n v="5.43"/>
    <n v="1"/>
    <n v="5.5"/>
    <n v="-165"/>
    <n v="-0.60606060606060608"/>
    <n v="125"/>
    <n v="1.25"/>
    <n v="0.62264150943396224"/>
    <n v="0.44444444444444442"/>
    <n v="0.45904664643165449"/>
    <n v="0.54095335356834551"/>
    <n v="-0.16359486300230774"/>
    <n v="9.6508909123901088E-2"/>
    <n v="1"/>
    <n v="1"/>
    <n v="15"/>
    <n v="0"/>
    <x v="1"/>
    <n v="18.75"/>
    <n v="18.75"/>
  </r>
  <r>
    <x v="7"/>
    <s v="COL"/>
    <x v="137"/>
    <n v="4.9000000000000004"/>
    <n v="1"/>
    <n v="5.5"/>
    <n v="116"/>
    <n v="1.1599999999999999"/>
    <n v="-148"/>
    <n v="-0.67567567567567566"/>
    <n v="0.46296296296296297"/>
    <n v="0.59677419354838712"/>
    <n v="0.36649851450899318"/>
    <n v="0.63350148549100682"/>
    <n v="-9.6464448453969787E-2"/>
    <n v="3.67272919426197E-2"/>
    <n v="0"/>
    <n v="2"/>
    <n v="0"/>
    <n v="0"/>
    <x v="2"/>
    <m/>
    <s v=""/>
  </r>
  <r>
    <x v="7"/>
    <s v="PIT"/>
    <x v="47"/>
    <n v="5.28"/>
    <n v="2"/>
    <n v="5.5"/>
    <n v="105"/>
    <n v="1.05"/>
    <n v="-135"/>
    <n v="-0.7407407407407407"/>
    <n v="0.48780487804878048"/>
    <n v="0.57446808510638303"/>
    <n v="0.43304557560477952"/>
    <n v="0.56695442439522048"/>
    <n v="-5.4759302444000957E-2"/>
    <n v="-7.5136607111625509E-3"/>
    <n v="0"/>
    <n v="1"/>
    <n v="0"/>
    <n v="0"/>
    <x v="2"/>
    <m/>
    <s v=""/>
  </r>
  <r>
    <x v="7"/>
    <s v="CHC"/>
    <x v="58"/>
    <n v="4.16"/>
    <n v="1"/>
    <n v="3.5"/>
    <n v="-138"/>
    <n v="-0.7246376811594204"/>
    <n v="108"/>
    <n v="1.08"/>
    <n v="0.57983193277310929"/>
    <n v="0.48076923076923078"/>
    <n v="0.59714787028708982"/>
    <n v="0.40285212971291023"/>
    <n v="1.7315937513980528E-2"/>
    <n v="-7.7917101056320548E-2"/>
    <n v="0"/>
    <n v="2"/>
    <n v="0"/>
    <n v="0"/>
    <x v="2"/>
    <m/>
    <s v=""/>
  </r>
  <r>
    <x v="7"/>
    <s v="WSH"/>
    <x v="38"/>
    <n v="4.6399999999999997"/>
    <n v="1"/>
    <n v="3.5"/>
    <n v="-150"/>
    <n v="-0.66666666666666663"/>
    <n v="115"/>
    <n v="1.1499999999999999"/>
    <n v="0.6"/>
    <n v="0.46511627906976744"/>
    <n v="0.68077101160208087"/>
    <n v="0.31922898839791919"/>
    <n v="8.0771011602080889E-2"/>
    <n v="-0.14588729067184825"/>
    <n v="2"/>
    <n v="1"/>
    <n v="22.5"/>
    <n v="0"/>
    <x v="1"/>
    <n v="15"/>
    <n v="15"/>
  </r>
  <r>
    <x v="7"/>
    <s v="BAL"/>
    <x v="18"/>
    <n v="3.96"/>
    <n v="1"/>
    <n v="3.5"/>
    <n v="105"/>
    <n v="1.05"/>
    <n v="-140"/>
    <n v="-0.7142857142857143"/>
    <n v="0.48780487804878048"/>
    <n v="0.58333333333333337"/>
    <n v="0.55867639874621566"/>
    <n v="0.44132360125378434"/>
    <n v="7.0871520697435186E-2"/>
    <n v="-0.14200973207954903"/>
    <n v="2"/>
    <n v="1"/>
    <n v="15"/>
    <n v="0"/>
    <x v="1"/>
    <n v="15.75"/>
    <n v="15.75"/>
  </r>
  <r>
    <x v="7"/>
    <s v="DET"/>
    <x v="68"/>
    <n v="3.72"/>
    <n v="1"/>
    <n v="3.5"/>
    <n v="-120"/>
    <n v="-0.83333333333333337"/>
    <n v="-110"/>
    <n v="-0.90909090909090906"/>
    <n v="0.54545454545454541"/>
    <n v="0.52380952380952384"/>
    <n v="0.5100132102562287"/>
    <n v="0.4899867897437713"/>
    <n v="-3.5441335198316715E-2"/>
    <n v="-3.3822734065752535E-2"/>
    <n v="0"/>
    <n v="1"/>
    <n v="0"/>
    <n v="0"/>
    <x v="2"/>
    <m/>
    <s v=""/>
  </r>
  <r>
    <x v="7"/>
    <s v="BOS"/>
    <x v="56"/>
    <n v="4.78"/>
    <n v="1"/>
    <n v="4.5"/>
    <n v="-120"/>
    <n v="-0.83333333333333337"/>
    <n v="-110"/>
    <n v="-0.90909090909090906"/>
    <n v="0.54545454545454541"/>
    <n v="0.52380952380952384"/>
    <n v="0.52009463758605856"/>
    <n v="0.47990536241394144"/>
    <n v="-2.5359907868486853E-2"/>
    <n v="-4.3904161395582397E-2"/>
    <n v="0"/>
    <n v="1"/>
    <n v="0"/>
    <n v="0"/>
    <x v="2"/>
    <m/>
    <s v=""/>
  </r>
  <r>
    <x v="7"/>
    <s v="NYY"/>
    <x v="39"/>
    <n v="5.97"/>
    <n v="1"/>
    <n v="5.5"/>
    <n v="-120"/>
    <n v="-0.83333333333333337"/>
    <n v="-110"/>
    <n v="-0.90909090909090906"/>
    <n v="0.54545454545454541"/>
    <n v="0.52380952380952384"/>
    <n v="0.54948969858287089"/>
    <n v="0.45051030141712911"/>
    <n v="4.0351531283254749E-3"/>
    <n v="-7.3299222392394725E-2"/>
    <n v="0"/>
    <n v="1"/>
    <n v="0"/>
    <n v="0"/>
    <x v="2"/>
    <m/>
    <s v=""/>
  </r>
  <r>
    <x v="7"/>
    <s v="ATL"/>
    <x v="37"/>
    <n v="6.15"/>
    <n v="1"/>
    <n v="6.5"/>
    <n v="-170"/>
    <n v="-0.58823529411764708"/>
    <n v="125"/>
    <n v="1.25"/>
    <n v="0.62962962962962965"/>
    <n v="0.44444444444444442"/>
    <n v="0.41777582401495161"/>
    <n v="0.58222417598504839"/>
    <n v="-0.21185380561467804"/>
    <n v="0.13777973154060397"/>
    <n v="1"/>
    <n v="1"/>
    <n v="15"/>
    <n v="0"/>
    <x v="1"/>
    <n v="18.75"/>
    <n v="18.75"/>
  </r>
  <r>
    <x v="7"/>
    <s v="CLE"/>
    <x v="138"/>
    <n v="4.01"/>
    <n v="1"/>
    <n v="3.5"/>
    <n v="-150"/>
    <n v="-0.66666666666666663"/>
    <n v="118"/>
    <n v="1.18"/>
    <n v="0.6"/>
    <n v="0.45871559633027525"/>
    <n v="0.56848110164388199"/>
    <n v="0.43151889835611795"/>
    <n v="-3.1518898356117986E-2"/>
    <n v="-2.7196697974157302E-2"/>
    <n v="0"/>
    <n v="2"/>
    <n v="0"/>
    <n v="0"/>
    <x v="2"/>
    <m/>
    <s v=""/>
  </r>
  <r>
    <x v="7"/>
    <s v="MIN"/>
    <x v="6"/>
    <n v="4.9400000000000004"/>
    <n v="1"/>
    <n v="3.5"/>
    <n v="-165"/>
    <n v="-0.60606060606060608"/>
    <n v="125"/>
    <n v="1.25"/>
    <n v="0.62264150943396224"/>
    <n v="0.44444444444444442"/>
    <n v="0.72645038945201612"/>
    <n v="0.27354961054798388"/>
    <n v="0.10380888001805388"/>
    <n v="-0.17089483389646054"/>
    <n v="2"/>
    <n v="1"/>
    <n v="24.75"/>
    <n v="0"/>
    <x v="1"/>
    <n v="15"/>
    <n v="15"/>
  </r>
  <r>
    <x v="7"/>
    <s v="PHI"/>
    <x v="29"/>
    <n v="5.07"/>
    <n v="1"/>
    <n v="4.5"/>
    <n v="-135"/>
    <n v="-0.7407407407407407"/>
    <n v="100"/>
    <n v="1"/>
    <n v="0.57446808510638303"/>
    <n v="0.5"/>
    <n v="0.57170227465942669"/>
    <n v="0.42829772534057337"/>
    <n v="-2.7658104469563405E-3"/>
    <n v="-7.1702274659426635E-2"/>
    <n v="0"/>
    <n v="1"/>
    <n v="0"/>
    <n v="0"/>
    <x v="2"/>
    <m/>
    <s v=""/>
  </r>
  <r>
    <x v="7"/>
    <s v="TEX"/>
    <x v="67"/>
    <n v="4.58"/>
    <n v="1"/>
    <n v="4.5"/>
    <n v="-134"/>
    <n v="-0.74626865671641784"/>
    <n v="106"/>
    <n v="1.06"/>
    <n v="0.57264957264957261"/>
    <n v="0.4854368932038835"/>
    <n v="0.48301059602590302"/>
    <n v="0.51698940397409698"/>
    <n v="-8.9638976623669597E-2"/>
    <n v="3.1552510770213482E-2"/>
    <n v="0"/>
    <n v="2"/>
    <n v="0"/>
    <n v="0"/>
    <x v="2"/>
    <m/>
    <s v=""/>
  </r>
  <r>
    <x v="7"/>
    <s v="HOU"/>
    <x v="16"/>
    <n v="4.09"/>
    <n v="1"/>
    <n v="4.5"/>
    <n v="130"/>
    <n v="1.3"/>
    <n v="-175"/>
    <n v="-0.5714285714285714"/>
    <n v="0.43478260869565216"/>
    <n v="0.63636363636363635"/>
    <n v="0.38874021151682903"/>
    <n v="0.61125978848317097"/>
    <n v="-4.6042397178823136E-2"/>
    <n v="-2.510384788046538E-2"/>
    <n v="0"/>
    <n v="1"/>
    <n v="0"/>
    <n v="0"/>
    <x v="2"/>
    <m/>
    <s v=""/>
  </r>
  <r>
    <x v="7"/>
    <s v="KC"/>
    <x v="34"/>
    <n v="4.3600000000000003"/>
    <n v="1"/>
    <n v="4.5"/>
    <n v="100"/>
    <n v="1"/>
    <n v="-128"/>
    <n v="-0.78125"/>
    <n v="0.5"/>
    <n v="0.56140350877192979"/>
    <n v="0.44113321429729868"/>
    <n v="0.55886678570270132"/>
    <n v="-5.8866785702701319E-2"/>
    <n v="-2.5367230692284748E-3"/>
    <n v="0"/>
    <n v="2"/>
    <n v="0"/>
    <n v="0"/>
    <x v="2"/>
    <m/>
    <s v=""/>
  </r>
  <r>
    <x v="7"/>
    <s v="LAA"/>
    <x v="52"/>
    <n v="4.5"/>
    <n v="1"/>
    <n v="3.5"/>
    <n v="-165"/>
    <n v="-0.60606060606060608"/>
    <n v="125"/>
    <n v="1.25"/>
    <n v="0.62264150943396224"/>
    <n v="0.44444444444444442"/>
    <n v="0.65770404416540895"/>
    <n v="0.34229595583459105"/>
    <n v="3.5062534731446715E-2"/>
    <n v="-0.10214848860985337"/>
    <n v="0"/>
    <n v="1"/>
    <n v="0"/>
    <n v="0"/>
    <x v="2"/>
    <m/>
    <s v=""/>
  </r>
  <r>
    <x v="7"/>
    <s v="OAK"/>
    <x v="45"/>
    <n v="4.41"/>
    <n v="1"/>
    <n v="3.5"/>
    <n v="-166"/>
    <n v="-0.60240963855421692"/>
    <n v="130"/>
    <n v="1.3"/>
    <n v="0.62406015037593987"/>
    <n v="0.43478260869565216"/>
    <n v="0.6422925074928072"/>
    <n v="0.35770749250719286"/>
    <n v="1.8232357116867326E-2"/>
    <n v="-7.7075116188459303E-2"/>
    <n v="0"/>
    <n v="2"/>
    <n v="0"/>
    <n v="0"/>
    <x v="2"/>
    <m/>
    <s v=""/>
  </r>
  <r>
    <x v="7"/>
    <s v="SEA"/>
    <x v="36"/>
    <n v="4.25"/>
    <n v="1"/>
    <n v="3.5"/>
    <n v="-154"/>
    <n v="-0.64935064935064934"/>
    <n v="122"/>
    <n v="1.22"/>
    <n v="0.60629921259842523"/>
    <n v="0.45045045045045046"/>
    <n v="0.61378843762535085"/>
    <n v="0.3862115623746491"/>
    <n v="7.4892250269256166E-3"/>
    <n v="-6.4238888075801359E-2"/>
    <n v="0"/>
    <n v="2"/>
    <n v="0"/>
    <n v="0"/>
    <x v="2"/>
    <m/>
    <s v=""/>
  </r>
  <r>
    <x v="7"/>
    <s v="SD"/>
    <x v="10"/>
    <n v="6.58"/>
    <n v="1"/>
    <n v="6.5"/>
    <n v="116"/>
    <n v="1.1599999999999999"/>
    <n v="-148"/>
    <n v="-0.67567567567567566"/>
    <n v="0.46296296296296297"/>
    <n v="0.59677419354838712"/>
    <n v="0.48603443917456035"/>
    <n v="0.51396556082543965"/>
    <n v="2.3071476211597386E-2"/>
    <n v="-8.2808632722947473E-2"/>
    <n v="0"/>
    <n v="2"/>
    <n v="0"/>
    <n v="0"/>
    <x v="2"/>
    <m/>
    <s v=""/>
  </r>
  <r>
    <x v="7"/>
    <s v="ARI"/>
    <x v="33"/>
    <n v="5.57"/>
    <n v="1"/>
    <n v="4.5"/>
    <n v="-128"/>
    <n v="-0.78125"/>
    <n v="100"/>
    <n v="1"/>
    <n v="0.56140350877192979"/>
    <n v="0.5"/>
    <n v="0.65328470424705898"/>
    <n v="0.34671529575294102"/>
    <n v="9.1881195475129185E-2"/>
    <n v="-0.15328470424705898"/>
    <n v="2"/>
    <n v="2"/>
    <n v="19.2"/>
    <n v="0"/>
    <x v="1"/>
    <n v="15"/>
    <n v="15"/>
  </r>
  <r>
    <x v="8"/>
    <s v="CWS"/>
    <x v="85"/>
    <n v="5.76"/>
    <n v="1"/>
    <n v="6.5"/>
    <n v="-134"/>
    <n v="-0.74626865671641784"/>
    <n v="104"/>
    <n v="1.04"/>
    <n v="0.57264957264957261"/>
    <n v="0.49019607843137253"/>
    <n v="0.35521051421780148"/>
    <n v="0.64478948578219852"/>
    <n v="-0.21743905843177114"/>
    <n v="0.154593407350826"/>
    <n v="1"/>
    <n v="2"/>
    <n v="20.399999999999999"/>
    <n v="1"/>
    <x v="1"/>
    <n v="21.22"/>
    <n v="21.215999999999998"/>
  </r>
  <r>
    <x v="8"/>
    <s v="TOR"/>
    <x v="80"/>
    <n v="3.69"/>
    <n v="1"/>
    <n v="3.5"/>
    <n v="106"/>
    <n v="1.06"/>
    <n v="-134"/>
    <n v="-0.74626865671641784"/>
    <n v="0.4854368932038835"/>
    <n v="0.57264957264957261"/>
    <n v="0.50375758655798741"/>
    <n v="0.49624241344201259"/>
    <n v="1.8320693354103912E-2"/>
    <n v="-7.6407159207560027E-2"/>
    <n v="0"/>
    <n v="2"/>
    <n v="0"/>
    <n v="0"/>
    <x v="2"/>
    <m/>
    <s v=""/>
  </r>
  <r>
    <x v="8"/>
    <s v="NYM"/>
    <x v="139"/>
    <n v="4.33"/>
    <n v="1"/>
    <n v="4.5"/>
    <n v="-125"/>
    <n v="-0.8"/>
    <n v="-105"/>
    <n v="-0.95238095238095233"/>
    <n v="0.55555555555555558"/>
    <n v="0.51219512195121952"/>
    <n v="0.43535416679414052"/>
    <n v="0.56464583320585948"/>
    <n v="-0.12020138876141506"/>
    <n v="5.2450711254639959E-2"/>
    <n v="1"/>
    <n v="1"/>
    <n v="10.5"/>
    <n v="0"/>
    <x v="1"/>
    <n v="10"/>
    <n v="10"/>
  </r>
  <r>
    <x v="8"/>
    <s v="HOU"/>
    <x v="31"/>
    <n v="4.88"/>
    <n v="1"/>
    <n v="5.5"/>
    <n v="108"/>
    <n v="1.08"/>
    <n v="-138"/>
    <n v="-0.7246376811594204"/>
    <n v="0.48076923076923078"/>
    <n v="0.57983193277310929"/>
    <n v="0.36299348628953521"/>
    <n v="0.63700651371046479"/>
    <n v="-0.11777574447969558"/>
    <n v="5.7174580937355501E-2"/>
    <n v="1"/>
    <n v="2"/>
    <n v="13.8"/>
    <n v="0"/>
    <x v="1"/>
    <n v="10"/>
    <n v="10.000000000000002"/>
  </r>
  <r>
    <x v="8"/>
    <s v="PHI"/>
    <x v="63"/>
    <n v="6.39"/>
    <n v="1"/>
    <n v="6.5"/>
    <n v="-136"/>
    <n v="-0.73529411764705876"/>
    <n v="108"/>
    <n v="1.08"/>
    <n v="0.57627118644067798"/>
    <n v="0.48076923076923078"/>
    <n v="0.45608479106093913"/>
    <n v="0.54391520893906087"/>
    <n v="-0.12018639537973885"/>
    <n v="6.3145978169830086E-2"/>
    <n v="1"/>
    <n v="2"/>
    <n v="10"/>
    <n v="0"/>
    <x v="0"/>
    <n v="-10"/>
    <n v="-10"/>
  </r>
  <r>
    <x v="8"/>
    <s v="TEX"/>
    <x v="83"/>
    <n v="5.62"/>
    <n v="1"/>
    <n v="5.5"/>
    <n v="-164"/>
    <n v="-0.6097560975609756"/>
    <n v="128"/>
    <n v="1.28"/>
    <n v="0.62121212121212122"/>
    <n v="0.43859649122807015"/>
    <n v="0.49152961002255469"/>
    <n v="0.50847038997744531"/>
    <n v="-0.12968251118956653"/>
    <n v="6.9873898749375163E-2"/>
    <n v="1"/>
    <n v="2"/>
    <n v="10"/>
    <n v="0"/>
    <x v="1"/>
    <n v="12.8"/>
    <n v="12.8"/>
  </r>
  <r>
    <x v="8"/>
    <s v="ARI"/>
    <x v="90"/>
    <n v="4.26"/>
    <n v="1"/>
    <n v="4.5"/>
    <n v="116"/>
    <n v="1.1599999999999999"/>
    <n v="-146"/>
    <n v="-0.68493150684931503"/>
    <n v="0.46296296296296297"/>
    <n v="0.5934959349593496"/>
    <n v="0.42182017643830727"/>
    <n v="0.57817982356169273"/>
    <n v="-4.1142786524655695E-2"/>
    <n v="-1.5316111397656873E-2"/>
    <n v="0"/>
    <n v="2"/>
    <n v="0"/>
    <n v="0"/>
    <x v="2"/>
    <m/>
    <s v=""/>
  </r>
  <r>
    <x v="8"/>
    <s v="LAD"/>
    <x v="53"/>
    <n v="4.03"/>
    <n v="1"/>
    <n v="4.5"/>
    <n v="-145"/>
    <n v="-0.68965517241379315"/>
    <n v="105"/>
    <n v="1.05"/>
    <n v="0.59183673469387754"/>
    <n v="0.48780487804878048"/>
    <n v="0.37702385030472441"/>
    <n v="0.62297614969527559"/>
    <n v="-0.21481288438915314"/>
    <n v="0.13517127164649512"/>
    <n v="1"/>
    <n v="1"/>
    <n v="10"/>
    <n v="0"/>
    <x v="1"/>
    <n v="10.5"/>
    <n v="10.5"/>
  </r>
  <r>
    <x v="8"/>
    <s v="CIN"/>
    <x v="32"/>
    <n v="5.25"/>
    <n v="1"/>
    <n v="5.5"/>
    <n v="100"/>
    <n v="1"/>
    <n v="-135"/>
    <n v="-0.7407407407407407"/>
    <n v="0.5"/>
    <n v="0.57446808510638303"/>
    <n v="0.42781717877390935"/>
    <n v="0.57218282122609065"/>
    <n v="-7.2182821226090654E-2"/>
    <n v="-2.2852638802923764E-3"/>
    <n v="0"/>
    <n v="1"/>
    <n v="0"/>
    <n v="0"/>
    <x v="2"/>
    <m/>
    <s v=""/>
  </r>
  <r>
    <x v="8"/>
    <s v="COL"/>
    <x v="61"/>
    <n v="4.71"/>
    <n v="1"/>
    <n v="4.5"/>
    <n v="110"/>
    <n v="1.1000000000000001"/>
    <n v="-145"/>
    <n v="-0.68965517241379315"/>
    <n v="0.47619047619047616"/>
    <n v="0.59183673469387754"/>
    <n v="0.50723908404647167"/>
    <n v="0.49276091595352833"/>
    <n v="3.1048607855995503E-2"/>
    <n v="-9.9075818740349209E-2"/>
    <n v="0"/>
    <n v="1"/>
    <n v="0"/>
    <n v="0"/>
    <x v="2"/>
    <m/>
    <s v=""/>
  </r>
  <r>
    <x v="8"/>
    <s v="MIA"/>
    <x v="140"/>
    <n v="5.57"/>
    <n v="1"/>
    <n v="5.5"/>
    <n v="-152"/>
    <n v="-0.65789473684210531"/>
    <n v="120"/>
    <n v="1.2"/>
    <n v="0.60317460317460314"/>
    <n v="0.45454545454545453"/>
    <n v="0.48303966511227081"/>
    <n v="0.51696033488772919"/>
    <n v="-0.12013493806233233"/>
    <n v="6.2414880342274659E-2"/>
    <n v="1"/>
    <n v="2"/>
    <n v="10"/>
    <n v="0"/>
    <x v="0"/>
    <n v="-10"/>
    <n v="-10"/>
  </r>
  <r>
    <x v="8"/>
    <s v="WSH"/>
    <x v="64"/>
    <n v="4.22"/>
    <n v="1"/>
    <n v="4.5"/>
    <n v="130"/>
    <n v="1.3"/>
    <n v="-166"/>
    <n v="-0.60240963855421692"/>
    <n v="0.43478260869565216"/>
    <n v="0.62406015037593987"/>
    <n v="0.41405954205700657"/>
    <n v="0.58594045794299343"/>
    <n v="-2.0723066638645593E-2"/>
    <n v="-3.8119692432946439E-2"/>
    <n v="0"/>
    <n v="2"/>
    <n v="0"/>
    <n v="0"/>
    <x v="2"/>
    <m/>
    <s v=""/>
  </r>
  <r>
    <x v="8"/>
    <s v="BAL"/>
    <x v="54"/>
    <n v="3.39"/>
    <n v="1"/>
    <n v="2.5"/>
    <n v="-175"/>
    <n v="-0.5714285714285714"/>
    <n v="130"/>
    <n v="1.3"/>
    <n v="0.63636363636363635"/>
    <n v="0.43478260869565216"/>
    <n v="0.65832716551208925"/>
    <n v="0.3416728344879108"/>
    <n v="2.1963529148452898E-2"/>
    <n v="-9.3109774207741358E-2"/>
    <n v="0"/>
    <n v="1"/>
    <n v="0"/>
    <n v="0"/>
    <x v="2"/>
    <m/>
    <s v=""/>
  </r>
  <r>
    <x v="8"/>
    <s v="CHC"/>
    <x v="74"/>
    <n v="3.83"/>
    <n v="1"/>
    <n v="3.5"/>
    <n v="-152"/>
    <n v="-0.65789473684210531"/>
    <n v="120"/>
    <n v="1.2"/>
    <n v="0.60317460317460314"/>
    <n v="0.45454545454545453"/>
    <n v="0.53263327079655753"/>
    <n v="0.46736672920344247"/>
    <n v="-7.0541332378045607E-2"/>
    <n v="1.2821274657987936E-2"/>
    <n v="0"/>
    <n v="2"/>
    <n v="0"/>
    <n v="0"/>
    <x v="2"/>
    <m/>
    <s v=""/>
  </r>
  <r>
    <x v="8"/>
    <s v="BOS"/>
    <x v="82"/>
    <n v="4.84"/>
    <n v="1"/>
    <n v="4.5"/>
    <n v="110"/>
    <n v="1.1000000000000001"/>
    <n v="-140"/>
    <n v="-0.7142857142857143"/>
    <n v="0.47619047619047616"/>
    <n v="0.58333333333333337"/>
    <n v="0.53099784918712889"/>
    <n v="0.46900215081287111"/>
    <n v="5.4807372996652726E-2"/>
    <n v="-0.11433118252046226"/>
    <n v="2"/>
    <n v="2"/>
    <n v="10"/>
    <n v="0"/>
    <x v="1"/>
    <n v="11"/>
    <n v="11"/>
  </r>
  <r>
    <x v="8"/>
    <s v="DET"/>
    <x v="84"/>
    <n v="5.81"/>
    <n v="1"/>
    <n v="5.5"/>
    <n v="-110"/>
    <n v="-0.90909090909090906"/>
    <n v="-120"/>
    <n v="-0.83333333333333337"/>
    <n v="0.52380952380952384"/>
    <n v="0.54545454545454541"/>
    <n v="0.52334013060164108"/>
    <n v="0.47665986939835892"/>
    <n v="-4.6939320788275118E-4"/>
    <n v="-6.8794676056186499E-2"/>
    <n v="0"/>
    <n v="1"/>
    <n v="0"/>
    <n v="0"/>
    <x v="2"/>
    <m/>
    <s v=""/>
  </r>
  <r>
    <x v="8"/>
    <s v="NYY"/>
    <x v="79"/>
    <n v="4.67"/>
    <n v="1"/>
    <n v="5.5"/>
    <n v="130"/>
    <n v="1.3"/>
    <n v="-166"/>
    <n v="-0.60240963855421692"/>
    <n v="0.43478260869565216"/>
    <n v="0.62406015037593987"/>
    <n v="0.32635179088401478"/>
    <n v="0.67364820911598522"/>
    <n v="-0.10843081781163738"/>
    <n v="4.9588058740045349E-2"/>
    <n v="0"/>
    <n v="2"/>
    <n v="16.600000000000001"/>
    <n v="0"/>
    <x v="1"/>
    <n v="10"/>
    <n v="21.580000000000002"/>
  </r>
  <r>
    <x v="8"/>
    <s v="SF"/>
    <x v="77"/>
    <n v="6.68"/>
    <n v="1"/>
    <n v="7.5"/>
    <n v="-122"/>
    <n v="-0.81967213114754101"/>
    <n v="-106"/>
    <n v="-0.94339622641509424"/>
    <n v="0.5495495495495496"/>
    <n v="0.5145631067961165"/>
    <n v="0.35372398972869989"/>
    <n v="0.64627601027130011"/>
    <n v="-0.1958255598208497"/>
    <n v="0.13171290347518361"/>
    <n v="1"/>
    <n v="2"/>
    <n v="15.9"/>
    <n v="0"/>
    <x v="0"/>
    <n v="-15.9"/>
    <n v="-15.9"/>
  </r>
  <r>
    <x v="8"/>
    <s v="ATL"/>
    <x v="73"/>
    <n v="5.82"/>
    <n v="1"/>
    <n v="6.5"/>
    <n v="120"/>
    <n v="1.2"/>
    <n v="-160"/>
    <n v="-0.625"/>
    <n v="0.45454545454545453"/>
    <n v="0.61538461538461542"/>
    <n v="0.36481144884574424"/>
    <n v="0.63518855115425576"/>
    <n v="-8.9734005699710295E-2"/>
    <n v="1.9803935769640346E-2"/>
    <n v="0"/>
    <n v="1"/>
    <n v="0"/>
    <n v="0"/>
    <x v="2"/>
    <m/>
    <s v=""/>
  </r>
  <r>
    <x v="8"/>
    <s v="CLE"/>
    <x v="60"/>
    <n v="4.5"/>
    <n v="1"/>
    <n v="5.5"/>
    <n v="118"/>
    <n v="1.18"/>
    <n v="-150"/>
    <n v="-0.66666666666666663"/>
    <n v="0.45871559633027525"/>
    <n v="0.6"/>
    <n v="0.29706956513917271"/>
    <n v="0.70293043486082729"/>
    <n v="-0.16164603119110255"/>
    <n v="0.10293043486082731"/>
    <n v="1"/>
    <n v="2"/>
    <n v="22.5"/>
    <n v="0"/>
    <x v="1"/>
    <n v="15"/>
    <n v="15"/>
  </r>
  <r>
    <x v="8"/>
    <s v="MIN"/>
    <x v="35"/>
    <n v="3.95"/>
    <n v="1"/>
    <n v="4.5"/>
    <n v="108"/>
    <n v="1.08"/>
    <n v="-138"/>
    <n v="-0.7246376811594204"/>
    <n v="0.48076923076923078"/>
    <n v="0.57983193277310929"/>
    <n v="0.36139574792592954"/>
    <n v="0.63860425207407046"/>
    <n v="-0.11937348284330124"/>
    <n v="5.8772319300961162E-2"/>
    <n v="1"/>
    <n v="2"/>
    <n v="13.8"/>
    <n v="0"/>
    <x v="1"/>
    <n v="10"/>
    <n v="10.000000000000002"/>
  </r>
  <r>
    <x v="8"/>
    <s v="STL"/>
    <x v="81"/>
    <n v="5.07"/>
    <n v="1"/>
    <n v="4.5"/>
    <n v="-115"/>
    <n v="-0.86956521739130443"/>
    <n v="-110"/>
    <n v="-0.90909090909090906"/>
    <n v="0.53488372093023251"/>
    <n v="0.52380952380952384"/>
    <n v="0.57170227465942669"/>
    <n v="0.42829772534057337"/>
    <n v="3.6818553729194181E-2"/>
    <n v="-9.5511798468950471E-2"/>
    <n v="0"/>
    <n v="1"/>
    <n v="0"/>
    <n v="0"/>
    <x v="2"/>
    <m/>
    <s v=""/>
  </r>
  <r>
    <x v="8"/>
    <s v="MIL"/>
    <x v="75"/>
    <n v="4.6100000000000003"/>
    <n v="1"/>
    <n v="4.5"/>
    <n v="-156"/>
    <n v="-0.64102564102564097"/>
    <n v="122"/>
    <n v="1.22"/>
    <n v="0.609375"/>
    <n v="0.45045045045045046"/>
    <n v="0.48864004801069716"/>
    <n v="0.51135995198930284"/>
    <n v="-0.12073495198930284"/>
    <n v="6.0909501538852384E-2"/>
    <n v="1"/>
    <n v="2"/>
    <n v="10"/>
    <n v="0"/>
    <x v="0"/>
    <n v="-10"/>
    <n v="-10"/>
  </r>
  <r>
    <x v="8"/>
    <s v="SEA"/>
    <x v="70"/>
    <n v="4.79"/>
    <n v="1"/>
    <n v="4.5"/>
    <n v="-150"/>
    <n v="-0.66666666666666663"/>
    <n v="110"/>
    <n v="1.1000000000000001"/>
    <n v="0.6"/>
    <n v="0.47619047619047616"/>
    <n v="0.52191944553216074"/>
    <n v="0.47808055446783926"/>
    <n v="-7.8080554467839236E-2"/>
    <n v="1.8900782773630942E-3"/>
    <n v="0"/>
    <n v="1"/>
    <n v="0"/>
    <n v="0"/>
    <x v="2"/>
    <m/>
    <s v=""/>
  </r>
  <r>
    <x v="8"/>
    <s v="OAK"/>
    <x v="55"/>
    <n v="4.46"/>
    <n v="1"/>
    <n v="3.5"/>
    <n v="-156"/>
    <n v="-0.64102564102564097"/>
    <n v="122"/>
    <n v="1.22"/>
    <n v="0.609375"/>
    <n v="0.45045045045045046"/>
    <n v="0.6509104071929539"/>
    <n v="0.34908959280704616"/>
    <n v="4.1535407192953899E-2"/>
    <n v="-0.1013608576434043"/>
    <n v="0"/>
    <n v="2"/>
    <n v="0"/>
    <n v="0"/>
    <x v="2"/>
    <m/>
    <s v=""/>
  </r>
  <r>
    <x v="8"/>
    <s v="KC"/>
    <x v="141"/>
    <n v="4.75"/>
    <n v="1"/>
    <n v="5.5"/>
    <n v="110"/>
    <n v="1.1000000000000001"/>
    <n v="-140"/>
    <n v="-0.7142857142857143"/>
    <n v="0.47619047619047616"/>
    <n v="0.58333333333333337"/>
    <n v="0.34026606656424341"/>
    <n v="0.65973393343575659"/>
    <n v="-0.13592440962623276"/>
    <n v="7.6400600102423222E-2"/>
    <n v="1"/>
    <n v="1"/>
    <n v="21"/>
    <n v="0"/>
    <x v="1"/>
    <n v="15"/>
    <n v="15"/>
  </r>
  <r>
    <x v="8"/>
    <s v="LAA"/>
    <x v="69"/>
    <n v="5.85"/>
    <n v="1"/>
    <n v="6.5"/>
    <n v="100"/>
    <n v="1"/>
    <n v="-130"/>
    <n v="-0.76923076923076916"/>
    <n v="0.5"/>
    <n v="0.56521739130434778"/>
    <n v="0.36961898724401188"/>
    <n v="0.63038101275598812"/>
    <n v="-0.13038101275598812"/>
    <n v="6.5163621451640341E-2"/>
    <n v="1"/>
    <n v="1"/>
    <n v="13"/>
    <n v="0"/>
    <x v="0"/>
    <n v="-13"/>
    <n v="-13"/>
  </r>
  <r>
    <x v="9"/>
    <s v="COL"/>
    <x v="88"/>
    <n v="3.8"/>
    <n v="1"/>
    <n v="4.5"/>
    <n v="106"/>
    <n v="1.06"/>
    <n v="-134"/>
    <n v="-0.74626865671641784"/>
    <n v="0.4854368932038835"/>
    <n v="0.57264957264957261"/>
    <n v="0.3321563994691461"/>
    <n v="0.6678436005308539"/>
    <n v="-0.1532804937347374"/>
    <n v="9.5194027881281285E-2"/>
    <n v="1"/>
    <n v="2"/>
    <n v="20.100000000000001"/>
    <n v="0"/>
    <x v="0"/>
    <n v="-20.100000000000001"/>
    <n v="-20.100000000000001"/>
  </r>
  <r>
    <x v="9"/>
    <s v="SF"/>
    <x v="101"/>
    <n v="4.93"/>
    <n v="1"/>
    <n v="5.5"/>
    <n v="104"/>
    <n v="1.04"/>
    <n v="-132"/>
    <n v="-0.75757575757575757"/>
    <n v="0.49019607843137253"/>
    <n v="0.56896551724137934"/>
    <n v="0.37175864932290814"/>
    <n v="0.62824135067709186"/>
    <n v="-0.11843742910846439"/>
    <n v="5.9275833435712522E-2"/>
    <n v="1"/>
    <n v="2"/>
    <n v="13.2"/>
    <n v="0"/>
    <x v="1"/>
    <n v="10"/>
    <n v="10"/>
  </r>
  <r>
    <x v="9"/>
    <s v="ATL"/>
    <x v="96"/>
    <n v="5.45"/>
    <n v="1"/>
    <n v="5.5"/>
    <n v="-175"/>
    <n v="-0.5714285714285714"/>
    <n v="130"/>
    <n v="1.3"/>
    <n v="0.63636363636363635"/>
    <n v="0.43478260869565216"/>
    <n v="0.46249236728288801"/>
    <n v="0.53750763271711199"/>
    <n v="-0.17387126908074835"/>
    <n v="0.10272502402145983"/>
    <n v="1"/>
    <n v="1"/>
    <n v="15"/>
    <n v="0"/>
    <x v="1"/>
    <n v="19.5"/>
    <n v="19.5"/>
  </r>
  <r>
    <x v="9"/>
    <s v="LAD"/>
    <x v="92"/>
    <n v="4.8899999999999997"/>
    <n v="1"/>
    <n v="5.5"/>
    <n v="104"/>
    <n v="1.04"/>
    <n v="-132"/>
    <n v="-0.75757575757575757"/>
    <n v="0.49019607843137253"/>
    <n v="0.56896551724137934"/>
    <n v="0.36474580328032491"/>
    <n v="0.63525419671967509"/>
    <n v="-0.12545027515104762"/>
    <n v="6.6288679478295753E-2"/>
    <n v="1"/>
    <n v="2"/>
    <n v="13.2"/>
    <n v="0"/>
    <x v="0"/>
    <n v="-13.2"/>
    <n v="-13.2"/>
  </r>
  <r>
    <x v="9"/>
    <s v="CIN"/>
    <x v="76"/>
    <n v="5.48"/>
    <n v="1"/>
    <n v="6.5"/>
    <n v="116"/>
    <n v="1.1599999999999999"/>
    <n v="-148"/>
    <n v="-0.67567567567567566"/>
    <n v="0.46296296296296297"/>
    <n v="0.59677419354838712"/>
    <n v="0.31082457036027078"/>
    <n v="0.68917542963972922"/>
    <n v="-0.15213839260269219"/>
    <n v="9.2401236091342098E-2"/>
    <n v="1"/>
    <n v="2"/>
    <n v="22.2"/>
    <n v="0"/>
    <x v="1"/>
    <n v="15"/>
    <n v="15"/>
  </r>
  <r>
    <x v="9"/>
    <s v="CHC"/>
    <x v="95"/>
    <n v="5"/>
    <n v="1"/>
    <n v="4.5"/>
    <n v="-145"/>
    <n v="-0.68965517241379315"/>
    <n v="110"/>
    <n v="1.1000000000000001"/>
    <n v="0.59183673469387754"/>
    <n v="0.47619047619047616"/>
    <n v="0.55950671493478765"/>
    <n v="0.44049328506521235"/>
    <n v="-3.233001975908989E-2"/>
    <n v="-3.5697191125263816E-2"/>
    <n v="0"/>
    <n v="1"/>
    <n v="0"/>
    <n v="0"/>
    <x v="2"/>
    <m/>
    <s v=""/>
  </r>
  <r>
    <x v="9"/>
    <s v="PIT"/>
    <x v="102"/>
    <n v="4.92"/>
    <n v="1"/>
    <n v="4.5"/>
    <n v="-115"/>
    <n v="-0.86956521739130443"/>
    <n v="-115"/>
    <n v="-0.86956521739130443"/>
    <n v="0.53488372093023251"/>
    <n v="0.53488372093023251"/>
    <n v="0.54535886877410489"/>
    <n v="0.45464113122589511"/>
    <n v="1.0475147843872379E-2"/>
    <n v="-8.0242589704337397E-2"/>
    <n v="0"/>
    <n v="1"/>
    <n v="0"/>
    <n v="0"/>
    <x v="2"/>
    <m/>
    <s v=""/>
  </r>
  <r>
    <x v="9"/>
    <s v="CLE"/>
    <x v="91"/>
    <n v="4.16"/>
    <n v="1"/>
    <n v="3.5"/>
    <n v="-125"/>
    <n v="-0.8"/>
    <n v="-105"/>
    <n v="-0.95238095238095233"/>
    <n v="0.55555555555555558"/>
    <n v="0.51219512195121952"/>
    <n v="0.59714787028708982"/>
    <n v="0.40285212971291023"/>
    <n v="4.1592314731534241E-2"/>
    <n v="-0.10934299223830929"/>
    <n v="0"/>
    <n v="1"/>
    <n v="0"/>
    <n v="0"/>
    <x v="2"/>
    <m/>
    <s v=""/>
  </r>
  <r>
    <x v="9"/>
    <s v="MIN"/>
    <x v="89"/>
    <n v="3.13"/>
    <n v="1"/>
    <n v="3.5"/>
    <n v="-150"/>
    <n v="-0.66666666666666663"/>
    <n v="118"/>
    <n v="1.18"/>
    <n v="0.6"/>
    <n v="0.45871559633027525"/>
    <n v="0.38186680020271102"/>
    <n v="0.61813319979728898"/>
    <n v="-0.21813319979728896"/>
    <n v="0.15941760346701372"/>
    <n v="1"/>
    <n v="2"/>
    <n v="15"/>
    <n v="0"/>
    <x v="1"/>
    <n v="17.7"/>
    <n v="17.7"/>
  </r>
  <r>
    <x v="9"/>
    <s v="STL"/>
    <x v="117"/>
    <n v="3.94"/>
    <n v="1"/>
    <n v="3.5"/>
    <n v="-135"/>
    <n v="-0.7407407407407407"/>
    <n v="105"/>
    <n v="1.05"/>
    <n v="0.57446808510638303"/>
    <n v="0.48780487804878048"/>
    <n v="0.55472085806363558"/>
    <n v="0.44527914193636442"/>
    <n v="-1.9747227042747451E-2"/>
    <n v="-4.2525736112416057E-2"/>
    <n v="0"/>
    <n v="1"/>
    <n v="0"/>
    <n v="0"/>
    <x v="2"/>
    <m/>
    <s v=""/>
  </r>
  <r>
    <x v="9"/>
    <s v="MIL"/>
    <x v="111"/>
    <n v="2.79"/>
    <n v="1"/>
    <n v="2.5"/>
    <n v="-175"/>
    <n v="-0.5714285714285714"/>
    <n v="130"/>
    <n v="1.3"/>
    <n v="0.63636363636363635"/>
    <n v="0.43478260869565216"/>
    <n v="0.52815916364427373"/>
    <n v="0.47184083635572627"/>
    <n v="-0.10820447271936262"/>
    <n v="3.7058227660074106E-2"/>
    <n v="0"/>
    <n v="1"/>
    <n v="0"/>
    <n v="0"/>
    <x v="2"/>
    <m/>
    <s v=""/>
  </r>
  <r>
    <x v="9"/>
    <s v="SEA"/>
    <x v="94"/>
    <n v="6.37"/>
    <n v="1"/>
    <n v="6.5"/>
    <n v="-144"/>
    <n v="-0.69444444444444442"/>
    <n v="114"/>
    <n v="1.1399999999999999"/>
    <n v="0.5901639344262295"/>
    <n v="0.46728971962616822"/>
    <n v="0.45290922072978557"/>
    <n v="0.54709077927021443"/>
    <n v="-0.13725471369644393"/>
    <n v="7.9801059644046213E-2"/>
    <n v="1"/>
    <n v="2"/>
    <n v="10"/>
    <n v="0"/>
    <x v="1"/>
    <n v="11.4"/>
    <n v="11.399999999999999"/>
  </r>
  <r>
    <x v="9"/>
    <s v="OAK"/>
    <x v="142"/>
    <n v="6"/>
    <n v="1"/>
    <n v="6.5"/>
    <n v="-115"/>
    <n v="-0.86956521739130443"/>
    <n v="-115"/>
    <n v="-0.86956521739130443"/>
    <n v="0.53488372093023251"/>
    <n v="0.53488372093023251"/>
    <n v="0.39369721758740872"/>
    <n v="0.60630278241259128"/>
    <n v="-0.14118650334282379"/>
    <n v="7.141906148235877E-2"/>
    <n v="1"/>
    <n v="1"/>
    <n v="11.5"/>
    <n v="0"/>
    <x v="0"/>
    <n v="-11.5"/>
    <n v="-11.5"/>
  </r>
  <r>
    <x v="9"/>
    <s v="HOU"/>
    <x v="86"/>
    <n v="4.83"/>
    <n v="1"/>
    <n v="5.5"/>
    <n v="105"/>
    <n v="1.05"/>
    <n v="-140"/>
    <n v="-0.7142857142857143"/>
    <n v="0.48780487804878048"/>
    <n v="0.58333333333333337"/>
    <n v="0.35423910084923294"/>
    <n v="0.64576089915076706"/>
    <n v="-0.13356577719954754"/>
    <n v="6.2427565817433694E-2"/>
    <n v="1"/>
    <n v="1"/>
    <n v="14"/>
    <n v="0"/>
    <x v="0"/>
    <n v="-14"/>
    <n v="-14"/>
  </r>
  <r>
    <x v="9"/>
    <s v="NYY"/>
    <x v="97"/>
    <n v="4.3499999999999996"/>
    <n v="1"/>
    <n v="4.5"/>
    <n v="120"/>
    <n v="1.2"/>
    <n v="-160"/>
    <n v="-0.625"/>
    <n v="0.45454545454545453"/>
    <n v="0.61538461538461542"/>
    <n v="0.439208401234507"/>
    <n v="0.560791598765493"/>
    <n v="-1.5337053310947535E-2"/>
    <n v="-5.4593016619122414E-2"/>
    <n v="0"/>
    <n v="1"/>
    <n v="0"/>
    <n v="0"/>
    <x v="2"/>
    <m/>
    <s v=""/>
  </r>
  <r>
    <x v="9"/>
    <s v="CWS"/>
    <x v="107"/>
    <n v="4.7"/>
    <n v="1"/>
    <n v="4.5"/>
    <n v="100"/>
    <n v="1"/>
    <n v="-130"/>
    <n v="-0.76923076923076916"/>
    <n v="0.5"/>
    <n v="0.56521739130434778"/>
    <n v="0.50539121391520891"/>
    <n v="0.49460878608479109"/>
    <n v="5.3912139152089145E-3"/>
    <n v="-7.0608605219556697E-2"/>
    <n v="0"/>
    <n v="1"/>
    <n v="0"/>
    <n v="0"/>
    <x v="2"/>
    <m/>
    <s v=""/>
  </r>
  <r>
    <x v="9"/>
    <s v="PHI"/>
    <x v="71"/>
    <n v="4.34"/>
    <n v="1"/>
    <n v="4.5"/>
    <n v="115"/>
    <n v="1.1499999999999999"/>
    <n v="-155"/>
    <n v="-0.64516129032258063"/>
    <n v="0.46511627906976744"/>
    <n v="0.60784313725490191"/>
    <n v="0.43728203886667494"/>
    <n v="0.56271796113332506"/>
    <n v="-2.7834240203092497E-2"/>
    <n v="-4.5125176121576849E-2"/>
    <n v="0"/>
    <n v="1"/>
    <n v="0"/>
    <n v="0"/>
    <x v="2"/>
    <m/>
    <s v=""/>
  </r>
  <r>
    <x v="9"/>
    <s v="SD"/>
    <x v="57"/>
    <n v="6.05"/>
    <n v="1"/>
    <n v="6.5"/>
    <n v="120"/>
    <n v="1.2"/>
    <n v="-152"/>
    <n v="-0.65789473684210531"/>
    <n v="0.45454545454545453"/>
    <n v="0.60317460317460314"/>
    <n v="0.40172781926737877"/>
    <n v="0.59827218073262123"/>
    <n v="-5.2817635278075759E-2"/>
    <n v="-4.9024224419819129E-3"/>
    <n v="0"/>
    <n v="2"/>
    <n v="0"/>
    <n v="0"/>
    <x v="2"/>
    <m/>
    <s v=""/>
  </r>
  <r>
    <x v="10"/>
    <s v="MIA"/>
    <x v="123"/>
    <n v="5.2"/>
    <n v="1"/>
    <n v="5.5"/>
    <n v="-170"/>
    <n v="-0.58823529411764708"/>
    <n v="120"/>
    <n v="1.2"/>
    <n v="0.62962962962962965"/>
    <n v="0.45454545454545453"/>
    <n v="0.41908699546402195"/>
    <n v="0.58091300453597805"/>
    <n v="-0.2105426341656077"/>
    <n v="0.12636754999052352"/>
    <n v="1"/>
    <n v="1"/>
    <n v="15"/>
    <n v="0"/>
    <x v="1"/>
    <n v="18"/>
    <n v="18"/>
  </r>
  <r>
    <x v="10"/>
    <s v="NYM"/>
    <x v="106"/>
    <n v="4.68"/>
    <n v="1"/>
    <n v="4.5"/>
    <n v="-115"/>
    <n v="-0.86956521739130443"/>
    <n v="-110"/>
    <n v="-0.90909090909090906"/>
    <n v="0.53488372093023251"/>
    <n v="0.52380952380952384"/>
    <n v="0.50168724063519321"/>
    <n v="0.49831275936480679"/>
    <n v="-3.3196480295039299E-2"/>
    <n v="-2.5496764444717046E-2"/>
    <n v="0"/>
    <n v="1"/>
    <n v="0"/>
    <n v="0"/>
    <x v="2"/>
    <m/>
    <s v=""/>
  </r>
  <r>
    <x v="10"/>
    <s v="HOU"/>
    <x v="108"/>
    <n v="6.16"/>
    <n v="1"/>
    <n v="6.5"/>
    <n v="-102"/>
    <n v="-0.98039215686274506"/>
    <n v="-126"/>
    <n v="-0.79365079365079361"/>
    <n v="0.50495049504950495"/>
    <n v="0.55752212389380529"/>
    <n v="0.41937889600394573"/>
    <n v="0.58062110399605427"/>
    <n v="-8.5571599045559221E-2"/>
    <n v="2.3098980102248978E-2"/>
    <n v="0"/>
    <n v="2"/>
    <n v="0"/>
    <n v="0"/>
    <x v="2"/>
    <m/>
    <s v=""/>
  </r>
  <r>
    <x v="10"/>
    <s v="NYY"/>
    <x v="62"/>
    <n v="5.8"/>
    <n v="1"/>
    <n v="5.5"/>
    <n v="-148"/>
    <n v="-0.67567567567567566"/>
    <n v="116"/>
    <n v="1.1599999999999999"/>
    <n v="0.59677419354838712"/>
    <n v="0.46296296296296297"/>
    <n v="0.52168531284182429"/>
    <n v="0.47831468715817571"/>
    <n v="-7.5088880706562833E-2"/>
    <n v="1.5351724195212746E-2"/>
    <n v="0"/>
    <n v="2"/>
    <n v="0"/>
    <n v="0"/>
    <x v="2"/>
    <m/>
    <s v=""/>
  </r>
  <r>
    <x v="10"/>
    <s v="BOS"/>
    <x v="3"/>
    <n v="5.1100000000000003"/>
    <n v="1"/>
    <n v="5.5"/>
    <n v="125"/>
    <n v="1.25"/>
    <n v="-175"/>
    <n v="-0.5714285714285714"/>
    <n v="0.44444444444444442"/>
    <n v="0.63636363636363635"/>
    <n v="0.40333305821641741"/>
    <n v="0.59666694178358259"/>
    <n v="-4.1111386228027014E-2"/>
    <n v="-3.969669458005376E-2"/>
    <n v="0"/>
    <n v="1"/>
    <n v="0"/>
    <n v="0"/>
    <x v="2"/>
    <m/>
    <s v=""/>
  </r>
  <r>
    <x v="10"/>
    <s v="CLE"/>
    <x v="115"/>
    <n v="4.58"/>
    <n v="1"/>
    <n v="4.5"/>
    <n v="125"/>
    <n v="1.25"/>
    <n v="-165"/>
    <n v="-0.60606060606060608"/>
    <n v="0.44444444444444442"/>
    <n v="0.62264150943396224"/>
    <n v="0.48301059602590302"/>
    <n v="0.51698940397409698"/>
    <n v="3.8566151581458596E-2"/>
    <n v="-0.10565210545986525"/>
    <n v="0"/>
    <n v="1"/>
    <n v="0"/>
    <n v="0"/>
    <x v="2"/>
    <m/>
    <s v=""/>
  </r>
  <r>
    <x v="10"/>
    <s v="PIT"/>
    <x v="130"/>
    <n v="4.74"/>
    <n v="1"/>
    <n v="4.5"/>
    <n v="-132"/>
    <n v="-0.75757575757575757"/>
    <n v="104"/>
    <n v="1.04"/>
    <n v="0.56896551724137934"/>
    <n v="0.49019607843137253"/>
    <n v="0.51276587837054532"/>
    <n v="0.48723412162945468"/>
    <n v="-5.6199638870834012E-2"/>
    <n v="-2.9619568019178533E-3"/>
    <n v="0"/>
    <n v="2"/>
    <n v="0"/>
    <n v="0"/>
    <x v="2"/>
    <m/>
    <s v=""/>
  </r>
  <r>
    <x v="10"/>
    <s v="TB"/>
    <x v="100"/>
    <n v="6.59"/>
    <n v="1"/>
    <n v="6.5"/>
    <n v="120"/>
    <n v="1.2"/>
    <n v="-160"/>
    <n v="-0.625"/>
    <n v="0.45454545454545453"/>
    <n v="0.61538461538461542"/>
    <n v="0.48759820882430038"/>
    <n v="0.51240179117569962"/>
    <n v="3.3052754278845853E-2"/>
    <n v="-0.1029828242089158"/>
    <n v="0"/>
    <n v="1"/>
    <n v="0"/>
    <n v="0"/>
    <x v="2"/>
    <m/>
    <s v=""/>
  </r>
  <r>
    <x v="10"/>
    <s v="LAD"/>
    <x v="116"/>
    <n v="4.6100000000000003"/>
    <n v="1"/>
    <n v="5.5"/>
    <n v="-104"/>
    <n v="-0.96153846153846145"/>
    <n v="-122"/>
    <n v="-0.81967213114754101"/>
    <n v="0.50980392156862742"/>
    <n v="0.5495495495495496"/>
    <n v="0.31596649739231486"/>
    <n v="0.68403350260768514"/>
    <n v="-0.19383742417631256"/>
    <n v="0.13448395305813554"/>
    <n v="1"/>
    <n v="2"/>
    <n v="15"/>
    <n v="1"/>
    <x v="0"/>
    <n v="-15"/>
    <n v="-15"/>
  </r>
  <r>
    <x v="10"/>
    <s v="ATL"/>
    <x v="131"/>
    <n v="4.76"/>
    <n v="1"/>
    <n v="4.5"/>
    <n v="112"/>
    <n v="1.1200000000000001"/>
    <n v="-142"/>
    <n v="-0.70422535211267612"/>
    <n v="0.47169811320754718"/>
    <n v="0.58677685950413228"/>
    <n v="0.51643610853842692"/>
    <n v="0.48356389146157308"/>
    <n v="4.4737995330879743E-2"/>
    <n v="-0.10321296804255919"/>
    <n v="0"/>
    <n v="2"/>
    <n v="0"/>
    <n v="0"/>
    <x v="2"/>
    <m/>
    <s v=""/>
  </r>
  <r>
    <x v="10"/>
    <s v="TEX"/>
    <x v="24"/>
    <n v="4.6500000000000004"/>
    <n v="1"/>
    <n v="4.5"/>
    <n v="105"/>
    <n v="1.05"/>
    <n v="-140"/>
    <n v="-0.7142857142857143"/>
    <n v="0.48780487804878048"/>
    <n v="0.58333333333333337"/>
    <n v="0.49611114537188483"/>
    <n v="0.50388885462811517"/>
    <n v="8.3062673231043549E-3"/>
    <n v="-7.9444478705218202E-2"/>
    <n v="0"/>
    <n v="1"/>
    <n v="0"/>
    <n v="0"/>
    <x v="2"/>
    <m/>
    <s v=""/>
  </r>
  <r>
    <x v="10"/>
    <s v="CWS"/>
    <x v="125"/>
    <n v="6.47"/>
    <n v="1"/>
    <n v="5.5"/>
    <n v="-154"/>
    <n v="-0.64935064935064934"/>
    <n v="120"/>
    <n v="1.2"/>
    <n v="0.60629921259842523"/>
    <n v="0.45454545454545453"/>
    <n v="0.62658319754955549"/>
    <n v="0.37341680245044456"/>
    <n v="2.0283984951130263E-2"/>
    <n v="-8.1128652095009968E-2"/>
    <n v="0"/>
    <n v="2"/>
    <n v="0"/>
    <n v="0"/>
    <x v="2"/>
    <m/>
    <s v=""/>
  </r>
  <r>
    <x v="10"/>
    <s v="TOR"/>
    <x v="98"/>
    <n v="5.94"/>
    <n v="1"/>
    <n v="5.5"/>
    <n v="-130"/>
    <n v="-0.76923076923076916"/>
    <n v="102"/>
    <n v="1.02"/>
    <n v="0.56521739130434778"/>
    <n v="0.49504950495049505"/>
    <n v="0.54463543537880599"/>
    <n v="0.45536456462119401"/>
    <n v="-2.0581955925541795E-2"/>
    <n v="-3.9684940329301033E-2"/>
    <n v="0"/>
    <n v="2"/>
    <n v="0"/>
    <n v="0"/>
    <x v="2"/>
    <m/>
    <s v=""/>
  </r>
  <r>
    <x v="10"/>
    <s v="MIL"/>
    <x v="14"/>
    <n v="3.83"/>
    <n v="1"/>
    <n v="3.5"/>
    <n v="-130"/>
    <n v="-0.76923076923076916"/>
    <n v="100"/>
    <n v="1"/>
    <n v="0.56521739130434778"/>
    <n v="0.5"/>
    <n v="0.53263327079655753"/>
    <n v="0.46736672920344247"/>
    <n v="-3.2584120507790248E-2"/>
    <n v="-3.2633270796557534E-2"/>
    <n v="0"/>
    <n v="1"/>
    <n v="0"/>
    <n v="0"/>
    <x v="2"/>
    <m/>
    <s v=""/>
  </r>
  <r>
    <x v="10"/>
    <s v="COL"/>
    <x v="119"/>
    <n v="4.84"/>
    <n v="1"/>
    <n v="4.5"/>
    <n v="-152"/>
    <n v="-0.65789473684210531"/>
    <n v="120"/>
    <n v="1.2"/>
    <n v="0.60317460317460314"/>
    <n v="0.45454545454545453"/>
    <n v="0.53099784918712889"/>
    <n v="0.46900215081287111"/>
    <n v="-7.2176753987474251E-2"/>
    <n v="1.445669626741658E-2"/>
    <n v="0"/>
    <n v="2"/>
    <n v="0"/>
    <n v="0"/>
    <x v="2"/>
    <m/>
    <s v=""/>
  </r>
  <r>
    <x v="10"/>
    <s v="MIN"/>
    <x v="121"/>
    <n v="4.5999999999999996"/>
    <n v="1"/>
    <n v="3.5"/>
    <n v="-160"/>
    <n v="-0.625"/>
    <n v="120"/>
    <n v="1.2"/>
    <n v="0.61538461538461542"/>
    <n v="0.45454545454545453"/>
    <n v="0.67429371697855278"/>
    <n v="0.32570628302144716"/>
    <n v="5.8909101593937363E-2"/>
    <n v="-0.12883917152400737"/>
    <n v="2"/>
    <n v="1"/>
    <n v="16"/>
    <n v="0"/>
    <x v="0"/>
    <n v="-16"/>
    <n v="-16"/>
  </r>
  <r>
    <x v="10"/>
    <s v="OAK"/>
    <x v="104"/>
    <n v="3.5"/>
    <n v="1"/>
    <n v="3.5"/>
    <n v="100"/>
    <n v="1"/>
    <n v="-130"/>
    <n v="-0.76923076923076916"/>
    <n v="0.5"/>
    <n v="0.56521739130434778"/>
    <n v="0.46336733209921499"/>
    <n v="0.53663266790078501"/>
    <n v="-3.663266790078501E-2"/>
    <n v="-2.8584723403562773E-2"/>
    <n v="0"/>
    <n v="1"/>
    <n v="0"/>
    <n v="0"/>
    <x v="2"/>
    <m/>
    <s v=""/>
  </r>
  <r>
    <x v="10"/>
    <s v="KC"/>
    <x v="143"/>
    <n v="3.34"/>
    <n v="1"/>
    <n v="2.5"/>
    <n v="-145"/>
    <n v="-0.68965517241379315"/>
    <n v="110"/>
    <n v="1.1000000000000001"/>
    <n v="0.59183673469387754"/>
    <n v="0.47619047619047616"/>
    <n v="0.6485433407087291"/>
    <n v="0.35145665929127096"/>
    <n v="5.6706606014851557E-2"/>
    <n v="-0.12473381689920521"/>
    <n v="2"/>
    <n v="1"/>
    <n v="14.5"/>
    <n v="0"/>
    <x v="1"/>
    <n v="10"/>
    <n v="10"/>
  </r>
  <r>
    <x v="10"/>
    <s v="CHC"/>
    <x v="21"/>
    <n v="3.39"/>
    <n v="1"/>
    <n v="3.5"/>
    <n v="120"/>
    <n v="1.2"/>
    <n v="-160"/>
    <n v="-0.625"/>
    <n v="0.45454545454545453"/>
    <n v="0.61538461538461542"/>
    <n v="0.43945549603645917"/>
    <n v="0.56054450396354083"/>
    <n v="-1.508995850899536E-2"/>
    <n v="-5.4840111421074589E-2"/>
    <n v="0"/>
    <n v="1"/>
    <n v="0"/>
    <n v="0"/>
    <x v="2"/>
    <m/>
    <s v=""/>
  </r>
  <r>
    <x v="10"/>
    <s v="SEA"/>
    <x v="144"/>
    <n v="4.59"/>
    <n v="1"/>
    <n v="4.5"/>
    <n v="-130"/>
    <n v="-0.76923076923076916"/>
    <n v="100"/>
    <n v="1"/>
    <n v="0.56521739130434778"/>
    <n v="0.5"/>
    <n v="0.48488950440822165"/>
    <n v="0.51511049559177835"/>
    <n v="-8.0327886896126133E-2"/>
    <n v="1.511049559177835E-2"/>
    <n v="0"/>
    <n v="1"/>
    <n v="0"/>
    <n v="0"/>
    <x v="2"/>
    <m/>
    <s v=""/>
  </r>
  <r>
    <x v="10"/>
    <s v="LAA"/>
    <x v="93"/>
    <n v="4.54"/>
    <n v="1"/>
    <n v="4.5"/>
    <n v="120"/>
    <n v="1.2"/>
    <n v="-152"/>
    <n v="-0.65789473684210531"/>
    <n v="0.45454545454545453"/>
    <n v="0.60317460317460314"/>
    <n v="0.47547148481317469"/>
    <n v="0.52452851518682531"/>
    <n v="2.0926030267720164E-2"/>
    <n v="-7.8646087987777835E-2"/>
    <n v="0"/>
    <n v="2"/>
    <n v="0"/>
    <n v="0"/>
    <x v="2"/>
    <m/>
    <s v=""/>
  </r>
  <r>
    <x v="10"/>
    <s v="PHI"/>
    <x v="113"/>
    <n v="6.7"/>
    <n v="1"/>
    <n v="6.5"/>
    <n v="104"/>
    <n v="1.04"/>
    <n v="-130"/>
    <n v="-0.76923076923076916"/>
    <n v="0.49019607843137253"/>
    <n v="0.56521739130434778"/>
    <n v="0.50470291342990803"/>
    <n v="0.49529708657009197"/>
    <n v="1.4506834998535501E-2"/>
    <n v="-6.9920304734255811E-2"/>
    <n v="0"/>
    <n v="2"/>
    <n v="0"/>
    <n v="0"/>
    <x v="2"/>
    <m/>
    <s v=""/>
  </r>
  <r>
    <x v="10"/>
    <s v="SD"/>
    <x v="87"/>
    <n v="6.93"/>
    <n v="1"/>
    <n v="5.5"/>
    <n v="110"/>
    <n v="1.1000000000000001"/>
    <n v="-145"/>
    <n v="-0.68965517241379315"/>
    <n v="0.47619047619047616"/>
    <n v="0.59183673469387754"/>
    <n v="0.69026231640384661"/>
    <n v="0.30973768359615333"/>
    <n v="0.21407184021337045"/>
    <n v="-0.28209905109772421"/>
    <n v="2"/>
    <n v="1"/>
    <n v="10"/>
    <n v="0"/>
    <x v="0"/>
    <n v="-10"/>
    <n v="-10"/>
  </r>
  <r>
    <x v="10"/>
    <s v="ARI"/>
    <x v="124"/>
    <n v="4.88"/>
    <n v="1"/>
    <n v="5.5"/>
    <n v="114"/>
    <n v="1.1399999999999999"/>
    <n v="-144"/>
    <n v="-0.69444444444444442"/>
    <n v="0.46728971962616822"/>
    <n v="0.5901639344262295"/>
    <n v="0.36299348628953521"/>
    <n v="0.63700651371046479"/>
    <n v="-0.10429623333663302"/>
    <n v="4.6842579284235297E-2"/>
    <n v="0"/>
    <n v="2"/>
    <n v="0"/>
    <n v="0"/>
    <x v="2"/>
    <m/>
    <s v=""/>
  </r>
  <r>
    <x v="10"/>
    <s v="DET"/>
    <x v="110"/>
    <n v="4.6100000000000003"/>
    <n v="1"/>
    <n v="4.5"/>
    <n v="110"/>
    <n v="1.1000000000000001"/>
    <n v="-145"/>
    <n v="-0.68965517241379315"/>
    <n v="0.47619047619047616"/>
    <n v="0.59183673469387754"/>
    <n v="0.48864004801069716"/>
    <n v="0.51135995198930284"/>
    <n v="1.2449571820220995E-2"/>
    <n v="-8.0476782704574701E-2"/>
    <n v="0"/>
    <n v="1"/>
    <n v="0"/>
    <n v="0"/>
    <x v="2"/>
    <m/>
    <s v=""/>
  </r>
  <r>
    <x v="10"/>
    <s v="SF"/>
    <x v="128"/>
    <n v="4.0599999999999996"/>
    <n v="1"/>
    <n v="4.5"/>
    <n v="100"/>
    <n v="1"/>
    <n v="-130"/>
    <n v="-0.76923076923076916"/>
    <n v="0.5"/>
    <n v="0.56521739130434778"/>
    <n v="0.38288332871077602"/>
    <n v="0.61711667128922398"/>
    <n v="-0.11711667128922398"/>
    <n v="5.1899279984876201E-2"/>
    <n v="1"/>
    <n v="1"/>
    <n v="13"/>
    <n v="0"/>
    <x v="1"/>
    <n v="10"/>
    <n v="10"/>
  </r>
  <r>
    <x v="10"/>
    <s v="CIN"/>
    <x v="112"/>
    <n v="3.21"/>
    <n v="1"/>
    <n v="3.5"/>
    <n v="-160"/>
    <n v="-0.625"/>
    <n v="120"/>
    <n v="1.2"/>
    <n v="0.61538461538461542"/>
    <n v="0.45454545454545453"/>
    <n v="0.39970572904984081"/>
    <n v="0.60029427095015919"/>
    <n v="-0.21567888633477461"/>
    <n v="0.14574881640470466"/>
    <n v="1"/>
    <n v="1"/>
    <n v="15"/>
    <n v="0"/>
    <x v="0"/>
    <n v="-15"/>
    <n v="-15"/>
  </r>
  <r>
    <x v="11"/>
    <s v="HOU"/>
    <x v="126"/>
    <n v="6.01"/>
    <n v="1"/>
    <n v="5.5"/>
    <n v="110"/>
    <n v="1.1000000000000001"/>
    <n v="-140"/>
    <n v="-0.7142857142857143"/>
    <n v="0.47619047619047616"/>
    <n v="0.58333333333333337"/>
    <n v="0.55592524855262426"/>
    <n v="0.44407475144737568"/>
    <n v="7.9734772362148099E-2"/>
    <n v="-0.13925858188595769"/>
    <n v="2"/>
    <n v="2"/>
    <n v="15"/>
    <n v="0"/>
    <x v="1"/>
    <n v="16.5"/>
    <n v="16.5"/>
  </r>
  <r>
    <x v="11"/>
    <s v="NYY"/>
    <x v="5"/>
    <n v="6.81"/>
    <n v="1"/>
    <n v="7.5"/>
    <n v="-116"/>
    <n v="-0.86206896551724144"/>
    <n v="-110"/>
    <n v="-0.90909090909090906"/>
    <n v="0.53703703703703709"/>
    <n v="0.52380952380952384"/>
    <n v="0.37300028623664394"/>
    <n v="0.62699971376335606"/>
    <n v="-0.16403675080039315"/>
    <n v="0.10319018995383222"/>
    <n v="1"/>
    <n v="2"/>
    <n v="16.5"/>
    <n v="0"/>
    <x v="0"/>
    <n v="-16.5"/>
    <n v="-16.5"/>
  </r>
  <r>
    <x v="11"/>
    <s v="TB"/>
    <x v="25"/>
    <n v="5.94"/>
    <n v="1"/>
    <n v="5.5"/>
    <n v="-105"/>
    <n v="-0.95238095238095233"/>
    <n v="-125"/>
    <n v="-0.8"/>
    <n v="0.51219512195121952"/>
    <n v="0.55555555555555558"/>
    <n v="0.54463543537880599"/>
    <n v="0.45536456462119401"/>
    <n v="3.2440313427586465E-2"/>
    <n v="-0.10019099093436157"/>
    <n v="0"/>
    <n v="1"/>
    <n v="0"/>
    <n v="0"/>
    <x v="2"/>
    <m/>
    <s v=""/>
  </r>
  <r>
    <x v="11"/>
    <s v="PIT"/>
    <x v="1"/>
    <n v="5.52"/>
    <n v="1"/>
    <n v="5.5"/>
    <n v="-115"/>
    <n v="-0.86956521739130443"/>
    <n v="-115"/>
    <n v="-0.86956521739130443"/>
    <n v="0.53488372093023251"/>
    <n v="0.53488372093023251"/>
    <n v="0.47450617501389791"/>
    <n v="0.52549382498610209"/>
    <n v="-6.0377545916334596E-2"/>
    <n v="-9.3898959441304219E-3"/>
    <n v="0"/>
    <n v="1"/>
    <n v="0"/>
    <n v="0"/>
    <x v="2"/>
    <m/>
    <s v=""/>
  </r>
  <r>
    <x v="11"/>
    <s v="CWS"/>
    <x v="145"/>
    <n v="5.34"/>
    <n v="1"/>
    <n v="5.5"/>
    <n v="-150"/>
    <n v="-0.66666666666666663"/>
    <n v="115"/>
    <n v="1.1499999999999999"/>
    <n v="0.6"/>
    <n v="0.46511627906976744"/>
    <n v="0.44347661488534151"/>
    <n v="0.55652338511465849"/>
    <n v="-0.15652338511465846"/>
    <n v="9.1407106044891051E-2"/>
    <n v="1"/>
    <n v="1"/>
    <n v="15"/>
    <n v="0"/>
    <x v="0"/>
    <n v="-15"/>
    <n v="-15"/>
  </r>
  <r>
    <x v="11"/>
    <s v="STL"/>
    <x v="11"/>
    <n v="4.96"/>
    <n v="1"/>
    <n v="4.5"/>
    <n v="-160"/>
    <n v="-0.625"/>
    <n v="120"/>
    <n v="1.2"/>
    <n v="0.61538461538461542"/>
    <n v="0.45454545454545453"/>
    <n v="0.55246017281540882"/>
    <n v="0.44753982718459118"/>
    <n v="-6.2924442569206596E-2"/>
    <n v="-7.0056273608633535E-3"/>
    <n v="0"/>
    <n v="1"/>
    <n v="0"/>
    <n v="0"/>
    <x v="2"/>
    <m/>
    <s v=""/>
  </r>
  <r>
    <x v="11"/>
    <s v="WSH"/>
    <x v="114"/>
    <n v="6.01"/>
    <n v="1"/>
    <n v="5.5"/>
    <n v="-130"/>
    <n v="-0.76923076923076916"/>
    <n v="100"/>
    <n v="1"/>
    <n v="0.56521739130434778"/>
    <n v="0.5"/>
    <n v="0.55592524855262426"/>
    <n v="0.44407475144737568"/>
    <n v="-9.29214275172352E-3"/>
    <n v="-5.5925248552624318E-2"/>
    <n v="0"/>
    <n v="1"/>
    <n v="0"/>
    <n v="0"/>
    <x v="2"/>
    <m/>
    <s v=""/>
  </r>
  <r>
    <x v="11"/>
    <s v="NYM"/>
    <x v="13"/>
    <n v="6.07"/>
    <n v="1"/>
    <n v="5.5"/>
    <n v="-155"/>
    <n v="-0.64516129032258063"/>
    <n v="120"/>
    <n v="1.2"/>
    <n v="0.60784313725490191"/>
    <n v="0.45454545454545453"/>
    <n v="0.56549738828302876"/>
    <n v="0.4345026117169713"/>
    <n v="-4.2345748971873154E-2"/>
    <n v="-2.0042842828483232E-2"/>
    <n v="0"/>
    <n v="1"/>
    <n v="0"/>
    <n v="0"/>
    <x v="2"/>
    <m/>
    <s v=""/>
  </r>
  <r>
    <x v="11"/>
    <s v="MIA"/>
    <x v="17"/>
    <n v="4.34"/>
    <n v="1"/>
    <n v="5.5"/>
    <n v="126"/>
    <n v="1.26"/>
    <n v="-160"/>
    <n v="-0.625"/>
    <n v="0.44247787610619471"/>
    <n v="0.61538461538461542"/>
    <n v="0.27000768921509155"/>
    <n v="0.72999231078490845"/>
    <n v="-0.17247018689110316"/>
    <n v="0.11460769540029303"/>
    <n v="1"/>
    <n v="2"/>
    <n v="24"/>
    <n v="0"/>
    <x v="1"/>
    <n v="15"/>
    <n v="15"/>
  </r>
  <r>
    <x v="11"/>
    <s v="MIL"/>
    <x v="43"/>
    <n v="6.56"/>
    <n v="1"/>
    <n v="7.5"/>
    <n v="-150"/>
    <n v="-0.66666666666666663"/>
    <n v="110"/>
    <n v="1.1000000000000001"/>
    <n v="0.6"/>
    <n v="0.47619047619047616"/>
    <n v="0.33603567717687222"/>
    <n v="0.66396432282312778"/>
    <n v="-0.26396432282312776"/>
    <n v="0.18777384663265162"/>
    <n v="1"/>
    <n v="1"/>
    <n v="15"/>
    <n v="0"/>
    <x v="0"/>
    <n v="-15"/>
    <n v="-15"/>
  </r>
  <r>
    <x v="11"/>
    <s v="TOR"/>
    <x v="23"/>
    <n v="5.33"/>
    <n v="1"/>
    <n v="5.5"/>
    <n v="-104"/>
    <n v="-0.96153846153846145"/>
    <n v="-122"/>
    <n v="-0.81967213114754101"/>
    <n v="0.50980392156862742"/>
    <n v="0.5495495495495496"/>
    <n v="0.44174069570778851"/>
    <n v="0.55825930429221149"/>
    <n v="-6.8063225860838905E-2"/>
    <n v="8.7097547426618904E-3"/>
    <n v="0"/>
    <n v="2"/>
    <n v="0"/>
    <n v="0"/>
    <x v="2"/>
    <m/>
    <s v=""/>
  </r>
  <r>
    <x v="11"/>
    <s v="OAK"/>
    <x v="27"/>
    <n v="3.69"/>
    <n v="1"/>
    <n v="2.5"/>
    <n v="-155"/>
    <n v="-0.64516129032258063"/>
    <n v="120"/>
    <n v="1.2"/>
    <n v="0.60784313725490191"/>
    <n v="0.45454545454545453"/>
    <n v="0.71287067191780662"/>
    <n v="0.28712932808219332"/>
    <n v="0.10502753466290471"/>
    <n v="-0.16741612646326121"/>
    <n v="2"/>
    <n v="1"/>
    <n v="15.5"/>
    <n v="0"/>
    <x v="1"/>
    <n v="10"/>
    <n v="10"/>
  </r>
  <r>
    <x v="11"/>
    <s v="KC"/>
    <x v="103"/>
    <n v="3.95"/>
    <n v="1"/>
    <n v="4.5"/>
    <n v="130"/>
    <n v="1.3"/>
    <n v="-166"/>
    <n v="-0.60240963855421692"/>
    <n v="0.43478260869565216"/>
    <n v="0.62406015037593987"/>
    <n v="0.36139574792592954"/>
    <n v="0.63860425207407046"/>
    <n v="-7.3386860769722617E-2"/>
    <n v="1.4544101698130585E-2"/>
    <n v="0"/>
    <n v="2"/>
    <n v="0"/>
    <n v="0"/>
    <x v="2"/>
    <m/>
    <s v=""/>
  </r>
  <r>
    <x v="11"/>
    <s v="BOS"/>
    <x v="46"/>
    <n v="3.72"/>
    <n v="1"/>
    <n v="3.5"/>
    <n v="135"/>
    <n v="1.35"/>
    <n v="-180"/>
    <n v="-0.55555555555555558"/>
    <n v="0.42553191489361702"/>
    <n v="0.6428571428571429"/>
    <n v="0.5100132102562287"/>
    <n v="0.4899867897437713"/>
    <n v="8.4481295362611675E-2"/>
    <n v="-0.1528703531133716"/>
    <n v="2"/>
    <n v="1"/>
    <n v="10"/>
    <n v="0"/>
    <x v="1"/>
    <n v="13.5"/>
    <n v="13.5"/>
  </r>
  <r>
    <x v="11"/>
    <s v="CLE"/>
    <x v="4"/>
    <n v="6.71"/>
    <n v="1"/>
    <n v="6.5"/>
    <n v="-152"/>
    <n v="-0.65789473684210531"/>
    <n v="120"/>
    <n v="1.2"/>
    <n v="0.60317460317460314"/>
    <n v="0.45454545454545453"/>
    <n v="0.50624857878990392"/>
    <n v="0.49375142121009608"/>
    <n v="-9.6926024384699216E-2"/>
    <n v="3.9205966664641545E-2"/>
    <n v="0"/>
    <n v="2"/>
    <n v="0"/>
    <n v="0"/>
    <x v="2"/>
    <m/>
    <s v=""/>
  </r>
  <r>
    <x v="11"/>
    <s v="SF"/>
    <x v="9"/>
    <n v="5.59"/>
    <n v="1"/>
    <n v="5.5"/>
    <n v="105"/>
    <n v="1.05"/>
    <n v="-135"/>
    <n v="-0.7407407407407407"/>
    <n v="0.48780487804878048"/>
    <n v="0.57446808510638303"/>
    <n v="0.48644104744147154"/>
    <n v="0.51355895255852846"/>
    <n v="-1.3638306073089357E-3"/>
    <n v="-6.0909132547854572E-2"/>
    <n v="0"/>
    <n v="1"/>
    <n v="0"/>
    <n v="0"/>
    <x v="2"/>
    <m/>
    <s v=""/>
  </r>
  <r>
    <x v="11"/>
    <s v="CIN"/>
    <x v="146"/>
    <n v="4.3099999999999996"/>
    <n v="1"/>
    <n v="4.5"/>
    <n v="-140"/>
    <n v="-0.7142857142857143"/>
    <n v="105"/>
    <n v="1.05"/>
    <n v="0.58333333333333337"/>
    <n v="0.48780487804878048"/>
    <n v="0.4314940533549696"/>
    <n v="0.5685059466450304"/>
    <n v="-0.15183927997836377"/>
    <n v="8.0701068596249925E-2"/>
    <n v="1"/>
    <n v="1"/>
    <n v="10"/>
    <n v="0"/>
    <x v="1"/>
    <n v="10.5"/>
    <n v="10.5"/>
  </r>
  <r>
    <x v="11"/>
    <s v="MIN"/>
    <x v="133"/>
    <n v="3.9"/>
    <n v="1"/>
    <n v="3.5"/>
    <n v="-118"/>
    <n v="-0.84745762711864414"/>
    <n v="-108"/>
    <n v="-0.92592592592592582"/>
    <n v="0.54128440366972475"/>
    <n v="0.51923076923076927"/>
    <n v="0.54675323986127111"/>
    <n v="0.45324676013872889"/>
    <n v="5.4688361915463668E-3"/>
    <n v="-6.5984009092040385E-2"/>
    <n v="0"/>
    <n v="2"/>
    <n v="0"/>
    <n v="0"/>
    <x v="2"/>
    <m/>
    <s v=""/>
  </r>
  <r>
    <x v="11"/>
    <s v="ATL"/>
    <x v="0"/>
    <n v="5.78"/>
    <n v="1"/>
    <n v="5.5"/>
    <n v="-130"/>
    <n v="-0.76923076923076916"/>
    <n v="100"/>
    <n v="1"/>
    <n v="0.56521739130434778"/>
    <n v="0.5"/>
    <n v="0.51836884665930394"/>
    <n v="0.48163115334069606"/>
    <n v="-4.6848544645043844E-2"/>
    <n v="-1.8368846659303939E-2"/>
    <n v="0"/>
    <n v="1"/>
    <n v="0"/>
    <n v="0"/>
    <x v="2"/>
    <m/>
    <s v=""/>
  </r>
  <r>
    <x v="11"/>
    <s v="SEA"/>
    <x v="26"/>
    <n v="6.29"/>
    <n v="1"/>
    <n v="6.5"/>
    <n v="106"/>
    <n v="1.06"/>
    <n v="-134"/>
    <n v="-0.74626865671641784"/>
    <n v="0.4854368932038835"/>
    <n v="0.57264957264957261"/>
    <n v="0.44017188332917234"/>
    <n v="0.55982811667082766"/>
    <n v="-4.526500987471116E-2"/>
    <n v="-1.2821455978744956E-2"/>
    <n v="0"/>
    <n v="2"/>
    <n v="0"/>
    <n v="0"/>
    <x v="2"/>
    <m/>
    <s v=""/>
  </r>
  <r>
    <x v="11"/>
    <s v="LAA"/>
    <x v="122"/>
    <n v="5.56"/>
    <n v="1"/>
    <n v="5.5"/>
    <n v="-140"/>
    <n v="-0.7142857142857143"/>
    <n v="110"/>
    <n v="1.1000000000000001"/>
    <n v="0.58333333333333337"/>
    <n v="0.47619047619047616"/>
    <n v="0.48133634791191404"/>
    <n v="0.51866365208808596"/>
    <n v="-0.10199698542141933"/>
    <n v="4.2473175897609794E-2"/>
    <n v="0"/>
    <n v="2"/>
    <n v="0"/>
    <n v="0"/>
    <x v="2"/>
    <m/>
    <s v=""/>
  </r>
  <r>
    <x v="11"/>
    <s v="PHI"/>
    <x v="12"/>
    <n v="4.71"/>
    <n v="1"/>
    <n v="4.5"/>
    <n v="102"/>
    <n v="1.02"/>
    <n v="-130"/>
    <n v="-0.76923076923076916"/>
    <n v="0.49504950495049505"/>
    <n v="0.56521739130434778"/>
    <n v="0.50723908404647167"/>
    <n v="0.49276091595352833"/>
    <n v="1.2189579095976621E-2"/>
    <n v="-7.2456475350819449E-2"/>
    <n v="0"/>
    <n v="2"/>
    <n v="0"/>
    <n v="0"/>
    <x v="2"/>
    <m/>
    <s v=""/>
  </r>
  <r>
    <x v="11"/>
    <s v="SD"/>
    <x v="129"/>
    <n v="6.78"/>
    <n v="1"/>
    <n v="6.5"/>
    <n v="108"/>
    <n v="1.08"/>
    <n v="-138"/>
    <n v="-0.7246376811594204"/>
    <n v="0.48076923076923078"/>
    <n v="0.57983193277310929"/>
    <n v="0.51702142289101893"/>
    <n v="0.48297857710898107"/>
    <n v="3.6252192121788152E-2"/>
    <n v="-9.6853355664128227E-2"/>
    <n v="0"/>
    <n v="2"/>
    <n v="0"/>
    <n v="0"/>
    <x v="2"/>
    <m/>
    <s v=""/>
  </r>
  <r>
    <x v="11"/>
    <s v="DET"/>
    <x v="30"/>
    <n v="4.8499999999999996"/>
    <n v="1"/>
    <n v="3.5"/>
    <n v="-165"/>
    <n v="-0.60606060606060608"/>
    <n v="125"/>
    <n v="1.25"/>
    <n v="0.62264150943396224"/>
    <n v="0.44444444444444442"/>
    <n v="0.71328355207401994"/>
    <n v="0.28671644792598011"/>
    <n v="9.0642042640057707E-2"/>
    <n v="-0.15772799651846431"/>
    <n v="2"/>
    <n v="1"/>
    <n v="24.75"/>
    <n v="0"/>
    <x v="1"/>
    <n v="15"/>
    <n v="15"/>
  </r>
  <r>
    <x v="11"/>
    <s v="ARI"/>
    <x v="22"/>
    <n v="4.71"/>
    <n v="1"/>
    <n v="4.5"/>
    <n v="-105"/>
    <n v="-0.95238095238095233"/>
    <n v="-125"/>
    <n v="-0.8"/>
    <n v="0.51219512195121952"/>
    <n v="0.55555555555555558"/>
    <n v="0.50723908404647167"/>
    <n v="0.49276091595352833"/>
    <n v="-4.9560379047478564E-3"/>
    <n v="-6.2794639602027247E-2"/>
    <n v="0"/>
    <n v="1"/>
    <n v="0"/>
    <n v="0"/>
    <x v="2"/>
    <m/>
    <s v=""/>
  </r>
  <r>
    <x v="12"/>
    <s v="NYY"/>
    <x v="79"/>
    <n v="4.93"/>
    <n v="1"/>
    <n v="5.5"/>
    <n v="110"/>
    <n v="1.1000000000000001"/>
    <n v="-145"/>
    <n v="-0.68965517241379315"/>
    <n v="0.47619047619047616"/>
    <n v="0.59183673469387754"/>
    <n v="0.37175864932290814"/>
    <n v="0.62824135067709186"/>
    <n v="-0.10443182686756802"/>
    <n v="3.6404615983214317E-2"/>
    <n v="0"/>
    <n v="1"/>
    <n v="0"/>
    <n v="0"/>
    <x v="2"/>
    <m/>
    <s v=""/>
  </r>
  <r>
    <x v="12"/>
    <s v="OAK"/>
    <x v="55"/>
    <n v="3.53"/>
    <n v="1"/>
    <n v="3.5"/>
    <n v="-146"/>
    <n v="-0.68493150684931503"/>
    <n v="114"/>
    <n v="1.1399999999999999"/>
    <n v="0.5934959349593496"/>
    <n v="0.46728971962616822"/>
    <n v="0.4698268080200918"/>
    <n v="0.5301731919799082"/>
    <n v="-0.1236691269392578"/>
    <n v="6.2883472353739978E-2"/>
    <n v="1"/>
    <n v="2"/>
    <n v="10"/>
    <n v="0"/>
    <x v="0"/>
    <n v="-10"/>
    <n v="-10"/>
  </r>
  <r>
    <x v="12"/>
    <s v="TOR"/>
    <x v="59"/>
    <n v="5.48"/>
    <n v="1"/>
    <n v="6.5"/>
    <n v="124"/>
    <n v="1.24"/>
    <n v="-158"/>
    <n v="-0.63291139240506322"/>
    <n v="0.44642857142857145"/>
    <n v="0.61240310077519378"/>
    <n v="0.31082457036027078"/>
    <n v="0.68917542963972922"/>
    <n v="-0.13560400106830067"/>
    <n v="7.6772328864535444E-2"/>
    <n v="1"/>
    <n v="2"/>
    <n v="15.8"/>
    <n v="0"/>
    <x v="0"/>
    <n v="-15.8"/>
    <n v="-15.8"/>
  </r>
  <r>
    <x v="12"/>
    <s v="MIN"/>
    <x v="35"/>
    <n v="4.25"/>
    <n v="1"/>
    <n v="4.5"/>
    <n v="-130"/>
    <n v="-0.76923076923076916"/>
    <n v="100"/>
    <n v="1"/>
    <n v="0.56521739130434778"/>
    <n v="0.5"/>
    <n v="0.41988168627223788"/>
    <n v="0.58011831372776212"/>
    <n v="-0.14533570503210991"/>
    <n v="8.0118313727762125E-2"/>
    <n v="1"/>
    <n v="1"/>
    <n v="15"/>
    <n v="0"/>
    <x v="1"/>
    <n v="15"/>
    <n v="15"/>
  </r>
  <r>
    <x v="12"/>
    <s v="CLE"/>
    <x v="60"/>
    <n v="4.8"/>
    <n v="1"/>
    <n v="5.5"/>
    <n v="-115"/>
    <n v="-0.86956521739130443"/>
    <n v="-115"/>
    <n v="-0.86956521739130443"/>
    <n v="0.53488372093023251"/>
    <n v="0.53488372093023251"/>
    <n v="0.34899356273050841"/>
    <n v="0.65100643726949159"/>
    <n v="-0.1858901581997241"/>
    <n v="0.11612271633925908"/>
    <n v="1"/>
    <n v="1"/>
    <n v="17.25"/>
    <n v="0"/>
    <x v="0"/>
    <n v="-17.25"/>
    <n v="-17.25"/>
  </r>
  <r>
    <x v="12"/>
    <s v="STL"/>
    <x v="81"/>
    <n v="4.96"/>
    <n v="1"/>
    <n v="4.5"/>
    <n v="-145"/>
    <n v="-0.68965517241379315"/>
    <n v="110"/>
    <n v="1.1000000000000001"/>
    <n v="0.59183673469387754"/>
    <n v="0.47619047619047616"/>
    <n v="0.55246017281540882"/>
    <n v="0.44753982718459118"/>
    <n v="-3.9376561878468719E-2"/>
    <n v="-2.8650649005884987E-2"/>
    <n v="0"/>
    <n v="1"/>
    <n v="0"/>
    <n v="0"/>
    <x v="2"/>
    <m/>
    <s v=""/>
  </r>
  <r>
    <x v="12"/>
    <s v="MIA"/>
    <x v="140"/>
    <n v="4.99"/>
    <n v="1"/>
    <n v="5.5"/>
    <n v="112"/>
    <n v="1.1200000000000001"/>
    <n v="-144"/>
    <n v="-0.69444444444444442"/>
    <n v="0.47169811320754718"/>
    <n v="0.5901639344262295"/>
    <n v="0.38228467732400917"/>
    <n v="0.61771532267599083"/>
    <n v="-8.9413435883538006E-2"/>
    <n v="2.7551388249761333E-2"/>
    <n v="0"/>
    <n v="2"/>
    <n v="0"/>
    <n v="0"/>
    <x v="2"/>
    <m/>
    <s v=""/>
  </r>
  <r>
    <x v="12"/>
    <s v="KC"/>
    <x v="7"/>
    <n v="4.07"/>
    <n v="1"/>
    <n v="4.5"/>
    <n v="106"/>
    <n v="1.06"/>
    <n v="-136"/>
    <n v="-0.73529411764705876"/>
    <n v="0.4854368932038835"/>
    <n v="0.57627118644067798"/>
    <n v="0.38483597442027295"/>
    <n v="0.61516402557972705"/>
    <n v="-0.10060091878361055"/>
    <n v="3.8892839139049062E-2"/>
    <n v="0"/>
    <n v="2"/>
    <n v="0"/>
    <n v="0"/>
    <x v="2"/>
    <m/>
    <s v=""/>
  </r>
  <r>
    <x v="12"/>
    <s v="TEX"/>
    <x v="67"/>
    <n v="3.76"/>
    <n v="1"/>
    <n v="4.5"/>
    <n v="110"/>
    <n v="1.1000000000000001"/>
    <n v="-145"/>
    <n v="-0.68965517241379315"/>
    <n v="0.47619047619047616"/>
    <n v="0.59183673469387754"/>
    <n v="0.32439080333977244"/>
    <n v="0.67560919666022756"/>
    <n v="-0.15179967285070373"/>
    <n v="8.377246196635002E-2"/>
    <n v="1"/>
    <n v="1"/>
    <n v="21.75"/>
    <n v="0"/>
    <x v="0"/>
    <n v="-21.75"/>
    <n v="-21.75"/>
  </r>
  <r>
    <x v="12"/>
    <s v="COL"/>
    <x v="61"/>
    <n v="3.8"/>
    <n v="1"/>
    <n v="3.5"/>
    <n v="-145"/>
    <n v="-0.68965517241379315"/>
    <n v="110"/>
    <n v="1.1000000000000001"/>
    <n v="0.59183673469387754"/>
    <n v="0.47619047619047616"/>
    <n v="0.52651515674030347"/>
    <n v="0.47348484325969653"/>
    <n v="-6.5321577953574073E-2"/>
    <n v="-2.7056329307796334E-3"/>
    <n v="0"/>
    <n v="1"/>
    <n v="0"/>
    <n v="0"/>
    <x v="2"/>
    <m/>
    <s v=""/>
  </r>
  <r>
    <x v="12"/>
    <s v="LAD"/>
    <x v="53"/>
    <n v="3.78"/>
    <n v="1"/>
    <n v="3.5"/>
    <n v="-145"/>
    <n v="-0.68965517241379315"/>
    <n v="110"/>
    <n v="1.1000000000000001"/>
    <n v="0.59183673469387754"/>
    <n v="0.47619047619047616"/>
    <n v="0.52241482408917828"/>
    <n v="0.47758517591082172"/>
    <n v="-6.9421910604699266E-2"/>
    <n v="1.3946997203455602E-3"/>
    <n v="0"/>
    <n v="1"/>
    <n v="0"/>
    <n v="0"/>
    <x v="2"/>
    <m/>
    <s v=""/>
  </r>
  <r>
    <x v="12"/>
    <s v="CWS"/>
    <x v="85"/>
    <n v="6.72"/>
    <n v="1"/>
    <n v="6.5"/>
    <n v="-128"/>
    <n v="-0.78125"/>
    <n v="100"/>
    <n v="1"/>
    <n v="0.56140350877192979"/>
    <n v="0.5"/>
    <n v="0.50779260951896066"/>
    <n v="0.49220739048103934"/>
    <n v="-5.3610899252969135E-2"/>
    <n v="-7.7926095189606581E-3"/>
    <n v="0"/>
    <n v="2"/>
    <n v="0"/>
    <n v="0"/>
    <x v="2"/>
    <m/>
    <s v=""/>
  </r>
  <r>
    <x v="12"/>
    <s v="LAA"/>
    <x v="28"/>
    <n v="3.66"/>
    <n v="1"/>
    <n v="4.5"/>
    <n v="124"/>
    <n v="1.24"/>
    <n v="-158"/>
    <n v="-0.63291139240506322"/>
    <n v="0.44642857142857145"/>
    <n v="0.61240310077519378"/>
    <n v="0.3050711029360258"/>
    <n v="0.6949288970639742"/>
    <n v="-0.14135746849254566"/>
    <n v="8.2525796288780429E-2"/>
    <n v="1"/>
    <n v="2"/>
    <n v="23.7"/>
    <n v="0"/>
    <x v="0"/>
    <n v="-23.7"/>
    <n v="-23.7"/>
  </r>
  <r>
    <x v="12"/>
    <s v="BAL"/>
    <x v="54"/>
    <n v="4.1900000000000004"/>
    <n v="1"/>
    <n v="4.5"/>
    <n v="116"/>
    <n v="1.1599999999999999"/>
    <n v="-148"/>
    <n v="-0.67567567567567566"/>
    <n v="0.46296296296296297"/>
    <n v="0.59677419354838712"/>
    <n v="0.40822828654459209"/>
    <n v="0.59177171345540791"/>
    <n v="-5.4734676418370876E-2"/>
    <n v="-5.0024800929792113E-3"/>
    <n v="0"/>
    <n v="2"/>
    <n v="0"/>
    <n v="0"/>
    <x v="2"/>
    <m/>
    <s v=""/>
  </r>
  <r>
    <x v="12"/>
    <s v="SEA"/>
    <x v="70"/>
    <n v="4.78"/>
    <n v="1"/>
    <n v="5.5"/>
    <n v="-104"/>
    <n v="-0.96153846153846145"/>
    <n v="-122"/>
    <n v="-0.81967213114754101"/>
    <n v="0.50980392156862742"/>
    <n v="0.5495495495495496"/>
    <n v="0.34550011552075133"/>
    <n v="0.65449988447924867"/>
    <n v="-0.16430380604787609"/>
    <n v="0.10495033492969907"/>
    <n v="1"/>
    <n v="2"/>
    <n v="18.3"/>
    <n v="0"/>
    <x v="1"/>
    <n v="15"/>
    <n v="15.000000000000002"/>
  </r>
  <r>
    <x v="13"/>
    <s v="MIN"/>
    <x v="89"/>
    <n v="3.44"/>
    <n v="1"/>
    <n v="2.5"/>
    <n v="-160"/>
    <n v="-0.625"/>
    <n v="120"/>
    <n v="1.2"/>
    <n v="0.61538461538461542"/>
    <n v="0.45454545454545453"/>
    <n v="0.6679124669964116"/>
    <n v="0.3320875330035884"/>
    <n v="5.2527851611796184E-2"/>
    <n v="-0.12245792154186613"/>
    <n v="2"/>
    <n v="1"/>
    <n v="24"/>
    <n v="0"/>
    <x v="1"/>
    <n v="15"/>
    <n v="15"/>
  </r>
  <r>
    <x v="13"/>
    <s v="OAK"/>
    <x v="142"/>
    <n v="6.03"/>
    <n v="1"/>
    <n v="6.5"/>
    <n v="120"/>
    <n v="1.2"/>
    <n v="-165"/>
    <n v="-0.60606060606060608"/>
    <n v="0.45454545454545453"/>
    <n v="0.62264150943396224"/>
    <n v="0.39851579165445572"/>
    <n v="0.60148420834554428"/>
    <n v="-5.602966289099881E-2"/>
    <n v="-2.1157301088417957E-2"/>
    <n v="0"/>
    <n v="1"/>
    <n v="0"/>
    <n v="0"/>
    <x v="2"/>
    <m/>
    <s v=""/>
  </r>
  <r>
    <x v="13"/>
    <s v="ATL"/>
    <x v="73"/>
    <n v="6.17"/>
    <n v="1"/>
    <n v="6.5"/>
    <n v="-130"/>
    <n v="-0.76923076923076916"/>
    <n v="102"/>
    <n v="1.02"/>
    <n v="0.56521739130434778"/>
    <n v="0.49504950495049505"/>
    <n v="0.42098155167208118"/>
    <n v="0.57901844832791882"/>
    <n v="-0.1442358396322666"/>
    <n v="8.3968943377423777E-2"/>
    <n v="1"/>
    <n v="2"/>
    <n v="15"/>
    <n v="0"/>
    <x v="1"/>
    <n v="15.3"/>
    <n v="15.3"/>
  </r>
  <r>
    <x v="13"/>
    <s v="PHI"/>
    <x v="63"/>
    <n v="6.85"/>
    <n v="1"/>
    <n v="7.5"/>
    <n v="116"/>
    <n v="1.1599999999999999"/>
    <n v="-146"/>
    <n v="-0.68493150684931503"/>
    <n v="0.46296296296296297"/>
    <n v="0.5934959349593496"/>
    <n v="0.37894784501277612"/>
    <n v="0.62105215498722388"/>
    <n v="-8.4015117950186846E-2"/>
    <n v="2.7556220027874279E-2"/>
    <n v="0"/>
    <n v="2"/>
    <n v="0"/>
    <n v="0"/>
    <x v="2"/>
    <m/>
    <s v=""/>
  </r>
  <r>
    <x v="13"/>
    <s v="PIT"/>
    <x v="102"/>
    <n v="4.07"/>
    <n v="1"/>
    <n v="4.5"/>
    <n v="120"/>
    <n v="1.2"/>
    <n v="-152"/>
    <n v="-0.65789473684210531"/>
    <n v="0.45454545454545453"/>
    <n v="0.60317460317460314"/>
    <n v="0.38483597442027295"/>
    <n v="0.61516402557972705"/>
    <n v="-6.9709480125181578E-2"/>
    <n v="1.1989422405123906E-2"/>
    <n v="0"/>
    <n v="2"/>
    <n v="0"/>
    <n v="0"/>
    <x v="2"/>
    <m/>
    <s v=""/>
  </r>
  <r>
    <x v="13"/>
    <s v="WSH"/>
    <x v="64"/>
    <n v="5.05"/>
    <n v="1"/>
    <n v="4.5"/>
    <n v="-150"/>
    <n v="-0.66666666666666663"/>
    <n v="115"/>
    <n v="1.1499999999999999"/>
    <n v="0.6"/>
    <n v="0.46511627906976744"/>
    <n v="0.56823578483496207"/>
    <n v="0.43176421516503793"/>
    <n v="-3.1764215165037912E-2"/>
    <n v="-3.3352063904729501E-2"/>
    <n v="0"/>
    <n v="1"/>
    <n v="0"/>
    <n v="0"/>
    <x v="2"/>
    <m/>
    <s v=""/>
  </r>
  <r>
    <x v="13"/>
    <s v="BOS"/>
    <x v="82"/>
    <n v="4.01"/>
    <n v="1"/>
    <n v="3.5"/>
    <n v="-115"/>
    <n v="-0.86956521739130443"/>
    <n v="-115"/>
    <n v="-0.86956521739130443"/>
    <n v="0.53488372093023251"/>
    <n v="0.53488372093023251"/>
    <n v="0.56848110164388199"/>
    <n v="0.43151889835611795"/>
    <n v="3.3597380713649483E-2"/>
    <n v="-0.10336482257411456"/>
    <n v="0"/>
    <n v="1"/>
    <n v="0"/>
    <n v="0"/>
    <x v="2"/>
    <m/>
    <s v=""/>
  </r>
  <r>
    <x v="13"/>
    <s v="TOR"/>
    <x v="80"/>
    <n v="4.4000000000000004"/>
    <n v="1"/>
    <n v="3.5"/>
    <n v="-110"/>
    <n v="-0.90909090909090906"/>
    <n v="-120"/>
    <n v="-0.83333333333333337"/>
    <n v="0.52380952380952384"/>
    <n v="0.54545454545454541"/>
    <n v="0.64055222721123095"/>
    <n v="0.35944777278876899"/>
    <n v="0.11674270340170712"/>
    <n v="-0.18600677266577642"/>
    <n v="2"/>
    <n v="1"/>
    <n v="16.5"/>
    <n v="0"/>
    <x v="0"/>
    <n v="-16.5"/>
    <n v="-16.5"/>
  </r>
  <r>
    <x v="13"/>
    <s v="HOU"/>
    <x v="86"/>
    <n v="5.03"/>
    <n v="1"/>
    <n v="4.5"/>
    <n v="-130"/>
    <n v="-0.76923076923076916"/>
    <n v="-105"/>
    <n v="-0.95238095238095233"/>
    <n v="0.56521739130434778"/>
    <n v="0.51219512195121952"/>
    <n v="0.56475485011053694"/>
    <n v="0.43524514988946306"/>
    <n v="-4.6254119381083925E-4"/>
    <n v="-7.6949972061756466E-2"/>
    <n v="0"/>
    <n v="1"/>
    <n v="0"/>
    <n v="0"/>
    <x v="2"/>
    <m/>
    <s v=""/>
  </r>
  <r>
    <x v="13"/>
    <s v="NYM"/>
    <x v="139"/>
    <n v="4.97"/>
    <n v="1"/>
    <n v="3.5"/>
    <n v="-165"/>
    <n v="-0.60606060606060608"/>
    <n v="125"/>
    <n v="1.25"/>
    <n v="0.62264150943396224"/>
    <n v="0.44444444444444442"/>
    <n v="0.73073757587040933"/>
    <n v="0.26926242412959067"/>
    <n v="0.10809606643644709"/>
    <n v="-0.17518202031485375"/>
    <n v="2"/>
    <n v="1"/>
    <n v="24.75"/>
    <n v="0"/>
    <x v="1"/>
    <n v="15"/>
    <n v="15"/>
  </r>
  <r>
    <x v="13"/>
    <s v="MIL"/>
    <x v="147"/>
    <n v="5.56"/>
    <n v="1"/>
    <n v="5.5"/>
    <n v="-154"/>
    <n v="-0.64935064935064934"/>
    <n v="120"/>
    <n v="1.2"/>
    <n v="0.60629921259842523"/>
    <n v="0.45454545454545453"/>
    <n v="0.48133634791191404"/>
    <n v="0.51866365208808596"/>
    <n v="-0.12496286468651119"/>
    <n v="6.4118197542631428E-2"/>
    <n v="1"/>
    <n v="2"/>
    <n v="15"/>
    <n v="0"/>
    <x v="0"/>
    <n v="-15"/>
    <n v="-15"/>
  </r>
  <r>
    <x v="13"/>
    <s v="STL"/>
    <x v="117"/>
    <n v="4"/>
    <n v="1"/>
    <n v="3.5"/>
    <n v="-115"/>
    <n v="-0.86956521739130443"/>
    <n v="-115"/>
    <n v="-0.86956521739130443"/>
    <n v="0.53488372093023251"/>
    <n v="0.53488372093023251"/>
    <n v="0.56652987963329104"/>
    <n v="0.43347012036670896"/>
    <n v="3.1646158703058536E-2"/>
    <n v="-0.10141360056352355"/>
    <n v="0"/>
    <n v="1"/>
    <n v="0"/>
    <n v="0"/>
    <x v="2"/>
    <m/>
    <s v=""/>
  </r>
  <r>
    <x v="13"/>
    <s v="CIN"/>
    <x v="32"/>
    <n v="5.95"/>
    <n v="1"/>
    <n v="5.5"/>
    <n v="-130"/>
    <n v="-0.76923076923076916"/>
    <n v="100"/>
    <n v="1"/>
    <n v="0.56521739130434778"/>
    <n v="0.5"/>
    <n v="0.54625611489663151"/>
    <n v="0.45374388510336849"/>
    <n v="-1.8961276407716277E-2"/>
    <n v="-4.6256114896631506E-2"/>
    <n v="0"/>
    <n v="1"/>
    <n v="0"/>
    <n v="0"/>
    <x v="2"/>
    <m/>
    <s v=""/>
  </r>
  <r>
    <x v="13"/>
    <s v="CHC"/>
    <x v="74"/>
    <n v="3.77"/>
    <n v="1"/>
    <n v="3.5"/>
    <n v="-135"/>
    <n v="-0.7407407407407407"/>
    <n v="100"/>
    <n v="1"/>
    <n v="0.57446808510638303"/>
    <n v="0.5"/>
    <n v="0.52035828180373322"/>
    <n v="0.47964171819626678"/>
    <n v="-5.4109803302649806E-2"/>
    <n v="-2.0358281803733225E-2"/>
    <n v="0"/>
    <n v="1"/>
    <n v="0"/>
    <n v="0"/>
    <x v="2"/>
    <m/>
    <s v=""/>
  </r>
  <r>
    <x v="13"/>
    <s v="TEX"/>
    <x v="83"/>
    <n v="4.97"/>
    <n v="1"/>
    <n v="5.5"/>
    <n v="110"/>
    <n v="1.1000000000000001"/>
    <n v="-140"/>
    <n v="-0.7142857142857143"/>
    <n v="0.47619047619047616"/>
    <n v="0.58333333333333337"/>
    <n v="0.37877548246571613"/>
    <n v="0.62122451753428387"/>
    <n v="-9.7414993724760035E-2"/>
    <n v="3.7891184200950501E-2"/>
    <n v="0"/>
    <n v="2"/>
    <n v="0"/>
    <n v="0"/>
    <x v="2"/>
    <m/>
    <s v=""/>
  </r>
  <r>
    <x v="13"/>
    <s v="KC"/>
    <x v="34"/>
    <n v="4.3499999999999996"/>
    <n v="1"/>
    <n v="3.5"/>
    <n v="-130"/>
    <n v="-0.76923076923076916"/>
    <n v="100"/>
    <n v="1"/>
    <n v="0.56521739130434778"/>
    <n v="0.5"/>
    <n v="0.63176783040312312"/>
    <n v="0.36823216959687693"/>
    <n v="6.6550439098775338E-2"/>
    <n v="-0.13176783040312307"/>
    <n v="2"/>
    <n v="1"/>
    <n v="19.5"/>
    <n v="0"/>
    <x v="0"/>
    <n v="-19.5"/>
    <n v="-19.5"/>
  </r>
  <r>
    <x v="13"/>
    <s v="LAD"/>
    <x v="92"/>
    <n v="4.08"/>
    <n v="1"/>
    <n v="4.5"/>
    <n v="-125"/>
    <n v="-0.8"/>
    <n v="-105"/>
    <n v="-0.95238095238095233"/>
    <n v="0.55555555555555558"/>
    <n v="0.51219512195121952"/>
    <n v="0.38678828434275769"/>
    <n v="0.61321171565724231"/>
    <n v="-0.16876727121279789"/>
    <n v="0.10101659370602278"/>
    <n v="1"/>
    <n v="1"/>
    <n v="15.75"/>
    <n v="0"/>
    <x v="1"/>
    <n v="15"/>
    <n v="15"/>
  </r>
  <r>
    <x v="13"/>
    <s v="COL"/>
    <x v="88"/>
    <n v="3.51"/>
    <n v="1"/>
    <n v="3.5"/>
    <n v="-120"/>
    <n v="-0.83333333333333337"/>
    <n v="-110"/>
    <n v="-0.90909090909090906"/>
    <n v="0.54545454545454541"/>
    <n v="0.52380952380952384"/>
    <n v="0.46552363741296432"/>
    <n v="0.53447636258703568"/>
    <n v="-7.9930908041581095E-2"/>
    <n v="1.0666838777511845E-2"/>
    <n v="0"/>
    <n v="1"/>
    <n v="0"/>
    <n v="0"/>
    <x v="2"/>
    <m/>
    <s v=""/>
  </r>
  <r>
    <x v="13"/>
    <s v="CWS"/>
    <x v="107"/>
    <n v="4.78"/>
    <n v="1"/>
    <n v="4.5"/>
    <n v="-150"/>
    <n v="-0.66666666666666663"/>
    <n v="110"/>
    <n v="1.1000000000000001"/>
    <n v="0.6"/>
    <n v="0.47619047619047616"/>
    <n v="0.52009463758605856"/>
    <n v="0.47990536241394144"/>
    <n v="-7.9905362413941416E-2"/>
    <n v="3.7148862234652746E-3"/>
    <n v="0"/>
    <n v="1"/>
    <n v="0"/>
    <n v="0"/>
    <x v="2"/>
    <m/>
    <s v=""/>
  </r>
  <r>
    <x v="13"/>
    <s v="SD"/>
    <x v="10"/>
    <n v="6.02"/>
    <n v="1"/>
    <n v="5.5"/>
    <n v="-110"/>
    <n v="-0.90909090909090906"/>
    <n v="-115"/>
    <n v="-0.86956521739130443"/>
    <n v="0.52380952380952384"/>
    <n v="0.53488372093023251"/>
    <n v="0.55752744367452578"/>
    <n v="0.44247255632547422"/>
    <n v="3.3717919865001944E-2"/>
    <n v="-9.2411164604758289E-2"/>
    <n v="0"/>
    <n v="1"/>
    <n v="0"/>
    <n v="0"/>
    <x v="2"/>
    <m/>
    <s v=""/>
  </r>
  <r>
    <x v="13"/>
    <s v="ARI"/>
    <x v="33"/>
    <n v="5.87"/>
    <n v="1"/>
    <n v="5.5"/>
    <n v="-118"/>
    <n v="-0.84745762711864414"/>
    <n v="-108"/>
    <n v="-0.92592592592592582"/>
    <n v="0.54128440366972475"/>
    <n v="0.51923076923076927"/>
    <n v="0.53321988760037764"/>
    <n v="0.46678011239962236"/>
    <n v="-8.0645160693471052E-3"/>
    <n v="-5.2450656831146913E-2"/>
    <n v="0"/>
    <n v="2"/>
    <n v="0"/>
    <n v="0"/>
    <x v="2"/>
    <m/>
    <s v=""/>
  </r>
  <r>
    <x v="13"/>
    <s v="DET"/>
    <x v="84"/>
    <n v="5.48"/>
    <n v="1"/>
    <n v="5.5"/>
    <n v="-105"/>
    <n v="-0.95238095238095233"/>
    <n v="-130"/>
    <n v="-0.76923076923076916"/>
    <n v="0.51219512195121952"/>
    <n v="0.56521739130434778"/>
    <n v="0.46765021942089069"/>
    <n v="0.53234978057910931"/>
    <n v="-4.4544902530328834E-2"/>
    <n v="-3.2867610725238472E-2"/>
    <n v="0"/>
    <n v="1"/>
    <n v="0"/>
    <n v="0"/>
    <x v="2"/>
    <m/>
    <s v=""/>
  </r>
  <r>
    <x v="13"/>
    <s v="SF"/>
    <x v="77"/>
    <n v="7.41"/>
    <n v="1"/>
    <n v="8.5"/>
    <n v="122"/>
    <n v="1.22"/>
    <n v="-154"/>
    <n v="-0.64935064935064934"/>
    <n v="0.45045045045045046"/>
    <n v="0.60629921259842523"/>
    <n v="0.32571268843776602"/>
    <n v="0.67428731156223398"/>
    <n v="-0.12473776201268444"/>
    <n v="6.7988098963808752E-2"/>
    <n v="1"/>
    <n v="2"/>
    <n v="15.4"/>
    <n v="0"/>
    <x v="1"/>
    <n v="10"/>
    <n v="10"/>
  </r>
  <r>
    <x v="13"/>
    <s v="BAL"/>
    <x v="148"/>
    <n v="4.03"/>
    <n v="1"/>
    <n v="4.5"/>
    <n v="115"/>
    <n v="1.1499999999999999"/>
    <n v="-155"/>
    <n v="-0.64516129032258063"/>
    <n v="0.46511627906976744"/>
    <n v="0.60784313725490191"/>
    <n v="0.37702385030472441"/>
    <n v="0.62297614969527559"/>
    <n v="-8.8092428765043029E-2"/>
    <n v="1.5133012440373683E-2"/>
    <n v="0"/>
    <n v="1"/>
    <n v="0"/>
    <n v="0"/>
    <x v="2"/>
    <m/>
    <s v=""/>
  </r>
  <r>
    <x v="13"/>
    <s v="SEA"/>
    <x v="94"/>
    <n v="6.51"/>
    <n v="1"/>
    <n v="6.5"/>
    <n v="-116"/>
    <n v="-0.86206896551724144"/>
    <n v="-110"/>
    <n v="-0.90909090909090906"/>
    <n v="0.53703703703703709"/>
    <n v="0.52380952380952384"/>
    <n v="0.4750505976009548"/>
    <n v="0.5249494023990452"/>
    <n v="-6.1986439436082286E-2"/>
    <n v="1.1398785895213592E-3"/>
    <n v="0"/>
    <n v="2"/>
    <n v="0"/>
    <n v="0"/>
    <x v="2"/>
    <m/>
    <s v=""/>
  </r>
  <r>
    <x v="14"/>
    <s v="MIL"/>
    <x v="75"/>
    <n v="4.62"/>
    <n v="1"/>
    <n v="4.5"/>
    <n v="-115"/>
    <n v="-0.86956521739130443"/>
    <n v="-115"/>
    <n v="-0.86956521739130443"/>
    <n v="0.53488372093023251"/>
    <n v="0.53488372093023251"/>
    <n v="0.49051161871273363"/>
    <n v="0.50948838128726637"/>
    <n v="-4.4372102217498877E-2"/>
    <n v="-2.5395339642966142E-2"/>
    <n v="0"/>
    <n v="1"/>
    <n v="0"/>
    <n v="0"/>
    <x v="2"/>
    <m/>
    <s v=""/>
  </r>
  <r>
    <x v="14"/>
    <s v="OAK"/>
    <x v="104"/>
    <n v="3.65"/>
    <n v="1"/>
    <n v="3.5"/>
    <n v="-140"/>
    <n v="-0.7142857142857143"/>
    <n v="100"/>
    <n v="1"/>
    <n v="0.58333333333333337"/>
    <n v="0.5"/>
    <n v="0.49536219993203168"/>
    <n v="0.50463780006796832"/>
    <n v="-8.7971133401301693E-2"/>
    <n v="4.6378000679683229E-3"/>
    <n v="0"/>
    <n v="1"/>
    <n v="0"/>
    <n v="0"/>
    <x v="2"/>
    <m/>
    <s v=""/>
  </r>
  <r>
    <x v="14"/>
    <s v="NYY"/>
    <x v="97"/>
    <n v="4.8"/>
    <n v="1"/>
    <n v="5.5"/>
    <n v="112"/>
    <n v="1.1200000000000001"/>
    <n v="-142"/>
    <n v="-0.70422535211267612"/>
    <n v="0.47169811320754718"/>
    <n v="0.58677685950413228"/>
    <n v="0.34899356273050841"/>
    <n v="0.65100643726949159"/>
    <n v="-0.12270455047703877"/>
    <n v="6.4229577765359314E-2"/>
    <n v="1"/>
    <n v="2"/>
    <n v="14.2"/>
    <n v="0"/>
    <x v="0"/>
    <n v="-14.2"/>
    <n v="-14.2"/>
  </r>
  <r>
    <x v="14"/>
    <s v="PIT"/>
    <x v="130"/>
    <n v="3.64"/>
    <n v="1"/>
    <n v="3.5"/>
    <n v="-104"/>
    <n v="-0.96153846153846145"/>
    <n v="-125"/>
    <n v="-0.8"/>
    <n v="0.50980392156862742"/>
    <n v="0.55555555555555558"/>
    <n v="0.49325387468659909"/>
    <n v="0.50674612531340091"/>
    <n v="-1.6550046882028324E-2"/>
    <n v="-4.8809430242154672E-2"/>
    <n v="0"/>
    <n v="1"/>
    <n v="0"/>
    <n v="0"/>
    <x v="2"/>
    <m/>
    <s v=""/>
  </r>
  <r>
    <x v="14"/>
    <s v="HOU"/>
    <x v="108"/>
    <n v="5.74"/>
    <n v="1"/>
    <n v="5.5"/>
    <n v="-115"/>
    <n v="-0.86956521739130443"/>
    <n v="-110"/>
    <n v="-0.90909090909090906"/>
    <n v="0.53488372093023251"/>
    <n v="0.52380952380952384"/>
    <n v="0.51170920153487975"/>
    <n v="0.48829079846512025"/>
    <n v="-2.3174519395352755E-2"/>
    <n v="-3.551872534440359E-2"/>
    <n v="0"/>
    <n v="1"/>
    <n v="0"/>
    <n v="0"/>
    <x v="2"/>
    <m/>
    <s v=""/>
  </r>
  <r>
    <x v="14"/>
    <s v="NYM"/>
    <x v="106"/>
    <n v="4.37"/>
    <n v="1"/>
    <n v="4.5"/>
    <n v="115"/>
    <n v="1.1499999999999999"/>
    <n v="-155"/>
    <n v="-0.64516129032258063"/>
    <n v="0.46511627906976744"/>
    <n v="0.60784313725490191"/>
    <n v="0.44305643873910494"/>
    <n v="0.55694356126089506"/>
    <n v="-2.2059840330662495E-2"/>
    <n v="-5.0899575994006852E-2"/>
    <n v="0"/>
    <n v="1"/>
    <n v="0"/>
    <n v="0"/>
    <x v="2"/>
    <m/>
    <s v=""/>
  </r>
  <r>
    <x v="14"/>
    <s v="TEX"/>
    <x v="24"/>
    <n v="4.04"/>
    <n v="1"/>
    <n v="3.5"/>
    <n v="-125"/>
    <n v="-0.8"/>
    <n v="100"/>
    <n v="1"/>
    <n v="0.55555555555555558"/>
    <n v="0.5"/>
    <n v="0.57430522291142061"/>
    <n v="0.42569477708857939"/>
    <n v="1.874966735586503E-2"/>
    <n v="-7.430522291142061E-2"/>
    <n v="0"/>
    <n v="1"/>
    <n v="0"/>
    <n v="0"/>
    <x v="2"/>
    <m/>
    <s v=""/>
  </r>
  <r>
    <x v="14"/>
    <s v="KC"/>
    <x v="143"/>
    <n v="3.78"/>
    <n v="1"/>
    <n v="2.5"/>
    <n v="-195"/>
    <n v="-0.51282051282051289"/>
    <n v="145"/>
    <n v="1.45"/>
    <n v="0.66101694915254239"/>
    <n v="0.40816326530612246"/>
    <n v="0.7278576629089063"/>
    <n v="0.2721423370910937"/>
    <n v="6.6840713756363912E-2"/>
    <n v="-0.13602092821502876"/>
    <n v="2"/>
    <n v="1"/>
    <n v="19.5"/>
    <n v="0"/>
    <x v="1"/>
    <n v="10"/>
    <n v="10.000000000000002"/>
  </r>
  <r>
    <x v="14"/>
    <s v="ARI"/>
    <x v="90"/>
    <n v="4.18"/>
    <n v="1"/>
    <n v="4.5"/>
    <n v="116"/>
    <n v="1.1599999999999999"/>
    <n v="-148"/>
    <n v="-0.67567567567567566"/>
    <n v="0.46296296296296297"/>
    <n v="0.59677419354838712"/>
    <n v="0.40628271237779234"/>
    <n v="0.59371728762220766"/>
    <n v="-5.6680250585170622E-2"/>
    <n v="-3.0569059261794651E-3"/>
    <n v="0"/>
    <n v="2"/>
    <n v="0"/>
    <n v="0"/>
    <x v="2"/>
    <m/>
    <s v=""/>
  </r>
  <r>
    <x v="14"/>
    <s v="SD"/>
    <x v="149"/>
    <n v="4.8499999999999996"/>
    <n v="1"/>
    <n v="4.5"/>
    <n v="-155"/>
    <n v="-0.64516129032258063"/>
    <n v="115"/>
    <n v="1.1499999999999999"/>
    <n v="0.60784313725490191"/>
    <n v="0.46511627906976744"/>
    <n v="0.5328042198267543"/>
    <n v="0.4671957801732457"/>
    <n v="-7.5038917428147611E-2"/>
    <n v="2.0795011034782651E-3"/>
    <n v="0"/>
    <n v="1"/>
    <n v="0"/>
    <n v="0"/>
    <x v="2"/>
    <m/>
    <s v=""/>
  </r>
  <r>
    <x v="14"/>
    <s v="SF"/>
    <x v="101"/>
    <n v="5.86"/>
    <n v="1"/>
    <n v="4.5"/>
    <n v="-135"/>
    <n v="-0.7407407407407407"/>
    <n v="105"/>
    <n v="1.05"/>
    <n v="0.57446808510638303"/>
    <n v="0.48780487804878048"/>
    <n v="0.69576712498220539"/>
    <n v="0.30423287501779461"/>
    <n v="0.12129903987582236"/>
    <n v="-0.18357200303098586"/>
    <n v="2"/>
    <n v="1"/>
    <n v="20.25"/>
    <n v="0"/>
    <x v="1"/>
    <n v="15"/>
    <n v="15"/>
  </r>
  <r>
    <x v="14"/>
    <s v="DET"/>
    <x v="110"/>
    <n v="4.45"/>
    <n v="1"/>
    <n v="3.5"/>
    <n v="-128"/>
    <n v="-0.78125"/>
    <n v="102"/>
    <n v="1.02"/>
    <n v="0.56140350877192979"/>
    <n v="0.49504950495049505"/>
    <n v="0.64919798882586899"/>
    <n v="0.35080201117413107"/>
    <n v="8.7794480053939195E-2"/>
    <n v="-0.14424749377636398"/>
    <n v="2"/>
    <n v="2"/>
    <n v="19.2"/>
    <n v="0"/>
    <x v="1"/>
    <n v="15"/>
    <n v="15"/>
  </r>
  <r>
    <x v="14"/>
    <s v="SEA"/>
    <x v="144"/>
    <n v="4.6100000000000003"/>
    <n v="1"/>
    <n v="4.5"/>
    <n v="-102"/>
    <n v="-0.98039215686274506"/>
    <n v="-126"/>
    <n v="-0.79365079365079361"/>
    <n v="0.50495049504950495"/>
    <n v="0.55752212389380529"/>
    <n v="0.48864004801069716"/>
    <n v="0.51135995198930284"/>
    <n v="-1.6310447038807796E-2"/>
    <n v="-4.6162171904502447E-2"/>
    <n v="0"/>
    <n v="2"/>
    <n v="0"/>
    <n v="0"/>
    <x v="2"/>
    <m/>
    <s v=""/>
  </r>
  <r>
    <x v="14"/>
    <s v="ATL"/>
    <x v="96"/>
    <n v="5.59"/>
    <n v="1"/>
    <n v="4.5"/>
    <n v="-158"/>
    <n v="-0.63291139240506322"/>
    <n v="124"/>
    <n v="1.24"/>
    <n v="0.61240310077519378"/>
    <n v="0.44642857142857145"/>
    <n v="0.65633254303072008"/>
    <n v="0.34366745696927986"/>
    <n v="4.3929442255526308E-2"/>
    <n v="-0.10276111445929159"/>
    <n v="0"/>
    <n v="2"/>
    <n v="0"/>
    <n v="0"/>
    <x v="2"/>
    <m/>
    <s v=""/>
  </r>
  <r>
    <x v="14"/>
    <s v="PHI"/>
    <x v="71"/>
    <n v="4.78"/>
    <n v="1"/>
    <n v="4.5"/>
    <n v="-110"/>
    <n v="-0.90909090909090906"/>
    <n v="-120"/>
    <n v="-0.83333333333333337"/>
    <n v="0.52380952380952384"/>
    <n v="0.54545454545454541"/>
    <n v="0.52009463758605856"/>
    <n v="0.47990536241394144"/>
    <n v="-3.7148862234652746E-3"/>
    <n v="-6.5549183040603975E-2"/>
    <n v="0"/>
    <n v="1"/>
    <n v="0"/>
    <n v="0"/>
    <x v="2"/>
    <m/>
    <s v=""/>
  </r>
  <r>
    <x v="14"/>
    <s v="TOR"/>
    <x v="98"/>
    <n v="5.75"/>
    <n v="1"/>
    <n v="5.5"/>
    <n v="-110"/>
    <n v="-0.90909090909090906"/>
    <n v="-120"/>
    <n v="-0.83333333333333337"/>
    <n v="0.52380952380952384"/>
    <n v="0.54545454545454541"/>
    <n v="0.51337739677174421"/>
    <n v="0.48662260322825579"/>
    <n v="-1.0432127037779626E-2"/>
    <n v="-5.8831942226289624E-2"/>
    <n v="0"/>
    <n v="1"/>
    <n v="0"/>
    <n v="0"/>
    <x v="2"/>
    <m/>
    <s v=""/>
  </r>
  <r>
    <x v="14"/>
    <s v="BOS"/>
    <x v="3"/>
    <n v="5.45"/>
    <n v="1"/>
    <n v="4.5"/>
    <n v="-135"/>
    <n v="-0.7407407407407407"/>
    <n v="100"/>
    <n v="1"/>
    <n v="0.57446808510638303"/>
    <n v="0.5"/>
    <n v="0.63463813068759634"/>
    <n v="0.36536186931240366"/>
    <n v="6.0170045581213305E-2"/>
    <n v="-0.13463813068759634"/>
    <n v="2"/>
    <n v="1"/>
    <n v="13.5"/>
    <n v="0"/>
    <x v="1"/>
    <n v="10"/>
    <n v="10"/>
  </r>
  <r>
    <x v="14"/>
    <s v="MIN"/>
    <x v="121"/>
    <n v="4.09"/>
    <n v="1"/>
    <n v="3.5"/>
    <n v="130"/>
    <n v="1.3"/>
    <n v="-166"/>
    <n v="-0.60240963855421692"/>
    <n v="0.43478260869565216"/>
    <n v="0.62406015037593987"/>
    <n v="0.58391223255361369"/>
    <n v="0.41608776744638626"/>
    <n v="0.14912962385796152"/>
    <n v="-0.20797238292955361"/>
    <n v="2"/>
    <n v="2"/>
    <n v="15"/>
    <n v="0"/>
    <x v="0"/>
    <n v="-15"/>
    <n v="-15"/>
  </r>
  <r>
    <x v="14"/>
    <s v="CLE"/>
    <x v="115"/>
    <n v="3.99"/>
    <n v="1"/>
    <n v="4.5"/>
    <n v="132"/>
    <n v="1.32"/>
    <n v="-168"/>
    <n v="-0.59523809523809523"/>
    <n v="0.43103448275862066"/>
    <n v="0.62686567164179108"/>
    <n v="0.3692094048224388"/>
    <n v="0.6307905951775612"/>
    <n v="-6.182507793618186E-2"/>
    <n v="3.9249235357701195E-3"/>
    <n v="0"/>
    <n v="2"/>
    <n v="0"/>
    <n v="0"/>
    <x v="2"/>
    <m/>
    <s v=""/>
  </r>
  <r>
    <x v="14"/>
    <s v="STL"/>
    <x v="134"/>
    <n v="4.28"/>
    <n v="1"/>
    <n v="3.5"/>
    <n v="100"/>
    <n v="1"/>
    <n v="-130"/>
    <n v="-0.76923076923076916"/>
    <n v="0.5"/>
    <n v="0.56521739130434778"/>
    <n v="0.61923923316989593"/>
    <n v="0.38076076683010401"/>
    <n v="0.11923923316989593"/>
    <n v="-0.18445662447424377"/>
    <n v="2"/>
    <n v="1"/>
    <n v="10"/>
    <n v="0"/>
    <x v="0"/>
    <n v="-10"/>
    <n v="-10"/>
  </r>
  <r>
    <x v="14"/>
    <s v="MIA"/>
    <x v="123"/>
    <n v="5.4"/>
    <n v="1"/>
    <n v="5.5"/>
    <n v="112"/>
    <n v="1.1200000000000001"/>
    <n v="-142"/>
    <n v="-0.70422535211267612"/>
    <n v="0.47169811320754718"/>
    <n v="0.58677685950413228"/>
    <n v="0.45386789564180074"/>
    <n v="0.54613210435819926"/>
    <n v="-1.7830217565746431E-2"/>
    <n v="-4.064475514593302E-2"/>
    <n v="0"/>
    <n v="2"/>
    <n v="0"/>
    <n v="0"/>
    <x v="2"/>
    <m/>
    <s v=""/>
  </r>
  <r>
    <x v="14"/>
    <s v="CIN"/>
    <x v="76"/>
    <n v="6.96"/>
    <n v="1"/>
    <n v="6.5"/>
    <n v="108"/>
    <n v="1.08"/>
    <n v="-136"/>
    <n v="-0.73529411764705876"/>
    <n v="0.48076923076923078"/>
    <n v="0.57627118644067798"/>
    <n v="0.54431196759943878"/>
    <n v="0.45568803240056122"/>
    <n v="6.3542736830208002E-2"/>
    <n v="-0.12058315404011677"/>
    <n v="2"/>
    <n v="2"/>
    <n v="10"/>
    <n v="0"/>
    <x v="0"/>
    <n v="-10"/>
    <n v="-10"/>
  </r>
  <r>
    <x v="14"/>
    <s v="CHC"/>
    <x v="95"/>
    <n v="4.29"/>
    <n v="1"/>
    <n v="4.5"/>
    <n v="105"/>
    <n v="1.05"/>
    <n v="-140"/>
    <n v="-0.7142857142857143"/>
    <n v="0.48780487804878048"/>
    <n v="0.58333333333333337"/>
    <n v="0.42762838338599063"/>
    <n v="0.57237161661400937"/>
    <n v="-6.0176494662789848E-2"/>
    <n v="-1.0961716719323999E-2"/>
    <n v="0"/>
    <n v="1"/>
    <n v="0"/>
    <n v="0"/>
    <x v="2"/>
    <m/>
    <s v=""/>
  </r>
  <r>
    <x v="14"/>
    <s v="LAD"/>
    <x v="116"/>
    <n v="3.88"/>
    <n v="1"/>
    <n v="4.5"/>
    <n v="102"/>
    <n v="1.02"/>
    <n v="-130"/>
    <n v="-0.76923076923076916"/>
    <n v="0.49504950495049505"/>
    <n v="0.56521739130434778"/>
    <n v="0.34773332047205607"/>
    <n v="0.65226667952794393"/>
    <n v="-0.14731618447843897"/>
    <n v="8.7049288223596144E-2"/>
    <n v="1"/>
    <n v="2"/>
    <n v="19.5"/>
    <n v="0"/>
    <x v="0"/>
    <n v="-19.5"/>
    <n v="-19.5"/>
  </r>
  <r>
    <x v="14"/>
    <s v="COL"/>
    <x v="119"/>
    <n v="4.7"/>
    <n v="1"/>
    <n v="3.5"/>
    <n v="-160"/>
    <n v="-0.625"/>
    <n v="120"/>
    <n v="1.2"/>
    <n v="0.61538461538461542"/>
    <n v="0.45454545454545453"/>
    <n v="0.69031642584387609"/>
    <n v="0.30968357415612391"/>
    <n v="7.4931810459260673E-2"/>
    <n v="-0.14486188038933062"/>
    <n v="2"/>
    <n v="1"/>
    <n v="24"/>
    <n v="0"/>
    <x v="0"/>
    <n v="-24"/>
    <n v="-24"/>
  </r>
  <r>
    <x v="14"/>
    <s v="CWS"/>
    <x v="125"/>
    <n v="6.17"/>
    <n v="1"/>
    <n v="5.5"/>
    <n v="-110"/>
    <n v="-0.90909090909090906"/>
    <n v="-120"/>
    <n v="-0.83333333333333337"/>
    <n v="0.52380952380952384"/>
    <n v="0.54545454545454541"/>
    <n v="0.58122546207546233"/>
    <n v="0.41877453792453767"/>
    <n v="5.7415938265938493E-2"/>
    <n v="-0.12668000753000774"/>
    <n v="2"/>
    <n v="1"/>
    <n v="11"/>
    <n v="0"/>
    <x v="1"/>
    <n v="10"/>
    <n v="10"/>
  </r>
  <r>
    <x v="14"/>
    <s v="LAA"/>
    <x v="69"/>
    <n v="5.85"/>
    <n v="1"/>
    <n v="6.5"/>
    <n v="-110"/>
    <n v="-0.90909090909090906"/>
    <n v="-125"/>
    <n v="-0.8"/>
    <n v="0.52380952380952384"/>
    <n v="0.55555555555555558"/>
    <n v="0.36961898724401188"/>
    <n v="0.63038101275598812"/>
    <n v="-0.15419053656551196"/>
    <n v="7.4825457200432544E-2"/>
    <n v="1"/>
    <n v="1"/>
    <n v="12.5"/>
    <n v="0"/>
    <x v="0"/>
    <n v="-12.5"/>
    <n v="-12.5"/>
  </r>
  <r>
    <x v="15"/>
    <s v="MIN"/>
    <x v="133"/>
    <n v="3.12"/>
    <n v="1"/>
    <n v="2.5"/>
    <n v="-190"/>
    <n v="-0.52631578947368418"/>
    <n v="140"/>
    <n v="1.4"/>
    <n v="0.65517241379310343"/>
    <n v="0.41666666666666669"/>
    <n v="0.60315069597853621"/>
    <n v="0.39684930402146373"/>
    <n v="-5.2021717814567214E-2"/>
    <n v="-1.9817362645202952E-2"/>
    <n v="0"/>
    <n v="1"/>
    <n v="0"/>
    <n v="0"/>
    <x v="2"/>
    <m/>
    <s v=""/>
  </r>
  <r>
    <x v="15"/>
    <s v="CLE"/>
    <x v="4"/>
    <n v="5.97"/>
    <n v="1"/>
    <n v="6.5"/>
    <n v="-105"/>
    <n v="-0.95238095238095233"/>
    <n v="-125"/>
    <n v="-0.8"/>
    <n v="0.51219512195121952"/>
    <n v="0.55555555555555558"/>
    <n v="0.38887864412267437"/>
    <n v="0.61112135587732563"/>
    <n v="-0.12331647782854516"/>
    <n v="5.5565800321770054E-2"/>
    <n v="1"/>
    <n v="1"/>
    <n v="18.75"/>
    <n v="0"/>
    <x v="1"/>
    <n v="15"/>
    <n v="15"/>
  </r>
  <r>
    <x v="15"/>
    <s v="ATL"/>
    <x v="131"/>
    <n v="5"/>
    <n v="1"/>
    <n v="4.5"/>
    <n v="-128"/>
    <n v="-0.78125"/>
    <n v="102"/>
    <n v="1.02"/>
    <n v="0.56140350877192979"/>
    <n v="0.49504950495049505"/>
    <n v="0.55950671493478765"/>
    <n v="0.44049328506521235"/>
    <n v="-1.8967938371421411E-3"/>
    <n v="-5.4556219885282697E-2"/>
    <n v="0"/>
    <n v="2"/>
    <n v="0"/>
    <n v="0"/>
    <x v="2"/>
    <m/>
    <s v=""/>
  </r>
  <r>
    <x v="15"/>
    <s v="PHI"/>
    <x v="113"/>
    <n v="7.31"/>
    <n v="1"/>
    <n v="7.5"/>
    <n v="-120"/>
    <n v="-0.83333333333333337"/>
    <n v="-110"/>
    <n v="-0.90909090909090906"/>
    <n v="0.54545454545454541"/>
    <n v="0.52380952380952384"/>
    <n v="0.44737382396854564"/>
    <n v="0.55262617603145436"/>
    <n v="-9.8080721485999778E-2"/>
    <n v="2.8816652221930528E-2"/>
    <n v="0"/>
    <n v="1"/>
    <n v="0"/>
    <n v="0"/>
    <x v="2"/>
    <m/>
    <s v=""/>
  </r>
  <r>
    <x v="15"/>
    <s v="HOU"/>
    <x v="31"/>
    <n v="4.7300000000000004"/>
    <n v="1"/>
    <n v="5.5"/>
    <n v="102"/>
    <n v="1.02"/>
    <n v="-130"/>
    <n v="-0.76923076923076916"/>
    <n v="0.49504950495049505"/>
    <n v="0.56521739130434778"/>
    <n v="0.33678122510653696"/>
    <n v="0.66321877489346304"/>
    <n v="-0.15826827984395808"/>
    <n v="9.8001383589115254E-2"/>
    <n v="1"/>
    <n v="2"/>
    <n v="19.5"/>
    <n v="0"/>
    <x v="0"/>
    <n v="-19.5"/>
    <n v="-19.5"/>
  </r>
  <r>
    <x v="15"/>
    <s v="NYY"/>
    <x v="62"/>
    <n v="5.44"/>
    <n v="1"/>
    <n v="6.5"/>
    <n v="-102"/>
    <n v="-0.98039215686274506"/>
    <n v="-124"/>
    <n v="-0.80645161290322587"/>
    <n v="0.50495049504950495"/>
    <n v="0.5535714285714286"/>
    <n v="0.3045637688406504"/>
    <n v="0.6954362311593496"/>
    <n v="-0.20038672620885456"/>
    <n v="0.141864802587921"/>
    <n v="1"/>
    <n v="2"/>
    <n v="18.600000000000001"/>
    <n v="0"/>
    <x v="1"/>
    <n v="15"/>
    <n v="15.000000000000002"/>
  </r>
  <r>
    <x v="15"/>
    <s v="PIT"/>
    <x v="1"/>
    <n v="4.55"/>
    <n v="1"/>
    <n v="4.5"/>
    <n v="-144"/>
    <n v="-0.69444444444444442"/>
    <n v="114"/>
    <n v="1.1399999999999999"/>
    <n v="0.5901639344262295"/>
    <n v="0.46728971962616822"/>
    <n v="0.47735971772843389"/>
    <n v="0.52264028227156611"/>
    <n v="-0.11280421669779561"/>
    <n v="5.5350562645397894E-2"/>
    <n v="1"/>
    <n v="2"/>
    <n v="15"/>
    <n v="0"/>
    <x v="0"/>
    <n v="-15"/>
    <n v="-15"/>
  </r>
  <r>
    <x v="15"/>
    <s v="MIL"/>
    <x v="14"/>
    <n v="4.32"/>
    <n v="1"/>
    <n v="4.5"/>
    <n v="115"/>
    <n v="1.1499999999999999"/>
    <n v="-155"/>
    <n v="-0.64516129032258063"/>
    <n v="0.46511627906976744"/>
    <n v="0.60784313725490191"/>
    <n v="0.43342482490108813"/>
    <n v="0.56657517509891187"/>
    <n v="-3.1691454168679301E-2"/>
    <n v="-4.1267962155990046E-2"/>
    <n v="0"/>
    <n v="1"/>
    <n v="0"/>
    <n v="0"/>
    <x v="2"/>
    <m/>
    <s v=""/>
  </r>
  <r>
    <x v="15"/>
    <s v="TOR"/>
    <x v="23"/>
    <n v="4.1500000000000004"/>
    <n v="1"/>
    <n v="4.5"/>
    <n v="110"/>
    <n v="1.1000000000000001"/>
    <n v="-145"/>
    <n v="-0.68965517241379315"/>
    <n v="0.47619047619047616"/>
    <n v="0.59183673469387754"/>
    <n v="0.4004411396358285"/>
    <n v="0.5995588603641715"/>
    <n v="-7.5749336554647662E-2"/>
    <n v="7.7221256702939556E-3"/>
    <n v="0"/>
    <n v="1"/>
    <n v="0"/>
    <n v="0"/>
    <x v="2"/>
    <m/>
    <s v=""/>
  </r>
  <r>
    <x v="15"/>
    <s v="CIN"/>
    <x v="112"/>
    <n v="4.01"/>
    <n v="1"/>
    <n v="4.5"/>
    <n v="104"/>
    <n v="1.04"/>
    <n v="-134"/>
    <n v="-0.74626865671641784"/>
    <n v="0.49019607843137253"/>
    <n v="0.57264957264957261"/>
    <n v="0.3731167248381646"/>
    <n v="0.6268832751618354"/>
    <n v="-0.11707935359320792"/>
    <n v="5.4233702512262782E-2"/>
    <n v="1"/>
    <n v="2"/>
    <n v="20.100000000000001"/>
    <n v="0"/>
    <x v="1"/>
    <n v="15"/>
    <n v="15"/>
  </r>
  <r>
    <x v="15"/>
    <s v="CHC"/>
    <x v="21"/>
    <n v="3.47"/>
    <n v="1"/>
    <n v="3.5"/>
    <n v="-102"/>
    <n v="-0.98039215686274506"/>
    <n v="-124"/>
    <n v="-0.80645161290322587"/>
    <n v="0.50495049504950495"/>
    <n v="0.5535714285714286"/>
    <n v="0.45688011585682675"/>
    <n v="0.54311988414317325"/>
    <n v="-4.8070379192678203E-2"/>
    <n v="-1.0451544428255355E-2"/>
    <n v="0"/>
    <n v="2"/>
    <n v="0"/>
    <n v="0"/>
    <x v="2"/>
    <m/>
    <s v=""/>
  </r>
  <r>
    <x v="15"/>
    <s v="SD"/>
    <x v="57"/>
    <n v="5.74"/>
    <n v="1"/>
    <n v="5.5"/>
    <n v="-156"/>
    <n v="-0.64102564102564097"/>
    <n v="122"/>
    <n v="1.22"/>
    <n v="0.609375"/>
    <n v="0.45045045045045046"/>
    <n v="0.51170920153487975"/>
    <n v="0.48829079846512025"/>
    <n v="-9.7665798465120246E-2"/>
    <n v="3.7840348014669789E-2"/>
    <n v="0"/>
    <n v="2"/>
    <n v="0"/>
    <n v="0"/>
    <x v="2"/>
    <m/>
    <s v=""/>
  </r>
  <r>
    <x v="15"/>
    <s v="SEA"/>
    <x v="26"/>
    <n v="6"/>
    <n v="1"/>
    <n v="5.5"/>
    <n v="-160"/>
    <n v="-0.625"/>
    <n v="120"/>
    <n v="1.2"/>
    <n v="0.61538461538461542"/>
    <n v="0.45454545454545453"/>
    <n v="0.55432035863538887"/>
    <n v="0.44567964136461113"/>
    <n v="-6.1064256749226553E-2"/>
    <n v="-8.865813180843396E-3"/>
    <n v="0"/>
    <n v="1"/>
    <n v="0"/>
    <n v="0"/>
    <x v="2"/>
    <m/>
    <s v=""/>
  </r>
  <r>
    <x v="16"/>
    <s v="BOS"/>
    <x v="56"/>
    <n v="5.05"/>
    <n v="1"/>
    <n v="4.5"/>
    <n v="100"/>
    <n v="1"/>
    <n v="-130"/>
    <n v="-0.76923076923076916"/>
    <n v="0.5"/>
    <n v="0.56521739130434778"/>
    <n v="0.56823578483496207"/>
    <n v="0.43176421516503793"/>
    <n v="6.8235784834962065E-2"/>
    <n v="-0.13345317613930985"/>
    <n v="2"/>
    <n v="1"/>
    <n v="15"/>
    <n v="0"/>
    <x v="0"/>
    <n v="-15"/>
    <n v="-15"/>
  </r>
  <r>
    <x v="16"/>
    <s v="TB"/>
    <x v="25"/>
    <n v="4.08"/>
    <n v="1"/>
    <n v="4.5"/>
    <n v="134"/>
    <n v="1.34"/>
    <n v="-172"/>
    <n v="-0.58139534883720934"/>
    <n v="0.42735042735042733"/>
    <n v="0.63235294117647056"/>
    <n v="0.38678828434275769"/>
    <n v="0.61321171565724231"/>
    <n v="-4.0562143007669638E-2"/>
    <n v="-1.9141225519228255E-2"/>
    <n v="0"/>
    <n v="2"/>
    <n v="0"/>
    <n v="0"/>
    <x v="2"/>
    <m/>
    <s v=""/>
  </r>
  <r>
    <x v="16"/>
    <s v="TOR"/>
    <x v="42"/>
    <n v="5.03"/>
    <n v="1"/>
    <n v="4.5"/>
    <n v="-140"/>
    <n v="-0.7142857142857143"/>
    <n v="110"/>
    <n v="1.1000000000000001"/>
    <n v="0.58333333333333337"/>
    <n v="0.47619047619047616"/>
    <n v="0.56475485011053694"/>
    <n v="0.43524514988946306"/>
    <n v="-1.8578483222796427E-2"/>
    <n v="-4.0945326301013107E-2"/>
    <n v="0"/>
    <n v="2"/>
    <n v="0"/>
    <n v="0"/>
    <x v="2"/>
    <m/>
    <s v=""/>
  </r>
  <r>
    <x v="16"/>
    <s v="WSH"/>
    <x v="114"/>
    <n v="5.99"/>
    <n v="1"/>
    <n v="5.5"/>
    <n v="-125"/>
    <n v="-0.8"/>
    <n v="-105"/>
    <n v="-0.95238095238095233"/>
    <n v="0.55555555555555558"/>
    <n v="0.51219512195121952"/>
    <n v="0.55271279168067489"/>
    <n v="0.44728720831932511"/>
    <n v="-2.8427638748806938E-3"/>
    <n v="-6.4907913631894409E-2"/>
    <n v="0"/>
    <n v="1"/>
    <n v="0"/>
    <n v="0"/>
    <x v="2"/>
    <m/>
    <s v=""/>
  </r>
  <r>
    <x v="16"/>
    <s v="MIA"/>
    <x v="17"/>
    <n v="4.03"/>
    <n v="1"/>
    <n v="4.5"/>
    <n v="-102"/>
    <n v="-0.98039215686274506"/>
    <n v="-126"/>
    <n v="-0.79365079365079361"/>
    <n v="0.50495049504950495"/>
    <n v="0.55752212389380529"/>
    <n v="0.37702385030472441"/>
    <n v="0.62297614969527559"/>
    <n v="-0.12792664474478055"/>
    <n v="6.5454025801470306E-2"/>
    <n v="1"/>
    <n v="2"/>
    <n v="18.899999999999999"/>
    <n v="0"/>
    <x v="1"/>
    <n v="15"/>
    <n v="14.999999999999998"/>
  </r>
  <r>
    <x v="16"/>
    <s v="STL"/>
    <x v="11"/>
    <n v="4.55"/>
    <n v="1"/>
    <n v="4.5"/>
    <n v="-135"/>
    <n v="-0.7407407407407407"/>
    <n v="100"/>
    <n v="1"/>
    <n v="0.57446808510638303"/>
    <n v="0.5"/>
    <n v="0.47735971772843389"/>
    <n v="0.52264028227156611"/>
    <n v="-9.7108367377949145E-2"/>
    <n v="2.2640282271566115E-2"/>
    <n v="0"/>
    <n v="1"/>
    <n v="0"/>
    <n v="0"/>
    <x v="2"/>
    <m/>
    <s v=""/>
  </r>
  <r>
    <x v="16"/>
    <s v="ATL"/>
    <x v="0"/>
    <n v="6.05"/>
    <n v="2"/>
    <n v="6.5"/>
    <n v="124"/>
    <n v="1.24"/>
    <n v="-158"/>
    <n v="-0.63291139240506322"/>
    <n v="0.44642857142857145"/>
    <n v="0.61240310077519378"/>
    <n v="0.40172781926737877"/>
    <n v="0.59827218073262123"/>
    <n v="-4.4700752161192681E-2"/>
    <n v="-1.4130920042572548E-2"/>
    <n v="0"/>
    <n v="2"/>
    <n v="0"/>
    <n v="0"/>
    <x v="2"/>
    <m/>
    <s v=""/>
  </r>
  <r>
    <x v="16"/>
    <s v="CIN"/>
    <x v="146"/>
    <n v="4.57"/>
    <n v="1"/>
    <n v="5.5"/>
    <n v="125"/>
    <n v="1.25"/>
    <n v="-165"/>
    <n v="-0.60606060606060608"/>
    <n v="0.44444444444444442"/>
    <n v="0.62264150943396224"/>
    <n v="0.30907166265852748"/>
    <n v="0.69092833734147252"/>
    <n v="-0.13537278178591694"/>
    <n v="6.8286827907510284E-2"/>
    <n v="1"/>
    <n v="1"/>
    <n v="24.75"/>
    <n v="0"/>
    <x v="1"/>
    <n v="15"/>
    <n v="15"/>
  </r>
  <r>
    <x v="16"/>
    <s v="MIL"/>
    <x v="43"/>
    <n v="6.94"/>
    <n v="1"/>
    <n v="8.5"/>
    <n v="104"/>
    <n v="1.04"/>
    <n v="-132"/>
    <n v="-0.75757575757575757"/>
    <n v="0.49019607843137253"/>
    <n v="0.56896551724137934"/>
    <n v="0.26312028097334461"/>
    <n v="0.73687971902665539"/>
    <n v="-0.22707579745802792"/>
    <n v="0.16791420178527605"/>
    <n v="1"/>
    <n v="2"/>
    <n v="26.400000000000002"/>
    <n v="0"/>
    <x v="1"/>
    <n v="20"/>
    <n v="20"/>
  </r>
  <r>
    <x v="16"/>
    <s v="PIT"/>
    <x v="47"/>
    <n v="5.61"/>
    <n v="1"/>
    <n v="4.5"/>
    <n v="105"/>
    <n v="1.05"/>
    <n v="-140"/>
    <n v="-0.7142857142857143"/>
    <n v="0.48780487804878048"/>
    <n v="0.58333333333333337"/>
    <n v="0.65936309287209038"/>
    <n v="0.34063690712790962"/>
    <n v="0.17155821482330991"/>
    <n v="-0.24269642620542375"/>
    <n v="2"/>
    <n v="1"/>
    <n v="15"/>
    <n v="0"/>
    <x v="0"/>
    <n v="-15"/>
    <n v="-15"/>
  </r>
  <r>
    <x v="16"/>
    <s v="TEX"/>
    <x v="150"/>
    <n v="3.44"/>
    <n v="1"/>
    <n v="3.5"/>
    <n v="130"/>
    <n v="1.3"/>
    <n v="-175"/>
    <n v="-0.5714285714285714"/>
    <n v="0.43478260869565216"/>
    <n v="0.63636363636363635"/>
    <n v="0.4503664884268348"/>
    <n v="0.5496335115731652"/>
    <n v="1.5583879731182637E-2"/>
    <n v="-8.6730124790471153E-2"/>
    <n v="0"/>
    <n v="1"/>
    <n v="0"/>
    <n v="0"/>
    <x v="2"/>
    <m/>
    <s v=""/>
  </r>
  <r>
    <x v="16"/>
    <s v="NYM"/>
    <x v="13"/>
    <n v="6.12"/>
    <n v="1"/>
    <n v="5.5"/>
    <n v="-175"/>
    <n v="-0.5714285714285714"/>
    <n v="130"/>
    <n v="1.3"/>
    <n v="0.63636363636363635"/>
    <n v="0.43478260869565216"/>
    <n v="0.57339740139457529"/>
    <n v="0.42660259860542471"/>
    <n v="-6.2966234969061063E-2"/>
    <n v="-8.180010090227452E-3"/>
    <n v="0"/>
    <n v="1"/>
    <n v="0"/>
    <n v="0"/>
    <x v="2"/>
    <m/>
    <s v=""/>
  </r>
  <r>
    <x v="16"/>
    <s v="CLE"/>
    <x v="138"/>
    <n v="4.13"/>
    <n v="1"/>
    <n v="4.5"/>
    <n v="110"/>
    <n v="1.1000000000000001"/>
    <n v="-140"/>
    <n v="-0.7142857142857143"/>
    <n v="0.47619047619047616"/>
    <n v="0.58333333333333337"/>
    <n v="0.39654316254470201"/>
    <n v="0.60345683745529799"/>
    <n v="-7.9647313645774154E-2"/>
    <n v="2.0123504121964619E-2"/>
    <n v="0"/>
    <n v="2"/>
    <n v="0"/>
    <n v="0"/>
    <x v="2"/>
    <m/>
    <s v=""/>
  </r>
  <r>
    <x v="16"/>
    <s v="KC"/>
    <x v="103"/>
    <n v="4.3899999999999997"/>
    <n v="1"/>
    <n v="4.5"/>
    <n v="130"/>
    <n v="1.3"/>
    <n v="-170"/>
    <n v="-0.58823529411764708"/>
    <n v="0.43478260869565216"/>
    <n v="0.62962962962962965"/>
    <n v="0.44689796592101594"/>
    <n v="0.55310203407898406"/>
    <n v="1.2115357225363776E-2"/>
    <n v="-7.6527595550645588E-2"/>
    <n v="0"/>
    <n v="1"/>
    <n v="0"/>
    <n v="0"/>
    <x v="2"/>
    <m/>
    <s v=""/>
  </r>
  <r>
    <x v="16"/>
    <s v="COL"/>
    <x v="19"/>
    <n v="3.2"/>
    <n v="2"/>
    <n v="2.5"/>
    <n v="-186"/>
    <n v="-0.5376344086021505"/>
    <n v="140"/>
    <n v="1.4"/>
    <n v="0.65034965034965031"/>
    <n v="0.41666666666666669"/>
    <n v="0.6200962589216269"/>
    <n v="0.3799037410783731"/>
    <n v="-3.0253391428023413E-2"/>
    <n v="-3.6762925588293582E-2"/>
    <n v="0"/>
    <n v="1"/>
    <n v="0"/>
    <n v="0"/>
    <x v="2"/>
    <m/>
    <s v=""/>
  </r>
  <r>
    <x v="16"/>
    <s v="ARI"/>
    <x v="124"/>
    <n v="3.73"/>
    <n v="1"/>
    <n v="3.5"/>
    <n v="-150"/>
    <n v="-0.66666666666666663"/>
    <n v="118"/>
    <n v="1.18"/>
    <n v="0.6"/>
    <n v="0.45871559633027525"/>
    <n v="0.5120904198181212"/>
    <n v="0.4879095801818788"/>
    <n v="-8.7909580181878777E-2"/>
    <n v="2.9193983851603544E-2"/>
    <n v="0"/>
    <n v="2"/>
    <n v="0"/>
    <n v="0"/>
    <x v="2"/>
    <m/>
    <s v=""/>
  </r>
  <r>
    <x v="16"/>
    <s v="MIN"/>
    <x v="6"/>
    <n v="6.24"/>
    <n v="1"/>
    <n v="5.5"/>
    <n v="126"/>
    <n v="1.26"/>
    <n v="-160"/>
    <n v="-0.625"/>
    <n v="0.44247787610619471"/>
    <n v="0.61538461538461542"/>
    <n v="0.59206024692677406"/>
    <n v="0.40793975307322594"/>
    <n v="0.14958237082057935"/>
    <n v="-0.20744486231138948"/>
    <n v="2"/>
    <n v="2"/>
    <n v="15"/>
    <n v="0"/>
    <x v="1"/>
    <n v="18.899999999999999"/>
    <n v="18.899999999999999"/>
  </r>
  <r>
    <x v="16"/>
    <s v="HOU"/>
    <x v="126"/>
    <n v="7.28"/>
    <n v="1"/>
    <n v="7.5"/>
    <n v="-108"/>
    <n v="-0.92592592592592582"/>
    <n v="-118"/>
    <n v="-0.84745762711864414"/>
    <n v="0.51923076923076927"/>
    <n v="0.54128440366972475"/>
    <n v="0.44293071023003017"/>
    <n v="0.55706928976996983"/>
    <n v="-7.6300059000739107E-2"/>
    <n v="1.5784886100245088E-2"/>
    <n v="0"/>
    <n v="2"/>
    <n v="0"/>
    <n v="0"/>
    <x v="2"/>
    <m/>
    <s v=""/>
  </r>
  <r>
    <x v="16"/>
    <s v="LAA"/>
    <x v="93"/>
    <n v="4.01"/>
    <n v="1"/>
    <n v="3.5"/>
    <n v="-148"/>
    <n v="-0.67567567567567566"/>
    <n v="116"/>
    <n v="1.1599999999999999"/>
    <n v="0.59677419354838712"/>
    <n v="0.46296296296296297"/>
    <n v="0.56848110164388199"/>
    <n v="0.43151889835611795"/>
    <n v="-2.829309190450513E-2"/>
    <n v="-3.1444064606845012E-2"/>
    <n v="0"/>
    <n v="2"/>
    <n v="0"/>
    <n v="0"/>
    <x v="2"/>
    <m/>
    <s v=""/>
  </r>
  <r>
    <x v="16"/>
    <s v="OAK"/>
    <x v="45"/>
    <n v="4.67"/>
    <n v="1"/>
    <n v="4.5"/>
    <n v="100"/>
    <n v="1"/>
    <n v="-130"/>
    <n v="-0.76923076923076916"/>
    <n v="0.5"/>
    <n v="0.56521739130434778"/>
    <n v="0.49983119682653077"/>
    <n v="0.50016880317346923"/>
    <n v="-1.6880317346923412E-4"/>
    <n v="-6.5048588130878549E-2"/>
    <n v="0"/>
    <n v="1"/>
    <n v="0"/>
    <n v="0"/>
    <x v="2"/>
    <m/>
    <s v=""/>
  </r>
  <r>
    <x v="16"/>
    <s v="SEA"/>
    <x v="36"/>
    <n v="4.5"/>
    <n v="1"/>
    <n v="4.5"/>
    <n v="120"/>
    <n v="1.2"/>
    <n v="-165"/>
    <n v="-0.60606060606060608"/>
    <n v="0.45454545454545453"/>
    <n v="0.62264150943396224"/>
    <n v="0.46789642362528472"/>
    <n v="0.53210357637471528"/>
    <n v="1.3350969079830188E-2"/>
    <n v="-9.0537933059246956E-2"/>
    <n v="0"/>
    <n v="1"/>
    <n v="0"/>
    <n v="0"/>
    <x v="2"/>
    <m/>
    <s v=""/>
  </r>
  <r>
    <x v="16"/>
    <s v="SD"/>
    <x v="129"/>
    <n v="5.84"/>
    <n v="1"/>
    <n v="6.5"/>
    <n v="110"/>
    <n v="1.1000000000000001"/>
    <n v="-145"/>
    <n v="-0.68965517241379315"/>
    <n v="0.47619047619047616"/>
    <n v="0.59183673469387754"/>
    <n v="0.368016025959093"/>
    <n v="0.631983974040907"/>
    <n v="-0.10817445023138317"/>
    <n v="4.0147239347029462E-2"/>
    <n v="0"/>
    <n v="1"/>
    <n v="0"/>
    <n v="0"/>
    <x v="2"/>
    <m/>
    <s v=""/>
  </r>
  <r>
    <x v="16"/>
    <s v="LAA"/>
    <x v="15"/>
    <n v="5.56"/>
    <n v="1"/>
    <n v="5.5"/>
    <n v="110"/>
    <n v="1.1000000000000001"/>
    <n v="-140"/>
    <n v="-0.7142857142857143"/>
    <n v="0.47619047619047616"/>
    <n v="0.58333333333333337"/>
    <n v="0.48133634791191404"/>
    <n v="0.51866365208808596"/>
    <n v="5.145871721437878E-3"/>
    <n v="-6.4669681245247412E-2"/>
    <n v="0"/>
    <n v="2"/>
    <n v="0"/>
    <n v="0"/>
    <x v="2"/>
    <m/>
    <s v=""/>
  </r>
  <r>
    <x v="16"/>
    <s v="SF"/>
    <x v="128"/>
    <n v="4.58"/>
    <n v="1"/>
    <n v="4.5"/>
    <n v="100"/>
    <n v="1"/>
    <n v="-135"/>
    <n v="-0.7407407407407407"/>
    <n v="0.5"/>
    <n v="0.57446808510638303"/>
    <n v="0.48301059602590302"/>
    <n v="0.51698940397409698"/>
    <n v="-1.6989403974096984E-2"/>
    <n v="-5.7478681132286047E-2"/>
    <n v="0"/>
    <n v="1"/>
    <n v="0"/>
    <n v="0"/>
    <x v="2"/>
    <m/>
    <s v=""/>
  </r>
  <r>
    <x v="16"/>
    <s v="CWS"/>
    <x v="145"/>
    <n v="5.15"/>
    <n v="1"/>
    <n v="5.5"/>
    <n v="114"/>
    <n v="1.1399999999999999"/>
    <n v="-144"/>
    <n v="-0.69444444444444442"/>
    <n v="0.46728971962616822"/>
    <n v="0.5901639344262295"/>
    <n v="0.41034001431442202"/>
    <n v="0.58965998568557798"/>
    <n v="-5.6949705311746202E-2"/>
    <n v="-5.039487406515164E-4"/>
    <n v="0"/>
    <n v="2"/>
    <n v="0"/>
    <n v="0"/>
    <x v="2"/>
    <m/>
    <s v=""/>
  </r>
  <r>
    <x v="17"/>
    <s v="BAL"/>
    <x v="18"/>
    <n v="3.93"/>
    <n v="1"/>
    <n v="3.5"/>
    <n v="-155"/>
    <n v="-0.64516129032258063"/>
    <n v="115"/>
    <n v="1.1499999999999999"/>
    <n v="0.60784313725490191"/>
    <n v="0.46511627906976744"/>
    <n v="0.55273597957525022"/>
    <n v="0.44726402042474978"/>
    <n v="-5.5107157679651686E-2"/>
    <n v="-1.785225864501766E-2"/>
    <n v="0"/>
    <n v="1"/>
    <n v="0"/>
    <n v="0"/>
    <x v="2"/>
    <m/>
    <s v=""/>
  </r>
  <r>
    <x v="17"/>
    <s v="MIN"/>
    <x v="35"/>
    <n v="5.45"/>
    <n v="1"/>
    <n v="4.5"/>
    <n v="-155"/>
    <n v="-0.64516129032258063"/>
    <n v="120"/>
    <n v="1.2"/>
    <n v="0.60784313725490191"/>
    <n v="0.45454545454545453"/>
    <n v="0.63463813068759634"/>
    <n v="0.36536186931240366"/>
    <n v="2.6794993432694425E-2"/>
    <n v="-8.9183585233050866E-2"/>
    <n v="0"/>
    <n v="1"/>
    <n v="0"/>
    <n v="0"/>
    <x v="2"/>
    <m/>
    <s v=""/>
  </r>
  <r>
    <x v="17"/>
    <s v="CWS"/>
    <x v="8"/>
    <n v="6.99"/>
    <n v="1"/>
    <n v="7.5"/>
    <n v="105"/>
    <n v="1.05"/>
    <n v="-145"/>
    <n v="-0.68965517241379315"/>
    <n v="0.48780487804878048"/>
    <n v="0.59183673469387754"/>
    <n v="0.39979614023043397"/>
    <n v="0.60020385976956603"/>
    <n v="-8.8008737818346505E-2"/>
    <n v="8.3671250756884863E-3"/>
    <n v="0"/>
    <n v="1"/>
    <n v="0"/>
    <n v="0"/>
    <x v="2"/>
    <m/>
    <s v=""/>
  </r>
  <r>
    <x v="17"/>
    <s v="SF"/>
    <x v="9"/>
    <n v="5.4"/>
    <n v="1"/>
    <n v="5.5"/>
    <n v="120"/>
    <n v="1.2"/>
    <n v="-152"/>
    <n v="-0.65789473684210531"/>
    <n v="0.45454545454545453"/>
    <n v="0.60317460317460314"/>
    <n v="0.45386789564180074"/>
    <n v="0.54613210435819926"/>
    <n v="-6.7755890365378546E-4"/>
    <n v="-5.7042498816403886E-2"/>
    <n v="0"/>
    <n v="2"/>
    <n v="0"/>
    <n v="0"/>
    <x v="2"/>
    <m/>
    <s v=""/>
  </r>
  <r>
    <x v="17"/>
    <s v="PHI"/>
    <x v="29"/>
    <n v="5.03"/>
    <n v="1"/>
    <n v="4.5"/>
    <n v="-115"/>
    <n v="-0.86956521739130443"/>
    <n v="-115"/>
    <n v="-0.86956521739130443"/>
    <n v="0.53488372093023251"/>
    <n v="0.53488372093023251"/>
    <n v="0.56475485011053694"/>
    <n v="0.43524514988946306"/>
    <n v="2.9871129180304434E-2"/>
    <n v="-9.9638571040769452E-2"/>
    <n v="0"/>
    <n v="1"/>
    <n v="0"/>
    <n v="0"/>
    <x v="2"/>
    <m/>
    <s v=""/>
  </r>
  <r>
    <x v="17"/>
    <s v="STL"/>
    <x v="2"/>
    <n v="3.96"/>
    <n v="1"/>
    <n v="3.5"/>
    <n v="-166"/>
    <n v="-0.60240963855421692"/>
    <n v="130"/>
    <n v="1.3"/>
    <n v="0.62406015037593987"/>
    <n v="0.43478260869565216"/>
    <n v="0.55867639874621566"/>
    <n v="0.44132360125378434"/>
    <n v="-6.5383751629724207E-2"/>
    <n v="6.5409925581321748E-3"/>
    <n v="0"/>
    <n v="2"/>
    <n v="0"/>
    <n v="0"/>
    <x v="2"/>
    <m/>
    <s v=""/>
  </r>
  <r>
    <x v="17"/>
    <s v="MIL"/>
    <x v="65"/>
    <n v="5.0199999999999996"/>
    <n v="1"/>
    <n v="5.5"/>
    <n v="100"/>
    <n v="1"/>
    <n v="-130"/>
    <n v="-0.76923076923076916"/>
    <n v="0.5"/>
    <n v="0.56521739130434778"/>
    <n v="0.38754864586491278"/>
    <n v="0.61245135413508722"/>
    <n v="-0.11245135413508722"/>
    <n v="4.723396283073944E-2"/>
    <n v="0"/>
    <n v="1"/>
    <n v="0"/>
    <n v="0"/>
    <x v="2"/>
    <m/>
    <s v=""/>
  </r>
  <r>
    <x v="17"/>
    <s v="ATL"/>
    <x v="37"/>
    <n v="7.01"/>
    <n v="1"/>
    <n v="6.5"/>
    <n v="-130"/>
    <n v="-0.76923076923076916"/>
    <n v="100"/>
    <n v="1"/>
    <n v="0.56521739130434778"/>
    <n v="0.5"/>
    <n v="0.55177790511366309"/>
    <n v="0.44822209488633691"/>
    <n v="-1.3439486190684691E-2"/>
    <n v="-5.1777905113663092E-2"/>
    <n v="0"/>
    <n v="1"/>
    <n v="0"/>
    <n v="0"/>
    <x v="2"/>
    <m/>
    <s v=""/>
  </r>
  <r>
    <x v="17"/>
    <s v="CIN"/>
    <x v="20"/>
    <n v="6.34"/>
    <n v="1"/>
    <n v="6.5"/>
    <n v="-110"/>
    <n v="-0.90909090909090906"/>
    <n v="-125"/>
    <n v="-0.8"/>
    <n v="0.52380952380952384"/>
    <n v="0.55555555555555558"/>
    <n v="0.44813900207568502"/>
    <n v="0.55186099792431498"/>
    <n v="-7.5670521733838814E-2"/>
    <n v="-3.6945576312406025E-3"/>
    <n v="0"/>
    <n v="1"/>
    <n v="0"/>
    <n v="0"/>
    <x v="2"/>
    <m/>
    <s v=""/>
  </r>
  <r>
    <x v="17"/>
    <s v="HOU"/>
    <x v="16"/>
    <n v="5.62"/>
    <n v="1"/>
    <n v="5.5"/>
    <n v="-126"/>
    <n v="-0.79365079365079361"/>
    <n v="-102"/>
    <n v="-0.98039215686274506"/>
    <n v="0.55752212389380529"/>
    <n v="0.50495049504950495"/>
    <n v="0.49152961002255469"/>
    <n v="0.50847038997744531"/>
    <n v="-6.5992513871250602E-2"/>
    <n v="3.5198949279403591E-3"/>
    <n v="0"/>
    <n v="2"/>
    <n v="0"/>
    <n v="0"/>
    <x v="2"/>
    <m/>
    <s v=""/>
  </r>
  <r>
    <x v="17"/>
    <s v="LAA"/>
    <x v="122"/>
    <n v="4.7699999999999996"/>
    <n v="1"/>
    <n v="4.5"/>
    <n v="-106"/>
    <n v="-0.94339622641509424"/>
    <n v="-122"/>
    <n v="-0.81967213114754101"/>
    <n v="0.5145631067961165"/>
    <n v="0.5495495495495496"/>
    <n v="0.51826684950454271"/>
    <n v="0.48173315049545729"/>
    <n v="3.7037427084262164E-3"/>
    <n v="-6.7816399054092313E-2"/>
    <n v="0"/>
    <n v="2"/>
    <n v="0"/>
    <n v="0"/>
    <x v="2"/>
    <m/>
    <s v=""/>
  </r>
  <r>
    <x v="17"/>
    <s v="SEA"/>
    <x v="70"/>
    <n v="5"/>
    <n v="1"/>
    <n v="5.5"/>
    <n v="-102"/>
    <n v="-0.98039215686274506"/>
    <n v="-124"/>
    <n v="-0.80645161290322587"/>
    <n v="0.50495049504950495"/>
    <n v="0.5535714285714286"/>
    <n v="0.38403934516693694"/>
    <n v="0.61596065483306306"/>
    <n v="-0.12091114988256801"/>
    <n v="6.2389226261634456E-2"/>
    <n v="1"/>
    <n v="2"/>
    <n v="18.600000000000001"/>
    <n v="0"/>
    <x v="0"/>
    <n v="-18.600000000000001"/>
    <n v="-18.600000000000001"/>
  </r>
  <r>
    <x v="17"/>
    <s v="OAK"/>
    <x v="55"/>
    <n v="4.5"/>
    <n v="1"/>
    <n v="3.5"/>
    <n v="-160"/>
    <n v="-0.625"/>
    <n v="120"/>
    <n v="1.2"/>
    <n v="0.61538461538461542"/>
    <n v="0.45454545454545453"/>
    <n v="0.65770404416540895"/>
    <n v="0.34229595583459105"/>
    <n v="4.2319428780793533E-2"/>
    <n v="-0.11224949871086348"/>
    <n v="0"/>
    <n v="1"/>
    <n v="0"/>
    <n v="0"/>
    <x v="2"/>
    <m/>
    <s v=""/>
  </r>
  <r>
    <x v="17"/>
    <s v="DET"/>
    <x v="68"/>
    <n v="3.66"/>
    <n v="1"/>
    <n v="3.5"/>
    <n v="114"/>
    <n v="1.1399999999999999"/>
    <n v="-144"/>
    <n v="-0.69444444444444442"/>
    <n v="0.46728971962616822"/>
    <n v="0.5901639344262295"/>
    <n v="0.49746677399544037"/>
    <n v="0.50253322600455963"/>
    <n v="3.0177054369272149E-2"/>
    <n v="-8.7630708421669867E-2"/>
    <n v="0"/>
    <n v="2"/>
    <n v="0"/>
    <n v="0"/>
    <x v="2"/>
    <m/>
    <s v=""/>
  </r>
  <r>
    <x v="17"/>
    <s v="KC"/>
    <x v="7"/>
    <n v="4.49"/>
    <n v="1"/>
    <n v="3.5"/>
    <n v="-155"/>
    <n v="-0.64516129032258063"/>
    <n v="115"/>
    <n v="1.1499999999999999"/>
    <n v="0.60784313725490191"/>
    <n v="0.46511627906976744"/>
    <n v="0.65601405440534433"/>
    <n v="0.34398594559465573"/>
    <n v="4.8170917150442416E-2"/>
    <n v="-0.12113033347511171"/>
    <n v="0"/>
    <n v="1"/>
    <n v="0"/>
    <n v="0"/>
    <x v="2"/>
    <m/>
    <s v=""/>
  </r>
  <r>
    <x v="17"/>
    <s v="TEX"/>
    <x v="67"/>
    <n v="4.47"/>
    <n v="1"/>
    <n v="4.5"/>
    <n v="100"/>
    <n v="1"/>
    <n v="-135"/>
    <n v="-0.7407407407407407"/>
    <n v="0.5"/>
    <n v="0.57446808510638303"/>
    <n v="0.46219286377625068"/>
    <n v="0.53780713622374932"/>
    <n v="-3.7807136223749316E-2"/>
    <n v="-3.6660948882633715E-2"/>
    <n v="0"/>
    <n v="1"/>
    <n v="0"/>
    <n v="0"/>
    <x v="2"/>
    <m/>
    <s v=""/>
  </r>
  <r>
    <x v="17"/>
    <s v="BOS"/>
    <x v="46"/>
    <n v="4.53"/>
    <n v="1"/>
    <n v="3.5"/>
    <n v="-120"/>
    <n v="-0.83333333333333337"/>
    <n v="-110"/>
    <n v="-0.90909090909090906"/>
    <n v="0.54545454545454541"/>
    <n v="0.52380952380952384"/>
    <n v="0.66274024591318303"/>
    <n v="0.33725975408681697"/>
    <n v="0.11728570045863762"/>
    <n v="-0.18654976972270687"/>
    <n v="2"/>
    <n v="1"/>
    <n v="18"/>
    <n v="0"/>
    <x v="1"/>
    <n v="15"/>
    <n v="15"/>
  </r>
  <r>
    <x v="17"/>
    <s v="SD"/>
    <x v="136"/>
    <n v="5.66"/>
    <n v="1"/>
    <n v="5.5"/>
    <n v="-170"/>
    <n v="-0.58823529411764708"/>
    <n v="125"/>
    <n v="1.25"/>
    <n v="0.62962962962962965"/>
    <n v="0.44444444444444442"/>
    <n v="0.49828809276358155"/>
    <n v="0.50171190723641845"/>
    <n v="-0.1313415368660481"/>
    <n v="5.7267462791974033E-2"/>
    <n v="1"/>
    <n v="1"/>
    <n v="15"/>
    <n v="0"/>
    <x v="0"/>
    <n v="-15"/>
    <n v="-15"/>
  </r>
  <r>
    <x v="17"/>
    <s v="LAD"/>
    <x v="53"/>
    <n v="4.38"/>
    <n v="1"/>
    <n v="4.5"/>
    <n v="108"/>
    <n v="1.08"/>
    <n v="-138"/>
    <n v="-0.7246376811594204"/>
    <n v="0.48076923076923078"/>
    <n v="0.57983193277310929"/>
    <n v="0.44497803552889126"/>
    <n v="0.55502196447110874"/>
    <n v="-3.5791195240339524E-2"/>
    <n v="-2.4809968302000551E-2"/>
    <n v="0"/>
    <n v="2"/>
    <n v="0"/>
    <n v="0"/>
    <x v="2"/>
    <m/>
    <s v=""/>
  </r>
  <r>
    <x v="17"/>
    <s v="COL"/>
    <x v="50"/>
    <n v="3.2"/>
    <n v="1"/>
    <n v="3.5"/>
    <n v="120"/>
    <n v="1.2"/>
    <n v="-165"/>
    <n v="-0.60606060606060608"/>
    <n v="0.45454545454545453"/>
    <n v="0.62264150943396224"/>
    <n v="0.39748027559444288"/>
    <n v="0.60251972440555712"/>
    <n v="-5.7065178951011652E-2"/>
    <n v="-2.0121785028405115E-2"/>
    <n v="0"/>
    <n v="1"/>
    <n v="0"/>
    <n v="0"/>
    <x v="2"/>
    <m/>
    <s v=""/>
  </r>
  <r>
    <x v="18"/>
    <s v="KC"/>
    <x v="132"/>
    <n v="4.9800000000000004"/>
    <n v="1"/>
    <n v="4.5"/>
    <n v="-135"/>
    <n v="-0.7407407407407407"/>
    <n v="100"/>
    <n v="1"/>
    <n v="0.57446808510638303"/>
    <n v="0.5"/>
    <n v="0.5559903770974568"/>
    <n v="0.4440096229025432"/>
    <n v="-1.847770800892623E-2"/>
    <n v="-5.59903770974568E-2"/>
    <n v="0"/>
    <n v="1"/>
    <n v="0"/>
    <n v="0"/>
    <x v="2"/>
    <m/>
    <s v=""/>
  </r>
  <r>
    <x v="18"/>
    <s v="DET"/>
    <x v="84"/>
    <n v="5.88"/>
    <n v="1"/>
    <n v="5.5"/>
    <n v="116"/>
    <n v="1.1599999999999999"/>
    <n v="-148"/>
    <n v="-0.67567567567567566"/>
    <n v="0.46296296296296297"/>
    <n v="0.59677419354838712"/>
    <n v="0.53485812865598126"/>
    <n v="0.46514187134401874"/>
    <n v="7.1895165693018293E-2"/>
    <n v="-0.13163232220436838"/>
    <n v="2"/>
    <n v="2"/>
    <n v="15"/>
    <n v="0"/>
    <x v="0"/>
    <n v="-15"/>
    <n v="-15"/>
  </r>
  <r>
    <x v="18"/>
    <s v="MIL"/>
    <x v="147"/>
    <n v="6.56"/>
    <n v="1"/>
    <n v="6.5"/>
    <n v="-160"/>
    <n v="-0.625"/>
    <n v="120"/>
    <n v="1.2"/>
    <n v="0.61538461538461542"/>
    <n v="0.45454545454545453"/>
    <n v="0.48290278340270243"/>
    <n v="0.51709721659729757"/>
    <n v="-0.13248183198191299"/>
    <n v="6.2551762051843041E-2"/>
    <n v="1"/>
    <n v="1"/>
    <n v="15"/>
    <n v="0"/>
    <x v="0"/>
    <n v="-15"/>
    <n v="-15"/>
  </r>
  <r>
    <x v="18"/>
    <s v="PIT"/>
    <x v="78"/>
    <n v="3.87"/>
    <n v="1"/>
    <n v="3.5"/>
    <n v="100"/>
    <n v="1"/>
    <n v="-130"/>
    <n v="-0.76923076923076916"/>
    <n v="0.5"/>
    <n v="0.56521739130434778"/>
    <n v="0.54072893946325373"/>
    <n v="0.45927106053674627"/>
    <n v="4.0728939463253733E-2"/>
    <n v="-0.10594633076760152"/>
    <n v="0"/>
    <n v="1"/>
    <n v="0"/>
    <n v="0"/>
    <x v="2"/>
    <m/>
    <s v=""/>
  </r>
  <r>
    <x v="18"/>
    <s v="MIA"/>
    <x v="140"/>
    <n v="4.79"/>
    <n v="1"/>
    <n v="4.5"/>
    <n v="-140"/>
    <n v="-0.7142857142857143"/>
    <n v="100"/>
    <n v="1"/>
    <n v="0.58333333333333337"/>
    <n v="0.5"/>
    <n v="0.52191944553216074"/>
    <n v="0.47808055446783926"/>
    <n v="-6.1413887801172629E-2"/>
    <n v="-2.1919445532160742E-2"/>
    <n v="0"/>
    <n v="1"/>
    <n v="0"/>
    <n v="0"/>
    <x v="2"/>
    <m/>
    <s v=""/>
  </r>
  <r>
    <x v="18"/>
    <s v="WSH"/>
    <x v="38"/>
    <n v="4.63"/>
    <n v="1"/>
    <n v="4.5"/>
    <n v="110"/>
    <n v="1.1000000000000001"/>
    <n v="-145"/>
    <n v="-0.68965517241379315"/>
    <n v="0.47619047619047616"/>
    <n v="0.59183673469387754"/>
    <n v="0.49238067948418562"/>
    <n v="0.50761932051581438"/>
    <n v="1.619020329370946E-2"/>
    <n v="-8.4217414178063166E-2"/>
    <n v="0"/>
    <n v="1"/>
    <n v="0"/>
    <n v="0"/>
    <x v="2"/>
    <m/>
    <s v=""/>
  </r>
  <r>
    <x v="18"/>
    <s v="TOR"/>
    <x v="80"/>
    <n v="4.01"/>
    <n v="1"/>
    <n v="3.5"/>
    <n v="102"/>
    <n v="1.02"/>
    <n v="-128"/>
    <n v="-0.78125"/>
    <n v="0.49504950495049505"/>
    <n v="0.56140350877192979"/>
    <n v="0.56848110164388199"/>
    <n v="0.43151889835611795"/>
    <n v="7.3431596693386947E-2"/>
    <n v="-0.12988461041581184"/>
    <n v="2"/>
    <n v="2"/>
    <n v="15"/>
    <n v="0"/>
    <x v="0"/>
    <n v="-15"/>
    <n v="-15"/>
  </r>
  <r>
    <x v="18"/>
    <s v="NYY"/>
    <x v="79"/>
    <n v="4.62"/>
    <n v="1"/>
    <n v="4.5"/>
    <n v="-128"/>
    <n v="-0.78125"/>
    <n v="102"/>
    <n v="1.02"/>
    <n v="0.56140350877192979"/>
    <n v="0.49504950495049505"/>
    <n v="0.49051161871273363"/>
    <n v="0.50948838128726637"/>
    <n v="-7.0891890059196161E-2"/>
    <n v="1.4438876336771322E-2"/>
    <n v="0"/>
    <n v="2"/>
    <n v="0"/>
    <n v="0"/>
    <x v="2"/>
    <m/>
    <s v=""/>
  </r>
  <r>
    <x v="18"/>
    <s v="CLE"/>
    <x v="60"/>
    <n v="5.12"/>
    <n v="1"/>
    <n v="5.5"/>
    <n v="120"/>
    <n v="1.2"/>
    <n v="-152"/>
    <n v="-0.65789473684210531"/>
    <n v="0.45454545454545453"/>
    <n v="0.60317460317460314"/>
    <n v="0.40508544643348654"/>
    <n v="0.59491455356651346"/>
    <n v="-4.946000811196799E-2"/>
    <n v="-8.2600496080896813E-3"/>
    <n v="0"/>
    <n v="2"/>
    <n v="0"/>
    <n v="0"/>
    <x v="2"/>
    <m/>
    <s v=""/>
  </r>
  <r>
    <x v="18"/>
    <s v="NYM"/>
    <x v="139"/>
    <n v="5.29"/>
    <n v="1"/>
    <n v="5.5"/>
    <n v="108"/>
    <n v="1.08"/>
    <n v="-138"/>
    <n v="-0.7246376811594204"/>
    <n v="0.48076923076923078"/>
    <n v="0.57983193277310929"/>
    <n v="0.43478656873180221"/>
    <n v="0.56521343126819779"/>
    <n v="-4.5982662037428568E-2"/>
    <n v="-1.4618501504911507E-2"/>
    <n v="0"/>
    <n v="2"/>
    <n v="0"/>
    <n v="0"/>
    <x v="2"/>
    <m/>
    <s v=""/>
  </r>
  <r>
    <x v="18"/>
    <s v="TEX"/>
    <x v="83"/>
    <n v="4.76"/>
    <n v="1"/>
    <n v="4.5"/>
    <n v="-180"/>
    <n v="-0.55555555555555558"/>
    <n v="135"/>
    <n v="1.35"/>
    <n v="0.6428571428571429"/>
    <n v="0.42553191489361702"/>
    <n v="0.51643610853842692"/>
    <n v="0.48356389146157308"/>
    <n v="-0.12642103431871599"/>
    <n v="5.8031976567956056E-2"/>
    <n v="1"/>
    <n v="1"/>
    <n v="10"/>
    <n v="1"/>
    <x v="0"/>
    <n v="-10"/>
    <n v="-10"/>
  </r>
  <r>
    <x v="18"/>
    <s v="ATL"/>
    <x v="73"/>
    <n v="6.01"/>
    <n v="1"/>
    <n v="6.5"/>
    <n v="125"/>
    <n v="1.25"/>
    <n v="-165"/>
    <n v="-0.60606060606060608"/>
    <n v="0.44444444444444442"/>
    <n v="0.62264150943396224"/>
    <n v="0.39530344453986022"/>
    <n v="0.60469655546013978"/>
    <n v="-4.9140999904584204E-2"/>
    <n v="-1.7944953973822453E-2"/>
    <n v="0"/>
    <n v="1"/>
    <n v="0"/>
    <n v="0"/>
    <x v="2"/>
    <m/>
    <s v=""/>
  </r>
  <r>
    <x v="18"/>
    <s v="PHI"/>
    <x v="63"/>
    <n v="6.33"/>
    <n v="1"/>
    <n v="6.5"/>
    <n v="-110"/>
    <n v="-0.90909090909090906"/>
    <n v="-120"/>
    <n v="-0.83333333333333337"/>
    <n v="0.52380952380952384"/>
    <n v="0.54545454545454541"/>
    <n v="0.44654719140908705"/>
    <n v="0.55345280859091295"/>
    <n v="-7.7262332400436784E-2"/>
    <n v="7.9982631363675338E-3"/>
    <n v="0"/>
    <n v="1"/>
    <n v="0"/>
    <n v="0"/>
    <x v="2"/>
    <m/>
    <s v=""/>
  </r>
  <r>
    <x v="18"/>
    <s v="STL"/>
    <x v="81"/>
    <n v="4.84"/>
    <n v="1"/>
    <n v="4.5"/>
    <n v="-150"/>
    <n v="-0.66666666666666663"/>
    <n v="115"/>
    <n v="1.1499999999999999"/>
    <n v="0.6"/>
    <n v="0.46511627906976744"/>
    <n v="0.53099784918712889"/>
    <n v="0.46900215081287111"/>
    <n v="-6.9002150812871088E-2"/>
    <n v="3.8858717431036749E-3"/>
    <n v="0"/>
    <n v="1"/>
    <n v="0"/>
    <n v="0"/>
    <x v="2"/>
    <m/>
    <s v=""/>
  </r>
  <r>
    <x v="19"/>
    <s v="WSH"/>
    <x v="64"/>
    <n v="4.37"/>
    <n v="1"/>
    <n v="5.5"/>
    <n v="-110"/>
    <n v="-0.90909090909090906"/>
    <n v="-120"/>
    <n v="-0.83333333333333337"/>
    <n v="0.52380952380952384"/>
    <n v="0.54545454545454541"/>
    <n v="0.27503718444366543"/>
    <n v="0.72496281555633457"/>
    <n v="-0.24877233936585841"/>
    <n v="0.17950827010178916"/>
    <n v="1"/>
    <n v="1"/>
    <n v="18"/>
    <n v="0"/>
    <x v="1"/>
    <n v="15"/>
    <n v="15"/>
  </r>
  <r>
    <x v="19"/>
    <s v="TEX"/>
    <x v="24"/>
    <n v="4.67"/>
    <n v="1"/>
    <n v="3.5"/>
    <n v="-156"/>
    <n v="-0.64102564102564097"/>
    <n v="122"/>
    <n v="1.22"/>
    <n v="0.609375"/>
    <n v="0.45045045045045046"/>
    <n v="0.68556931882065952"/>
    <n v="0.31443068117934053"/>
    <n v="7.6194318820659523E-2"/>
    <n v="-0.13601976927110992"/>
    <n v="2"/>
    <n v="2"/>
    <n v="23.400000000000002"/>
    <n v="0"/>
    <x v="1"/>
    <n v="15"/>
    <n v="15"/>
  </r>
  <r>
    <x v="19"/>
    <s v="CLE"/>
    <x v="91"/>
    <n v="4.8899999999999997"/>
    <n v="1"/>
    <n v="4.5"/>
    <n v="100"/>
    <n v="1"/>
    <n v="-130"/>
    <n v="-0.76923076923076916"/>
    <n v="0.5"/>
    <n v="0.56521739130434778"/>
    <n v="0.53999782352477566"/>
    <n v="0.46000217647522434"/>
    <n v="3.9997823524775655E-2"/>
    <n v="-0.10521521482912344"/>
    <n v="0"/>
    <n v="1"/>
    <n v="0"/>
    <n v="0"/>
    <x v="2"/>
    <m/>
    <s v=""/>
  </r>
  <r>
    <x v="19"/>
    <s v="CHC"/>
    <x v="95"/>
    <n v="5.07"/>
    <n v="1"/>
    <n v="5.5"/>
    <n v="110"/>
    <n v="1.1000000000000001"/>
    <n v="-140"/>
    <n v="-0.7142857142857143"/>
    <n v="0.47619047619047616"/>
    <n v="0.58333333333333337"/>
    <n v="0.39632006909047024"/>
    <n v="0.60367993090952976"/>
    <n v="-7.9870407100005925E-2"/>
    <n v="2.034659757619639E-2"/>
    <n v="0"/>
    <n v="2"/>
    <n v="0"/>
    <n v="0"/>
    <x v="2"/>
    <m/>
    <s v=""/>
  </r>
  <r>
    <x v="19"/>
    <s v="MIL"/>
    <x v="75"/>
    <n v="5.68"/>
    <n v="1"/>
    <n v="5.5"/>
    <n v="-106"/>
    <n v="-0.94339622641509424"/>
    <n v="-120"/>
    <n v="-0.83333333333333337"/>
    <n v="0.5145631067961165"/>
    <n v="0.54545454545454541"/>
    <n v="0.50165563698177129"/>
    <n v="0.49834436301822871"/>
    <n v="-1.2907469814345207E-2"/>
    <n v="-4.7110182436316705E-2"/>
    <n v="0"/>
    <n v="2"/>
    <n v="0"/>
    <n v="0"/>
    <x v="2"/>
    <m/>
    <s v=""/>
  </r>
  <r>
    <x v="19"/>
    <s v="KC"/>
    <x v="34"/>
    <n v="3.97"/>
    <n v="1"/>
    <n v="3.5"/>
    <n v="-115"/>
    <n v="-0.86956521739130443"/>
    <n v="-115"/>
    <n v="-0.86956521739130443"/>
    <n v="0.53488372093023251"/>
    <n v="0.53488372093023251"/>
    <n v="0.56064700776335252"/>
    <n v="0.43935299223664748"/>
    <n v="2.5763286833120014E-2"/>
    <n v="-9.5530728693585032E-2"/>
    <n v="0"/>
    <n v="1"/>
    <n v="0"/>
    <n v="0"/>
    <x v="2"/>
    <m/>
    <s v=""/>
  </r>
  <r>
    <x v="19"/>
    <s v="HOU"/>
    <x v="151"/>
    <n v="4.01"/>
    <n v="1"/>
    <n v="3.5"/>
    <n v="-145"/>
    <n v="-0.68965517241379315"/>
    <n v="110"/>
    <n v="1.1000000000000001"/>
    <n v="0.59183673469387754"/>
    <n v="0.47619047619047616"/>
    <n v="0.56848110164388199"/>
    <n v="0.43151889835611795"/>
    <n v="-2.335563304999555E-2"/>
    <n v="-4.4671577834358212E-2"/>
    <n v="0"/>
    <n v="1"/>
    <n v="0"/>
    <n v="0"/>
    <x v="2"/>
    <m/>
    <s v=""/>
  </r>
  <r>
    <x v="19"/>
    <s v="SF"/>
    <x v="77"/>
    <n v="6.54"/>
    <n v="1"/>
    <n v="7.5"/>
    <n v="-104"/>
    <n v="-0.96153846153846145"/>
    <n v="-122"/>
    <n v="-0.81967213114754101"/>
    <n v="0.50980392156862742"/>
    <n v="0.5495495495495496"/>
    <n v="0.33310033620967294"/>
    <n v="0.66689966379032706"/>
    <n v="-0.17670358535895447"/>
    <n v="0.11735011424077746"/>
    <n v="1"/>
    <n v="2"/>
    <n v="24.4"/>
    <n v="0"/>
    <x v="1"/>
    <n v="20"/>
    <n v="20"/>
  </r>
  <r>
    <x v="19"/>
    <s v="ARI"/>
    <x v="90"/>
    <n v="4.0999999999999996"/>
    <n v="1"/>
    <n v="4.5"/>
    <n v="-106"/>
    <n v="-0.94339622641509424"/>
    <n v="-118"/>
    <n v="-0.84745762711864414"/>
    <n v="0.5145631067961165"/>
    <n v="0.54128440366972475"/>
    <n v="0.39069170923859864"/>
    <n v="0.60930829076140136"/>
    <n v="-0.12387139755751786"/>
    <n v="6.8023887091676616E-2"/>
    <n v="1"/>
    <n v="2"/>
    <n v="17.7"/>
    <n v="0"/>
    <x v="1"/>
    <n v="15"/>
    <n v="15"/>
  </r>
  <r>
    <x v="19"/>
    <s v="CIN"/>
    <x v="76"/>
    <n v="5.44"/>
    <n v="1"/>
    <n v="5.5"/>
    <n v="-105"/>
    <n v="-0.95238095238095233"/>
    <n v="-130"/>
    <n v="-0.76923076923076916"/>
    <n v="0.51219512195121952"/>
    <n v="0.56521739130434778"/>
    <n v="0.46077020359681842"/>
    <n v="0.53922979640318158"/>
    <n v="-5.1424918354401106E-2"/>
    <n v="-2.59875949011662E-2"/>
    <n v="0"/>
    <n v="1"/>
    <n v="0"/>
    <n v="0"/>
    <x v="2"/>
    <m/>
    <s v=""/>
  </r>
  <r>
    <x v="19"/>
    <s v="NYM"/>
    <x v="106"/>
    <n v="4.29"/>
    <n v="1"/>
    <n v="4.5"/>
    <n v="-128"/>
    <n v="-0.78125"/>
    <n v="100"/>
    <n v="1"/>
    <n v="0.56140350877192979"/>
    <n v="0.5"/>
    <n v="0.42762838338599063"/>
    <n v="0.57237161661400937"/>
    <n v="-0.13377512538593916"/>
    <n v="7.2371616614009371E-2"/>
    <n v="1"/>
    <n v="2"/>
    <n v="15"/>
    <n v="0"/>
    <x v="0"/>
    <n v="-15"/>
    <n v="-15"/>
  </r>
  <r>
    <x v="19"/>
    <s v="SEA"/>
    <x v="144"/>
    <n v="4.12"/>
    <n v="1"/>
    <n v="3.5"/>
    <n v="100"/>
    <n v="1"/>
    <n v="-135"/>
    <n v="-0.7407407407407407"/>
    <n v="0.5"/>
    <n v="0.57446808510638303"/>
    <n v="0.58961556807100846"/>
    <n v="0.41038443192899154"/>
    <n v="8.9615568071008456E-2"/>
    <n v="-0.16408365317739149"/>
    <n v="2"/>
    <n v="1"/>
    <n v="20"/>
    <n v="0"/>
    <x v="1"/>
    <n v="20"/>
    <n v="20"/>
  </r>
  <r>
    <x v="19"/>
    <s v="SD"/>
    <x v="10"/>
    <n v="6.41"/>
    <n v="1"/>
    <n v="6.5"/>
    <n v="104"/>
    <n v="1.04"/>
    <n v="-132"/>
    <n v="-0.75757575757575757"/>
    <n v="0.49019607843137253"/>
    <n v="0.56896551724137934"/>
    <n v="0.45925648759011439"/>
    <n v="0.54074351240988561"/>
    <n v="-3.0939590841258136E-2"/>
    <n v="-2.822200483149373E-2"/>
    <n v="0"/>
    <n v="2"/>
    <n v="0"/>
    <n v="0"/>
    <x v="2"/>
    <m/>
    <s v=""/>
  </r>
  <r>
    <x v="19"/>
    <s v="STL"/>
    <x v="117"/>
    <n v="3.79"/>
    <n v="1"/>
    <n v="3.5"/>
    <n v="105"/>
    <n v="1.05"/>
    <n v="-140"/>
    <n v="-0.7142857142857143"/>
    <n v="0.48780487804878048"/>
    <n v="0.58333333333333337"/>
    <n v="0.52446712711771637"/>
    <n v="0.47553287288228363"/>
    <n v="3.6662249068935893E-2"/>
    <n v="-0.10780046045104974"/>
    <n v="0"/>
    <n v="1"/>
    <n v="0"/>
    <n v="0"/>
    <x v="2"/>
    <m/>
    <s v=""/>
  </r>
  <r>
    <x v="19"/>
    <s v="ATL"/>
    <x v="96"/>
    <n v="5.34"/>
    <n v="1"/>
    <n v="5.5"/>
    <n v="128"/>
    <n v="1.28"/>
    <n v="-164"/>
    <n v="-0.6097560975609756"/>
    <n v="0.43859649122807015"/>
    <n v="0.62121212121212122"/>
    <n v="0.44347661488534151"/>
    <n v="0.55652338511465849"/>
    <n v="4.8801236572713624E-3"/>
    <n v="-6.4688736097462729E-2"/>
    <n v="0"/>
    <n v="2"/>
    <n v="0"/>
    <n v="0"/>
    <x v="2"/>
    <m/>
    <s v=""/>
  </r>
  <r>
    <x v="19"/>
    <s v="MIN"/>
    <x v="121"/>
    <n v="4.24"/>
    <n v="1"/>
    <n v="3.5"/>
    <n v="120"/>
    <n v="1.2"/>
    <n v="-160"/>
    <n v="-0.625"/>
    <n v="0.45454545454545453"/>
    <n v="0.61538461538461542"/>
    <n v="0.61196075151214924"/>
    <n v="0.38803924848785082"/>
    <n v="0.15741529696669471"/>
    <n v="-0.2273453668967646"/>
    <n v="2"/>
    <n v="1"/>
    <n v="20"/>
    <n v="0"/>
    <x v="1"/>
    <n v="24"/>
    <n v="24"/>
  </r>
  <r>
    <x v="19"/>
    <s v="CWS"/>
    <x v="107"/>
    <n v="4.33"/>
    <n v="1"/>
    <n v="4.5"/>
    <n v="120"/>
    <n v="1.2"/>
    <n v="-160"/>
    <n v="-0.625"/>
    <n v="0.45454545454545453"/>
    <n v="0.61538461538461542"/>
    <n v="0.43535416679414052"/>
    <n v="0.56464583320585948"/>
    <n v="-1.9191287751314012E-2"/>
    <n v="-5.0738782178755937E-2"/>
    <n v="0"/>
    <n v="1"/>
    <n v="0"/>
    <n v="0"/>
    <x v="2"/>
    <m/>
    <s v=""/>
  </r>
  <r>
    <x v="19"/>
    <s v="TOR"/>
    <x v="98"/>
    <n v="5.97"/>
    <n v="1"/>
    <n v="6.5"/>
    <n v="122"/>
    <n v="1.22"/>
    <n v="-156"/>
    <n v="-0.64102564102564097"/>
    <n v="0.45045045045045046"/>
    <n v="0.609375"/>
    <n v="0.38887864412267437"/>
    <n v="0.61112135587732563"/>
    <n v="-6.1571806327776091E-2"/>
    <n v="1.7463558773256338E-3"/>
    <n v="0"/>
    <n v="2"/>
    <n v="0"/>
    <n v="0"/>
    <x v="2"/>
    <m/>
    <s v=""/>
  </r>
  <r>
    <x v="19"/>
    <s v="OAK"/>
    <x v="104"/>
    <n v="3.43"/>
    <n v="1"/>
    <n v="3.5"/>
    <n v="-146"/>
    <n v="-0.68493150684931503"/>
    <n v="114"/>
    <n v="1.1399999999999999"/>
    <n v="0.5934959349593496"/>
    <n v="0.46728971962616822"/>
    <n v="0.44818964597940691"/>
    <n v="0.55181035402059309"/>
    <n v="-0.14530628897994269"/>
    <n v="8.4520634394424865E-2"/>
    <n v="1"/>
    <n v="2"/>
    <n v="15"/>
    <n v="0"/>
    <x v="0"/>
    <n v="-15"/>
    <n v="-15"/>
  </r>
  <r>
    <x v="19"/>
    <s v="COL"/>
    <x v="88"/>
    <n v="3.52"/>
    <n v="1"/>
    <n v="4.5"/>
    <n v="120"/>
    <n v="1.2"/>
    <n v="-152"/>
    <n v="-0.65789473684210531"/>
    <n v="0.45454545454545453"/>
    <n v="0.60317460317460314"/>
    <n v="0.27833661003258392"/>
    <n v="0.72166338996741608"/>
    <n v="-0.17620884451287061"/>
    <n v="0.11848878679281294"/>
    <n v="1"/>
    <n v="2"/>
    <n v="30.4"/>
    <n v="0"/>
    <x v="0"/>
    <n v="-30.4"/>
    <n v="-30.4"/>
  </r>
  <r>
    <x v="19"/>
    <s v="LAD"/>
    <x v="116"/>
    <n v="5.2"/>
    <n v="1"/>
    <n v="5.5"/>
    <n v="126"/>
    <n v="1.26"/>
    <n v="-160"/>
    <n v="-0.625"/>
    <n v="0.44247787610619471"/>
    <n v="0.61538461538461542"/>
    <n v="0.41908699546402195"/>
    <n v="0.58091300453597805"/>
    <n v="-2.3390880642172762E-2"/>
    <n v="-3.4471610848637368E-2"/>
    <n v="0"/>
    <n v="2"/>
    <n v="0"/>
    <n v="0"/>
    <x v="2"/>
    <m/>
    <s v=""/>
  </r>
  <r>
    <x v="20"/>
    <s v="SEA"/>
    <x v="26"/>
    <n v="5.51"/>
    <n v="1"/>
    <n v="4.5"/>
    <n v="-158"/>
    <n v="-0.63291139240506322"/>
    <n v="124"/>
    <n v="1.24"/>
    <n v="0.61240310077519378"/>
    <n v="0.44642857142857145"/>
    <n v="0.6440380593138928"/>
    <n v="0.35596194068610715"/>
    <n v="3.1634958538699021E-2"/>
    <n v="-9.0466630742464305E-2"/>
    <n v="0"/>
    <n v="2"/>
    <n v="0"/>
    <n v="0"/>
    <x v="2"/>
    <m/>
    <s v=""/>
  </r>
  <r>
    <x v="20"/>
    <s v="SD"/>
    <x v="149"/>
    <n v="5.58"/>
    <n v="1"/>
    <n v="5.5"/>
    <n v="-116"/>
    <n v="-0.86206896551724144"/>
    <n v="-110"/>
    <n v="-0.90909090909090906"/>
    <n v="0.53703703703703709"/>
    <n v="0.52380952380952384"/>
    <n v="0.48474124014328224"/>
    <n v="0.51525875985671776"/>
    <n v="-5.2295796893754853E-2"/>
    <n v="-8.550763952806073E-3"/>
    <n v="0"/>
    <n v="2"/>
    <n v="0"/>
    <n v="0"/>
    <x v="2"/>
    <m/>
    <s v=""/>
  </r>
  <r>
    <x v="20"/>
    <s v="NYM"/>
    <x v="152"/>
    <n v="6.26"/>
    <n v="1"/>
    <n v="7.5"/>
    <n v="112"/>
    <n v="1.1200000000000001"/>
    <n v="-142"/>
    <n v="-0.70422535211267612"/>
    <n v="0.47169811320754718"/>
    <n v="0.58677685950413228"/>
    <n v="0.29252401345715839"/>
    <n v="0.70747598654284161"/>
    <n v="-0.17917409975038878"/>
    <n v="0.12069912703870933"/>
    <n v="1"/>
    <n v="2"/>
    <n v="28.4"/>
    <n v="0"/>
    <x v="0"/>
    <n v="-28.4"/>
    <n v="-28.4"/>
  </r>
  <r>
    <x v="20"/>
    <s v="MIA"/>
    <x v="123"/>
    <n v="6.98"/>
    <n v="1"/>
    <n v="7.5"/>
    <n v="120"/>
    <n v="1.2"/>
    <n v="-160"/>
    <n v="-0.625"/>
    <n v="0.45454545454545453"/>
    <n v="0.61538461538461542"/>
    <n v="0.39830613730532916"/>
    <n v="0.60169386269467084"/>
    <n v="-5.6239317240125375E-2"/>
    <n v="-1.3690752689944574E-2"/>
    <n v="0"/>
    <n v="1"/>
    <n v="0"/>
    <n v="0"/>
    <x v="2"/>
    <m/>
    <s v=""/>
  </r>
  <r>
    <x v="20"/>
    <s v="LAA"/>
    <x v="28"/>
    <n v="4.3499999999999996"/>
    <n v="1"/>
    <n v="4.5"/>
    <n v="110"/>
    <n v="1.1000000000000001"/>
    <n v="-140"/>
    <n v="-0.7142857142857143"/>
    <n v="0.47619047619047616"/>
    <n v="0.58333333333333337"/>
    <n v="0.439208401234507"/>
    <n v="0.560791598765493"/>
    <n v="-3.6982074955969169E-2"/>
    <n v="-2.2541734567840366E-2"/>
    <n v="0"/>
    <n v="2"/>
    <n v="0"/>
    <n v="0"/>
    <x v="2"/>
    <m/>
    <s v=""/>
  </r>
  <r>
    <x v="20"/>
    <s v="NYY"/>
    <x v="97"/>
    <n v="4.87"/>
    <n v="1"/>
    <n v="4.5"/>
    <n v="-130"/>
    <n v="-0.76923076923076916"/>
    <n v="100"/>
    <n v="1"/>
    <n v="0.56521739130434778"/>
    <n v="0.5"/>
    <n v="0.53640744704793453"/>
    <n v="0.46359255295206547"/>
    <n v="-2.8809944256413256E-2"/>
    <n v="-3.6407447047934527E-2"/>
    <n v="0"/>
    <n v="1"/>
    <n v="0"/>
    <n v="0"/>
    <x v="2"/>
    <m/>
    <s v=""/>
  </r>
  <r>
    <x v="20"/>
    <s v="PIT"/>
    <x v="102"/>
    <n v="3.89"/>
    <n v="1"/>
    <n v="4.5"/>
    <n v="110"/>
    <n v="1.1000000000000001"/>
    <n v="-140"/>
    <n v="-0.7142857142857143"/>
    <n v="0.47619047619047616"/>
    <n v="0.58333333333333337"/>
    <n v="0.3496836963215384"/>
    <n v="0.6503163036784616"/>
    <n v="-0.12650677986893777"/>
    <n v="6.6982970345128234E-2"/>
    <n v="1"/>
    <n v="2"/>
    <n v="21"/>
    <n v="0"/>
    <x v="0"/>
    <n v="-21"/>
    <n v="-21"/>
  </r>
  <r>
    <x v="20"/>
    <s v="TB"/>
    <x v="100"/>
    <n v="4.6399999999999997"/>
    <n v="1"/>
    <n v="4.5"/>
    <n v="-160"/>
    <n v="-0.625"/>
    <n v="120"/>
    <n v="1.2"/>
    <n v="0.61538461538461542"/>
    <n v="0.45454545454545453"/>
    <n v="0.4942471987871635"/>
    <n v="0.5057528012128365"/>
    <n v="-0.12113741659745192"/>
    <n v="5.120734666738197E-2"/>
    <n v="1"/>
    <n v="1"/>
    <n v="15"/>
    <n v="0"/>
    <x v="0"/>
    <n v="-15"/>
    <n v="-15"/>
  </r>
  <r>
    <x v="20"/>
    <s v="BOS"/>
    <x v="3"/>
    <n v="5.17"/>
    <n v="1"/>
    <n v="4.5"/>
    <n v="-200"/>
    <n v="-0.5"/>
    <n v="135"/>
    <n v="1.35"/>
    <n v="0.66666666666666663"/>
    <n v="0.42553191489361702"/>
    <n v="0.58881274313410048"/>
    <n v="0.41118725686589952"/>
    <n v="-7.7853923532566149E-2"/>
    <n v="-1.4344658027717505E-2"/>
    <n v="0"/>
    <n v="1"/>
    <n v="0"/>
    <n v="0"/>
    <x v="2"/>
    <m/>
    <s v=""/>
  </r>
  <r>
    <x v="20"/>
    <s v="CLE"/>
    <x v="115"/>
    <n v="4.62"/>
    <n v="1"/>
    <n v="4.5"/>
    <n v="130"/>
    <n v="1.3"/>
    <n v="-170"/>
    <n v="-0.58823529411764708"/>
    <n v="0.43478260869565216"/>
    <n v="0.62962962962962965"/>
    <n v="0.49051161871273363"/>
    <n v="0.50948838128726637"/>
    <n v="5.5729010017081471E-2"/>
    <n v="-0.12014124834236328"/>
    <n v="2"/>
    <n v="1"/>
    <n v="15"/>
    <n v="0"/>
    <x v="0"/>
    <n v="-15"/>
    <n v="-15"/>
  </r>
  <r>
    <x v="20"/>
    <s v="ATL"/>
    <x v="131"/>
    <n v="5.12"/>
    <n v="1"/>
    <n v="4.5"/>
    <n v="120"/>
    <n v="1.2"/>
    <n v="-154"/>
    <n v="-0.64935064935064934"/>
    <n v="0.45454545454545453"/>
    <n v="0.60629921259842523"/>
    <n v="0.58030429072454326"/>
    <n v="0.41969570927545669"/>
    <n v="0.12575883617908873"/>
    <n v="-0.18660350332296854"/>
    <n v="2"/>
    <n v="2"/>
    <n v="20"/>
    <n v="0"/>
    <x v="0"/>
    <n v="-20"/>
    <n v="-20"/>
  </r>
  <r>
    <x v="20"/>
    <s v="HOU"/>
    <x v="31"/>
    <n v="5.29"/>
    <n v="1"/>
    <n v="5.5"/>
    <n v="-136"/>
    <n v="-0.73529411764705876"/>
    <n v="108"/>
    <n v="1.08"/>
    <n v="0.57627118644067798"/>
    <n v="0.48076923076923078"/>
    <n v="0.43478656873180221"/>
    <n v="0.56521343126819779"/>
    <n v="-0.14148461770887577"/>
    <n v="8.4444200498967004E-2"/>
    <n v="1"/>
    <n v="2"/>
    <n v="15"/>
    <n v="0"/>
    <x v="0"/>
    <n v="-15"/>
    <n v="-15"/>
  </r>
  <r>
    <x v="20"/>
    <s v="KC"/>
    <x v="143"/>
    <n v="3.43"/>
    <n v="1"/>
    <n v="3.5"/>
    <n v="124"/>
    <n v="1.24"/>
    <n v="-158"/>
    <n v="-0.63291139240506322"/>
    <n v="0.44642857142857145"/>
    <n v="0.61240310077519378"/>
    <n v="0.44818964597940691"/>
    <n v="0.55181035402059309"/>
    <n v="1.7610745508354619E-3"/>
    <n v="-6.059274675460069E-2"/>
    <n v="0"/>
    <n v="2"/>
    <n v="0"/>
    <n v="0"/>
    <x v="2"/>
    <m/>
    <s v=""/>
  </r>
  <r>
    <x v="20"/>
    <s v="MIN"/>
    <x v="133"/>
    <n v="3.43"/>
    <n v="1"/>
    <n v="3.5"/>
    <n v="-110"/>
    <n v="-0.90909090909090906"/>
    <n v="-120"/>
    <n v="-0.83333333333333337"/>
    <n v="0.52380952380952384"/>
    <n v="0.54545454545454541"/>
    <n v="0.44818964597940691"/>
    <n v="0.55181035402059309"/>
    <n v="-7.5619877830116922E-2"/>
    <n v="6.3558085660476715E-3"/>
    <n v="0"/>
    <n v="1"/>
    <n v="0"/>
    <n v="0"/>
    <x v="2"/>
    <m/>
    <s v=""/>
  </r>
  <r>
    <x v="20"/>
    <s v="CWS"/>
    <x v="125"/>
    <n v="5.61"/>
    <n v="1"/>
    <n v="5.5"/>
    <n v="120"/>
    <n v="1.2"/>
    <n v="-152"/>
    <n v="-0.65789473684210531"/>
    <n v="0.45454545454545453"/>
    <n v="0.60317460317460314"/>
    <n v="0.48983525749135248"/>
    <n v="0.51016474250864752"/>
    <n v="3.5289802945897952E-2"/>
    <n v="-9.3009860665955624E-2"/>
    <n v="0"/>
    <n v="2"/>
    <n v="0"/>
    <n v="0"/>
    <x v="2"/>
    <m/>
    <s v=""/>
  </r>
  <r>
    <x v="20"/>
    <s v="CHC"/>
    <x v="21"/>
    <n v="4.25"/>
    <n v="1"/>
    <n v="3.5"/>
    <n v="-165"/>
    <n v="-0.60606060606060608"/>
    <n v="125"/>
    <n v="1.25"/>
    <n v="0.62264150943396224"/>
    <n v="0.44444444444444442"/>
    <n v="0.61378843762535085"/>
    <n v="0.3862115623746491"/>
    <n v="-8.8530718086113902E-3"/>
    <n v="-5.8232882069795322E-2"/>
    <n v="0"/>
    <n v="1"/>
    <n v="0"/>
    <n v="0"/>
    <x v="2"/>
    <m/>
    <s v=""/>
  </r>
  <r>
    <x v="20"/>
    <s v="TOR"/>
    <x v="23"/>
    <n v="4.97"/>
    <n v="1"/>
    <n v="4.5"/>
    <n v="-165"/>
    <n v="-0.60606060606060608"/>
    <n v="125"/>
    <n v="1.25"/>
    <n v="0.62264150943396224"/>
    <n v="0.44444444444444442"/>
    <n v="0.55422699743274983"/>
    <n v="0.44577300256725017"/>
    <n v="-6.8414512001212402E-2"/>
    <n v="1.3285581228057453E-3"/>
    <n v="0"/>
    <n v="2"/>
    <n v="0"/>
    <n v="0"/>
    <x v="2"/>
    <m/>
    <s v=""/>
  </r>
  <r>
    <x v="20"/>
    <s v="SF"/>
    <x v="101"/>
    <n v="5.22"/>
    <n v="1"/>
    <n v="5.5"/>
    <n v="124"/>
    <n v="1.24"/>
    <n v="-158"/>
    <n v="-0.63291139240506322"/>
    <n v="0.44642857142857145"/>
    <n v="0.61240310077519378"/>
    <n v="0.42258130838295371"/>
    <n v="0.57741869161704629"/>
    <n v="-2.3847263045617739E-2"/>
    <n v="-3.4984409158147489E-2"/>
    <n v="0"/>
    <n v="2"/>
    <n v="0"/>
    <n v="0"/>
    <x v="2"/>
    <m/>
    <s v=""/>
  </r>
  <r>
    <x v="20"/>
    <s v="COL"/>
    <x v="119"/>
    <n v="4.87"/>
    <n v="1"/>
    <n v="4.5"/>
    <n v="-106"/>
    <n v="-0.94339622641509424"/>
    <n v="-118"/>
    <n v="-0.84745762711864414"/>
    <n v="0.5145631067961165"/>
    <n v="0.54128440366972475"/>
    <n v="0.53640744704793453"/>
    <n v="0.46359255295206547"/>
    <n v="2.1844340251818029E-2"/>
    <n v="-7.7691850717659272E-2"/>
    <n v="0"/>
    <n v="2"/>
    <n v="0"/>
    <n v="0"/>
    <x v="2"/>
    <m/>
    <s v=""/>
  </r>
  <r>
    <x v="21"/>
    <s v="CLE"/>
    <x v="4"/>
    <n v="6.95"/>
    <n v="1"/>
    <n v="6.5"/>
    <n v="-165"/>
    <n v="-0.60606060606060608"/>
    <n v="120"/>
    <n v="1.2"/>
    <n v="0.62264150943396224"/>
    <n v="0.45454545454545453"/>
    <n v="0.54281251756830129"/>
    <n v="0.45718748243169871"/>
    <n v="-7.9828991865660948E-2"/>
    <n v="2.6420278862441804E-3"/>
    <n v="0"/>
    <n v="1"/>
    <n v="0"/>
    <n v="0"/>
    <x v="2"/>
    <m/>
    <s v=""/>
  </r>
  <r>
    <x v="21"/>
    <s v="DET"/>
    <x v="153"/>
    <n v="3.2"/>
    <n v="1"/>
    <n v="2.5"/>
    <n v="-160"/>
    <n v="-0.625"/>
    <n v="120"/>
    <n v="1.2"/>
    <n v="0.61538461538461542"/>
    <n v="0.45454545454545453"/>
    <n v="0.6200962589216269"/>
    <n v="0.3799037410783731"/>
    <n v="4.7116435370114784E-3"/>
    <n v="-7.4641713467081428E-2"/>
    <n v="0"/>
    <n v="1"/>
    <n v="0"/>
    <n v="0"/>
    <x v="2"/>
    <m/>
    <s v=""/>
  </r>
  <r>
    <x v="21"/>
    <s v="MIL"/>
    <x v="43"/>
    <n v="8.43"/>
    <n v="1"/>
    <n v="8.5"/>
    <n v="-120"/>
    <n v="-0.83333333333333337"/>
    <n v="-110"/>
    <n v="-0.90909090909090906"/>
    <n v="0.54545454545454541"/>
    <n v="0.52380952380952384"/>
    <n v="0.4672504310355029"/>
    <n v="0.5327495689644971"/>
    <n v="-7.8204114419042514E-2"/>
    <n v="8.940045154973264E-3"/>
    <n v="0"/>
    <n v="1"/>
    <n v="0"/>
    <n v="0"/>
    <x v="2"/>
    <m/>
    <s v=""/>
  </r>
  <r>
    <x v="21"/>
    <s v="MIN"/>
    <x v="6"/>
    <n v="5.14"/>
    <n v="1"/>
    <n v="4.5"/>
    <n v="-130"/>
    <n v="-0.76923076923076916"/>
    <n v="100"/>
    <n v="1"/>
    <n v="0.56521739130434778"/>
    <n v="0.5"/>
    <n v="0.5837190238948945"/>
    <n v="0.4162809761051055"/>
    <n v="1.8501632590546713E-2"/>
    <n v="-8.3719023894894495E-2"/>
    <n v="0"/>
    <n v="1"/>
    <n v="0"/>
    <n v="0"/>
    <x v="2"/>
    <m/>
    <s v=""/>
  </r>
  <r>
    <x v="21"/>
    <s v="CWS"/>
    <x v="145"/>
    <n v="5.55"/>
    <n v="1"/>
    <n v="5.5"/>
    <n v="-122"/>
    <n v="-0.81967213114754101"/>
    <n v="-106"/>
    <n v="-0.94339622641509424"/>
    <n v="0.5495495495495496"/>
    <n v="0.5145631067961165"/>
    <n v="0.47963131428661077"/>
    <n v="0.52036868571338923"/>
    <n v="-6.9918235262938833E-2"/>
    <n v="5.8055789172727357E-3"/>
    <n v="0"/>
    <n v="2"/>
    <n v="0"/>
    <n v="0"/>
    <x v="2"/>
    <m/>
    <s v=""/>
  </r>
  <r>
    <x v="21"/>
    <s v="OAK"/>
    <x v="45"/>
    <n v="4.08"/>
    <n v="1"/>
    <n v="3.5"/>
    <n v="-136"/>
    <n v="-0.73529411764705876"/>
    <n v="108"/>
    <n v="1.08"/>
    <n v="0.57627118644067798"/>
    <n v="0.48076923076923078"/>
    <n v="0.58200091971964929"/>
    <n v="0.41799908028035071"/>
    <n v="5.7297332789713051E-3"/>
    <n v="-6.2770150488880072E-2"/>
    <n v="0"/>
    <n v="2"/>
    <n v="0"/>
    <n v="0"/>
    <x v="2"/>
    <m/>
    <s v=""/>
  </r>
  <r>
    <x v="21"/>
    <s v="TOR"/>
    <x v="42"/>
    <n v="5.61"/>
    <n v="1"/>
    <n v="4.5"/>
    <n v="-150"/>
    <n v="-0.66666666666666663"/>
    <n v="115"/>
    <n v="1.1499999999999999"/>
    <n v="0.6"/>
    <n v="0.46511627906976744"/>
    <n v="0.65936309287209038"/>
    <n v="0.34063690712790962"/>
    <n v="5.9363092872090406E-2"/>
    <n v="-0.12447937194185782"/>
    <n v="2"/>
    <n v="1"/>
    <n v="15"/>
    <n v="0"/>
    <x v="1"/>
    <n v="10"/>
    <n v="10"/>
  </r>
  <r>
    <x v="21"/>
    <s v="NYM"/>
    <x v="44"/>
    <n v="4.68"/>
    <n v="1"/>
    <n v="5.5"/>
    <n v="118"/>
    <n v="1.18"/>
    <n v="-150"/>
    <n v="-0.66666666666666663"/>
    <n v="0.45871559633027525"/>
    <n v="0.6"/>
    <n v="0.32808719139847375"/>
    <n v="0.67191280860152625"/>
    <n v="-0.1306284049318015"/>
    <n v="7.1912808601526268E-2"/>
    <n v="1"/>
    <n v="2"/>
    <n v="15"/>
    <n v="0"/>
    <x v="0"/>
    <n v="-15"/>
    <n v="-15"/>
  </r>
  <r>
    <x v="21"/>
    <s v="CIN"/>
    <x v="112"/>
    <n v="3.13"/>
    <n v="1"/>
    <n v="3.5"/>
    <n v="-110"/>
    <n v="-0.90909090909090906"/>
    <n v="-125"/>
    <n v="-0.8"/>
    <n v="0.52380952380952384"/>
    <n v="0.55555555555555558"/>
    <n v="0.38186680020271102"/>
    <n v="0.61813319979728898"/>
    <n v="-0.14194272360681282"/>
    <n v="6.2577644241733399E-2"/>
    <n v="1"/>
    <n v="1"/>
    <n v="12.5"/>
    <n v="0"/>
    <x v="1"/>
    <n v="10"/>
    <n v="10"/>
  </r>
  <r>
    <x v="21"/>
    <s v="LAA"/>
    <x v="69"/>
    <n v="6.26"/>
    <n v="1"/>
    <n v="7.5"/>
    <n v="-102"/>
    <n v="-0.98039215686274506"/>
    <n v="-126"/>
    <n v="-0.79365079365079361"/>
    <n v="0.50495049504950495"/>
    <n v="0.55752212389380529"/>
    <n v="0.29252401345715839"/>
    <n v="0.70747598654284161"/>
    <n v="-0.21242648159234656"/>
    <n v="0.14995386264903632"/>
    <n v="1"/>
    <n v="2"/>
    <n v="18.899999999999999"/>
    <n v="0"/>
    <x v="0"/>
    <n v="-18.899999999999999"/>
    <n v="-18.899999999999999"/>
  </r>
  <r>
    <x v="21"/>
    <s v="MIA"/>
    <x v="17"/>
    <n v="5.28"/>
    <n v="1"/>
    <n v="5.5"/>
    <n v="-118"/>
    <n v="-0.84745762711864414"/>
    <n v="-106"/>
    <n v="-0.94339622641509424"/>
    <n v="0.54128440366972475"/>
    <n v="0.5145631067961165"/>
    <n v="0.43304557560477952"/>
    <n v="0.56695442439522048"/>
    <n v="-0.10823882806494523"/>
    <n v="5.2391317599103981E-2"/>
    <n v="1"/>
    <n v="2"/>
    <n v="10.6"/>
    <n v="0"/>
    <x v="1"/>
    <n v="10"/>
    <n v="9.9999999999999982"/>
  </r>
  <r>
    <x v="21"/>
    <s v="NYY"/>
    <x v="62"/>
    <n v="5.98"/>
    <n v="1"/>
    <n v="6.5"/>
    <n v="-104"/>
    <n v="-0.96153846153846145"/>
    <n v="-122"/>
    <n v="-0.81967213114754101"/>
    <n v="0.50980392156862742"/>
    <n v="0.5495495495495496"/>
    <n v="0.39048479051973151"/>
    <n v="0.60951520948026849"/>
    <n v="-0.11931913104889591"/>
    <n v="5.9965659930718895E-2"/>
    <n v="1"/>
    <n v="2"/>
    <n v="12.2"/>
    <n v="0"/>
    <x v="1"/>
    <n v="10"/>
    <n v="10"/>
  </r>
  <r>
    <x v="21"/>
    <s v="PIT"/>
    <x v="130"/>
    <n v="3.71"/>
    <n v="1"/>
    <n v="3.5"/>
    <n v="-130"/>
    <n v="-0.76923076923076916"/>
    <n v="100"/>
    <n v="1"/>
    <n v="0.56521739130434778"/>
    <n v="0.5"/>
    <n v="0.50793197642299781"/>
    <n v="0.49206802357700219"/>
    <n v="-5.7285414881349972E-2"/>
    <n v="-7.9319764229978107E-3"/>
    <n v="0"/>
    <n v="1"/>
    <n v="0"/>
    <n v="0"/>
    <x v="2"/>
    <m/>
    <s v=""/>
  </r>
  <r>
    <x v="21"/>
    <s v="PHI"/>
    <x v="113"/>
    <n v="6.65"/>
    <n v="1"/>
    <n v="6.5"/>
    <n v="-125"/>
    <n v="-0.8"/>
    <n v="-105"/>
    <n v="-0.95238095238095233"/>
    <n v="0.55555555555555558"/>
    <n v="0.51219512195121952"/>
    <n v="0.49695073371864584"/>
    <n v="0.50304926628135416"/>
    <n v="-5.8604821836909737E-2"/>
    <n v="-9.1458556698653659E-3"/>
    <n v="0"/>
    <n v="1"/>
    <n v="0"/>
    <n v="0"/>
    <x v="2"/>
    <m/>
    <s v=""/>
  </r>
  <r>
    <x v="21"/>
    <s v="WSH"/>
    <x v="114"/>
    <n v="5.35"/>
    <n v="1"/>
    <n v="5.5"/>
    <n v="-102"/>
    <n v="-0.98039215686274506"/>
    <n v="-126"/>
    <n v="-0.79365079365079361"/>
    <n v="0.50495049504950495"/>
    <n v="0.55752212389380529"/>
    <n v="0.44521142915889933"/>
    <n v="0.55478857084110067"/>
    <n v="-5.9739065890605625E-2"/>
    <n v="-2.7335530527046181E-3"/>
    <n v="0"/>
    <n v="2"/>
    <n v="0"/>
    <n v="0"/>
    <x v="2"/>
    <m/>
    <s v=""/>
  </r>
  <r>
    <x v="21"/>
    <s v="TEX"/>
    <x v="150"/>
    <n v="3.91"/>
    <n v="1"/>
    <n v="3.5"/>
    <n v="-125"/>
    <n v="-0.8"/>
    <n v="-105"/>
    <n v="-0.95238095238095233"/>
    <n v="0.55555555555555558"/>
    <n v="0.51219512195121952"/>
    <n v="0.54875214255669547"/>
    <n v="0.45124785744330453"/>
    <n v="-6.8034129988601144E-3"/>
    <n v="-6.0947264507914989E-2"/>
    <n v="0"/>
    <n v="1"/>
    <n v="0"/>
    <n v="0"/>
    <x v="2"/>
    <m/>
    <s v=""/>
  </r>
  <r>
    <x v="21"/>
    <s v="BAL"/>
    <x v="154"/>
    <n v="2.97"/>
    <n v="1"/>
    <n v="2.5"/>
    <n v="-185"/>
    <n v="-0.54054054054054046"/>
    <n v="140"/>
    <n v="1.4"/>
    <n v="0.64912280701754388"/>
    <n v="0.41666666666666669"/>
    <n v="0.57005517292886831"/>
    <n v="0.42994482707113169"/>
    <n v="-7.9067634088675565E-2"/>
    <n v="1.3278160404465E-2"/>
    <n v="0"/>
    <n v="1"/>
    <n v="0"/>
    <n v="0"/>
    <x v="2"/>
    <m/>
    <s v=""/>
  </r>
  <r>
    <x v="21"/>
    <s v="TB"/>
    <x v="25"/>
    <n v="4.4400000000000004"/>
    <n v="1"/>
    <n v="3.5"/>
    <n v="-168"/>
    <n v="-0.59523809523809523"/>
    <n v="132"/>
    <n v="1.32"/>
    <n v="0.62686567164179108"/>
    <n v="0.43103448275862066"/>
    <n v="0.6474799815848632"/>
    <n v="0.3525200184151368"/>
    <n v="2.0614309943072118E-2"/>
    <n v="-7.8514464343483858E-2"/>
    <n v="0"/>
    <n v="2"/>
    <n v="0"/>
    <n v="0"/>
    <x v="2"/>
    <m/>
    <s v=""/>
  </r>
  <r>
    <x v="21"/>
    <s v="ATL"/>
    <x v="0"/>
    <n v="5.03"/>
    <n v="1"/>
    <n v="5.5"/>
    <n v="110"/>
    <n v="1.1000000000000001"/>
    <n v="-140"/>
    <n v="-0.7142857142857143"/>
    <n v="0.47619047619047616"/>
    <n v="0.58333333333333337"/>
    <n v="0.38930320881563829"/>
    <n v="0.61069679118436171"/>
    <n v="-8.6887267374837873E-2"/>
    <n v="2.7363457851028339E-2"/>
    <n v="0"/>
    <n v="2"/>
    <n v="0"/>
    <n v="0"/>
    <x v="2"/>
    <m/>
    <s v=""/>
  </r>
  <r>
    <x v="21"/>
    <s v="STL"/>
    <x v="11"/>
    <n v="4.54"/>
    <n v="1"/>
    <n v="4.5"/>
    <n v="-124"/>
    <n v="-0.80645161290322587"/>
    <n v="-102"/>
    <n v="-0.98039215686274506"/>
    <n v="0.5535714285714286"/>
    <n v="0.50495049504950495"/>
    <n v="0.47547148481317469"/>
    <n v="0.52452851518682531"/>
    <n v="-7.8099943758253909E-2"/>
    <n v="1.9578020137320351E-2"/>
    <n v="0"/>
    <n v="2"/>
    <n v="0"/>
    <n v="0"/>
    <x v="2"/>
    <m/>
    <s v=""/>
  </r>
  <r>
    <x v="21"/>
    <s v="KC"/>
    <x v="103"/>
    <n v="3.45"/>
    <n v="1"/>
    <n v="3.5"/>
    <n v="-140"/>
    <n v="-0.7142857142857143"/>
    <n v="105"/>
    <n v="1.05"/>
    <n v="0.58333333333333337"/>
    <n v="0.48780487804878048"/>
    <n v="0.45254054835339752"/>
    <n v="0.54745945164660248"/>
    <n v="-0.13079278497993585"/>
    <n v="5.9654573597822003E-2"/>
    <n v="1"/>
    <n v="1"/>
    <n v="10"/>
    <n v="0"/>
    <x v="1"/>
    <n v="10.5"/>
    <n v="10.5"/>
  </r>
  <r>
    <x v="21"/>
    <s v="HOU"/>
    <x v="126"/>
    <n v="6.88"/>
    <n v="1"/>
    <n v="7.5"/>
    <n v="120"/>
    <n v="1.2"/>
    <n v="-154"/>
    <n v="-0.64935064935064934"/>
    <n v="0.45454545454545453"/>
    <n v="0.60629921259842523"/>
    <n v="0.38341201248133361"/>
    <n v="0.61658798751866639"/>
    <n v="-7.1133442064120922E-2"/>
    <n v="1.0288774920241162E-2"/>
    <n v="0"/>
    <n v="2"/>
    <n v="0"/>
    <n v="0"/>
    <x v="2"/>
    <m/>
    <s v=""/>
  </r>
  <r>
    <x v="21"/>
    <s v="SF"/>
    <x v="128"/>
    <n v="4.3"/>
    <n v="1"/>
    <n v="4.5"/>
    <n v="-110"/>
    <n v="-0.90909090909090906"/>
    <n v="-120"/>
    <n v="-0.83333333333333337"/>
    <n v="0.52380952380952384"/>
    <n v="0.54545454545454541"/>
    <n v="0.42956189260589595"/>
    <n v="0.57043810739410405"/>
    <n v="-9.4247631203627891E-2"/>
    <n v="2.4983561939558641E-2"/>
    <n v="0"/>
    <n v="1"/>
    <n v="0"/>
    <n v="0"/>
    <x v="2"/>
    <m/>
    <s v=""/>
  </r>
  <r>
    <x v="21"/>
    <s v="ARI"/>
    <x v="124"/>
    <n v="4.32"/>
    <n v="1"/>
    <n v="4.5"/>
    <n v="-138"/>
    <n v="-0.7246376811594204"/>
    <n v="108"/>
    <n v="1.08"/>
    <n v="0.57983193277310929"/>
    <n v="0.48076923076923078"/>
    <n v="0.43342482490108813"/>
    <n v="0.56657517509891187"/>
    <n v="-0.14640710787202116"/>
    <n v="8.5805944329681083E-2"/>
    <n v="1"/>
    <n v="2"/>
    <n v="10"/>
    <n v="0"/>
    <x v="0"/>
    <n v="-10"/>
    <n v="-10"/>
  </r>
  <r>
    <x v="21"/>
    <s v="LAD"/>
    <x v="155"/>
    <n v="4.84"/>
    <n v="1"/>
    <n v="4.5"/>
    <n v="115"/>
    <n v="1.1499999999999999"/>
    <n v="-150"/>
    <n v="-0.66666666666666663"/>
    <n v="0.46511627906976744"/>
    <n v="0.6"/>
    <n v="0.53099784918712889"/>
    <n v="0.46900215081287111"/>
    <n v="6.5881570117361454E-2"/>
    <n v="-0.13099784918712887"/>
    <n v="2"/>
    <n v="1"/>
    <n v="10"/>
    <n v="0"/>
    <x v="1"/>
    <n v="11.5"/>
    <n v="11.5"/>
  </r>
  <r>
    <x v="22"/>
    <s v="HOU"/>
    <x v="108"/>
    <n v="6.58"/>
    <n v="1"/>
    <n v="6.5"/>
    <n v="-110"/>
    <n v="-0.90909090909090906"/>
    <n v="-120"/>
    <n v="-0.83333333333333337"/>
    <n v="0.52380952380952384"/>
    <n v="0.54545454545454541"/>
    <n v="0.48603443917456035"/>
    <n v="0.51396556082543965"/>
    <n v="-3.7775084634963485E-2"/>
    <n v="-3.1488984629105765E-2"/>
    <n v="0"/>
    <n v="1"/>
    <n v="0"/>
    <n v="0"/>
    <x v="2"/>
    <m/>
    <s v=""/>
  </r>
  <r>
    <x v="22"/>
    <s v="KC"/>
    <x v="7"/>
    <n v="3.76"/>
    <n v="1"/>
    <n v="3.5"/>
    <n v="-122"/>
    <n v="-0.81967213114754101"/>
    <n v="-104"/>
    <n v="-0.96153846153846145"/>
    <n v="0.5495495495495496"/>
    <n v="0.50980392156862742"/>
    <n v="0.51829753488762142"/>
    <n v="0.48170246511237858"/>
    <n v="-3.1252014661928174E-2"/>
    <n v="-2.8101456456248841E-2"/>
    <n v="0"/>
    <n v="2"/>
    <n v="0"/>
    <n v="0"/>
    <x v="2"/>
    <m/>
    <s v=""/>
  </r>
  <r>
    <x v="22"/>
    <s v="PIT"/>
    <x v="47"/>
    <n v="5.15"/>
    <n v="1"/>
    <n v="4.5"/>
    <n v="-110"/>
    <n v="-0.90909090909090906"/>
    <n v="-120"/>
    <n v="-0.83333333333333337"/>
    <n v="0.52380952380952384"/>
    <n v="0.54545454545454541"/>
    <n v="0.58542073166340569"/>
    <n v="0.41457926833659425"/>
    <n v="6.1611207853881855E-2"/>
    <n v="-0.13087527711795116"/>
    <n v="2"/>
    <n v="1"/>
    <n v="11"/>
    <n v="0"/>
    <x v="1"/>
    <n v="10"/>
    <n v="10"/>
  </r>
  <r>
    <x v="22"/>
    <s v="CIN"/>
    <x v="146"/>
    <n v="5.25"/>
    <n v="1"/>
    <n v="5.5"/>
    <n v="128"/>
    <n v="1.28"/>
    <n v="-164"/>
    <n v="-0.6097560975609756"/>
    <n v="0.43859649122807015"/>
    <n v="0.62121212121212122"/>
    <n v="0.42781717877390935"/>
    <n v="0.57218282122609065"/>
    <n v="-1.0779312454160805E-2"/>
    <n v="-4.9029299986030561E-2"/>
    <n v="0"/>
    <n v="2"/>
    <n v="0"/>
    <n v="0"/>
    <x v="2"/>
    <m/>
    <s v=""/>
  </r>
  <r>
    <x v="22"/>
    <s v="WSH"/>
    <x v="72"/>
    <n v="3.6"/>
    <n v="1"/>
    <n v="3.5"/>
    <n v="-110"/>
    <n v="-0.90909090909090906"/>
    <n v="-120"/>
    <n v="-0.83333333333333337"/>
    <n v="0.52380952380952384"/>
    <n v="0.54545454545454541"/>
    <n v="0.48478388953385187"/>
    <n v="0.51521611046614813"/>
    <n v="-3.9025634275671961E-2"/>
    <n v="-3.0238434988397289E-2"/>
    <n v="0"/>
    <n v="1"/>
    <n v="0"/>
    <n v="0"/>
    <x v="2"/>
    <m/>
    <s v=""/>
  </r>
  <r>
    <x v="22"/>
    <s v="PHI"/>
    <x v="156"/>
    <n v="3.48"/>
    <n v="1"/>
    <n v="3.5"/>
    <n v="116"/>
    <n v="1.1599999999999999"/>
    <n v="-146"/>
    <n v="-0.68493150684931503"/>
    <n v="0.46296296296296297"/>
    <n v="0.5934959349593496"/>
    <n v="0.45904552235656437"/>
    <n v="0.54095447764343563"/>
    <n v="-3.9174406063985923E-3"/>
    <n v="-5.2541457315913975E-2"/>
    <n v="0"/>
    <n v="2"/>
    <n v="0"/>
    <n v="0"/>
    <x v="2"/>
    <m/>
    <s v=""/>
  </r>
  <r>
    <x v="22"/>
    <s v="LAA"/>
    <x v="157"/>
    <n v="3.9"/>
    <n v="1"/>
    <n v="3.5"/>
    <n v="105"/>
    <n v="1.05"/>
    <n v="-140"/>
    <n v="-0.7142857142857143"/>
    <n v="0.48780487804878048"/>
    <n v="0.58333333333333337"/>
    <n v="0.54675323986127111"/>
    <n v="0.45324676013872889"/>
    <n v="5.8948361812490635E-2"/>
    <n v="-0.13008657319460448"/>
    <n v="2"/>
    <n v="1"/>
    <n v="10"/>
    <n v="0"/>
    <x v="0"/>
    <n v="-10"/>
    <n v="-10"/>
  </r>
  <r>
    <x v="22"/>
    <s v="BAL"/>
    <x v="18"/>
    <n v="5.35"/>
    <n v="1"/>
    <n v="4.5"/>
    <n v="-140"/>
    <n v="-0.7142857142857143"/>
    <n v="110"/>
    <n v="1.1000000000000001"/>
    <n v="0.58333333333333337"/>
    <n v="0.47619047619047616"/>
    <n v="0.61863662191539648"/>
    <n v="0.38136337808460352"/>
    <n v="3.5303288582063108E-2"/>
    <n v="-9.4827098105872643E-2"/>
    <n v="0"/>
    <n v="2"/>
    <n v="0"/>
    <n v="0"/>
    <x v="2"/>
    <m/>
    <s v=""/>
  </r>
  <r>
    <x v="22"/>
    <s v="MIA"/>
    <x v="158"/>
    <n v="3.13"/>
    <n v="1"/>
    <n v="3.5"/>
    <n v="130"/>
    <n v="1.3"/>
    <n v="-170"/>
    <n v="-0.58823529411764708"/>
    <n v="0.43478260869565216"/>
    <n v="0.62962962962962965"/>
    <n v="0.38186680020271102"/>
    <n v="0.61813319979728898"/>
    <n v="-5.2915808492941141E-2"/>
    <n v="-1.1496429832340671E-2"/>
    <n v="0"/>
    <n v="1"/>
    <n v="0"/>
    <n v="0"/>
    <x v="2"/>
    <m/>
    <s v=""/>
  </r>
  <r>
    <x v="22"/>
    <s v="NYM"/>
    <x v="159"/>
    <n v="3.91"/>
    <n v="1"/>
    <n v="3.5"/>
    <n v="-135"/>
    <n v="-0.7407407407407407"/>
    <n v="100"/>
    <n v="1"/>
    <n v="0.57446808510638303"/>
    <n v="0.5"/>
    <n v="0.54875214255669547"/>
    <n v="0.45124785744330453"/>
    <n v="-2.5715942549687565E-2"/>
    <n v="-4.8752142556695466E-2"/>
    <n v="0"/>
    <n v="1"/>
    <n v="0"/>
    <n v="0"/>
    <x v="2"/>
    <m/>
    <s v=""/>
  </r>
  <r>
    <x v="22"/>
    <s v="NYY"/>
    <x v="5"/>
    <n v="7.3"/>
    <n v="1"/>
    <n v="7.5"/>
    <n v="110"/>
    <n v="1.1000000000000001"/>
    <n v="-145"/>
    <n v="-0.68965517241379315"/>
    <n v="0.47619047619047616"/>
    <n v="0.59183673469387754"/>
    <n v="0.44589338816092272"/>
    <n v="0.55410661183907728"/>
    <n v="-3.0297088029553443E-2"/>
    <n v="-3.7730122854800263E-2"/>
    <n v="0"/>
    <n v="1"/>
    <n v="0"/>
    <n v="0"/>
    <x v="2"/>
    <m/>
    <s v=""/>
  </r>
  <r>
    <x v="22"/>
    <s v="BOS"/>
    <x v="46"/>
    <n v="3.69"/>
    <n v="1"/>
    <n v="3.5"/>
    <n v="-106"/>
    <n v="-0.94339622641509424"/>
    <n v="-118"/>
    <n v="-0.84745762711864414"/>
    <n v="0.5145631067961165"/>
    <n v="0.54128440366972475"/>
    <n v="0.50375758655798741"/>
    <n v="0.49624241344201259"/>
    <n v="-1.0805520238129085E-2"/>
    <n v="-4.5041990227712159E-2"/>
    <n v="0"/>
    <n v="2"/>
    <n v="0"/>
    <n v="0"/>
    <x v="2"/>
    <m/>
    <s v=""/>
  </r>
  <r>
    <x v="22"/>
    <s v="ATL"/>
    <x v="37"/>
    <n v="6.84"/>
    <n v="1"/>
    <n v="6.5"/>
    <n v="-144"/>
    <n v="-0.69444444444444442"/>
    <n v="114"/>
    <n v="1.1399999999999999"/>
    <n v="0.5901639344262295"/>
    <n v="0.46728971962616822"/>
    <n v="0.52618676113459928"/>
    <n v="0.47381323886540072"/>
    <n v="-6.3977173291630218E-2"/>
    <n v="6.5235192392325003E-3"/>
    <n v="0"/>
    <n v="2"/>
    <n v="0"/>
    <n v="0"/>
    <x v="2"/>
    <m/>
    <s v=""/>
  </r>
  <r>
    <x v="22"/>
    <s v="STL"/>
    <x v="2"/>
    <n v="3.97"/>
    <n v="1"/>
    <n v="3.5"/>
    <n v="-115"/>
    <n v="-0.86956521739130443"/>
    <n v="-115"/>
    <n v="-0.86956521739130443"/>
    <n v="0.53488372093023251"/>
    <n v="0.53488372093023251"/>
    <n v="0.56064700776335252"/>
    <n v="0.43935299223664748"/>
    <n v="2.5763286833120014E-2"/>
    <n v="-9.5530728693585032E-2"/>
    <n v="0"/>
    <n v="1"/>
    <n v="0"/>
    <n v="0"/>
    <x v="2"/>
    <m/>
    <s v=""/>
  </r>
  <r>
    <x v="22"/>
    <s v="DET"/>
    <x v="68"/>
    <n v="3.91"/>
    <n v="1"/>
    <n v="3.5"/>
    <n v="-130"/>
    <n v="-0.76923076923076916"/>
    <n v="-105"/>
    <n v="-0.95238095238095233"/>
    <n v="0.56521739130434778"/>
    <n v="0.51219512195121952"/>
    <n v="0.54875214255669547"/>
    <n v="0.45124785744330453"/>
    <n v="-1.6465248747652317E-2"/>
    <n v="-6.0947264507914989E-2"/>
    <n v="0"/>
    <n v="1"/>
    <n v="0"/>
    <n v="0"/>
    <x v="2"/>
    <m/>
    <s v=""/>
  </r>
  <r>
    <x v="22"/>
    <s v="CWS"/>
    <x v="8"/>
    <n v="8.5299999999999994"/>
    <n v="1"/>
    <n v="8.5"/>
    <n v="-118"/>
    <n v="-0.84745762711864414"/>
    <n v="-108"/>
    <n v="-0.92592592592592582"/>
    <n v="0.54128440366972475"/>
    <n v="0.51923076923076927"/>
    <n v="0.48101648718337819"/>
    <n v="0.51898351281662181"/>
    <n v="-6.0267916486346551E-2"/>
    <n v="-2.4725641414746757E-4"/>
    <n v="0"/>
    <n v="2"/>
    <n v="0"/>
    <n v="0"/>
    <x v="2"/>
    <m/>
    <s v=""/>
  </r>
  <r>
    <x v="22"/>
    <s v="SF"/>
    <x v="9"/>
    <n v="5.43"/>
    <n v="1"/>
    <n v="4.5"/>
    <n v="-158"/>
    <n v="-0.63291139240506322"/>
    <n v="124"/>
    <n v="1.24"/>
    <n v="0.61240310077519378"/>
    <n v="0.44642857142857145"/>
    <n v="0.63147110270957818"/>
    <n v="0.36852889729042182"/>
    <n v="1.9068001934384404E-2"/>
    <n v="-7.7899674138149633E-2"/>
    <n v="0"/>
    <n v="2"/>
    <n v="0"/>
    <n v="0"/>
    <x v="2"/>
    <m/>
    <s v=""/>
  </r>
  <r>
    <x v="22"/>
    <s v="SD"/>
    <x v="57"/>
    <n v="6.09"/>
    <n v="1"/>
    <n v="6.5"/>
    <n v="120"/>
    <n v="1.2"/>
    <n v="-152"/>
    <n v="-0.65789473684210531"/>
    <n v="0.45454545454545453"/>
    <n v="0.60317460317460314"/>
    <n v="0.4081500724881062"/>
    <n v="0.5918499275118938"/>
    <n v="-4.6395382057348333E-2"/>
    <n v="-1.1324675662709338E-2"/>
    <n v="0"/>
    <n v="2"/>
    <n v="0"/>
    <n v="0"/>
    <x v="2"/>
    <m/>
    <s v=""/>
  </r>
  <r>
    <x v="22"/>
    <s v="COL"/>
    <x v="50"/>
    <n v="4.3"/>
    <n v="1"/>
    <n v="3.5"/>
    <n v="-115"/>
    <n v="-0.86956521739130443"/>
    <n v="-115"/>
    <n v="-0.86956521739130443"/>
    <n v="0.53488372093023251"/>
    <n v="0.53488372093023251"/>
    <n v="0.62284607227036082"/>
    <n v="0.37715392772963913"/>
    <n v="8.7962351340128309E-2"/>
    <n v="-0.15772979320059338"/>
    <n v="2"/>
    <n v="1"/>
    <n v="17.25"/>
    <n v="0"/>
    <x v="1"/>
    <n v="15"/>
    <n v="15.000000000000002"/>
  </r>
  <r>
    <x v="22"/>
    <s v="LAD"/>
    <x v="15"/>
    <n v="6.07"/>
    <n v="1"/>
    <n v="5.5"/>
    <n v="-130"/>
    <n v="-0.76923076923076916"/>
    <n v="104"/>
    <n v="1.04"/>
    <n v="0.56521739130434778"/>
    <n v="0.49019607843137253"/>
    <n v="0.56549738828302876"/>
    <n v="0.4345026117169713"/>
    <n v="2.7999697868097417E-4"/>
    <n v="-5.569346671440123E-2"/>
    <n v="0"/>
    <n v="2"/>
    <n v="0"/>
    <n v="0"/>
    <x v="2"/>
    <m/>
    <s v=""/>
  </r>
  <r>
    <x v="23"/>
    <s v="CIN"/>
    <x v="32"/>
    <n v="4.9800000000000004"/>
    <n v="1"/>
    <n v="6.5"/>
    <n v="-104"/>
    <n v="-0.96153846153846145"/>
    <n v="-122"/>
    <n v="-0.81967213114754101"/>
    <n v="0.50980392156862742"/>
    <n v="0.5495495495495496"/>
    <n v="0.2348979687298145"/>
    <n v="0.7651020312701855"/>
    <n v="-0.27490595283881292"/>
    <n v="0.2155524817206359"/>
    <n v="1"/>
    <n v="2"/>
    <n v="24.4"/>
    <n v="0"/>
    <x v="0"/>
    <n v="-24.4"/>
    <n v="-24.4"/>
  </r>
  <r>
    <x v="23"/>
    <s v="LAA"/>
    <x v="52"/>
    <n v="4.3600000000000003"/>
    <n v="1"/>
    <n v="4.5"/>
    <n v="134"/>
    <n v="1.34"/>
    <n v="-172"/>
    <n v="-0.58139534883720934"/>
    <n v="0.42735042735042733"/>
    <n v="0.63235294117647056"/>
    <n v="0.44113321429729868"/>
    <n v="0.55886678570270132"/>
    <n v="1.378278694687135E-2"/>
    <n v="-7.3486155473769244E-2"/>
    <n v="0"/>
    <n v="2"/>
    <n v="0"/>
    <n v="0"/>
    <x v="2"/>
    <m/>
    <s v=""/>
  </r>
  <r>
    <x v="23"/>
    <s v="BAL"/>
    <x v="54"/>
    <n v="4.38"/>
    <n v="1"/>
    <n v="4.5"/>
    <n v="126"/>
    <n v="1.26"/>
    <n v="-160"/>
    <n v="-0.625"/>
    <n v="0.44247787610619471"/>
    <n v="0.61538461538461542"/>
    <n v="0.44497803552889126"/>
    <n v="0.55502196447110874"/>
    <n v="2.5001594226965462E-3"/>
    <n v="-6.0362650913506677E-2"/>
    <n v="0"/>
    <n v="2"/>
    <n v="0"/>
    <n v="0"/>
    <x v="2"/>
    <m/>
    <s v=""/>
  </r>
  <r>
    <x v="23"/>
    <s v="NYY"/>
    <x v="39"/>
    <n v="5.01"/>
    <n v="1"/>
    <n v="5.5"/>
    <n v="106"/>
    <n v="1.06"/>
    <n v="-134"/>
    <n v="-0.74626865671641784"/>
    <n v="0.4854368932038835"/>
    <n v="0.57264957264957261"/>
    <n v="0.38579401302156258"/>
    <n v="0.61420598697843742"/>
    <n v="-9.9642880182320925E-2"/>
    <n v="4.155641432886481E-2"/>
    <n v="0"/>
    <n v="2"/>
    <n v="0"/>
    <n v="0"/>
    <x v="2"/>
    <m/>
    <s v=""/>
  </r>
  <r>
    <x v="23"/>
    <s v="MIA"/>
    <x v="140"/>
    <n v="4.96"/>
    <n v="1"/>
    <n v="5.5"/>
    <n v="110"/>
    <n v="1.1000000000000001"/>
    <n v="-140"/>
    <n v="-0.7142857142857143"/>
    <n v="0.47619047619047616"/>
    <n v="0.58333333333333337"/>
    <n v="0.37702102619303079"/>
    <n v="0.62297897380696921"/>
    <n v="-9.9169449997445369E-2"/>
    <n v="3.9645640473635835E-2"/>
    <n v="0"/>
    <n v="2"/>
    <n v="0"/>
    <n v="0"/>
    <x v="2"/>
    <m/>
    <s v=""/>
  </r>
  <r>
    <x v="23"/>
    <s v="NYM"/>
    <x v="13"/>
    <n v="5.95"/>
    <n v="1"/>
    <n v="5.5"/>
    <n v="104"/>
    <n v="1.04"/>
    <n v="-132"/>
    <n v="-0.75757575757575757"/>
    <n v="0.49019607843137253"/>
    <n v="0.56896551724137934"/>
    <n v="0.54625611489663151"/>
    <n v="0.45374388510336849"/>
    <n v="5.6060036465258978E-2"/>
    <n v="-0.11522163213801084"/>
    <n v="2"/>
    <n v="2"/>
    <n v="10"/>
    <n v="1"/>
    <x v="0"/>
    <n v="-10"/>
    <n v="-10"/>
  </r>
  <r>
    <x v="23"/>
    <s v="ATL"/>
    <x v="73"/>
    <n v="5.95"/>
    <n v="1"/>
    <n v="6.5"/>
    <n v="116"/>
    <n v="1.1599999999999999"/>
    <n v="-148"/>
    <n v="-0.67567567567567566"/>
    <n v="0.46296296296296297"/>
    <n v="0.59677419354838712"/>
    <n v="0.38566662055458278"/>
    <n v="0.61433337944541722"/>
    <n v="-7.7296342408380181E-2"/>
    <n v="1.7559185897030094E-2"/>
    <n v="0"/>
    <n v="2"/>
    <n v="0"/>
    <n v="0"/>
    <x v="2"/>
    <m/>
    <s v=""/>
  </r>
  <r>
    <x v="23"/>
    <s v="WSH"/>
    <x v="38"/>
    <n v="4.1500000000000004"/>
    <n v="1"/>
    <n v="4.5"/>
    <n v="104"/>
    <n v="1.04"/>
    <n v="-134"/>
    <n v="-0.74626865671641784"/>
    <n v="0.49019607843137253"/>
    <n v="0.57264957264957261"/>
    <n v="0.4004411396358285"/>
    <n v="0.5995588603641715"/>
    <n v="-8.9754938795544026E-2"/>
    <n v="2.6909287714598884E-2"/>
    <n v="0"/>
    <n v="2"/>
    <n v="0"/>
    <n v="0"/>
    <x v="2"/>
    <m/>
    <s v=""/>
  </r>
  <r>
    <x v="23"/>
    <s v="MIN"/>
    <x v="35"/>
    <n v="5.41"/>
    <n v="1"/>
    <n v="5.5"/>
    <n v="110"/>
    <n v="1.1000000000000001"/>
    <n v="-145"/>
    <n v="-0.68965517241379315"/>
    <n v="0.47619047619047616"/>
    <n v="0.59183673469387754"/>
    <n v="0.45559546412000462"/>
    <n v="0.54440453587999538"/>
    <n v="-2.0595012070471541E-2"/>
    <n v="-4.7432198813882165E-2"/>
    <n v="0"/>
    <n v="1"/>
    <n v="0"/>
    <n v="0"/>
    <x v="2"/>
    <m/>
    <s v=""/>
  </r>
  <r>
    <x v="23"/>
    <s v="TEX"/>
    <x v="83"/>
    <n v="5.65"/>
    <n v="1"/>
    <n v="6.5"/>
    <n v="100"/>
    <n v="1"/>
    <n v="-130"/>
    <n v="-0.76923076923076916"/>
    <n v="0.5"/>
    <n v="0.56521739130434778"/>
    <n v="0.33767557423180838"/>
    <n v="0.66232442576819162"/>
    <n v="-0.16232442576819162"/>
    <n v="9.7107034463843833E-2"/>
    <n v="1"/>
    <n v="1"/>
    <n v="19.5"/>
    <n v="0"/>
    <x v="0"/>
    <n v="-19.5"/>
    <n v="-19.5"/>
  </r>
  <r>
    <x v="23"/>
    <s v="CWS"/>
    <x v="85"/>
    <n v="7.35"/>
    <n v="1"/>
    <n v="6.5"/>
    <n v="-118"/>
    <n v="-0.84745762711864414"/>
    <n v="-106"/>
    <n v="-0.94339622641509424"/>
    <n v="0.54128440366972475"/>
    <n v="0.5145631067961165"/>
    <n v="0.60103532560470885"/>
    <n v="0.39896467439529115"/>
    <n v="5.9750921934984103E-2"/>
    <n v="-0.11559843240082535"/>
    <n v="2"/>
    <n v="2"/>
    <n v="11.8"/>
    <n v="0"/>
    <x v="1"/>
    <n v="10"/>
    <n v="10.000000000000002"/>
  </r>
  <r>
    <x v="23"/>
    <s v="DET"/>
    <x v="84"/>
    <n v="6.06"/>
    <n v="1"/>
    <n v="5.5"/>
    <n v="118"/>
    <n v="1.18"/>
    <n v="-150"/>
    <n v="-0.66666666666666663"/>
    <n v="0.45871559633027525"/>
    <n v="0.6"/>
    <n v="0.56390892728089881"/>
    <n v="0.43609107271910119"/>
    <n v="0.10519333095062355"/>
    <n v="-0.16390892728089879"/>
    <n v="2"/>
    <n v="2"/>
    <n v="15"/>
    <n v="0"/>
    <x v="1"/>
    <n v="17.7"/>
    <n v="17.7"/>
  </r>
  <r>
    <x v="23"/>
    <s v="CLE"/>
    <x v="138"/>
    <n v="4"/>
    <n v="1"/>
    <n v="3.5"/>
    <n v="-130"/>
    <n v="-0.76923076923076916"/>
    <n v="100"/>
    <n v="1"/>
    <n v="0.56521739130434778"/>
    <n v="0.5"/>
    <n v="0.56652987963329104"/>
    <n v="0.43347012036670896"/>
    <n v="1.3124883289432621E-3"/>
    <n v="-6.6529879633291045E-2"/>
    <n v="0"/>
    <n v="1"/>
    <n v="0"/>
    <n v="0"/>
    <x v="2"/>
    <m/>
    <s v=""/>
  </r>
  <r>
    <x v="23"/>
    <s v="KC"/>
    <x v="132"/>
    <n v="4.5599999999999996"/>
    <n v="1"/>
    <n v="3.5"/>
    <n v="-170"/>
    <n v="-0.58823529411764708"/>
    <n v="130"/>
    <n v="1.3"/>
    <n v="0.62962962962962965"/>
    <n v="0.43478260869565216"/>
    <n v="0.66772567752853718"/>
    <n v="0.33227432247146282"/>
    <n v="3.8096047898907526E-2"/>
    <n v="-0.10250828622418934"/>
    <n v="0"/>
    <n v="1"/>
    <n v="0"/>
    <n v="0"/>
    <x v="2"/>
    <m/>
    <s v=""/>
  </r>
  <r>
    <x v="23"/>
    <s v="MIL"/>
    <x v="65"/>
    <n v="5.07"/>
    <n v="1"/>
    <n v="6.5"/>
    <n v="104"/>
    <n v="1.04"/>
    <n v="-132"/>
    <n v="-0.75757575757575757"/>
    <n v="0.49019607843137253"/>
    <n v="0.56896551724137934"/>
    <n v="0.24812210538470181"/>
    <n v="0.75187789461529819"/>
    <n v="-0.24207397304667072"/>
    <n v="0.18291237737391886"/>
    <n v="1"/>
    <n v="2"/>
    <n v="19.8"/>
    <n v="0"/>
    <x v="1"/>
    <n v="15"/>
    <n v="15"/>
  </r>
  <r>
    <x v="23"/>
    <s v="PIT"/>
    <x v="1"/>
    <n v="5.08"/>
    <n v="1"/>
    <n v="4.5"/>
    <n v="-135"/>
    <n v="-0.7407407407407407"/>
    <n v="100"/>
    <n v="1"/>
    <n v="0.57446808510638303"/>
    <n v="0.5"/>
    <n v="0.57343005389011692"/>
    <n v="0.42656994610988308"/>
    <n v="-1.0380312162661109E-3"/>
    <n v="-7.343005389011692E-2"/>
    <n v="0"/>
    <n v="1"/>
    <n v="0"/>
    <n v="0"/>
    <x v="2"/>
    <m/>
    <s v=""/>
  </r>
  <r>
    <x v="23"/>
    <s v="STL"/>
    <x v="81"/>
    <n v="4.63"/>
    <n v="1"/>
    <n v="4.5"/>
    <n v="-135"/>
    <n v="-0.7407407407407407"/>
    <n v="105"/>
    <n v="1.05"/>
    <n v="0.57446808510638303"/>
    <n v="0.48780487804878048"/>
    <n v="0.49238067948418562"/>
    <n v="0.50761932051581438"/>
    <n v="-8.2087405622197407E-2"/>
    <n v="1.9814442467033899E-2"/>
    <n v="0"/>
    <n v="1"/>
    <n v="0"/>
    <n v="0"/>
    <x v="2"/>
    <m/>
    <s v=""/>
  </r>
  <r>
    <x v="23"/>
    <s v="PHI"/>
    <x v="63"/>
    <n v="5.85"/>
    <n v="1"/>
    <n v="5.5"/>
    <n v="-140"/>
    <n v="-0.7142857142857143"/>
    <n v="110"/>
    <n v="1.1000000000000001"/>
    <n v="0.58333333333333337"/>
    <n v="0.47619047619047616"/>
    <n v="0.52993613622475477"/>
    <n v="0.47006386377524523"/>
    <n v="-5.3397197108578598E-2"/>
    <n v="-6.1266124152309365E-3"/>
    <n v="0"/>
    <n v="2"/>
    <n v="0"/>
    <n v="0"/>
    <x v="2"/>
    <m/>
    <s v=""/>
  </r>
  <r>
    <x v="23"/>
    <s v="COL"/>
    <x v="61"/>
    <n v="4.49"/>
    <n v="1"/>
    <n v="3.5"/>
    <n v="-112"/>
    <n v="-0.89285714285714279"/>
    <n v="-112"/>
    <n v="-0.89285714285714279"/>
    <n v="0.52830188679245282"/>
    <n v="0.52830188679245282"/>
    <n v="0.65601405440534433"/>
    <n v="0.34398594559465573"/>
    <n v="0.1277121676128915"/>
    <n v="-0.1843159411977971"/>
    <n v="2"/>
    <n v="2"/>
    <n v="16.8"/>
    <n v="0"/>
    <x v="1"/>
    <n v="15"/>
    <n v="15"/>
  </r>
  <r>
    <x v="23"/>
    <s v="ARI"/>
    <x v="33"/>
    <n v="6"/>
    <n v="1"/>
    <n v="5.5"/>
    <n v="115"/>
    <n v="1.1499999999999999"/>
    <n v="-150"/>
    <n v="-0.66666666666666663"/>
    <n v="0.46511627906976744"/>
    <n v="0.6"/>
    <n v="0.55432035863538887"/>
    <n v="0.44567964136461113"/>
    <n v="8.920407956562143E-2"/>
    <n v="-0.15432035863538884"/>
    <n v="2"/>
    <n v="1"/>
    <n v="15"/>
    <n v="0"/>
    <x v="1"/>
    <n v="17.25"/>
    <n v="17.25"/>
  </r>
  <r>
    <x v="23"/>
    <s v="SD"/>
    <x v="129"/>
    <n v="6.41"/>
    <n v="1"/>
    <n v="6.5"/>
    <n v="-134"/>
    <n v="-0.74626865671641784"/>
    <n v="106"/>
    <n v="1.06"/>
    <n v="0.57264957264957261"/>
    <n v="0.4854368932038835"/>
    <n v="0.45925648759011439"/>
    <n v="0.54074351240988561"/>
    <n v="-0.11339308505945822"/>
    <n v="5.5306619206002106E-2"/>
    <n v="1"/>
    <n v="2"/>
    <n v="10"/>
    <n v="0"/>
    <x v="0"/>
    <n v="-10"/>
    <n v="-10"/>
  </r>
  <r>
    <x v="23"/>
    <s v="HOU"/>
    <x v="16"/>
    <n v="4.75"/>
    <n v="1"/>
    <n v="4.5"/>
    <n v="-135"/>
    <n v="-0.7407407407407407"/>
    <n v="105"/>
    <n v="1.05"/>
    <n v="0.57446808510638303"/>
    <n v="0.48780487804878048"/>
    <n v="0.51460244222140328"/>
    <n v="0.48539755777859672"/>
    <n v="-5.9865642884979753E-2"/>
    <n v="-2.4073202701837548E-3"/>
    <n v="0"/>
    <n v="1"/>
    <n v="0"/>
    <n v="0"/>
    <x v="2"/>
    <m/>
    <s v=""/>
  </r>
  <r>
    <x v="23"/>
    <s v="OAK"/>
    <x v="55"/>
    <n v="4.01"/>
    <n v="1"/>
    <n v="3.5"/>
    <n v="-105"/>
    <n v="-0.95238095238095233"/>
    <n v="-125"/>
    <n v="-0.8"/>
    <n v="0.51219512195121952"/>
    <n v="0.55555555555555558"/>
    <n v="0.56848110164388199"/>
    <n v="0.43151889835611795"/>
    <n v="5.6285979692662469E-2"/>
    <n v="-0.12403665719943763"/>
    <n v="2"/>
    <n v="1"/>
    <n v="15.75"/>
    <n v="0"/>
    <x v="1"/>
    <n v="15"/>
    <n v="15"/>
  </r>
  <r>
    <x v="23"/>
    <s v="CHC"/>
    <x v="74"/>
    <n v="3.48"/>
    <n v="1"/>
    <n v="3.5"/>
    <n v="-160"/>
    <n v="-0.625"/>
    <n v="120"/>
    <n v="1.2"/>
    <n v="0.61538461538461542"/>
    <n v="0.45454545454545453"/>
    <n v="0.45904552235656437"/>
    <n v="0.54095447764343563"/>
    <n v="-0.15633909302805105"/>
    <n v="8.6409023097981097E-2"/>
    <n v="1"/>
    <n v="1"/>
    <n v="10"/>
    <n v="0"/>
    <x v="0"/>
    <n v="-10"/>
    <n v="-10"/>
  </r>
  <r>
    <x v="23"/>
    <s v="LAD"/>
    <x v="53"/>
    <n v="4.9800000000000004"/>
    <n v="1"/>
    <n v="5.5"/>
    <n v="100"/>
    <n v="1"/>
    <n v="-128"/>
    <n v="-0.78125"/>
    <n v="0.5"/>
    <n v="0.56140350877192979"/>
    <n v="0.38053004465612239"/>
    <n v="0.61946995534387761"/>
    <n v="-0.11946995534387761"/>
    <n v="5.8066446571947816E-2"/>
    <n v="1"/>
    <n v="2"/>
    <n v="12.8"/>
    <n v="0"/>
    <x v="1"/>
    <n v="10"/>
    <n v="10"/>
  </r>
  <r>
    <x v="23"/>
    <s v="TOR"/>
    <x v="80"/>
    <n v="4.2699999999999996"/>
    <n v="1"/>
    <n v="3.5"/>
    <n v="-120"/>
    <n v="-0.83333333333333337"/>
    <n v="-110"/>
    <n v="-0.90909090909090906"/>
    <n v="0.54545454545454541"/>
    <n v="0.52380952380952384"/>
    <n v="0.61742769261677899"/>
    <n v="0.38257230738322107"/>
    <n v="7.1973147162233575E-2"/>
    <n v="-0.14123721642630277"/>
    <n v="2"/>
    <n v="1"/>
    <n v="18"/>
    <n v="0"/>
    <x v="1"/>
    <n v="15"/>
    <n v="15"/>
  </r>
  <r>
    <x v="23"/>
    <s v="SEA"/>
    <x v="70"/>
    <n v="4.76"/>
    <n v="1"/>
    <n v="4.5"/>
    <n v="-110"/>
    <n v="-0.90909090909090906"/>
    <n v="-120"/>
    <n v="-0.83333333333333337"/>
    <n v="0.52380952380952384"/>
    <n v="0.54545454545454541"/>
    <n v="0.51643610853842692"/>
    <n v="0.48356389146157308"/>
    <n v="-7.373415271096917E-3"/>
    <n v="-6.1890653992972333E-2"/>
    <n v="0"/>
    <n v="1"/>
    <n v="0"/>
    <n v="0"/>
    <x v="2"/>
    <m/>
    <s v=""/>
  </r>
  <r>
    <x v="24"/>
    <s v="CWS"/>
    <x v="107"/>
    <n v="5.85"/>
    <n v="1"/>
    <n v="4.5"/>
    <n v="-118"/>
    <n v="-0.84745762711864414"/>
    <n v="-108"/>
    <n v="-0.92592592592592582"/>
    <n v="0.54128440366972475"/>
    <n v="0.51923076923076927"/>
    <n v="0.69436398133320931"/>
    <n v="0.30563601866679069"/>
    <n v="0.15307957766348457"/>
    <n v="-0.21359475056397859"/>
    <n v="2"/>
    <n v="2"/>
    <n v="25"/>
    <n v="0"/>
    <x v="1"/>
    <n v="21.19"/>
    <n v="21.186440677966104"/>
  </r>
  <r>
    <x v="24"/>
    <s v="STL"/>
    <x v="117"/>
    <n v="3.75"/>
    <n v="1"/>
    <n v="3.5"/>
    <n v="125"/>
    <n v="1.25"/>
    <n v="-170"/>
    <n v="-0.58823529411764708"/>
    <n v="0.44444444444444442"/>
    <n v="0.62962962962962965"/>
    <n v="0.51623261844631263"/>
    <n v="0.48376738155368737"/>
    <n v="7.178817400186821E-2"/>
    <n v="-0.14586224807594228"/>
    <n v="2"/>
    <n v="1"/>
    <n v="15"/>
    <n v="0"/>
    <x v="1"/>
    <n v="18.75"/>
    <n v="18.75"/>
  </r>
  <r>
    <x v="24"/>
    <s v="PHI"/>
    <x v="29"/>
    <n v="4.8099999999999996"/>
    <n v="1"/>
    <n v="3.5"/>
    <n v="-135"/>
    <n v="-0.7407407407407407"/>
    <n v="105"/>
    <n v="1.05"/>
    <n v="0.57446808510638303"/>
    <n v="0.48780487804878048"/>
    <n v="0.70728414655161798"/>
    <n v="0.29271585344838197"/>
    <n v="0.13281606144523495"/>
    <n v="-0.19508902460039851"/>
    <n v="2"/>
    <n v="1"/>
    <n v="20.25"/>
    <n v="0"/>
    <x v="1"/>
    <n v="15"/>
    <n v="15"/>
  </r>
  <r>
    <x v="24"/>
    <s v="LAA"/>
    <x v="122"/>
    <n v="5.17"/>
    <n v="1"/>
    <n v="5.5"/>
    <n v="-104"/>
    <n v="-0.96153846153846145"/>
    <n v="-122"/>
    <n v="-0.81967213114754101"/>
    <n v="0.50980392156862742"/>
    <n v="0.5495495495495496"/>
    <n v="0.41384056506856937"/>
    <n v="0.58615943493143063"/>
    <n v="-9.596335650005805E-2"/>
    <n v="3.6609885381881035E-2"/>
    <n v="0"/>
    <n v="2"/>
    <n v="0"/>
    <n v="0"/>
    <x v="2"/>
    <m/>
    <s v=""/>
  </r>
  <r>
    <x v="24"/>
    <s v="MIN"/>
    <x v="89"/>
    <n v="3.96"/>
    <n v="1"/>
    <n v="4.5"/>
    <n v="122"/>
    <n v="1.22"/>
    <n v="-154"/>
    <n v="-0.64935064935064934"/>
    <n v="0.45045045045045046"/>
    <n v="0.60629921259842523"/>
    <n v="0.36334891579479001"/>
    <n v="0.63665108420520999"/>
    <n v="-8.7101534655660451E-2"/>
    <n v="3.0351871606784764E-2"/>
    <n v="0"/>
    <n v="2"/>
    <n v="0"/>
    <n v="0"/>
    <x v="2"/>
    <m/>
    <s v=""/>
  </r>
  <r>
    <x v="24"/>
    <s v="TEX"/>
    <x v="67"/>
    <n v="4.55"/>
    <n v="1"/>
    <n v="4.5"/>
    <n v="-128"/>
    <n v="-0.78125"/>
    <n v="100"/>
    <n v="1"/>
    <n v="0.56140350877192979"/>
    <n v="0.5"/>
    <n v="0.47735971772843389"/>
    <n v="0.52264028227156611"/>
    <n v="-8.4043791043495908E-2"/>
    <n v="2.2640282271566115E-2"/>
    <n v="0"/>
    <n v="2"/>
    <n v="0"/>
    <n v="0"/>
    <x v="2"/>
    <m/>
    <s v=""/>
  </r>
  <r>
    <x v="24"/>
    <s v="HOU"/>
    <x v="86"/>
    <n v="5.76"/>
    <n v="1"/>
    <n v="6.5"/>
    <n v="-106"/>
    <n v="-0.94339622641509424"/>
    <n v="-120"/>
    <n v="-0.83333333333333337"/>
    <n v="0.5145631067961165"/>
    <n v="0.54545454545454541"/>
    <n v="0.35521051421780148"/>
    <n v="0.64478948578219852"/>
    <n v="-0.15935259257831502"/>
    <n v="9.933494032765311E-2"/>
    <n v="1"/>
    <n v="2"/>
    <n v="18"/>
    <n v="0"/>
    <x v="1"/>
    <n v="15"/>
    <n v="15"/>
  </r>
  <r>
    <x v="24"/>
    <s v="TB"/>
    <x v="160"/>
    <n v="3.93"/>
    <n v="1"/>
    <n v="3.5"/>
    <n v="-155"/>
    <n v="-0.64516129032258063"/>
    <n v="120"/>
    <n v="1.2"/>
    <n v="0.60784313725490191"/>
    <n v="0.45454545454545453"/>
    <n v="0.55273597957525022"/>
    <n v="0.44726402042474978"/>
    <n v="-5.5107157679651686E-2"/>
    <n v="-7.281434120704755E-3"/>
    <n v="0"/>
    <n v="1"/>
    <n v="0"/>
    <n v="0"/>
    <x v="2"/>
    <m/>
    <s v=""/>
  </r>
  <r>
    <x v="24"/>
    <s v="CIN"/>
    <x v="76"/>
    <n v="5.75"/>
    <n v="1"/>
    <n v="5.5"/>
    <n v="-134"/>
    <n v="-0.74626865671641784"/>
    <n v="106"/>
    <n v="1.06"/>
    <n v="0.57264957264957261"/>
    <n v="0.4854368932038835"/>
    <n v="0.51337739677174421"/>
    <n v="0.48662260322825579"/>
    <n v="-5.9272175877828404E-2"/>
    <n v="1.1857100243722885E-3"/>
    <n v="0"/>
    <n v="2"/>
    <n v="0"/>
    <n v="0"/>
    <x v="2"/>
    <m/>
    <s v=""/>
  </r>
  <r>
    <x v="24"/>
    <s v="COL"/>
    <x v="88"/>
    <n v="4.41"/>
    <n v="1"/>
    <n v="3.5"/>
    <n v="-166"/>
    <n v="-0.60240963855421692"/>
    <n v="130"/>
    <n v="1.3"/>
    <n v="0.62406015037593987"/>
    <n v="0.43478260869565216"/>
    <n v="0.6422925074928072"/>
    <n v="0.35770749250719286"/>
    <n v="1.8232357116867326E-2"/>
    <n v="-7.7075116188459303E-2"/>
    <n v="0"/>
    <n v="2"/>
    <n v="0"/>
    <n v="0"/>
    <x v="2"/>
    <m/>
    <s v=""/>
  </r>
  <r>
    <x v="24"/>
    <s v="ARI"/>
    <x v="90"/>
    <n v="4.3"/>
    <n v="1"/>
    <n v="4.5"/>
    <n v="114"/>
    <n v="1.1399999999999999"/>
    <n v="-146"/>
    <n v="-0.68493150684931503"/>
    <n v="0.46728971962616822"/>
    <n v="0.5934959349593496"/>
    <n v="0.42956189260589595"/>
    <n v="0.57043810739410405"/>
    <n v="-3.7727827020272275E-2"/>
    <n v="-2.3057827565245548E-2"/>
    <n v="0"/>
    <n v="2"/>
    <n v="0"/>
    <n v="0"/>
    <x v="2"/>
    <m/>
    <s v=""/>
  </r>
  <r>
    <x v="24"/>
    <s v="ATL"/>
    <x v="96"/>
    <n v="5.41"/>
    <n v="1"/>
    <n v="4.5"/>
    <n v="-104"/>
    <n v="-0.96153846153846145"/>
    <n v="-122"/>
    <n v="-0.81967213114754101"/>
    <n v="0.50980392156862742"/>
    <n v="0.5495495495495496"/>
    <n v="0.62828735005974023"/>
    <n v="0.37171264994025977"/>
    <n v="0.11848342849111282"/>
    <n v="-0.17783689960928983"/>
    <n v="2"/>
    <n v="2"/>
    <n v="15.600000000000001"/>
    <n v="0"/>
    <x v="1"/>
    <n v="15"/>
    <n v="15"/>
  </r>
  <r>
    <x v="24"/>
    <s v="WSH"/>
    <x v="64"/>
    <n v="4.1100000000000003"/>
    <n v="1"/>
    <n v="3.5"/>
    <n v="-175"/>
    <n v="-0.5714285714285714"/>
    <n v="130"/>
    <n v="1.3"/>
    <n v="0.63636363636363635"/>
    <n v="0.43478260869565216"/>
    <n v="0.5877195770010728"/>
    <n v="0.4122804229989272"/>
    <n v="-4.8644059362563552E-2"/>
    <n v="-2.2502185696724963E-2"/>
    <n v="0"/>
    <n v="1"/>
    <n v="0"/>
    <n v="0"/>
    <x v="2"/>
    <m/>
    <s v=""/>
  </r>
  <r>
    <x v="24"/>
    <s v="KC"/>
    <x v="34"/>
    <n v="4.0999999999999996"/>
    <n v="1"/>
    <n v="3.5"/>
    <n v="118"/>
    <n v="1.18"/>
    <n v="-150"/>
    <n v="-0.66666666666666663"/>
    <n v="0.45871559633027525"/>
    <n v="0.6"/>
    <n v="0.58581845847174974"/>
    <n v="0.41418154152825026"/>
    <n v="0.12710286214147448"/>
    <n v="-0.18581845847174971"/>
    <n v="2"/>
    <n v="2"/>
    <n v="15"/>
    <n v="0"/>
    <x v="0"/>
    <n v="-15"/>
    <n v="-15"/>
  </r>
  <r>
    <x v="24"/>
    <s v="CLE"/>
    <x v="60"/>
    <n v="4.58"/>
    <n v="1"/>
    <n v="5.5"/>
    <n v="-102"/>
    <n v="-0.98039215686274506"/>
    <n v="-126"/>
    <n v="-0.79365079365079361"/>
    <n v="0.50495049504950495"/>
    <n v="0.55752212389380529"/>
    <n v="0.31079304195231316"/>
    <n v="0.68920695804768684"/>
    <n v="-0.19415745309719179"/>
    <n v="0.13168483415388155"/>
    <n v="1"/>
    <n v="2"/>
    <n v="18.899999999999999"/>
    <n v="0"/>
    <x v="1"/>
    <n v="15"/>
    <n v="14.999999999999998"/>
  </r>
  <r>
    <x v="24"/>
    <s v="PIT"/>
    <x v="78"/>
    <n v="4.21"/>
    <n v="1"/>
    <n v="3.5"/>
    <n v="-120"/>
    <n v="-0.83333333333333337"/>
    <n v="-110"/>
    <n v="-0.90909090909090906"/>
    <n v="0.54545454545454541"/>
    <n v="0.52380952380952384"/>
    <n v="0.60644563629016401"/>
    <n v="0.39355436370983599"/>
    <n v="6.09910908356186E-2"/>
    <n v="-0.13025516009968785"/>
    <n v="2"/>
    <n v="1"/>
    <n v="12"/>
    <n v="0"/>
    <x v="1"/>
    <n v="10"/>
    <n v="10"/>
  </r>
  <r>
    <x v="24"/>
    <s v="MIL"/>
    <x v="147"/>
    <n v="7.34"/>
    <n v="1"/>
    <n v="7.5"/>
    <n v="-160"/>
    <n v="-0.625"/>
    <n v="120"/>
    <n v="1.2"/>
    <n v="0.61538461538461542"/>
    <n v="0.45454545454545453"/>
    <n v="0.45181128905278301"/>
    <n v="0.54818871094721699"/>
    <n v="-0.16357332633183241"/>
    <n v="9.3643256401762465E-2"/>
    <n v="1"/>
    <n v="1"/>
    <n v="15"/>
    <n v="0"/>
    <x v="0"/>
    <n v="-15"/>
    <n v="-15"/>
  </r>
  <r>
    <x v="24"/>
    <s v="MIA"/>
    <x v="105"/>
    <n v="3.94"/>
    <n v="1"/>
    <n v="4.5"/>
    <n v="108"/>
    <n v="1.08"/>
    <n v="-136"/>
    <n v="-0.73529411764705876"/>
    <n v="0.48076923076923078"/>
    <n v="0.57627118644067798"/>
    <n v="0.35944282729845856"/>
    <n v="0.64055717270154144"/>
    <n v="-0.12132640347077223"/>
    <n v="6.4285986260863459E-2"/>
    <n v="1"/>
    <n v="2"/>
    <n v="13.6"/>
    <n v="0"/>
    <x v="1"/>
    <n v="10"/>
    <n v="9.9999999999999982"/>
  </r>
  <r>
    <x v="24"/>
    <s v="NYM"/>
    <x v="139"/>
    <n v="5.82"/>
    <n v="1"/>
    <n v="5.5"/>
    <n v="102"/>
    <n v="1.02"/>
    <n v="-128"/>
    <n v="-0.78125"/>
    <n v="0.49504950495049505"/>
    <n v="0.56140350877192979"/>
    <n v="0.52499264291786374"/>
    <n v="0.47500735708213626"/>
    <n v="2.9943137967368694E-2"/>
    <n v="-8.6396151689793532E-2"/>
    <n v="0"/>
    <n v="2"/>
    <n v="0"/>
    <n v="0"/>
    <x v="2"/>
    <m/>
    <s v=""/>
  </r>
  <r>
    <x v="24"/>
    <s v="SF"/>
    <x v="77"/>
    <n v="7.32"/>
    <n v="1"/>
    <n v="6.5"/>
    <n v="-110"/>
    <n v="-0.90909090909090906"/>
    <n v="-116"/>
    <n v="-0.86206896551724144"/>
    <n v="0.52380952380952384"/>
    <n v="0.53703703703703709"/>
    <n v="0.59680242407206019"/>
    <n v="0.40319757592793981"/>
    <n v="7.2992900262536353E-2"/>
    <n v="-0.13383946110909728"/>
    <n v="2"/>
    <n v="2"/>
    <n v="11"/>
    <n v="0"/>
    <x v="1"/>
    <n v="10"/>
    <n v="10"/>
  </r>
  <r>
    <x v="24"/>
    <s v="SD"/>
    <x v="136"/>
    <n v="6.91"/>
    <n v="1"/>
    <n v="6.5"/>
    <n v="-102"/>
    <n v="-0.98039215686274506"/>
    <n v="-126"/>
    <n v="-0.79365079365079361"/>
    <n v="0.50495049504950495"/>
    <n v="0.55752212389380529"/>
    <n v="0.53679436702798899"/>
    <n v="0.46320563297201101"/>
    <n v="3.184387197848404E-2"/>
    <n v="-9.4316490921794283E-2"/>
    <n v="0"/>
    <n v="2"/>
    <n v="0"/>
    <n v="0"/>
    <x v="2"/>
    <m/>
    <s v=""/>
  </r>
  <r>
    <x v="24"/>
    <s v="NYY"/>
    <x v="79"/>
    <n v="4.46"/>
    <n v="1"/>
    <n v="5.5"/>
    <n v="120"/>
    <n v="1.2"/>
    <n v="-154"/>
    <n v="-0.64935064935064934"/>
    <n v="0.45454545454545453"/>
    <n v="0.60629921259842523"/>
    <n v="0.29025210333231943"/>
    <n v="0.70974789666768057"/>
    <n v="-0.1642933512131351"/>
    <n v="0.10344868406925534"/>
    <n v="1"/>
    <n v="2"/>
    <n v="15.4"/>
    <n v="0"/>
    <x v="1"/>
    <n v="10"/>
    <n v="10"/>
  </r>
  <r>
    <x v="24"/>
    <s v="BOS"/>
    <x v="118"/>
    <n v="5.03"/>
    <n v="1"/>
    <n v="4.5"/>
    <n v="120"/>
    <n v="1.2"/>
    <n v="-160"/>
    <n v="-0.625"/>
    <n v="0.45454545454545453"/>
    <n v="0.61538461538461542"/>
    <n v="0.56475485011053694"/>
    <n v="0.43524514988946306"/>
    <n v="0.11020939556508241"/>
    <n v="-0.18013946549515236"/>
    <n v="2"/>
    <n v="1"/>
    <n v="10"/>
    <n v="0"/>
    <x v="1"/>
    <n v="12"/>
    <n v="12"/>
  </r>
  <r>
    <x v="24"/>
    <s v="TOR"/>
    <x v="98"/>
    <n v="6.08"/>
    <n v="1"/>
    <n v="5.5"/>
    <n v="-140"/>
    <n v="-0.7142857142857143"/>
    <n v="105"/>
    <n v="1.05"/>
    <n v="0.58333333333333337"/>
    <n v="0.48780487804878048"/>
    <n v="0.56708305167296724"/>
    <n v="0.43291694832703281"/>
    <n v="-1.6250281660366128E-2"/>
    <n v="-5.4887929721747664E-2"/>
    <n v="0"/>
    <n v="1"/>
    <n v="0"/>
    <n v="0"/>
    <x v="2"/>
    <m/>
    <s v=""/>
  </r>
  <r>
    <x v="24"/>
    <s v="SEA"/>
    <x v="94"/>
    <n v="5.99"/>
    <n v="1"/>
    <n v="6.5"/>
    <n v="-118"/>
    <n v="-0.84745762711864414"/>
    <n v="-108"/>
    <n v="-0.92592592592592582"/>
    <n v="0.54128440366972475"/>
    <n v="0.51923076923076927"/>
    <n v="0.3920909906423935"/>
    <n v="0.6079090093576065"/>
    <n v="-0.14919341302733125"/>
    <n v="8.8678240126837227E-2"/>
    <n v="1"/>
    <n v="2"/>
    <n v="10.8"/>
    <n v="0"/>
    <x v="1"/>
    <n v="10"/>
    <n v="10"/>
  </r>
  <r>
    <x v="24"/>
    <s v="LAD"/>
    <x v="92"/>
    <n v="6.01"/>
    <n v="1"/>
    <n v="6.5"/>
    <n v="-106"/>
    <n v="-0.94339622641509424"/>
    <n v="-118"/>
    <n v="-0.84745762711864414"/>
    <n v="0.5145631067961165"/>
    <n v="0.54128440366972475"/>
    <n v="0.39530344453986022"/>
    <n v="0.60469655546013978"/>
    <n v="-0.11925966225625628"/>
    <n v="6.3412151790415039E-2"/>
    <n v="1"/>
    <n v="2"/>
    <n v="11.8"/>
    <n v="0"/>
    <x v="0"/>
    <n v="-11.8"/>
    <n v="-11.8"/>
  </r>
  <r>
    <x v="25"/>
    <s v="ATL"/>
    <x v="131"/>
    <n v="4.67"/>
    <n v="1"/>
    <n v="3.5"/>
    <n v="-160"/>
    <n v="-0.625"/>
    <n v="120"/>
    <n v="1.2"/>
    <n v="0.61538461538461542"/>
    <n v="0.45454545454545453"/>
    <n v="0.68556931882065952"/>
    <n v="0.31443068117934053"/>
    <n v="7.0184703436044105E-2"/>
    <n v="-0.140114773366114"/>
    <n v="2"/>
    <n v="1"/>
    <n v="16"/>
    <n v="0"/>
    <x v="1"/>
    <n v="10"/>
    <n v="10"/>
  </r>
  <r>
    <x v="25"/>
    <s v="WSH"/>
    <x v="161"/>
    <n v="3.59"/>
    <n v="1"/>
    <n v="3.5"/>
    <n v="120"/>
    <n v="1.2"/>
    <n v="-160"/>
    <n v="-0.625"/>
    <n v="0.45454545454545453"/>
    <n v="0.61538461538461542"/>
    <n v="0.48265743353383184"/>
    <n v="0.51734256646616816"/>
    <n v="2.8111978988377306E-2"/>
    <n v="-9.8042048918447255E-2"/>
    <n v="0"/>
    <n v="1"/>
    <n v="0"/>
    <n v="0"/>
    <x v="2"/>
    <m/>
    <s v=""/>
  </r>
  <r>
    <x v="25"/>
    <s v="CIN"/>
    <x v="162"/>
    <n v="5.59"/>
    <n v="1"/>
    <n v="6.5"/>
    <n v="108"/>
    <n v="1.08"/>
    <n v="-136"/>
    <n v="-0.73529411764705876"/>
    <n v="0.48076923076923078"/>
    <n v="0.57627118644067798"/>
    <n v="0.32815880405082143"/>
    <n v="0.67184119594917857"/>
    <n v="-0.15261042671840935"/>
    <n v="9.5570009508500586E-2"/>
    <n v="1"/>
    <n v="2"/>
    <n v="13.6"/>
    <n v="0"/>
    <x v="1"/>
    <n v="10"/>
    <n v="9.9999999999999982"/>
  </r>
  <r>
    <x v="25"/>
    <s v="TB"/>
    <x v="163"/>
    <n v="5.24"/>
    <n v="1"/>
    <n v="5.5"/>
    <n v="-185"/>
    <n v="-0.54054054054054046"/>
    <n v="135"/>
    <n v="1.35"/>
    <n v="0.64912280701754388"/>
    <n v="0.42553191489361702"/>
    <n v="0.4260726773266712"/>
    <n v="0.5739273226733288"/>
    <n v="-0.22305012969087268"/>
    <n v="0.14839540777971177"/>
    <n v="1"/>
    <n v="1"/>
    <n v="10"/>
    <n v="0"/>
    <x v="1"/>
    <n v="13.5"/>
    <n v="13.5"/>
  </r>
  <r>
    <x v="25"/>
    <s v="MIA"/>
    <x v="123"/>
    <n v="5.35"/>
    <n v="1"/>
    <n v="5.5"/>
    <n v="-105"/>
    <n v="-0.95238095238095233"/>
    <n v="-125"/>
    <n v="-0.8"/>
    <n v="0.51219512195121952"/>
    <n v="0.55555555555555558"/>
    <n v="0.44521142915889933"/>
    <n v="0.55478857084110067"/>
    <n v="-6.6983692792320193E-2"/>
    <n v="-7.6698471445491023E-4"/>
    <n v="0"/>
    <n v="1"/>
    <n v="0"/>
    <n v="0"/>
    <x v="2"/>
    <m/>
    <s v=""/>
  </r>
  <r>
    <x v="25"/>
    <s v="NYM"/>
    <x v="106"/>
    <n v="4.84"/>
    <n v="1"/>
    <n v="5.5"/>
    <n v="116"/>
    <n v="1.1599999999999999"/>
    <n v="-148"/>
    <n v="-0.67567567567567566"/>
    <n v="0.46296296296296297"/>
    <n v="0.59677419354838712"/>
    <n v="0.35598889492218044"/>
    <n v="0.64401110507781956"/>
    <n v="-0.10697406804078252"/>
    <n v="4.7236911529432435E-2"/>
    <n v="0"/>
    <n v="2"/>
    <n v="0"/>
    <n v="0"/>
    <x v="2"/>
    <m/>
    <s v=""/>
  </r>
  <r>
    <x v="25"/>
    <s v="DET"/>
    <x v="135"/>
    <n v="3.91"/>
    <n v="1"/>
    <n v="2.5"/>
    <n v="-135"/>
    <n v="-0.7407407407407407"/>
    <n v="105"/>
    <n v="1.05"/>
    <n v="0.57446808510638303"/>
    <n v="0.48780487804878048"/>
    <n v="0.74841054764656578"/>
    <n v="0.25158945235343422"/>
    <n v="0.17394246254018275"/>
    <n v="-0.23621542569534626"/>
    <n v="2"/>
    <n v="1"/>
    <n v="13.5"/>
    <n v="0"/>
    <x v="1"/>
    <n v="10"/>
    <n v="10"/>
  </r>
  <r>
    <x v="25"/>
    <s v="CWS"/>
    <x v="125"/>
    <n v="6.34"/>
    <n v="1"/>
    <n v="5.5"/>
    <n v="-130"/>
    <n v="-0.76923076923076916"/>
    <n v="100"/>
    <n v="1"/>
    <n v="0.56521739130434778"/>
    <n v="0.5"/>
    <n v="0.60727778620576545"/>
    <n v="0.39272221379423455"/>
    <n v="4.2060394901417664E-2"/>
    <n v="-0.10727778620576545"/>
    <n v="0"/>
    <n v="1"/>
    <n v="0"/>
    <n v="0"/>
    <x v="2"/>
    <m/>
    <s v=""/>
  </r>
  <r>
    <x v="25"/>
    <s v="MIL"/>
    <x v="75"/>
    <n v="5.82"/>
    <n v="1"/>
    <n v="6.5"/>
    <n v="104"/>
    <n v="1.04"/>
    <n v="-134"/>
    <n v="-0.74626865671641784"/>
    <n v="0.49019607843137253"/>
    <n v="0.57264957264957261"/>
    <n v="0.36481144884574424"/>
    <n v="0.63518855115425576"/>
    <n v="-0.12538462958562829"/>
    <n v="6.2538978504683151E-2"/>
    <n v="1"/>
    <n v="2"/>
    <n v="13.4"/>
    <n v="0"/>
    <x v="0"/>
    <n v="-13.4"/>
    <n v="-13.4"/>
  </r>
  <r>
    <x v="25"/>
    <s v="PIT"/>
    <x v="102"/>
    <n v="5.28"/>
    <n v="1"/>
    <n v="4.5"/>
    <n v="-170"/>
    <n v="-0.58823529411764708"/>
    <n v="130"/>
    <n v="1.3"/>
    <n v="0.62962962962962965"/>
    <n v="0.43478260869565216"/>
    <n v="0.60719157507326105"/>
    <n v="0.39280842492673901"/>
    <n v="-2.2438054556368603E-2"/>
    <n v="-4.1974183768913154E-2"/>
    <n v="0"/>
    <n v="1"/>
    <n v="0"/>
    <n v="0"/>
    <x v="2"/>
    <m/>
    <s v=""/>
  </r>
  <r>
    <x v="25"/>
    <s v="CLE"/>
    <x v="91"/>
    <n v="3.84"/>
    <n v="1"/>
    <n v="3.5"/>
    <n v="100"/>
    <n v="1"/>
    <n v="-135"/>
    <n v="-0.7407407407407407"/>
    <n v="0.5"/>
    <n v="0.57446808510638303"/>
    <n v="0.53466387477642474"/>
    <n v="0.46533612522357526"/>
    <n v="3.4663874776424741E-2"/>
    <n v="-0.10913195988280777"/>
    <n v="0"/>
    <n v="1"/>
    <n v="0"/>
    <n v="0"/>
    <x v="2"/>
    <m/>
    <s v=""/>
  </r>
  <r>
    <x v="25"/>
    <s v="KC"/>
    <x v="143"/>
    <n v="3.39"/>
    <n v="1"/>
    <n v="2.5"/>
    <n v="-175"/>
    <n v="-0.5714285714285714"/>
    <n v="130"/>
    <n v="1.3"/>
    <n v="0.63636363636363635"/>
    <n v="0.43478260869565216"/>
    <n v="0.65832716551208925"/>
    <n v="0.3416728344879108"/>
    <n v="2.1963529148452898E-2"/>
    <n v="-9.3109774207741358E-2"/>
    <n v="0"/>
    <n v="1"/>
    <n v="0"/>
    <n v="0"/>
    <x v="2"/>
    <m/>
    <s v=""/>
  </r>
  <r>
    <x v="25"/>
    <s v="STL"/>
    <x v="134"/>
    <n v="4.1399999999999997"/>
    <n v="1"/>
    <n v="3.5"/>
    <n v="-106"/>
    <n v="-0.94339622641509424"/>
    <n v="-122"/>
    <n v="-0.81967213114754101"/>
    <n v="0.5145631067961165"/>
    <n v="0.5495495495495496"/>
    <n v="0.59339208954720268"/>
    <n v="0.40660791045279726"/>
    <n v="7.8828982751086185E-2"/>
    <n v="-0.14294163909675234"/>
    <n v="2"/>
    <n v="2"/>
    <n v="10.6"/>
    <n v="0"/>
    <x v="1"/>
    <n v="10"/>
    <n v="9.9999999999999982"/>
  </r>
  <r>
    <x v="25"/>
    <s v="MIN"/>
    <x v="121"/>
    <n v="4.96"/>
    <n v="1"/>
    <n v="3.5"/>
    <n v="-145"/>
    <n v="-0.68965517241379315"/>
    <n v="110"/>
    <n v="1.1000000000000001"/>
    <n v="0.59183673469387754"/>
    <n v="0.47619047619047616"/>
    <n v="0.7293141512653869"/>
    <n v="0.27068584873461304"/>
    <n v="0.13747741657150936"/>
    <n v="-0.20550462745586312"/>
    <n v="2"/>
    <n v="1"/>
    <n v="21.75"/>
    <n v="0"/>
    <x v="1"/>
    <n v="15"/>
    <n v="15.000000000000002"/>
  </r>
  <r>
    <x v="25"/>
    <s v="TEX"/>
    <x v="24"/>
    <n v="4.6500000000000004"/>
    <n v="1"/>
    <n v="4.5"/>
    <n v="122"/>
    <n v="1.22"/>
    <n v="-154"/>
    <n v="-0.64935064935064934"/>
    <n v="0.45045045045045046"/>
    <n v="0.60629921259842523"/>
    <n v="0.49611114537188483"/>
    <n v="0.50388885462811517"/>
    <n v="4.5660694921434375E-2"/>
    <n v="-0.10241035797031006"/>
    <n v="0"/>
    <n v="2"/>
    <n v="0"/>
    <n v="0"/>
    <x v="2"/>
    <m/>
    <s v=""/>
  </r>
  <r>
    <x v="25"/>
    <s v="HOU"/>
    <x v="151"/>
    <n v="4.34"/>
    <n v="1"/>
    <n v="3.5"/>
    <n v="-145"/>
    <n v="-0.68965517241379315"/>
    <n v="110"/>
    <n v="1.1000000000000001"/>
    <n v="0.59183673469387754"/>
    <n v="0.47619047619047616"/>
    <n v="0.62999442325790067"/>
    <n v="0.37000557674209933"/>
    <n v="3.8157688564023129E-2"/>
    <n v="-0.10618489944837683"/>
    <n v="0"/>
    <n v="1"/>
    <n v="0"/>
    <n v="0"/>
    <x v="2"/>
    <m/>
    <s v=""/>
  </r>
  <r>
    <x v="25"/>
    <s v="OAK"/>
    <x v="104"/>
    <n v="3.72"/>
    <n v="1"/>
    <n v="3.5"/>
    <n v="108"/>
    <n v="1.08"/>
    <n v="-136"/>
    <n v="-0.73529411764705876"/>
    <n v="0.48076923076923078"/>
    <n v="0.57627118644067798"/>
    <n v="0.5100132102562287"/>
    <n v="0.4899867897437713"/>
    <n v="2.9243979486997917E-2"/>
    <n v="-8.6284396696906684E-2"/>
    <n v="0"/>
    <n v="2"/>
    <n v="0"/>
    <n v="0"/>
    <x v="2"/>
    <m/>
    <s v=""/>
  </r>
  <r>
    <x v="25"/>
    <s v="SF"/>
    <x v="101"/>
    <n v="5.21"/>
    <n v="1"/>
    <n v="4.5"/>
    <n v="-140"/>
    <n v="-0.7142857142857143"/>
    <n v="105"/>
    <n v="1.05"/>
    <n v="0.58333333333333337"/>
    <n v="0.48780487804878048"/>
    <n v="0.59555068163161895"/>
    <n v="0.40444931836838111"/>
    <n v="1.221734829828558E-2"/>
    <n v="-8.3355559680399371E-2"/>
    <n v="0"/>
    <n v="1"/>
    <n v="0"/>
    <n v="0"/>
    <x v="2"/>
    <m/>
    <s v=""/>
  </r>
  <r>
    <x v="25"/>
    <s v="SD"/>
    <x v="87"/>
    <n v="5.96"/>
    <n v="2"/>
    <n v="5.5"/>
    <n v="115"/>
    <n v="1.1499999999999999"/>
    <n v="-150"/>
    <n v="-0.66666666666666663"/>
    <n v="0.46511627906976744"/>
    <n v="0.6"/>
    <n v="0.54787420884899629"/>
    <n v="0.45212579115100371"/>
    <n v="8.2757929779228856E-2"/>
    <n v="-0.14787420884899627"/>
    <n v="2"/>
    <n v="1"/>
    <n v="10"/>
    <n v="0"/>
    <x v="0"/>
    <n v="-10"/>
    <n v="-10"/>
  </r>
  <r>
    <x v="25"/>
    <s v="COL"/>
    <x v="119"/>
    <n v="4.96"/>
    <n v="1"/>
    <n v="4.5"/>
    <n v="-135"/>
    <n v="-0.7407407407407407"/>
    <n v="100"/>
    <n v="1"/>
    <n v="0.57446808510638303"/>
    <n v="0.5"/>
    <n v="0.55246017281540882"/>
    <n v="0.44753982718459118"/>
    <n v="-2.2007912290974208E-2"/>
    <n v="-5.2460172815408823E-2"/>
    <n v="0"/>
    <n v="1"/>
    <n v="0"/>
    <n v="0"/>
    <x v="2"/>
    <m/>
    <s v=""/>
  </r>
  <r>
    <x v="25"/>
    <s v="LAD"/>
    <x v="116"/>
    <n v="5.64"/>
    <n v="1"/>
    <n v="5.5"/>
    <n v="-175"/>
    <n v="-0.5714285714285714"/>
    <n v="125"/>
    <n v="1.25"/>
    <n v="0.63636363636363635"/>
    <n v="0.44444444444444442"/>
    <n v="0.49491268590868209"/>
    <n v="0.50508731409131791"/>
    <n v="-0.14145095045495426"/>
    <n v="6.0642869646873487E-2"/>
    <n v="1"/>
    <n v="1"/>
    <n v="10"/>
    <n v="0"/>
    <x v="1"/>
    <n v="12.5"/>
    <n v="12.5"/>
  </r>
  <r>
    <x v="25"/>
    <s v="NYY"/>
    <x v="97"/>
    <n v="4.24"/>
    <n v="1"/>
    <n v="4.5"/>
    <n v="-116"/>
    <n v="-0.86206896551724144"/>
    <n v="-110"/>
    <n v="-0.90909090909090906"/>
    <n v="0.53703703703703709"/>
    <n v="0.52380952380952384"/>
    <n v="0.41794205550134067"/>
    <n v="0.58205794449865933"/>
    <n v="-0.11909498153569642"/>
    <n v="5.8248420689135494E-2"/>
    <n v="1"/>
    <n v="2"/>
    <n v="11"/>
    <n v="0"/>
    <x v="1"/>
    <n v="10"/>
    <n v="10"/>
  </r>
  <r>
    <x v="25"/>
    <s v="BOS"/>
    <x v="3"/>
    <n v="5.39"/>
    <n v="1"/>
    <n v="5.5"/>
    <n v="130"/>
    <n v="1.3"/>
    <n v="-175"/>
    <n v="-0.5714285714285714"/>
    <n v="0.43478260869565216"/>
    <n v="0.63636363636363635"/>
    <n v="0.4521390470201494"/>
    <n v="0.5478609529798506"/>
    <n v="1.7356438324497236E-2"/>
    <n v="-8.8502683383785752E-2"/>
    <n v="0"/>
    <n v="1"/>
    <n v="0"/>
    <n v="0"/>
    <x v="2"/>
    <m/>
    <s v=""/>
  </r>
  <r>
    <x v="26"/>
    <s v="DET"/>
    <x v="153"/>
    <n v="3.67"/>
    <n v="1"/>
    <n v="2.5"/>
    <n v="-135"/>
    <n v="-0.7407407407407407"/>
    <n v="105"/>
    <n v="1.05"/>
    <n v="0.57446808510638303"/>
    <n v="0.48780487804878048"/>
    <n v="0.70945487231657367"/>
    <n v="0.29054512768342627"/>
    <n v="0.13498678721019064"/>
    <n v="-0.1972597503653542"/>
    <n v="2"/>
    <n v="1"/>
    <n v="20.25"/>
    <n v="0"/>
    <x v="0"/>
    <n v="-20.25"/>
    <n v="-20.25"/>
  </r>
  <r>
    <x v="26"/>
    <s v="KC"/>
    <x v="103"/>
    <n v="4.8600000000000003"/>
    <n v="1"/>
    <n v="4.5"/>
    <n v="110"/>
    <n v="1.1000000000000001"/>
    <n v="-140"/>
    <n v="-0.7142857142857143"/>
    <n v="0.47619047619047616"/>
    <n v="0.58333333333333337"/>
    <n v="0.53460742744972001"/>
    <n v="0.46539257255027999"/>
    <n v="5.8416951259243843E-2"/>
    <n v="-0.11794076078305338"/>
    <n v="2"/>
    <n v="2"/>
    <n v="10"/>
    <n v="0"/>
    <x v="1"/>
    <n v="11"/>
    <n v="11"/>
  </r>
  <r>
    <x v="26"/>
    <s v="PIT"/>
    <x v="130"/>
    <n v="4.51"/>
    <n v="1"/>
    <n v="4.5"/>
    <n v="125"/>
    <n v="1.25"/>
    <n v="-170"/>
    <n v="-0.58823529411764708"/>
    <n v="0.44444444444444442"/>
    <n v="0.62962962962962965"/>
    <n v="0.4697934394976877"/>
    <n v="0.5302065605023123"/>
    <n v="2.5348995053243284E-2"/>
    <n v="-9.9423069127317354E-2"/>
    <n v="0"/>
    <n v="1"/>
    <n v="0"/>
    <n v="0"/>
    <x v="2"/>
    <m/>
    <s v=""/>
  </r>
  <r>
    <x v="26"/>
    <s v="MIA"/>
    <x v="17"/>
    <n v="4.8499999999999996"/>
    <n v="1"/>
    <n v="4.5"/>
    <n v="-160"/>
    <n v="-0.625"/>
    <n v="120"/>
    <n v="1.2"/>
    <n v="0.61538461538461542"/>
    <n v="0.45454545454545453"/>
    <n v="0.5328042198267543"/>
    <n v="0.4671957801732457"/>
    <n v="-8.2580395557861119E-2"/>
    <n v="1.265032562779117E-2"/>
    <n v="0"/>
    <n v="1"/>
    <n v="0"/>
    <n v="0"/>
    <x v="2"/>
    <m/>
    <s v=""/>
  </r>
  <r>
    <x v="26"/>
    <s v="CLE"/>
    <x v="115"/>
    <n v="4.49"/>
    <n v="1"/>
    <n v="3.5"/>
    <n v="-155"/>
    <n v="-0.64516129032258063"/>
    <n v="115"/>
    <n v="1.1499999999999999"/>
    <n v="0.60784313725490191"/>
    <n v="0.46511627906976744"/>
    <n v="0.65601405440534433"/>
    <n v="0.34398594559465573"/>
    <n v="4.8170917150442416E-2"/>
    <n v="-0.12113033347511171"/>
    <n v="0"/>
    <n v="1"/>
    <n v="0"/>
    <n v="0"/>
    <x v="2"/>
    <m/>
    <s v=""/>
  </r>
  <r>
    <x v="26"/>
    <s v="CWS"/>
    <x v="145"/>
    <n v="5.1100000000000003"/>
    <n v="1"/>
    <n v="4.5"/>
    <n v="-124"/>
    <n v="-0.80645161290322587"/>
    <n v="-102"/>
    <n v="-0.98039215686274506"/>
    <n v="0.5535714285714286"/>
    <n v="0.50495049504950495"/>
    <n v="0.57859130065668829"/>
    <n v="0.42140869934331177"/>
    <n v="2.5019872085259687E-2"/>
    <n v="-8.3541795706193189E-2"/>
    <n v="0"/>
    <n v="2"/>
    <n v="0"/>
    <n v="0"/>
    <x v="2"/>
    <m/>
    <s v=""/>
  </r>
  <r>
    <x v="26"/>
    <s v="PHI"/>
    <x v="113"/>
    <n v="6.44"/>
    <n v="1"/>
    <n v="6.5"/>
    <n v="122"/>
    <n v="1.22"/>
    <n v="-156"/>
    <n v="-0.64102564102564097"/>
    <n v="0.45045045045045046"/>
    <n v="0.609375"/>
    <n v="0.46400637382837973"/>
    <n v="0.53599362617162027"/>
    <n v="1.3555923377929269E-2"/>
    <n v="-7.3381373828379726E-2"/>
    <n v="0"/>
    <n v="2"/>
    <n v="0"/>
    <n v="0"/>
    <x v="2"/>
    <m/>
    <s v=""/>
  </r>
  <r>
    <x v="26"/>
    <s v="STL"/>
    <x v="11"/>
    <n v="4.7699999999999996"/>
    <n v="1"/>
    <n v="4.5"/>
    <n v="114"/>
    <n v="1.1399999999999999"/>
    <n v="-144"/>
    <n v="-0.69444444444444442"/>
    <n v="0.46728971962616822"/>
    <n v="0.5901639344262295"/>
    <n v="0.51826684950454271"/>
    <n v="0.48173315049545729"/>
    <n v="5.0977129878374494E-2"/>
    <n v="-0.10843078393077221"/>
    <n v="2"/>
    <n v="2"/>
    <n v="10"/>
    <n v="0"/>
    <x v="1"/>
    <n v="11.4"/>
    <n v="11.399999999999999"/>
  </r>
  <r>
    <x v="26"/>
    <s v="ATL"/>
    <x v="0"/>
    <n v="5.5"/>
    <n v="1"/>
    <n v="5.5"/>
    <n v="-118"/>
    <n v="-0.84745762711864414"/>
    <n v="-106"/>
    <n v="-0.94339622641509424"/>
    <n v="0.54128440366972475"/>
    <n v="0.5145631067961165"/>
    <n v="0.47108131347413762"/>
    <n v="0.52891868652586238"/>
    <n v="-7.0203090195587126E-2"/>
    <n v="1.4355579729745882E-2"/>
    <n v="0"/>
    <n v="2"/>
    <n v="0"/>
    <n v="0"/>
    <x v="2"/>
    <m/>
    <s v=""/>
  </r>
  <r>
    <x v="26"/>
    <s v="NYM"/>
    <x v="152"/>
    <n v="7.26"/>
    <n v="1"/>
    <n v="7.5"/>
    <n v="100"/>
    <n v="1"/>
    <n v="-128"/>
    <n v="-0.78125"/>
    <n v="0.5"/>
    <n v="0.56140350877192979"/>
    <n v="0.43996575252112158"/>
    <n v="0.56003424747887842"/>
    <n v="-6.0034247478878422E-2"/>
    <n v="-1.3692612930513715E-3"/>
    <n v="0"/>
    <n v="2"/>
    <n v="0"/>
    <n v="0"/>
    <x v="2"/>
    <m/>
    <s v=""/>
  </r>
  <r>
    <x v="26"/>
    <s v="TEX"/>
    <x v="164"/>
    <n v="4.5999999999999996"/>
    <n v="1"/>
    <n v="4.5"/>
    <n v="125"/>
    <n v="1.25"/>
    <n v="-170"/>
    <n v="-0.58823529411764708"/>
    <n v="0.44444444444444442"/>
    <n v="0.62962962962962965"/>
    <n v="0.48676599920428565"/>
    <n v="0.51323400079571435"/>
    <n v="4.2321554759841229E-2"/>
    <n v="-0.1163956288339153"/>
    <n v="0"/>
    <n v="1"/>
    <n v="0"/>
    <n v="0"/>
    <x v="2"/>
    <m/>
    <s v=""/>
  </r>
  <r>
    <x v="26"/>
    <s v="SD"/>
    <x v="10"/>
    <n v="4.8499999999999996"/>
    <n v="1"/>
    <n v="4.5"/>
    <n v="-110"/>
    <n v="-0.90909090909090906"/>
    <n v="-120"/>
    <n v="-0.83333333333333337"/>
    <n v="0.52380952380952384"/>
    <n v="0.54545454545454541"/>
    <n v="0.5328042198267543"/>
    <n v="0.4671957801732457"/>
    <n v="8.9946960172304635E-3"/>
    <n v="-7.8258765281299714E-2"/>
    <n v="0"/>
    <n v="1"/>
    <n v="0"/>
    <n v="0"/>
    <x v="2"/>
    <m/>
    <s v=""/>
  </r>
  <r>
    <x v="26"/>
    <s v="ARI"/>
    <x v="124"/>
    <n v="4.43"/>
    <n v="1"/>
    <n v="4.5"/>
    <n v="-105"/>
    <n v="-0.95238095238095233"/>
    <n v="-125"/>
    <n v="-0.8"/>
    <n v="0.51219512195121952"/>
    <n v="0.55555555555555558"/>
    <n v="0.45456025861337523"/>
    <n v="0.54543974138662477"/>
    <n v="-5.7634863337844289E-2"/>
    <n v="-1.0115814168930815E-2"/>
    <n v="0"/>
    <n v="1"/>
    <n v="0"/>
    <n v="0"/>
    <x v="2"/>
    <m/>
    <s v=""/>
  </r>
  <r>
    <x v="26"/>
    <s v="SF"/>
    <x v="128"/>
    <n v="4.82"/>
    <n v="1"/>
    <n v="4.5"/>
    <n v="-138"/>
    <n v="-0.7246376811594204"/>
    <n v="108"/>
    <n v="1.08"/>
    <n v="0.57983193277310929"/>
    <n v="0.48076923076923078"/>
    <n v="0.52737572028192536"/>
    <n v="0.47262427971807464"/>
    <n v="-5.2456212491183929E-2"/>
    <n v="-8.1449510511561463E-3"/>
    <n v="0"/>
    <n v="2"/>
    <n v="0"/>
    <n v="0"/>
    <x v="2"/>
    <m/>
    <s v=""/>
  </r>
  <r>
    <x v="27"/>
    <s v="CLE"/>
    <x v="4"/>
    <n v="6.16"/>
    <n v="1"/>
    <n v="6.5"/>
    <n v="112"/>
    <n v="1.1200000000000001"/>
    <n v="-142"/>
    <n v="-0.70422535211267612"/>
    <n v="0.47169811320754718"/>
    <n v="0.58677685950413228"/>
    <n v="0.41937889600394573"/>
    <n v="0.58062110399605427"/>
    <n v="-5.2319217203601442E-2"/>
    <n v="-6.1557555080780091E-3"/>
    <n v="0"/>
    <n v="2"/>
    <n v="0"/>
    <n v="0"/>
    <x v="2"/>
    <m/>
    <s v=""/>
  </r>
  <r>
    <x v="27"/>
    <s v="CIN"/>
    <x v="112"/>
    <n v="3.2"/>
    <n v="1"/>
    <n v="3.5"/>
    <n v="-110"/>
    <n v="-0.90909090909090906"/>
    <n v="-120"/>
    <n v="-0.83333333333333337"/>
    <n v="0.52380952380952384"/>
    <n v="0.54545454545454541"/>
    <n v="0.39748027559444288"/>
    <n v="0.60251972440555712"/>
    <n v="-0.12632924821508096"/>
    <n v="5.7065178951011708E-2"/>
    <n v="1"/>
    <n v="1"/>
    <n v="18"/>
    <n v="0"/>
    <x v="1"/>
    <n v="15"/>
    <n v="15"/>
  </r>
  <r>
    <x v="27"/>
    <s v="NYY"/>
    <x v="5"/>
    <n v="8.09"/>
    <n v="1"/>
    <n v="7.5"/>
    <n v="-130"/>
    <n v="-0.76923076923076916"/>
    <n v="102"/>
    <n v="1.02"/>
    <n v="0.56521739130434778"/>
    <n v="0.49504950495049505"/>
    <n v="0.55952974807909184"/>
    <n v="0.44047025192090816"/>
    <n v="-5.687643225255945E-3"/>
    <n v="-5.4579253029586883E-2"/>
    <n v="0"/>
    <n v="2"/>
    <n v="0"/>
    <n v="0"/>
    <x v="2"/>
    <m/>
    <s v=""/>
  </r>
  <r>
    <x v="27"/>
    <s v="SEA"/>
    <x v="144"/>
    <n v="3.62"/>
    <n v="1"/>
    <n v="3.5"/>
    <n v="120"/>
    <n v="1.2"/>
    <n v="-152"/>
    <n v="-0.65789473684210531"/>
    <n v="0.45454545454545453"/>
    <n v="0.60317460317460314"/>
    <n v="0.48902613517143756"/>
    <n v="0.51097386482856244"/>
    <n v="3.4480680625983029E-2"/>
    <n v="-9.22007383460407E-2"/>
    <n v="0"/>
    <n v="2"/>
    <n v="0"/>
    <n v="0"/>
    <x v="2"/>
    <m/>
    <s v=""/>
  </r>
  <r>
    <x v="27"/>
    <s v="WSH"/>
    <x v="114"/>
    <n v="5.96"/>
    <n v="1"/>
    <n v="5.5"/>
    <n v="125"/>
    <n v="1.25"/>
    <n v="-165"/>
    <n v="-0.60606060606060608"/>
    <n v="0.44444444444444442"/>
    <n v="0.62264150943396224"/>
    <n v="0.54787420884899629"/>
    <n v="0.45212579115100371"/>
    <n v="0.10342976440455187"/>
    <n v="-0.17051571828295853"/>
    <n v="2"/>
    <n v="1"/>
    <n v="0"/>
    <n v="0"/>
    <x v="2"/>
    <m/>
    <s v=""/>
  </r>
  <r>
    <x v="27"/>
    <s v="TB"/>
    <x v="25"/>
    <n v="5"/>
    <n v="1"/>
    <n v="4.5"/>
    <n v="-110"/>
    <n v="-0.90909090909090906"/>
    <n v="-120"/>
    <n v="-0.83333333333333337"/>
    <n v="0.52380952380952384"/>
    <n v="0.54545454545454541"/>
    <n v="0.55950671493478765"/>
    <n v="0.44049328506521235"/>
    <n v="3.5697191125263816E-2"/>
    <n v="-0.10496126038933307"/>
    <n v="0"/>
    <n v="1"/>
    <n v="0"/>
    <n v="0"/>
    <x v="2"/>
    <m/>
    <s v=""/>
  </r>
  <r>
    <x v="27"/>
    <s v="NYM"/>
    <x v="44"/>
    <n v="4.74"/>
    <n v="1"/>
    <n v="4.5"/>
    <n v="-185"/>
    <n v="-0.54054054054054046"/>
    <n v="140"/>
    <n v="1.4"/>
    <n v="0.64912280701754388"/>
    <n v="0.41666666666666669"/>
    <n v="0.51276587837054532"/>
    <n v="0.48723412162945468"/>
    <n v="-0.13635692864699855"/>
    <n v="7.056745496278799E-2"/>
    <n v="1"/>
    <n v="1"/>
    <n v="15"/>
    <n v="0"/>
    <x v="0"/>
    <n v="-15"/>
    <n v="-15"/>
  </r>
  <r>
    <x v="27"/>
    <s v="ATL"/>
    <x v="37"/>
    <n v="6.49"/>
    <n v="1"/>
    <n v="7.5"/>
    <n v="110"/>
    <n v="1.1000000000000001"/>
    <n v="-140"/>
    <n v="-0.7142857142857143"/>
    <n v="0.47619047619047616"/>
    <n v="0.58333333333333337"/>
    <n v="0.32578044462697953"/>
    <n v="0.67421955537302047"/>
    <n v="-0.15041003156349664"/>
    <n v="9.0886222039687103E-2"/>
    <n v="1"/>
    <n v="2"/>
    <n v="21"/>
    <n v="0"/>
    <x v="0"/>
    <n v="-21"/>
    <n v="-21"/>
  </r>
  <r>
    <x v="27"/>
    <s v="MIN"/>
    <x v="165"/>
    <n v="4.17"/>
    <n v="1"/>
    <n v="3.5"/>
    <n v="-150"/>
    <n v="-0.66666666666666663"/>
    <n v="110"/>
    <n v="1.1000000000000001"/>
    <n v="0.6"/>
    <n v="0.47619047619047616"/>
    <n v="0.59901793690735095"/>
    <n v="0.40098206309264905"/>
    <n v="-9.8206309264903258E-4"/>
    <n v="-7.5208413097827109E-2"/>
    <n v="0"/>
    <n v="1"/>
    <n v="0"/>
    <n v="0"/>
    <x v="2"/>
    <m/>
    <s v=""/>
  </r>
  <r>
    <x v="27"/>
    <s v="MIL"/>
    <x v="111"/>
    <n v="2.78"/>
    <n v="1"/>
    <n v="2.5"/>
    <n v="105"/>
    <n v="1.05"/>
    <n v="-140"/>
    <n v="-0.7142857142857143"/>
    <n v="0.48780487804878048"/>
    <n v="0.58333333333333337"/>
    <n v="0.52576524190599772"/>
    <n v="0.47423475809400228"/>
    <n v="3.7960363857217239E-2"/>
    <n v="-0.10909857523933109"/>
    <n v="0"/>
    <n v="1"/>
    <n v="0"/>
    <n v="0"/>
    <x v="2"/>
    <m/>
    <s v=""/>
  </r>
  <r>
    <x v="27"/>
    <s v="STL"/>
    <x v="2"/>
    <n v="3.96"/>
    <n v="1"/>
    <n v="3.5"/>
    <n v="105"/>
    <n v="1.05"/>
    <n v="-135"/>
    <n v="-0.7407407407407407"/>
    <n v="0.48780487804878048"/>
    <n v="0.57446808510638303"/>
    <n v="0.55867639874621566"/>
    <n v="0.44132360125378434"/>
    <n v="7.0871520697435186E-2"/>
    <n v="-0.13314448385259869"/>
    <n v="2"/>
    <n v="1"/>
    <n v="0"/>
    <n v="0"/>
    <x v="2"/>
    <m/>
    <s v=""/>
  </r>
  <r>
    <x v="27"/>
    <s v="LAD"/>
    <x v="155"/>
    <n v="4.43"/>
    <n v="1"/>
    <n v="4.5"/>
    <n v="120"/>
    <n v="1.2"/>
    <n v="-160"/>
    <n v="-0.625"/>
    <n v="0.45454545454545453"/>
    <n v="0.61538461538461542"/>
    <n v="0.45456025861337523"/>
    <n v="0.54543974138662477"/>
    <n v="1.4804067920703989E-5"/>
    <n v="-6.9944873997990653E-2"/>
    <n v="0"/>
    <n v="1"/>
    <n v="0"/>
    <n v="0"/>
    <x v="2"/>
    <m/>
    <s v=""/>
  </r>
  <r>
    <x v="27"/>
    <s v="BAL"/>
    <x v="18"/>
    <n v="5.29"/>
    <n v="1"/>
    <n v="4.5"/>
    <n v="-112"/>
    <n v="-0.89285714285714279"/>
    <n v="-112"/>
    <n v="-0.89285714285714279"/>
    <n v="0.52830188679245282"/>
    <n v="0.52830188679245282"/>
    <n v="0.60883868367731742"/>
    <n v="0.39116131632268258"/>
    <n v="8.0536796884864592E-2"/>
    <n v="-0.13714057046977024"/>
    <n v="2"/>
    <n v="2"/>
    <n v="16.8"/>
    <n v="0"/>
    <x v="1"/>
    <n v="15"/>
    <n v="15"/>
  </r>
  <r>
    <x v="27"/>
    <s v="CHC"/>
    <x v="166"/>
    <n v="4.28"/>
    <n v="1"/>
    <n v="3.5"/>
    <n v="-132"/>
    <n v="-0.75757575757575757"/>
    <n v="104"/>
    <n v="1.04"/>
    <n v="0.56896551724137934"/>
    <n v="0.49019607843137253"/>
    <n v="0.61923923316989593"/>
    <n v="0.38076076683010401"/>
    <n v="5.0273715928516594E-2"/>
    <n v="-0.10943531160126851"/>
    <n v="2"/>
    <n v="2"/>
    <n v="13.2"/>
    <n v="0"/>
    <x v="0"/>
    <n v="-13.2"/>
    <n v="-13.2"/>
  </r>
  <r>
    <x v="27"/>
    <s v="OAK"/>
    <x v="45"/>
    <n v="4.41"/>
    <n v="1"/>
    <n v="3.5"/>
    <n v="-118"/>
    <n v="-0.84745762711864414"/>
    <n v="-108"/>
    <n v="-0.92592592592592582"/>
    <n v="0.54128440366972475"/>
    <n v="0.51923076923076927"/>
    <n v="0.6422925074928072"/>
    <n v="0.35770749250719286"/>
    <n v="0.10100810382308245"/>
    <n v="-0.16152327672357641"/>
    <n v="2"/>
    <n v="2"/>
    <n v="17.7"/>
    <n v="0"/>
    <x v="1"/>
    <n v="15"/>
    <n v="15"/>
  </r>
  <r>
    <x v="27"/>
    <s v="TEX"/>
    <x v="150"/>
    <n v="5.36"/>
    <n v="1"/>
    <n v="4.5"/>
    <n v="-130"/>
    <n v="-0.76923076923076916"/>
    <n v="102"/>
    <n v="1.02"/>
    <n v="0.56521739130434778"/>
    <n v="0.49504950495049505"/>
    <n v="0.62025537113410745"/>
    <n v="0.3797446288658925"/>
    <n v="5.5037979829759665E-2"/>
    <n v="-0.11530487608460255"/>
    <n v="2"/>
    <n v="2"/>
    <n v="13"/>
    <n v="0"/>
    <x v="0"/>
    <n v="-13"/>
    <n v="-13"/>
  </r>
  <r>
    <x v="27"/>
    <s v="DET"/>
    <x v="68"/>
    <n v="3.43"/>
    <n v="1"/>
    <n v="3.5"/>
    <n v="120"/>
    <n v="1.2"/>
    <n v="-160"/>
    <n v="-0.625"/>
    <n v="0.45454545454545453"/>
    <n v="0.61538461538461542"/>
    <n v="0.44818964597940691"/>
    <n v="0.55181035402059309"/>
    <n v="-6.355808566047616E-3"/>
    <n v="-6.3574261364022333E-2"/>
    <n v="0"/>
    <n v="1"/>
    <n v="0"/>
    <n v="0"/>
    <x v="2"/>
    <m/>
    <s v=""/>
  </r>
  <r>
    <x v="27"/>
    <s v="KC"/>
    <x v="7"/>
    <n v="4.8"/>
    <n v="1"/>
    <n v="4.5"/>
    <n v="125"/>
    <n v="1.25"/>
    <n v="-170"/>
    <n v="-0.58823529411764708"/>
    <n v="0.44444444444444442"/>
    <n v="0.62962962962962965"/>
    <n v="0.52374124637439123"/>
    <n v="0.47625875362560877"/>
    <n v="7.9296801929946814E-2"/>
    <n v="-0.15337087600402088"/>
    <n v="2"/>
    <n v="1"/>
    <n v="15"/>
    <n v="0"/>
    <x v="1"/>
    <n v="18.75"/>
    <n v="18.75"/>
  </r>
  <r>
    <x v="27"/>
    <s v="COL"/>
    <x v="50"/>
    <n v="3.53"/>
    <n v="1"/>
    <n v="4.5"/>
    <n v="120"/>
    <n v="1.2"/>
    <n v="-152"/>
    <n v="-0.65789473684210531"/>
    <n v="0.45454545454545453"/>
    <n v="0.60317460317460314"/>
    <n v="0.28023129341119546"/>
    <n v="0.71976870658880454"/>
    <n v="-0.17431416113425907"/>
    <n v="0.1165941034142014"/>
    <n v="1"/>
    <n v="2"/>
    <n v="22.8"/>
    <n v="0"/>
    <x v="1"/>
    <n v="15"/>
    <n v="15.000000000000002"/>
  </r>
  <r>
    <x v="27"/>
    <s v="SD"/>
    <x v="149"/>
    <n v="4.5999999999999996"/>
    <n v="1"/>
    <n v="4.5"/>
    <n v="-102"/>
    <n v="-0.98039215686274506"/>
    <n v="-124"/>
    <n v="-0.80645161290322587"/>
    <n v="0.50495049504950495"/>
    <n v="0.5535714285714286"/>
    <n v="0.48676599920428565"/>
    <n v="0.51323400079571435"/>
    <n v="-1.8184495845219306E-2"/>
    <n v="-4.0337427775714252E-2"/>
    <n v="0"/>
    <n v="2"/>
    <n v="0"/>
    <n v="0"/>
    <x v="2"/>
    <m/>
    <s v=""/>
  </r>
  <r>
    <x v="27"/>
    <s v="HOU"/>
    <x v="31"/>
    <n v="5.64"/>
    <n v="1"/>
    <n v="6.5"/>
    <n v="120"/>
    <n v="1.2"/>
    <n v="-154"/>
    <n v="-0.64935064935064934"/>
    <n v="0.45454545454545453"/>
    <n v="0.60629921259842523"/>
    <n v="0.3360868134997399"/>
    <n v="0.6639131865002601"/>
    <n v="-0.11845864104571463"/>
    <n v="5.761397390183487E-2"/>
    <n v="1"/>
    <n v="2"/>
    <n v="15.4"/>
    <n v="0"/>
    <x v="0"/>
    <n v="-15.4"/>
    <n v="-15.4"/>
  </r>
  <r>
    <x v="27"/>
    <s v="LAA"/>
    <x v="28"/>
    <n v="3.91"/>
    <n v="1"/>
    <n v="4.5"/>
    <n v="-104"/>
    <n v="-0.96153846153846145"/>
    <n v="-122"/>
    <n v="-0.81967213114754101"/>
    <n v="0.50980392156862742"/>
    <n v="0.5495495495495496"/>
    <n v="0.35358605158134671"/>
    <n v="0.64641394841865329"/>
    <n v="-0.15621786998728071"/>
    <n v="9.6864398869103696E-2"/>
    <n v="1"/>
    <n v="2"/>
    <n v="18.3"/>
    <n v="0"/>
    <x v="1"/>
    <n v="15"/>
    <n v="15.000000000000002"/>
  </r>
  <r>
    <x v="27"/>
    <s v="ARI"/>
    <x v="167"/>
    <n v="3.44"/>
    <n v="1"/>
    <n v="3.5"/>
    <n v="125"/>
    <n v="1.25"/>
    <n v="-165"/>
    <n v="-0.60606060606060608"/>
    <n v="0.44444444444444442"/>
    <n v="0.62264150943396224"/>
    <n v="0.4503664884268348"/>
    <n v="0.5496335115731652"/>
    <n v="5.9220439823903792E-3"/>
    <n v="-7.3007997860797036E-2"/>
    <n v="0"/>
    <n v="1"/>
    <n v="0"/>
    <n v="0"/>
    <x v="2"/>
    <m/>
    <s v=""/>
  </r>
  <r>
    <x v="27"/>
    <s v="SF"/>
    <x v="9"/>
    <n v="5.54"/>
    <n v="1"/>
    <n v="5.5"/>
    <n v="125"/>
    <n v="1.25"/>
    <n v="-165"/>
    <n v="-0.60606060606060608"/>
    <n v="0.44444444444444442"/>
    <n v="0.62264150943396224"/>
    <n v="0.47792459016145106"/>
    <n v="0.52207540983854894"/>
    <n v="3.3480145717006637E-2"/>
    <n v="-0.10056609959541329"/>
    <n v="0"/>
    <n v="1"/>
    <n v="0"/>
    <n v="0"/>
    <x v="2"/>
    <m/>
    <s v=""/>
  </r>
  <r>
    <x v="28"/>
    <s v="SEA"/>
    <x v="144"/>
    <n v="3.65"/>
    <n v="1"/>
    <n v="3.5"/>
    <n v="100"/>
    <n v="1"/>
    <n v="-135"/>
    <n v="-0.7407407407407407"/>
    <n v="0.5"/>
    <n v="0.57446808510638303"/>
    <n v="0.49536219993203168"/>
    <n v="0.50463780006796832"/>
    <n v="-4.6378000679683229E-3"/>
    <n v="-6.9830285038414708E-2"/>
    <n v="0"/>
    <n v="1"/>
    <n v="0"/>
    <n v="0"/>
    <x v="2"/>
    <m/>
    <s v=""/>
  </r>
  <r>
    <x v="28"/>
    <s v="WSH"/>
    <x v="114"/>
    <n v="5.19"/>
    <n v="1"/>
    <n v="5.5"/>
    <n v="-102"/>
    <n v="-0.98039215686274506"/>
    <n v="-126"/>
    <n v="-0.79365079365079361"/>
    <n v="0.50495049504950495"/>
    <n v="0.55752212389380529"/>
    <n v="0.41733881465962952"/>
    <n v="0.58266118534037048"/>
    <n v="-8.7611680389875435E-2"/>
    <n v="2.5139061446565192E-2"/>
    <n v="0"/>
    <n v="2"/>
    <n v="0"/>
    <n v="0"/>
    <x v="2"/>
    <m/>
    <s v=""/>
  </r>
  <r>
    <x v="28"/>
    <s v="NYM"/>
    <x v="13"/>
    <n v="5.78"/>
    <n v="1"/>
    <n v="5.5"/>
    <n v="-135"/>
    <n v="-0.7407407407407407"/>
    <n v="105"/>
    <n v="1.05"/>
    <n v="0.57446808510638303"/>
    <n v="0.48780487804878048"/>
    <n v="0.51836884665930394"/>
    <n v="0.48163115334069606"/>
    <n v="-5.6099238447079092E-2"/>
    <n v="-6.173724708084416E-3"/>
    <n v="0"/>
    <n v="1"/>
    <n v="0"/>
    <n v="0"/>
    <x v="2"/>
    <m/>
    <s v=""/>
  </r>
  <r>
    <x v="28"/>
    <s v="ATL"/>
    <x v="73"/>
    <n v="5.88"/>
    <n v="1"/>
    <n v="6.5"/>
    <n v="116"/>
    <n v="1.1599999999999999"/>
    <n v="-148"/>
    <n v="-0.67567567567567566"/>
    <n v="0.46296296296296297"/>
    <n v="0.59677419354838712"/>
    <n v="0.37443022577164109"/>
    <n v="0.62556977422835891"/>
    <n v="-8.8532737191321875E-2"/>
    <n v="2.8795580679971788E-2"/>
    <n v="0"/>
    <n v="2"/>
    <n v="0"/>
    <n v="0"/>
    <x v="2"/>
    <m/>
    <s v=""/>
  </r>
  <r>
    <x v="28"/>
    <s v="MIL"/>
    <x v="65"/>
    <n v="5.12"/>
    <n v="1"/>
    <n v="5.5"/>
    <n v="-128"/>
    <n v="-0.78125"/>
    <n v="100"/>
    <n v="1"/>
    <n v="0.56140350877192979"/>
    <n v="0.5"/>
    <n v="0.40508544643348654"/>
    <n v="0.59491455356651346"/>
    <n v="-0.15631806233844325"/>
    <n v="9.491455356651346E-2"/>
    <n v="1"/>
    <n v="2"/>
    <n v="15"/>
    <n v="0"/>
    <x v="1"/>
    <n v="15"/>
    <n v="15"/>
  </r>
  <r>
    <x v="28"/>
    <s v="MIN"/>
    <x v="6"/>
    <n v="6.15"/>
    <n v="1"/>
    <n v="4.5"/>
    <n v="-145"/>
    <n v="-0.68965517241379315"/>
    <n v="110"/>
    <n v="1.1000000000000001"/>
    <n v="0.59183673469387754"/>
    <n v="0.47619047619047616"/>
    <n v="0.73451975091439481"/>
    <n v="0.26548024908560519"/>
    <n v="0.14268301622051727"/>
    <n v="-0.21071022710487097"/>
    <n v="2"/>
    <n v="1"/>
    <n v="21.75"/>
    <n v="0"/>
    <x v="0"/>
    <n v="-21.75"/>
    <n v="-21.75"/>
  </r>
  <r>
    <x v="28"/>
    <s v="DET"/>
    <x v="84"/>
    <n v="5.58"/>
    <n v="1"/>
    <n v="4.5"/>
    <n v="-130"/>
    <n v="-0.76923076923076916"/>
    <n v="100"/>
    <n v="1"/>
    <n v="0.56521739130434778"/>
    <n v="0.5"/>
    <n v="0.65481078115250058"/>
    <n v="0.34518921884749948"/>
    <n v="8.9593389848152793E-2"/>
    <n v="-0.15481078115250052"/>
    <n v="2"/>
    <n v="1"/>
    <n v="19.5"/>
    <n v="0"/>
    <x v="1"/>
    <n v="15"/>
    <n v="14.999999999999998"/>
  </r>
  <r>
    <x v="28"/>
    <s v="KC"/>
    <x v="132"/>
    <n v="5.62"/>
    <n v="1"/>
    <n v="4.5"/>
    <n v="-145"/>
    <n v="-0.68965517241379315"/>
    <n v="110"/>
    <n v="1.1000000000000001"/>
    <n v="0.59183673469387754"/>
    <n v="0.47619047619047616"/>
    <n v="0.66087186691880784"/>
    <n v="0.33912813308119222"/>
    <n v="6.9035132224930296E-2"/>
    <n v="-0.13706234310928395"/>
    <n v="2"/>
    <n v="1"/>
    <n v="21.75"/>
    <n v="0"/>
    <x v="1"/>
    <n v="15"/>
    <n v="15.000000000000002"/>
  </r>
  <r>
    <x v="28"/>
    <s v="ARI"/>
    <x v="33"/>
    <n v="5.78"/>
    <n v="1"/>
    <n v="5.5"/>
    <n v="118"/>
    <n v="1.18"/>
    <n v="-150"/>
    <n v="-0.66666666666666663"/>
    <n v="0.45871559633027525"/>
    <n v="0.6"/>
    <n v="0.51836884665930394"/>
    <n v="0.48163115334069606"/>
    <n v="5.9653250329028684E-2"/>
    <n v="-0.11836884665930392"/>
    <n v="2"/>
    <n v="2"/>
    <n v="10"/>
    <n v="0"/>
    <x v="0"/>
    <n v="-10"/>
    <n v="-10"/>
  </r>
  <r>
    <x v="28"/>
    <s v="PIT"/>
    <x v="1"/>
    <n v="5.34"/>
    <n v="1"/>
    <n v="4.5"/>
    <n v="-128"/>
    <n v="-0.78125"/>
    <n v="100"/>
    <n v="1"/>
    <n v="0.56140350877192979"/>
    <n v="0.5"/>
    <n v="0.61701378285630604"/>
    <n v="0.38298621714369402"/>
    <n v="5.5610274084376243E-2"/>
    <n v="-0.11701378285630598"/>
    <n v="2"/>
    <n v="2"/>
    <n v="12.8"/>
    <n v="0"/>
    <x v="1"/>
    <n v="10"/>
    <n v="10"/>
  </r>
  <r>
    <x v="28"/>
    <s v="MIA"/>
    <x v="140"/>
    <n v="6.27"/>
    <n v="1"/>
    <n v="5.5"/>
    <n v="-140"/>
    <n v="-0.7142857142857143"/>
    <n v="105"/>
    <n v="1.05"/>
    <n v="0.58333333333333337"/>
    <n v="0.48780487804878048"/>
    <n v="0.59665818554109185"/>
    <n v="0.40334181445890815"/>
    <n v="1.3324852207758475E-2"/>
    <n v="-8.4463063589872323E-2"/>
    <n v="0"/>
    <n v="1"/>
    <n v="0"/>
    <n v="0"/>
    <x v="2"/>
    <m/>
    <s v=""/>
  </r>
  <r>
    <x v="28"/>
    <s v="CIN"/>
    <x v="146"/>
    <n v="4.01"/>
    <n v="1"/>
    <n v="4.5"/>
    <n v="110"/>
    <n v="1.1000000000000001"/>
    <n v="-145"/>
    <n v="-0.68965517241379315"/>
    <n v="0.47619047619047616"/>
    <n v="0.59183673469387754"/>
    <n v="0.3731167248381646"/>
    <n v="0.6268832751618354"/>
    <n v="-0.10307375135231156"/>
    <n v="3.5046540467957854E-2"/>
    <n v="0"/>
    <n v="1"/>
    <n v="0"/>
    <n v="0"/>
    <x v="2"/>
    <m/>
    <s v=""/>
  </r>
  <r>
    <x v="28"/>
    <s v="NYY"/>
    <x v="62"/>
    <n v="6.26"/>
    <n v="1"/>
    <n v="6.5"/>
    <n v="114"/>
    <n v="1.1399999999999999"/>
    <n v="-144"/>
    <n v="-0.69444444444444442"/>
    <n v="0.46728971962616822"/>
    <n v="0.5901639344262295"/>
    <n v="0.43538259686069991"/>
    <n v="0.56461740313930009"/>
    <n v="-3.190712276546831E-2"/>
    <n v="-2.5546531286929408E-2"/>
    <n v="0"/>
    <n v="2"/>
    <n v="0"/>
    <n v="0"/>
    <x v="2"/>
    <m/>
    <s v=""/>
  </r>
  <r>
    <x v="28"/>
    <s v="PHI"/>
    <x v="63"/>
    <n v="5.63"/>
    <n v="1"/>
    <n v="5.5"/>
    <n v="100"/>
    <n v="1"/>
    <n v="-135"/>
    <n v="-0.7407407407407407"/>
    <n v="0.5"/>
    <n v="0.57446808510638303"/>
    <n v="0.49322209438031173"/>
    <n v="0.50677790561968827"/>
    <n v="-6.7779056196882737E-3"/>
    <n v="-6.7690179486694757E-2"/>
    <n v="0"/>
    <n v="1"/>
    <n v="0"/>
    <n v="0"/>
    <x v="2"/>
    <m/>
    <s v=""/>
  </r>
  <r>
    <x v="28"/>
    <s v="TOR"/>
    <x v="80"/>
    <n v="4.32"/>
    <n v="1"/>
    <n v="3.5"/>
    <n v="-170"/>
    <n v="-0.58823529411764708"/>
    <n v="125"/>
    <n v="1.25"/>
    <n v="0.62962962962962965"/>
    <n v="0.44444444444444442"/>
    <n v="0.62643116867474591"/>
    <n v="0.37356883132525404"/>
    <n v="-3.1984609548837417E-3"/>
    <n v="-7.0875613119190384E-2"/>
    <n v="0"/>
    <n v="1"/>
    <n v="0"/>
    <n v="0"/>
    <x v="2"/>
    <m/>
    <s v=""/>
  </r>
  <r>
    <x v="28"/>
    <s v="CWS"/>
    <x v="85"/>
    <n v="5.79"/>
    <n v="1"/>
    <n v="5.5"/>
    <n v="-115"/>
    <n v="-0.86956521739130443"/>
    <n v="-115"/>
    <n v="-0.86956521739130443"/>
    <n v="0.53488372093023251"/>
    <n v="0.53488372093023251"/>
    <n v="0.52002821100979457"/>
    <n v="0.47997178899020543"/>
    <n v="-1.4855509920437937E-2"/>
    <n v="-5.4911931940027081E-2"/>
    <n v="0"/>
    <n v="1"/>
    <n v="0"/>
    <n v="0"/>
    <x v="2"/>
    <m/>
    <s v=""/>
  </r>
  <r>
    <x v="28"/>
    <s v="CLE"/>
    <x v="138"/>
    <n v="5.2"/>
    <n v="1"/>
    <n v="3.5"/>
    <n v="-195"/>
    <n v="-0.51282051282051289"/>
    <n v="135"/>
    <n v="1.35"/>
    <n v="0.66101694915254239"/>
    <n v="0.42553191489361702"/>
    <n v="0.76193450127687579"/>
    <n v="0.23806549872312419"/>
    <n v="0.1009175521243334"/>
    <n v="-0.18746641617049284"/>
    <n v="2"/>
    <n v="1"/>
    <n v="29.25"/>
    <n v="0"/>
    <x v="0"/>
    <n v="-29.25"/>
    <n v="-29.25"/>
  </r>
  <r>
    <x v="28"/>
    <s v="BOS"/>
    <x v="46"/>
    <n v="4.53"/>
    <n v="1"/>
    <n v="4.5"/>
    <n v="124"/>
    <n v="1.24"/>
    <n v="-156"/>
    <n v="-0.64102564102564097"/>
    <n v="0.44642857142857145"/>
    <n v="0.609375"/>
    <n v="0.4735810046630109"/>
    <n v="0.5264189953369891"/>
    <n v="2.7152433234439444E-2"/>
    <n v="-8.2956004663010896E-2"/>
    <n v="0"/>
    <n v="2"/>
    <n v="0"/>
    <n v="0"/>
    <x v="2"/>
    <m/>
    <s v=""/>
  </r>
  <r>
    <x v="28"/>
    <s v="TB"/>
    <x v="40"/>
    <n v="7.05"/>
    <n v="1"/>
    <n v="7.5"/>
    <n v="-115"/>
    <n v="-0.86956521739130443"/>
    <n v="-110"/>
    <n v="-0.90909090909090906"/>
    <n v="0.53488372093023251"/>
    <n v="0.52380952380952384"/>
    <n v="0.40873586160062747"/>
    <n v="0.59126413839937253"/>
    <n v="-0.12614785932960504"/>
    <n v="6.7454614589848694E-2"/>
    <n v="1"/>
    <n v="1"/>
    <n v="11"/>
    <n v="0"/>
    <x v="1"/>
    <n v="10"/>
    <n v="10"/>
  </r>
  <r>
    <x v="28"/>
    <s v="STL"/>
    <x v="81"/>
    <n v="4.4400000000000004"/>
    <n v="1"/>
    <n v="4.5"/>
    <n v="114"/>
    <n v="1.1399999999999999"/>
    <n v="-144"/>
    <n v="-0.69444444444444442"/>
    <n v="0.46728971962616822"/>
    <n v="0.5901639344262295"/>
    <n v="0.45647128585138019"/>
    <n v="0.54352871414861981"/>
    <n v="-1.0818433774788028E-2"/>
    <n v="-4.663522027760969E-2"/>
    <n v="0"/>
    <n v="2"/>
    <n v="0"/>
    <n v="0"/>
    <x v="2"/>
    <m/>
    <s v=""/>
  </r>
  <r>
    <x v="28"/>
    <s v="LAD"/>
    <x v="15"/>
    <n v="5.2"/>
    <n v="1"/>
    <n v="4.5"/>
    <n v="-136"/>
    <n v="-0.73529411764705876"/>
    <n v="108"/>
    <n v="1.08"/>
    <n v="0.57627118644067798"/>
    <n v="0.48076923076923078"/>
    <n v="0.59387199842743743"/>
    <n v="0.40612800157256251"/>
    <n v="1.7600811986759446E-2"/>
    <n v="-7.4641229196668268E-2"/>
    <n v="0"/>
    <n v="2"/>
    <n v="0"/>
    <n v="0"/>
    <x v="2"/>
    <m/>
    <s v=""/>
  </r>
  <r>
    <x v="28"/>
    <s v="TEX"/>
    <x v="83"/>
    <n v="6.78"/>
    <n v="1"/>
    <n v="7.5"/>
    <n v="124"/>
    <n v="1.24"/>
    <n v="-158"/>
    <n v="-0.63291139240506322"/>
    <n v="0.44642857142857145"/>
    <n v="0.61240310077519378"/>
    <n v="0.36854389319979308"/>
    <n v="0.63145610680020692"/>
    <n v="-7.788467822877837E-2"/>
    <n v="1.9053006025013142E-2"/>
    <n v="0"/>
    <n v="2"/>
    <n v="0"/>
    <n v="0"/>
    <x v="2"/>
    <m/>
    <s v=""/>
  </r>
  <r>
    <x v="28"/>
    <s v="OAK"/>
    <x v="55"/>
    <n v="4.03"/>
    <n v="1"/>
    <n v="4.5"/>
    <n v="112"/>
    <n v="1.1200000000000001"/>
    <n v="-142"/>
    <n v="-0.70422535211267612"/>
    <n v="0.47169811320754718"/>
    <n v="0.58677685950413228"/>
    <n v="0.37702385030472441"/>
    <n v="0.62297614969527559"/>
    <n v="-9.467426290282277E-2"/>
    <n v="3.6199290191143318E-2"/>
    <n v="0"/>
    <n v="2"/>
    <n v="0"/>
    <n v="0"/>
    <x v="2"/>
    <m/>
    <s v=""/>
  </r>
  <r>
    <x v="28"/>
    <s v="BAL"/>
    <x v="154"/>
    <n v="3.63"/>
    <n v="1"/>
    <n v="3.5"/>
    <n v="110"/>
    <n v="1.1000000000000001"/>
    <n v="-145"/>
    <n v="-0.68965517241379315"/>
    <n v="0.47619047619047616"/>
    <n v="0.59183673469387754"/>
    <n v="0.4911418392638186"/>
    <n v="0.5088581607361814"/>
    <n v="1.4951363073342439E-2"/>
    <n v="-8.2978573957696145E-2"/>
    <n v="0"/>
    <n v="1"/>
    <n v="0"/>
    <n v="0"/>
    <x v="2"/>
    <m/>
    <s v=""/>
  </r>
  <r>
    <x v="28"/>
    <s v="CHC"/>
    <x v="95"/>
    <n v="4.49"/>
    <n v="1"/>
    <n v="5.5"/>
    <n v="102"/>
    <n v="1.02"/>
    <n v="-130"/>
    <n v="-0.76923076923076916"/>
    <n v="0.49504950495049505"/>
    <n v="0.56521739130434778"/>
    <n v="0.29536225227286095"/>
    <n v="0.70463774772713905"/>
    <n v="-0.1996872526776341"/>
    <n v="0.13942035642279127"/>
    <n v="1"/>
    <n v="2"/>
    <n v="19.5"/>
    <n v="0"/>
    <x v="1"/>
    <n v="15"/>
    <n v="14.999999999999998"/>
  </r>
  <r>
    <x v="28"/>
    <s v="SD"/>
    <x v="57"/>
    <n v="4.84"/>
    <n v="1"/>
    <n v="4.5"/>
    <n v="-160"/>
    <n v="-0.625"/>
    <n v="115"/>
    <n v="1.1499999999999999"/>
    <n v="0.61538461538461542"/>
    <n v="0.46511627906976744"/>
    <n v="0.53099784918712889"/>
    <n v="0.46900215081287111"/>
    <n v="-8.4386766197486529E-2"/>
    <n v="3.8858717431036749E-3"/>
    <n v="0"/>
    <n v="1"/>
    <n v="0"/>
    <n v="0"/>
    <x v="2"/>
    <m/>
    <s v=""/>
  </r>
  <r>
    <x v="28"/>
    <s v="COL"/>
    <x v="61"/>
    <n v="4.1500000000000004"/>
    <n v="1"/>
    <n v="3.5"/>
    <n v="-115"/>
    <n v="-0.86956521739130443"/>
    <n v="-115"/>
    <n v="-0.86956521739130443"/>
    <n v="0.53488372093023251"/>
    <n v="0.53488372093023251"/>
    <n v="0.59527258180143172"/>
    <n v="0.40472741819856833"/>
    <n v="6.0388860871199213E-2"/>
    <n v="-0.13015630273166418"/>
    <n v="2"/>
    <n v="1"/>
    <n v="17.25"/>
    <n v="0"/>
    <x v="0"/>
    <n v="-17.25"/>
    <n v="-17.25"/>
  </r>
  <r>
    <x v="28"/>
    <s v="HOU"/>
    <x v="126"/>
    <n v="6.79"/>
    <n v="1"/>
    <n v="7.5"/>
    <n v="105"/>
    <n v="1.05"/>
    <n v="-140"/>
    <n v="-0.7142857142857143"/>
    <n v="0.48780487804878048"/>
    <n v="0.58333333333333337"/>
    <n v="0.37002890564905555"/>
    <n v="0.62997109435094445"/>
    <n v="-0.11777597239972493"/>
    <n v="4.6637761017611079E-2"/>
    <n v="0"/>
    <n v="1"/>
    <n v="0"/>
    <n v="0"/>
    <x v="2"/>
    <m/>
    <s v=""/>
  </r>
  <r>
    <x v="28"/>
    <s v="LAA"/>
    <x v="69"/>
    <n v="6.32"/>
    <n v="1"/>
    <n v="7.5"/>
    <n v="114"/>
    <n v="1.1399999999999999"/>
    <n v="-144"/>
    <n v="-0.69444444444444442"/>
    <n v="0.46728971962616822"/>
    <n v="0.5901639344262295"/>
    <n v="0.30112507876304351"/>
    <n v="0.69887492123695649"/>
    <n v="-0.16616464086312471"/>
    <n v="0.10871098681072699"/>
    <n v="1"/>
    <n v="2"/>
    <n v="14.4"/>
    <n v="0"/>
    <x v="0"/>
    <n v="-14.4"/>
    <n v="-14.4"/>
  </r>
  <r>
    <x v="29"/>
    <s v="PIT"/>
    <x v="78"/>
    <n v="4.05"/>
    <n v="1"/>
    <n v="3.5"/>
    <n v="-118"/>
    <n v="-0.84745762711864414"/>
    <n v="-108"/>
    <n v="-0.92592592592592582"/>
    <n v="0.54128440366972475"/>
    <n v="0.51923076923076927"/>
    <n v="0.57623667054201433"/>
    <n v="0.42376332945798567"/>
    <n v="3.4952266872289584E-2"/>
    <n v="-9.5467439772783602E-2"/>
    <n v="0"/>
    <n v="2"/>
    <n v="0"/>
    <n v="0"/>
    <x v="2"/>
    <m/>
    <s v=""/>
  </r>
  <r>
    <x v="29"/>
    <s v="MIA"/>
    <x v="105"/>
    <n v="4.99"/>
    <n v="1"/>
    <n v="4.5"/>
    <n v="-150"/>
    <n v="-0.66666666666666663"/>
    <n v="115"/>
    <n v="1.1499999999999999"/>
    <n v="0.6"/>
    <n v="0.46511627906976744"/>
    <n v="0.557750290083879"/>
    <n v="0.442249709916121"/>
    <n v="-4.2249709916120981E-2"/>
    <n v="-2.2866569153646432E-2"/>
    <n v="0"/>
    <n v="1"/>
    <n v="0"/>
    <n v="0"/>
    <x v="2"/>
    <m/>
    <s v=""/>
  </r>
  <r>
    <x v="29"/>
    <s v="SD"/>
    <x v="129"/>
    <n v="5.4"/>
    <n v="1"/>
    <n v="5.5"/>
    <n v="115"/>
    <n v="1.1499999999999999"/>
    <n v="-145"/>
    <n v="-0.68965517241379315"/>
    <n v="0.46511627906976744"/>
    <n v="0.59183673469387754"/>
    <n v="0.45386789564180074"/>
    <n v="0.54613210435819926"/>
    <n v="-1.1248383427966691E-2"/>
    <n v="-4.5704630335678287E-2"/>
    <n v="0"/>
    <n v="1"/>
    <n v="0"/>
    <n v="0"/>
    <x v="2"/>
    <m/>
    <s v=""/>
  </r>
  <r>
    <x v="29"/>
    <s v="COL"/>
    <x v="88"/>
    <n v="3.6"/>
    <n v="1"/>
    <n v="3.5"/>
    <n v="-136"/>
    <n v="-0.73529411764705876"/>
    <n v="108"/>
    <n v="1.08"/>
    <n v="0.57627118644067798"/>
    <n v="0.48076923076923078"/>
    <n v="0.48478388953385187"/>
    <n v="0.51521611046614813"/>
    <n v="-9.148729690682611E-2"/>
    <n v="3.4446879696917343E-2"/>
    <n v="0"/>
    <n v="2"/>
    <n v="0"/>
    <n v="0"/>
    <x v="2"/>
    <m/>
    <s v=""/>
  </r>
  <r>
    <x v="29"/>
    <s v="CIN"/>
    <x v="32"/>
    <n v="5.53"/>
    <n v="1"/>
    <n v="6.5"/>
    <n v="120"/>
    <n v="1.2"/>
    <n v="-160"/>
    <n v="-0.625"/>
    <n v="0.45454545454545453"/>
    <n v="0.61538461538461542"/>
    <n v="0.31868383176494042"/>
    <n v="0.68131616823505958"/>
    <n v="-0.13586162278051411"/>
    <n v="6.5931552850444164E-2"/>
    <n v="1"/>
    <n v="1"/>
    <n v="16"/>
    <n v="0"/>
    <x v="0"/>
    <n v="-16"/>
    <n v="-16"/>
  </r>
  <r>
    <x v="29"/>
    <s v="NYY"/>
    <x v="39"/>
    <n v="6.06"/>
    <n v="1"/>
    <n v="5.5"/>
    <n v="100"/>
    <n v="1"/>
    <n v="-135"/>
    <n v="-0.7407407407407407"/>
    <n v="0.5"/>
    <n v="0.57446808510638303"/>
    <n v="0.56390892728089881"/>
    <n v="0.43609107271910119"/>
    <n v="6.3908927280898808E-2"/>
    <n v="-0.13837701238728184"/>
    <n v="2"/>
    <n v="1"/>
    <n v="10"/>
    <n v="0"/>
    <x v="0"/>
    <n v="-10"/>
    <n v="-10"/>
  </r>
  <r>
    <x v="29"/>
    <s v="ATL"/>
    <x v="96"/>
    <n v="4.58"/>
    <n v="1"/>
    <n v="4.5"/>
    <n v="-110"/>
    <n v="-0.90909090909090906"/>
    <n v="-120"/>
    <n v="-0.83333333333333337"/>
    <n v="0.52380952380952384"/>
    <n v="0.54545454545454541"/>
    <n v="0.48301059602590302"/>
    <n v="0.51698940397409698"/>
    <n v="-4.079892778362082E-2"/>
    <n v="-2.846514148044843E-2"/>
    <n v="0"/>
    <n v="1"/>
    <n v="0"/>
    <n v="0"/>
    <x v="2"/>
    <m/>
    <s v=""/>
  </r>
  <r>
    <x v="29"/>
    <s v="BOS"/>
    <x v="118"/>
    <n v="5.28"/>
    <n v="1"/>
    <n v="4.5"/>
    <n v="-150"/>
    <n v="-0.66666666666666663"/>
    <n v="110"/>
    <n v="1.1000000000000001"/>
    <n v="0.6"/>
    <n v="0.47619047619047616"/>
    <n v="0.60719157507326105"/>
    <n v="0.39280842492673901"/>
    <n v="7.1915750732610695E-3"/>
    <n v="-8.3382051263737156E-2"/>
    <n v="0"/>
    <n v="1"/>
    <n v="0"/>
    <n v="0"/>
    <x v="2"/>
    <m/>
    <s v=""/>
  </r>
  <r>
    <x v="29"/>
    <s v="TB"/>
    <x v="160"/>
    <n v="4.4400000000000004"/>
    <n v="1"/>
    <n v="4.5"/>
    <n v="120"/>
    <n v="1.2"/>
    <n v="-152"/>
    <n v="-0.65789473684210531"/>
    <n v="0.45454545454545453"/>
    <n v="0.60317460317460314"/>
    <n v="0.45647128585138019"/>
    <n v="0.54352871414861981"/>
    <n v="1.9258313059256627E-3"/>
    <n v="-5.9645889025983334E-2"/>
    <n v="0"/>
    <n v="2"/>
    <n v="0"/>
    <n v="0"/>
    <x v="2"/>
    <m/>
    <s v=""/>
  </r>
  <r>
    <x v="29"/>
    <s v="CLE"/>
    <x v="60"/>
    <n v="5.84"/>
    <n v="1"/>
    <n v="6.5"/>
    <n v="110"/>
    <n v="1.1000000000000001"/>
    <n v="-140"/>
    <n v="-0.7142857142857143"/>
    <n v="0.47619047619047616"/>
    <n v="0.58333333333333337"/>
    <n v="0.368016025959093"/>
    <n v="0.631983974040907"/>
    <n v="-0.10817445023138317"/>
    <n v="4.8650640707573634E-2"/>
    <n v="0"/>
    <n v="2"/>
    <n v="0"/>
    <n v="0"/>
    <x v="2"/>
    <m/>
    <s v=""/>
  </r>
  <r>
    <x v="29"/>
    <s v="LAD"/>
    <x v="53"/>
    <n v="3.73"/>
    <n v="1"/>
    <n v="3.5"/>
    <n v="-150"/>
    <n v="-0.66666666666666663"/>
    <n v="115"/>
    <n v="1.1499999999999999"/>
    <n v="0.6"/>
    <n v="0.46511627906976744"/>
    <n v="0.5120904198181212"/>
    <n v="0.4879095801818788"/>
    <n v="-8.7909580181878777E-2"/>
    <n v="2.2793301112111364E-2"/>
    <n v="0"/>
    <n v="1"/>
    <n v="0"/>
    <n v="0"/>
    <x v="2"/>
    <m/>
    <s v=""/>
  </r>
  <r>
    <x v="29"/>
    <s v="STL"/>
    <x v="117"/>
    <n v="3.38"/>
    <n v="1"/>
    <n v="2.5"/>
    <n v="-170"/>
    <n v="-0.58823529411764708"/>
    <n v="130"/>
    <n v="1.3"/>
    <n v="0.62962962962962965"/>
    <n v="0.43478260869565216"/>
    <n v="0.65638627732747645"/>
    <n v="0.34361372267252349"/>
    <n v="2.6756647697846803E-2"/>
    <n v="-9.116888602312867E-2"/>
    <n v="0"/>
    <n v="1"/>
    <n v="0"/>
    <n v="0"/>
    <x v="2"/>
    <m/>
    <s v=""/>
  </r>
  <r>
    <x v="29"/>
    <s v="CWS"/>
    <x v="107"/>
    <n v="4.1900000000000004"/>
    <n v="1"/>
    <n v="4.5"/>
    <n v="110"/>
    <n v="1.1000000000000001"/>
    <n v="-140"/>
    <n v="-0.7142857142857143"/>
    <n v="0.47619047619047616"/>
    <n v="0.58333333333333337"/>
    <n v="0.40822828654459209"/>
    <n v="0.59177171345540791"/>
    <n v="-6.7962189645884075E-2"/>
    <n v="8.4383801220745402E-3"/>
    <n v="0"/>
    <n v="2"/>
    <n v="0"/>
    <n v="0"/>
    <x v="2"/>
    <m/>
    <s v=""/>
  </r>
  <r>
    <x v="29"/>
    <s v="MIN"/>
    <x v="35"/>
    <n v="5.45"/>
    <n v="1"/>
    <n v="4.5"/>
    <n v="-120"/>
    <n v="-0.83333333333333337"/>
    <n v="-110"/>
    <n v="-0.90909090909090906"/>
    <n v="0.54545454545454541"/>
    <n v="0.52380952380952384"/>
    <n v="0.63463813068759634"/>
    <n v="0.36536186931240366"/>
    <n v="8.9183585233050922E-2"/>
    <n v="-0.15844765449712017"/>
    <n v="2"/>
    <n v="1"/>
    <n v="18"/>
    <n v="0"/>
    <x v="0"/>
    <n v="-18"/>
    <n v="-18"/>
  </r>
  <r>
    <x v="29"/>
    <s v="NYM"/>
    <x v="139"/>
    <n v="5.71"/>
    <n v="1"/>
    <n v="4.5"/>
    <n v="-150"/>
    <n v="-0.66666666666666663"/>
    <n v="115"/>
    <n v="1.1499999999999999"/>
    <n v="0.6"/>
    <n v="0.46511627906976744"/>
    <n v="0.67425466962946667"/>
    <n v="0.32574533037053338"/>
    <n v="7.4254669629466696E-2"/>
    <n v="-0.13937094869923405"/>
    <n v="2"/>
    <n v="1"/>
    <n v="15"/>
    <n v="0"/>
    <x v="1"/>
    <n v="10"/>
    <n v="10"/>
  </r>
  <r>
    <x v="29"/>
    <s v="CHC"/>
    <x v="74"/>
    <n v="4.49"/>
    <n v="1"/>
    <n v="4.5"/>
    <n v="130"/>
    <n v="1.3"/>
    <n v="-170"/>
    <n v="-0.58823529411764708"/>
    <n v="0.43478260869565216"/>
    <n v="0.62962962962962965"/>
    <n v="0.46599729880340357"/>
    <n v="0.53400270119659643"/>
    <n v="3.1214690107751408E-2"/>
    <n v="-9.562692843303322E-2"/>
    <n v="0"/>
    <n v="1"/>
    <n v="0"/>
    <n v="0"/>
    <x v="2"/>
    <m/>
    <s v=""/>
  </r>
  <r>
    <x v="29"/>
    <s v="SEA"/>
    <x v="36"/>
    <n v="4.0599999999999996"/>
    <n v="1"/>
    <n v="3.5"/>
    <n v="116"/>
    <n v="1.1599999999999999"/>
    <n v="-146"/>
    <n v="-0.68493150684931503"/>
    <n v="0.46296296296296297"/>
    <n v="0.5934959349593496"/>
    <n v="0.57816311722344182"/>
    <n v="0.42183688277655818"/>
    <n v="0.11520015426047886"/>
    <n v="-0.17165905218279143"/>
    <n v="2"/>
    <n v="2"/>
    <n v="15"/>
    <n v="0"/>
    <x v="1"/>
    <n v="17.399999999999999"/>
    <n v="17.399999999999999"/>
  </r>
  <r>
    <x v="29"/>
    <s v="HOU"/>
    <x v="86"/>
    <n v="5.85"/>
    <n v="1"/>
    <n v="6.5"/>
    <n v="100"/>
    <n v="1"/>
    <n v="-128"/>
    <n v="-0.78125"/>
    <n v="0.5"/>
    <n v="0.56140350877192979"/>
    <n v="0.36961898724401188"/>
    <n v="0.63038101275598812"/>
    <n v="-0.13038101275598812"/>
    <n v="6.897750398405833E-2"/>
    <n v="1"/>
    <n v="2"/>
    <n v="12.8"/>
    <n v="0"/>
    <x v="1"/>
    <n v="10"/>
    <n v="10"/>
  </r>
  <r>
    <x v="29"/>
    <s v="LAA"/>
    <x v="52"/>
    <n v="4.01"/>
    <n v="1"/>
    <n v="4.5"/>
    <n v="114"/>
    <n v="1.1399999999999999"/>
    <n v="-146"/>
    <n v="-0.68493150684931503"/>
    <n v="0.46728971962616822"/>
    <n v="0.5934959349593496"/>
    <n v="0.3731167248381646"/>
    <n v="0.6268832751618354"/>
    <n v="-9.4172994788003617E-2"/>
    <n v="3.3387340202485793E-2"/>
    <n v="0"/>
    <n v="2"/>
    <n v="0"/>
    <n v="0"/>
    <x v="2"/>
    <m/>
    <s v=""/>
  </r>
  <r>
    <x v="29"/>
    <s v="SF"/>
    <x v="77"/>
    <n v="7.81"/>
    <n v="1"/>
    <n v="7.5"/>
    <n v="-140"/>
    <n v="-0.7142857142857143"/>
    <n v="110"/>
    <n v="1.1000000000000001"/>
    <n v="0.58333333333333337"/>
    <n v="0.47619047619047616"/>
    <n v="0.52021826953071704"/>
    <n v="0.47978173046928296"/>
    <n v="-6.3115063802616334E-2"/>
    <n v="3.5912542788067991E-3"/>
    <n v="0"/>
    <n v="2"/>
    <n v="0"/>
    <n v="0"/>
    <x v="2"/>
    <m/>
    <s v=""/>
  </r>
  <r>
    <x v="29"/>
    <s v="MIL"/>
    <x v="43"/>
    <n v="7.37"/>
    <n v="1"/>
    <n v="8.5"/>
    <n v="116"/>
    <n v="1.1599999999999999"/>
    <n v="-146"/>
    <n v="-0.68493150684931503"/>
    <n v="0.46296296296296297"/>
    <n v="0.5934959349593496"/>
    <n v="0.32026446751350235"/>
    <n v="0.67973553248649765"/>
    <n v="-0.14269849544946062"/>
    <n v="8.6239597527148049E-2"/>
    <n v="1"/>
    <n v="2"/>
    <n v="14.6"/>
    <n v="0"/>
    <x v="0"/>
    <n v="-14.6"/>
    <n v="-14.6"/>
  </r>
  <r>
    <x v="30"/>
    <s v="MIA"/>
    <x v="123"/>
    <n v="5.9"/>
    <n v="1"/>
    <n v="6.5"/>
    <n v="-102"/>
    <n v="-0.98039215686274506"/>
    <n v="-126"/>
    <n v="-0.79365079365079361"/>
    <n v="0.50495049504950495"/>
    <n v="0.55752212389380529"/>
    <n v="0.377639401657614"/>
    <n v="0.622360598342386"/>
    <n v="-0.12731109339189095"/>
    <n v="6.4838474448580707E-2"/>
    <n v="1"/>
    <n v="2"/>
    <n v="18.899999999999999"/>
    <n v="0"/>
    <x v="0"/>
    <n v="-18.899999999999999"/>
    <n v="-18.899999999999999"/>
  </r>
  <r>
    <x v="30"/>
    <s v="PHI"/>
    <x v="29"/>
    <n v="4.9000000000000004"/>
    <n v="1"/>
    <n v="4.5"/>
    <n v="-122"/>
    <n v="-0.81967213114754101"/>
    <n v="-104"/>
    <n v="-0.96153846153846145"/>
    <n v="0.5495495495495496"/>
    <n v="0.50980392156862742"/>
    <n v="0.54178813177220475"/>
    <n v="0.45821186822779525"/>
    <n v="-7.7614177773448478E-3"/>
    <n v="-5.1592053340832167E-2"/>
    <n v="0"/>
    <n v="2"/>
    <n v="0"/>
    <n v="0"/>
    <x v="2"/>
    <m/>
    <s v=""/>
  </r>
  <r>
    <x v="30"/>
    <s v="ATL"/>
    <x v="131"/>
    <n v="4.47"/>
    <n v="1"/>
    <n v="3.5"/>
    <n v="-150"/>
    <n v="-0.66666666666666663"/>
    <n v="110"/>
    <n v="1.1000000000000001"/>
    <n v="0.6"/>
    <n v="0.47619047619047616"/>
    <n v="0.65261722906740882"/>
    <n v="0.34738277093259123"/>
    <n v="5.2617229067408844E-2"/>
    <n v="-0.12880770525788493"/>
    <n v="2"/>
    <n v="1"/>
    <n v="22.5"/>
    <n v="0"/>
    <x v="1"/>
    <n v="15"/>
    <n v="15"/>
  </r>
  <r>
    <x v="30"/>
    <s v="WSH"/>
    <x v="64"/>
    <n v="5.01"/>
    <n v="1"/>
    <n v="4.5"/>
    <n v="-112"/>
    <n v="-0.89285714285714279"/>
    <n v="-112"/>
    <n v="-0.89285714285714279"/>
    <n v="0.52830188679245282"/>
    <n v="0.52830188679245282"/>
    <n v="0.56125963046052663"/>
    <n v="0.43874036953947332"/>
    <n v="3.2957743668073802E-2"/>
    <n v="-8.9561517252979506E-2"/>
    <n v="0"/>
    <n v="2"/>
    <n v="0"/>
    <n v="0"/>
    <x v="2"/>
    <m/>
    <s v=""/>
  </r>
  <r>
    <x v="30"/>
    <s v="NYY"/>
    <x v="79"/>
    <n v="5.3"/>
    <n v="1"/>
    <n v="4.5"/>
    <n v="-142"/>
    <n v="-0.70422535211267612"/>
    <n v="112"/>
    <n v="1.1200000000000001"/>
    <n v="0.58677685950413228"/>
    <n v="0.47169811320754718"/>
    <n v="0.61048178060827119"/>
    <n v="0.38951821939172881"/>
    <n v="2.370492110413891E-2"/>
    <n v="-8.2179893815818361E-2"/>
    <n v="0"/>
    <n v="2"/>
    <n v="0"/>
    <n v="0"/>
    <x v="2"/>
    <m/>
    <s v=""/>
  </r>
  <r>
    <x v="30"/>
    <s v="BOS"/>
    <x v="168"/>
    <n v="4.34"/>
    <n v="2"/>
    <n v="4.5"/>
    <n v="-142"/>
    <n v="-0.70422535211267612"/>
    <n v="112"/>
    <n v="1.1200000000000001"/>
    <n v="0.58677685950413228"/>
    <n v="0.47169811320754718"/>
    <n v="0.43728203886667494"/>
    <n v="0.56271796113332506"/>
    <n v="-0.14949482063745734"/>
    <n v="9.1019847925777886E-2"/>
    <n v="1"/>
    <n v="2"/>
    <n v="10"/>
    <n v="0"/>
    <x v="1"/>
    <n v="11.2"/>
    <n v="11.200000000000001"/>
  </r>
  <r>
    <x v="30"/>
    <s v="TOR"/>
    <x v="98"/>
    <n v="6.75"/>
    <n v="1"/>
    <n v="5.5"/>
    <n v="-152"/>
    <n v="-0.65789473684210531"/>
    <n v="120"/>
    <n v="1.2"/>
    <n v="0.60317460317460314"/>
    <n v="0.45454545454545453"/>
    <n v="0.66623101629194525"/>
    <n v="0.33376898370805475"/>
    <n v="6.3056413117342114E-2"/>
    <n v="-0.12077647083739979"/>
    <n v="2"/>
    <n v="2"/>
    <n v="15.2"/>
    <n v="0"/>
    <x v="1"/>
    <n v="10"/>
    <n v="10"/>
  </r>
  <r>
    <x v="30"/>
    <s v="KC"/>
    <x v="143"/>
    <n v="3.52"/>
    <n v="1"/>
    <n v="3.5"/>
    <n v="132"/>
    <n v="1.32"/>
    <n v="-168"/>
    <n v="-0.59523809523809523"/>
    <n v="0.43103448275862066"/>
    <n v="0.62686567164179108"/>
    <n v="0.46767681193984401"/>
    <n v="0.53232318806015599"/>
    <n v="3.6642329181223343E-2"/>
    <n v="-9.4542483581635084E-2"/>
    <n v="0"/>
    <n v="2"/>
    <n v="0"/>
    <n v="0"/>
    <x v="2"/>
    <m/>
    <s v=""/>
  </r>
  <r>
    <x v="30"/>
    <s v="BAL"/>
    <x v="54"/>
    <n v="4.72"/>
    <n v="1"/>
    <n v="4.5"/>
    <n v="100"/>
    <n v="1"/>
    <n v="-135"/>
    <n v="-0.7407407407407407"/>
    <n v="0.5"/>
    <n v="0.57446808510638303"/>
    <n v="0.50908417075541823"/>
    <n v="0.49091582924458177"/>
    <n v="9.0841707554182305E-3"/>
    <n v="-8.3552255861801261E-2"/>
    <n v="0"/>
    <n v="1"/>
    <n v="0"/>
    <n v="0"/>
    <x v="2"/>
    <m/>
    <s v=""/>
  </r>
  <r>
    <x v="30"/>
    <s v="DET"/>
    <x v="135"/>
    <n v="3.18"/>
    <n v="1"/>
    <n v="2.5"/>
    <n v="-130"/>
    <n v="-0.76923076923076916"/>
    <n v="-105"/>
    <n v="-0.95238095238095233"/>
    <n v="0.56521739130434778"/>
    <n v="0.51219512195121952"/>
    <n v="0.61590657216982048"/>
    <n v="0.38409342783017958"/>
    <n v="5.0689180865472694E-2"/>
    <n v="-0.12810169412103994"/>
    <n v="2"/>
    <n v="1"/>
    <n v="13"/>
    <n v="0"/>
    <x v="1"/>
    <n v="10"/>
    <n v="10"/>
  </r>
  <r>
    <x v="30"/>
    <s v="CLE"/>
    <x v="91"/>
    <n v="5.13"/>
    <n v="1"/>
    <n v="4.5"/>
    <n v="-110"/>
    <n v="-0.90909090909090906"/>
    <n v="-120"/>
    <n v="-0.83333333333333337"/>
    <n v="0.52380952380952384"/>
    <n v="0.54545454545454541"/>
    <n v="0.58201353773534492"/>
    <n v="0.41798646226465508"/>
    <n v="5.8204013925821085E-2"/>
    <n v="-0.12746808318989034"/>
    <n v="2"/>
    <n v="1"/>
    <n v="16.5"/>
    <n v="0"/>
    <x v="0"/>
    <n v="-16.5"/>
    <n v="-16.5"/>
  </r>
  <r>
    <x v="30"/>
    <s v="SEA"/>
    <x v="94"/>
    <n v="7.39"/>
    <n v="1"/>
    <n v="7.5"/>
    <n v="100"/>
    <n v="1"/>
    <n v="-130"/>
    <n v="-0.76923076923076916"/>
    <n v="0.5"/>
    <n v="0.56521739130434778"/>
    <n v="0.45919312076325269"/>
    <n v="0.54080687923674731"/>
    <n v="-4.0806879236747307E-2"/>
    <n v="-2.4410512067600476E-2"/>
    <n v="0"/>
    <n v="1"/>
    <n v="0"/>
    <n v="0"/>
    <x v="2"/>
    <m/>
    <s v=""/>
  </r>
  <r>
    <x v="30"/>
    <s v="OAK"/>
    <x v="104"/>
    <n v="3.18"/>
    <n v="1"/>
    <n v="3.5"/>
    <n v="120"/>
    <n v="1.2"/>
    <n v="-165"/>
    <n v="-0.60606060606060608"/>
    <n v="0.45454545454545453"/>
    <n v="0.62264150943396224"/>
    <n v="0.39302525938072419"/>
    <n v="0.60697474061927581"/>
    <n v="-6.152019516473034E-2"/>
    <n v="-1.5666768814686427E-2"/>
    <n v="0"/>
    <n v="1"/>
    <n v="0"/>
    <n v="0"/>
    <x v="2"/>
    <m/>
    <s v=""/>
  </r>
  <r>
    <x v="30"/>
    <s v="HOU"/>
    <x v="16"/>
    <n v="4.82"/>
    <n v="1"/>
    <n v="4.5"/>
    <n v="115"/>
    <n v="1.1499999999999999"/>
    <n v="-115"/>
    <n v="-0.86956521739130443"/>
    <n v="0.46511627906976744"/>
    <n v="0.53488372093023251"/>
    <n v="0.52737572028192536"/>
    <n v="0.47262427971807464"/>
    <n v="6.2259441212157929E-2"/>
    <n v="-6.2259441212157873E-2"/>
    <n v="2"/>
    <n v="1"/>
    <n v="15"/>
    <n v="0"/>
    <x v="1"/>
    <n v="17.25"/>
    <n v="17.25"/>
  </r>
  <r>
    <x v="30"/>
    <s v="CWS"/>
    <x v="169"/>
    <n v="5.26"/>
    <n v="1"/>
    <n v="4.5"/>
    <n v="-108"/>
    <n v="-0.92592592592592582"/>
    <n v="-118"/>
    <n v="-0.84745762711864414"/>
    <n v="0.51923076923076927"/>
    <n v="0.54128440366972475"/>
    <n v="0.60388537848769053"/>
    <n v="0.39611462151230942"/>
    <n v="8.4654609256921254E-2"/>
    <n v="-0.14516978215741533"/>
    <n v="2"/>
    <n v="2"/>
    <n v="16.200000000000003"/>
    <n v="0"/>
    <x v="0"/>
    <n v="-16.2"/>
    <n v="-16.200000000000003"/>
  </r>
  <r>
    <x v="30"/>
    <s v="MIN"/>
    <x v="89"/>
    <n v="3.85"/>
    <n v="1"/>
    <n v="3.5"/>
    <n v="-102"/>
    <n v="-0.98039215686274506"/>
    <n v="-126"/>
    <n v="-0.79365079365079361"/>
    <n v="0.50495049504950495"/>
    <n v="0.55752212389380529"/>
    <n v="0.53669004169033063"/>
    <n v="0.46330995830966937"/>
    <n v="3.1739546640825678E-2"/>
    <n v="-9.4212165584135921E-2"/>
    <n v="0"/>
    <n v="2"/>
    <n v="0"/>
    <n v="0"/>
    <x v="2"/>
    <m/>
    <s v=""/>
  </r>
  <r>
    <x v="30"/>
    <s v="STL"/>
    <x v="134"/>
    <n v="3.38"/>
    <n v="1"/>
    <n v="3.5"/>
    <n v="115"/>
    <n v="1.1499999999999999"/>
    <n v="-150"/>
    <n v="-0.66666666666666663"/>
    <n v="0.46511627906976744"/>
    <n v="0.6"/>
    <n v="0.43726552940740104"/>
    <n v="0.56273447059259896"/>
    <n v="-2.7850749662366392E-2"/>
    <n v="-3.7265529407401021E-2"/>
    <n v="0"/>
    <n v="1"/>
    <n v="0"/>
    <n v="0"/>
    <x v="2"/>
    <m/>
    <s v=""/>
  </r>
  <r>
    <x v="30"/>
    <s v="CIN"/>
    <x v="76"/>
    <n v="6.27"/>
    <n v="1"/>
    <n v="6.5"/>
    <n v="115"/>
    <n v="1.1499999999999999"/>
    <n v="-155"/>
    <n v="-0.64516129032258063"/>
    <n v="0.46511627906976744"/>
    <n v="0.60784313725490191"/>
    <n v="0.43697972129157814"/>
    <n v="0.56302027870842186"/>
    <n v="-2.8136557778189297E-2"/>
    <n v="-4.4822858546480049E-2"/>
    <n v="0"/>
    <n v="1"/>
    <n v="0"/>
    <n v="0"/>
    <x v="2"/>
    <m/>
    <s v=""/>
  </r>
  <r>
    <x v="30"/>
    <s v="PIT"/>
    <x v="102"/>
    <n v="3.82"/>
    <n v="1"/>
    <n v="3.5"/>
    <n v="-120"/>
    <n v="-0.83333333333333337"/>
    <n v="-120"/>
    <n v="-0.83333333333333337"/>
    <n v="0.54545454545454541"/>
    <n v="0.54545454545454541"/>
    <n v="0.53059826154508138"/>
    <n v="0.46940173845491862"/>
    <n v="-1.485628390946403E-2"/>
    <n v="-7.6052806999626799E-2"/>
    <n v="0"/>
    <n v="1"/>
    <n v="0"/>
    <n v="0"/>
    <x v="2"/>
    <m/>
    <s v=""/>
  </r>
  <r>
    <x v="30"/>
    <s v="COL"/>
    <x v="119"/>
    <n v="5.48"/>
    <n v="1"/>
    <n v="4.5"/>
    <n v="-122"/>
    <n v="-0.81967213114754101"/>
    <n v="-104"/>
    <n v="-0.96153846153846145"/>
    <n v="0.5495495495495496"/>
    <n v="0.50980392156862742"/>
    <n v="0.63935713445076614"/>
    <n v="0.36064286554923386"/>
    <n v="8.9807584901216542E-2"/>
    <n v="-0.14916105601939356"/>
    <n v="2"/>
    <n v="2"/>
    <n v="18.3"/>
    <n v="0"/>
    <x v="0"/>
    <n v="-18.3"/>
    <n v="-18.3"/>
  </r>
  <r>
    <x v="30"/>
    <s v="LAD"/>
    <x v="92"/>
    <n v="6.23"/>
    <n v="1"/>
    <n v="6.5"/>
    <n v="-150"/>
    <n v="-0.66666666666666663"/>
    <n v="118"/>
    <n v="1.18"/>
    <n v="0.6"/>
    <n v="0.45871559633027525"/>
    <n v="0.43058733978776509"/>
    <n v="0.56941266021223491"/>
    <n v="-0.16941266021223489"/>
    <n v="0.11069706388195966"/>
    <n v="1"/>
    <n v="2"/>
    <n v="15"/>
    <n v="0"/>
    <x v="1"/>
    <n v="17.7"/>
    <n v="17.7"/>
  </r>
  <r>
    <x v="30"/>
    <s v="LAA"/>
    <x v="122"/>
    <n v="5.09"/>
    <n v="1"/>
    <n v="5.5"/>
    <n v="-102"/>
    <n v="-0.98039215686274506"/>
    <n v="-126"/>
    <n v="-0.79365079365079361"/>
    <n v="0.50495049504950495"/>
    <n v="0.55752212389380529"/>
    <n v="0.39982718356967739"/>
    <n v="0.60017281643032261"/>
    <n v="-0.10512331147982756"/>
    <n v="4.2650692536517321E-2"/>
    <n v="0"/>
    <n v="2"/>
    <n v="0"/>
    <n v="0"/>
    <x v="2"/>
    <m/>
    <s v=""/>
  </r>
  <r>
    <x v="30"/>
    <s v="ARI"/>
    <x v="90"/>
    <n v="4.45"/>
    <n v="1"/>
    <n v="4.5"/>
    <n v="120"/>
    <n v="1.2"/>
    <n v="-160"/>
    <n v="-0.625"/>
    <n v="0.45454545454545453"/>
    <n v="0.61538461538461542"/>
    <n v="0.45838042023441272"/>
    <n v="0.54161957976558728"/>
    <n v="3.8349656889581918E-3"/>
    <n v="-7.3765035619028141E-2"/>
    <n v="0"/>
    <n v="1"/>
    <n v="0"/>
    <n v="0"/>
    <x v="2"/>
    <m/>
    <s v=""/>
  </r>
  <r>
    <x v="30"/>
    <s v="SD"/>
    <x v="136"/>
    <n v="7.03"/>
    <n v="1"/>
    <n v="6.5"/>
    <n v="120"/>
    <n v="1.2"/>
    <n v="-152"/>
    <n v="-0.65789473684210531"/>
    <n v="0.45454545454545453"/>
    <n v="0.60317460317460314"/>
    <n v="0.55474938079679981"/>
    <n v="0.44525061920320014"/>
    <n v="0.10020392625134528"/>
    <n v="-0.157923983971403"/>
    <n v="2"/>
    <n v="2"/>
    <n v="15"/>
    <n v="0"/>
    <x v="1"/>
    <n v="18"/>
    <n v="18"/>
  </r>
  <r>
    <x v="30"/>
    <s v="SF"/>
    <x v="101"/>
    <n v="5.37"/>
    <n v="1"/>
    <n v="5.5"/>
    <n v="-108"/>
    <n v="-0.92592592592592582"/>
    <n v="-118"/>
    <n v="-0.84745762711864414"/>
    <n v="0.51923076923076927"/>
    <n v="0.54128440366972475"/>
    <n v="0.44867762461029814"/>
    <n v="0.55132237538970186"/>
    <n v="-7.0553144620471131E-2"/>
    <n v="1.0037971719977112E-2"/>
    <n v="0"/>
    <n v="2"/>
    <n v="0"/>
    <n v="0"/>
    <x v="2"/>
    <m/>
    <s v=""/>
  </r>
  <r>
    <x v="30"/>
    <s v="MIL"/>
    <x v="147"/>
    <n v="6.85"/>
    <n v="1"/>
    <n v="6.5"/>
    <n v="-185"/>
    <n v="-0.54054054054054046"/>
    <n v="135"/>
    <n v="1.35"/>
    <n v="0.64912280701754388"/>
    <n v="0.42553191489361702"/>
    <n v="0.52770787696327259"/>
    <n v="0.47229212303672741"/>
    <n v="-0.12141493005427129"/>
    <n v="4.6760208143110382E-2"/>
    <n v="0"/>
    <n v="1"/>
    <n v="0"/>
    <n v="0"/>
    <x v="2"/>
    <m/>
    <s v=""/>
  </r>
  <r>
    <x v="31"/>
    <m/>
    <x v="170"/>
    <m/>
    <m/>
    <m/>
    <m/>
    <m/>
    <m/>
    <m/>
    <m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2AB56-F39E-4B19-AB45-27F616D21D52}" name="Summary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26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dataField="1" showAll="0">
      <items count="4">
        <item x="0"/>
        <item x="1"/>
        <item h="1" x="2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et_Amt" fld="18" baseField="0" baseItem="0"/>
    <dataField name="Sum of Net" fld="21" baseField="0" baseItem="0"/>
    <dataField name="Count of Win_Loss" fld="20" subtotal="count" showDataAs="percentOfCo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A5117-195F-4680-839E-13D5CFCA9C3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5" firstHeaderRow="0" firstDataRow="1" firstDataCol="1"/>
  <pivotFields count="26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2"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t_Amt" fld="18" baseField="0" baseItem="166"/>
    <dataField name="Sum of Net" fld="21" baseField="0" baseItem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66A3E-5E8D-4E28-A966-490C6A0E2754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1" firstHeaderRow="1" firstDataRow="3" firstDataCol="1"/>
  <pivotFields count="26">
    <pivotField showAll="0"/>
    <pivotField showAll="0"/>
    <pivotField axis="axisRow" showAll="0">
      <items count="181">
        <item m="1" x="176"/>
        <item m="1" x="172"/>
        <item x="65"/>
        <item x="138"/>
        <item x="113"/>
        <item x="81"/>
        <item x="14"/>
        <item x="166"/>
        <item x="128"/>
        <item x="30"/>
        <item x="98"/>
        <item x="101"/>
        <item x="134"/>
        <item x="19"/>
        <item x="50"/>
        <item x="156"/>
        <item x="68"/>
        <item x="129"/>
        <item x="103"/>
        <item x="132"/>
        <item x="147"/>
        <item x="105"/>
        <item x="41"/>
        <item x="115"/>
        <item x="48"/>
        <item x="139"/>
        <item x="77"/>
        <item x="61"/>
        <item x="73"/>
        <item x="157"/>
        <item x="133"/>
        <item x="13"/>
        <item x="144"/>
        <item x="126"/>
        <item x="92"/>
        <item x="104"/>
        <item x="43"/>
        <item x="25"/>
        <item x="127"/>
        <item m="1" x="171"/>
        <item x="117"/>
        <item x="167"/>
        <item x="24"/>
        <item x="158"/>
        <item x="141"/>
        <item x="44"/>
        <item x="148"/>
        <item x="89"/>
        <item x="135"/>
        <item x="160"/>
        <item x="121"/>
        <item x="8"/>
        <item x="75"/>
        <item x="38"/>
        <item x="86"/>
        <item x="142"/>
        <item x="70"/>
        <item x="119"/>
        <item x="5"/>
        <item x="150"/>
        <item x="112"/>
        <item x="76"/>
        <item x="131"/>
        <item x="151"/>
        <item x="45"/>
        <item x="97"/>
        <item x="27"/>
        <item x="111"/>
        <item x="100"/>
        <item x="72"/>
        <item x="57"/>
        <item x="6"/>
        <item x="107"/>
        <item x="83"/>
        <item x="34"/>
        <item x="18"/>
        <item x="79"/>
        <item x="42"/>
        <item x="102"/>
        <item x="16"/>
        <item x="46"/>
        <item x="165"/>
        <item x="114"/>
        <item x="1"/>
        <item x="116"/>
        <item x="95"/>
        <item x="108"/>
        <item x="74"/>
        <item x="59"/>
        <item x="51"/>
        <item x="7"/>
        <item x="118"/>
        <item x="99"/>
        <item x="88"/>
        <item x="29"/>
        <item x="21"/>
        <item x="96"/>
        <item x="145"/>
        <item x="26"/>
        <item m="1" x="179"/>
        <item x="9"/>
        <item x="85"/>
        <item x="32"/>
        <item x="31"/>
        <item x="62"/>
        <item m="1" x="178"/>
        <item x="87"/>
        <item x="90"/>
        <item x="36"/>
        <item x="67"/>
        <item x="58"/>
        <item x="2"/>
        <item x="0"/>
        <item x="152"/>
        <item x="124"/>
        <item x="125"/>
        <item x="93"/>
        <item x="153"/>
        <item x="82"/>
        <item x="149"/>
        <item x="146"/>
        <item x="11"/>
        <item x="130"/>
        <item x="155"/>
        <item x="39"/>
        <item x="162"/>
        <item x="120"/>
        <item x="3"/>
        <item m="1" x="177"/>
        <item x="28"/>
        <item x="140"/>
        <item x="161"/>
        <item x="64"/>
        <item x="122"/>
        <item x="55"/>
        <item x="71"/>
        <item x="52"/>
        <item x="56"/>
        <item x="47"/>
        <item x="94"/>
        <item x="110"/>
        <item x="80"/>
        <item x="137"/>
        <item x="49"/>
        <item x="123"/>
        <item x="10"/>
        <item x="163"/>
        <item x="4"/>
        <item m="1" x="174"/>
        <item x="40"/>
        <item x="69"/>
        <item x="35"/>
        <item x="164"/>
        <item x="37"/>
        <item x="154"/>
        <item x="106"/>
        <item x="84"/>
        <item x="109"/>
        <item x="15"/>
        <item x="17"/>
        <item x="159"/>
        <item x="60"/>
        <item x="53"/>
        <item x="20"/>
        <item x="66"/>
        <item x="54"/>
        <item x="136"/>
        <item x="23"/>
        <item x="33"/>
        <item x="22"/>
        <item x="12"/>
        <item m="1" x="175"/>
        <item x="91"/>
        <item x="78"/>
        <item x="143"/>
        <item x="63"/>
        <item x="170"/>
        <item m="1" x="173"/>
        <item x="168"/>
        <item x="1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dataField="1"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6"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2"/>
    </i>
    <i>
      <x v="44"/>
    </i>
    <i>
      <x v="45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7"/>
    </i>
    <i>
      <x v="88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9"/>
    </i>
    <i>
      <x v="130"/>
    </i>
    <i>
      <x v="132"/>
    </i>
    <i>
      <x v="133"/>
    </i>
    <i>
      <x v="134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3"/>
    </i>
    <i>
      <x v="155"/>
    </i>
    <i>
      <x v="156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2"/>
    </i>
    <i>
      <x v="173"/>
    </i>
    <i>
      <x v="174"/>
    </i>
    <i>
      <x v="175"/>
    </i>
    <i>
      <x v="178"/>
    </i>
    <i>
      <x v="179"/>
    </i>
    <i t="grand">
      <x/>
    </i>
  </rowItems>
  <colFields count="2">
    <field x="2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Win_Loss" fld="20" subtotal="count" baseField="0" baseItem="0"/>
    <dataField name="Sum of Ne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0A7-C9EE-4265-A4E0-BEB5400B97D3}">
  <dimension ref="A1:W699"/>
  <sheetViews>
    <sheetView workbookViewId="0">
      <pane ySplit="1" topLeftCell="A670" activePane="bottomLeft" state="frozen"/>
      <selection pane="bottomLeft" activeCell="U676" sqref="U676"/>
    </sheetView>
  </sheetViews>
  <sheetFormatPr defaultRowHeight="15" x14ac:dyDescent="0.25"/>
  <cols>
    <col min="1" max="1" width="9.7109375" style="3" bestFit="1" customWidth="1"/>
    <col min="2" max="2" width="8.140625" style="3" bestFit="1" customWidth="1"/>
    <col min="3" max="3" width="19" style="3" bestFit="1" customWidth="1"/>
    <col min="4" max="4" width="16" style="4" bestFit="1" customWidth="1"/>
    <col min="5" max="5" width="11.85546875" style="5" bestFit="1" customWidth="1"/>
    <col min="6" max="6" width="6.140625" style="6" bestFit="1" customWidth="1"/>
    <col min="7" max="7" width="13.140625" style="3" bestFit="1" customWidth="1"/>
    <col min="8" max="8" width="13.140625" style="3" hidden="1" customWidth="1"/>
    <col min="9" max="9" width="14.42578125" style="3" bestFit="1" customWidth="1"/>
    <col min="10" max="10" width="14.42578125" style="3" hidden="1" customWidth="1"/>
    <col min="11" max="11" width="10.7109375" style="7" bestFit="1" customWidth="1"/>
    <col min="12" max="12" width="12" style="7" bestFit="1" customWidth="1"/>
    <col min="13" max="13" width="15.5703125" style="7" bestFit="1" customWidth="1"/>
    <col min="14" max="14" width="16" style="7" bestFit="1" customWidth="1"/>
    <col min="15" max="15" width="12.85546875" style="10" bestFit="1" customWidth="1"/>
    <col min="16" max="16" width="14.140625" style="10" bestFit="1" customWidth="1"/>
    <col min="17" max="17" width="14.140625" style="10" hidden="1" customWidth="1"/>
    <col min="18" max="18" width="11" style="9" bestFit="1" customWidth="1"/>
    <col min="19" max="19" width="11" style="4" bestFit="1" customWidth="1"/>
    <col min="20" max="20" width="11.28515625" style="3" bestFit="1" customWidth="1"/>
    <col min="21" max="21" width="11.7109375" style="3" bestFit="1" customWidth="1"/>
    <col min="22" max="22" width="9.140625" style="4"/>
    <col min="23" max="23" width="11.28515625" style="4" bestFit="1" customWidth="1"/>
    <col min="24" max="16384" width="9.140625" style="3"/>
  </cols>
  <sheetData>
    <row r="1" spans="1:23" s="19" customFormat="1" ht="15.75" thickBot="1" x14ac:dyDescent="0.3">
      <c r="A1" s="19" t="s">
        <v>0</v>
      </c>
      <c r="B1" s="19" t="s">
        <v>1</v>
      </c>
      <c r="C1" s="19" t="s">
        <v>2</v>
      </c>
      <c r="D1" s="20" t="s">
        <v>109</v>
      </c>
      <c r="E1" s="21" t="s">
        <v>26</v>
      </c>
      <c r="F1" s="22" t="s">
        <v>3</v>
      </c>
      <c r="G1" s="19" t="s">
        <v>8</v>
      </c>
      <c r="H1" s="19" t="s">
        <v>212</v>
      </c>
      <c r="I1" s="19" t="s">
        <v>9</v>
      </c>
      <c r="J1" s="19" t="s">
        <v>212</v>
      </c>
      <c r="K1" s="23" t="s">
        <v>6</v>
      </c>
      <c r="L1" s="23" t="s">
        <v>7</v>
      </c>
      <c r="M1" s="23" t="s">
        <v>10</v>
      </c>
      <c r="N1" s="23" t="s">
        <v>11</v>
      </c>
      <c r="O1" s="24" t="s">
        <v>12</v>
      </c>
      <c r="P1" s="24" t="s">
        <v>13</v>
      </c>
      <c r="Q1" s="24" t="s">
        <v>213</v>
      </c>
      <c r="R1" s="19" t="s">
        <v>99</v>
      </c>
      <c r="S1" s="20" t="s">
        <v>18</v>
      </c>
      <c r="T1" s="19" t="s">
        <v>25</v>
      </c>
      <c r="U1" s="19" t="s">
        <v>76</v>
      </c>
      <c r="V1" s="20" t="s">
        <v>77</v>
      </c>
      <c r="W1" s="20" t="s">
        <v>214</v>
      </c>
    </row>
    <row r="2" spans="1:23" s="12" customFormat="1" ht="14.25" customHeight="1" x14ac:dyDescent="0.25">
      <c r="A2" s="11">
        <v>44726</v>
      </c>
      <c r="B2" s="12" t="s">
        <v>4</v>
      </c>
      <c r="C2" s="12" t="s">
        <v>5</v>
      </c>
      <c r="D2" s="13">
        <v>4.78</v>
      </c>
      <c r="E2" s="14">
        <v>1</v>
      </c>
      <c r="F2" s="15">
        <v>5.5</v>
      </c>
      <c r="G2" s="12">
        <v>110</v>
      </c>
      <c r="H2" s="12">
        <f>IF(G2&gt;0,G2/100,1/(G2/100))</f>
        <v>1.1000000000000001</v>
      </c>
      <c r="I2" s="12">
        <v>-145</v>
      </c>
      <c r="J2" s="12">
        <f>IF(I2&gt;0,I2/100,1/(I2/100))</f>
        <v>-0.68965517241379315</v>
      </c>
      <c r="K2" s="16">
        <f t="shared" ref="K2:K65" si="0">IF(G2&gt;0,100/(100+G2),G2/(-100+G2))</f>
        <v>0.47619047619047616</v>
      </c>
      <c r="L2" s="16">
        <f t="shared" ref="L2:L33" si="1">IF(I2&gt;0,100/(100+I2),I2/(-100+I2))</f>
        <v>0.59183673469387754</v>
      </c>
      <c r="M2" s="16">
        <f t="shared" ref="M2:M33" si="2">1-_xlfn.POISSON.DIST(_xlfn.CEILING.MATH(F2)-1,D2,TRUE)</f>
        <v>0.34550011552075133</v>
      </c>
      <c r="N2" s="16">
        <f t="shared" ref="N2:N33" si="3">_xlfn.POISSON.DIST(_xlfn.FLOOR.MATH(F2),D2,TRUE)</f>
        <v>0.65449988447924867</v>
      </c>
      <c r="O2" s="17">
        <f t="shared" ref="O2:P129" si="4">M2-K2</f>
        <v>-0.13069036066972484</v>
      </c>
      <c r="P2" s="17">
        <f t="shared" si="4"/>
        <v>6.2663149785371131E-2</v>
      </c>
      <c r="Q2" s="31">
        <f>IF(P2&gt;0.05,1,IF(O2&gt;0.05,2,0))</f>
        <v>1</v>
      </c>
      <c r="R2" s="18">
        <v>1</v>
      </c>
      <c r="S2" s="13">
        <v>7</v>
      </c>
      <c r="T2" s="12">
        <v>0</v>
      </c>
      <c r="U2" s="12" t="s">
        <v>74</v>
      </c>
      <c r="V2" s="13">
        <v>-7</v>
      </c>
      <c r="W2" s="13">
        <f>IF(IF(U2="L",-S2,IF(U2="W",S2*IF(Q2=1,ABS(J2),ABS(H2)))),IF(U2="L",-S2,IF(U2="W",S2*IF(Q2=1,ABS(J2),ABS(H2)))),"")</f>
        <v>-7</v>
      </c>
    </row>
    <row r="3" spans="1:23" x14ac:dyDescent="0.25">
      <c r="A3" s="2">
        <v>44726</v>
      </c>
      <c r="B3" s="3" t="s">
        <v>14</v>
      </c>
      <c r="C3" s="3" t="s">
        <v>15</v>
      </c>
      <c r="D3" s="4">
        <v>4.03</v>
      </c>
      <c r="E3" s="5">
        <v>1</v>
      </c>
      <c r="F3" s="6">
        <v>4.5</v>
      </c>
      <c r="G3" s="3">
        <v>100</v>
      </c>
      <c r="H3" s="12">
        <f t="shared" ref="H3:H66" si="5">IF(G3&gt;0,G3/100,1/(G3/100))</f>
        <v>1</v>
      </c>
      <c r="I3" s="3">
        <v>-130</v>
      </c>
      <c r="J3" s="12">
        <f t="shared" ref="J3:J66" si="6">IF(I3&gt;0,I3/100,1/(I3/100))</f>
        <v>-0.76923076923076916</v>
      </c>
      <c r="K3" s="7">
        <f t="shared" si="0"/>
        <v>0.5</v>
      </c>
      <c r="L3" s="7">
        <f t="shared" si="1"/>
        <v>0.56521739130434778</v>
      </c>
      <c r="M3" s="7">
        <f t="shared" si="2"/>
        <v>0.37702385030472441</v>
      </c>
      <c r="N3" s="7">
        <f t="shared" si="3"/>
        <v>0.62297614969527559</v>
      </c>
      <c r="O3" s="8">
        <f t="shared" si="4"/>
        <v>-0.12297614969527559</v>
      </c>
      <c r="P3" s="8">
        <f t="shared" si="4"/>
        <v>5.7758758390927811E-2</v>
      </c>
      <c r="Q3" s="31">
        <f t="shared" ref="Q3:Q66" si="7">IF(P3&gt;0.05,1,IF(O3&gt;0.05,2,0))</f>
        <v>1</v>
      </c>
      <c r="R3" s="9">
        <v>1</v>
      </c>
      <c r="S3" s="4">
        <v>5</v>
      </c>
      <c r="T3" s="3">
        <v>0</v>
      </c>
      <c r="U3" s="3" t="s">
        <v>74</v>
      </c>
      <c r="V3" s="4">
        <v>-5</v>
      </c>
      <c r="W3" s="13">
        <f t="shared" ref="W3:W66" si="8">IF(IF(U3="L",-S3,IF(U3="W",S3*IF(Q3=1,ABS(J3),ABS(H3)))),IF(U3="L",-S3,IF(U3="W",S3*IF(Q3=1,ABS(J3),ABS(H3)))),"")</f>
        <v>-5</v>
      </c>
    </row>
    <row r="4" spans="1:23" x14ac:dyDescent="0.25">
      <c r="A4" s="2">
        <v>44726</v>
      </c>
      <c r="B4" s="3" t="s">
        <v>16</v>
      </c>
      <c r="C4" s="3" t="s">
        <v>17</v>
      </c>
      <c r="D4" s="4">
        <v>4.9800000000000004</v>
      </c>
      <c r="E4" s="5">
        <v>1</v>
      </c>
      <c r="F4" s="6">
        <v>3.5</v>
      </c>
      <c r="G4" s="3">
        <v>-140</v>
      </c>
      <c r="H4" s="12">
        <f t="shared" si="5"/>
        <v>-0.7142857142857143</v>
      </c>
      <c r="I4" s="3">
        <v>105</v>
      </c>
      <c r="J4" s="12">
        <f t="shared" si="6"/>
        <v>1.05</v>
      </c>
      <c r="K4" s="7">
        <f t="shared" si="0"/>
        <v>0.58333333333333337</v>
      </c>
      <c r="L4" s="7">
        <f t="shared" si="1"/>
        <v>0.48780487804878048</v>
      </c>
      <c r="M4" s="7">
        <f t="shared" si="2"/>
        <v>0.73215536950843552</v>
      </c>
      <c r="N4" s="7">
        <f t="shared" si="3"/>
        <v>0.26784463049156443</v>
      </c>
      <c r="O4" s="8">
        <f t="shared" si="4"/>
        <v>0.14882203617510215</v>
      </c>
      <c r="P4" s="8">
        <f t="shared" si="4"/>
        <v>-0.21996024755721605</v>
      </c>
      <c r="Q4" s="31">
        <f t="shared" si="7"/>
        <v>2</v>
      </c>
      <c r="R4" s="9">
        <v>1</v>
      </c>
      <c r="S4" s="4">
        <v>10</v>
      </c>
      <c r="T4" s="3">
        <v>0</v>
      </c>
      <c r="U4" s="3" t="s">
        <v>75</v>
      </c>
      <c r="V4" s="4">
        <v>7.14</v>
      </c>
      <c r="W4" s="13">
        <f t="shared" si="8"/>
        <v>7.1428571428571432</v>
      </c>
    </row>
    <row r="5" spans="1:23" x14ac:dyDescent="0.25">
      <c r="A5" s="2">
        <v>44726</v>
      </c>
      <c r="B5" s="3" t="s">
        <v>19</v>
      </c>
      <c r="C5" s="3" t="s">
        <v>20</v>
      </c>
      <c r="D5" s="4">
        <v>5.44</v>
      </c>
      <c r="E5" s="5">
        <v>1</v>
      </c>
      <c r="F5" s="6">
        <v>6.5</v>
      </c>
      <c r="G5" s="3">
        <v>-105</v>
      </c>
      <c r="H5" s="12">
        <f t="shared" si="5"/>
        <v>-0.95238095238095233</v>
      </c>
      <c r="I5" s="3">
        <v>-125</v>
      </c>
      <c r="J5" s="12">
        <f t="shared" si="6"/>
        <v>-0.8</v>
      </c>
      <c r="K5" s="7">
        <f t="shared" si="0"/>
        <v>0.51219512195121952</v>
      </c>
      <c r="L5" s="7">
        <f t="shared" si="1"/>
        <v>0.55555555555555558</v>
      </c>
      <c r="M5" s="7">
        <f t="shared" si="2"/>
        <v>0.3045637688406504</v>
      </c>
      <c r="N5" s="7">
        <f t="shared" si="3"/>
        <v>0.6954362311593496</v>
      </c>
      <c r="O5" s="8">
        <f t="shared" si="4"/>
        <v>-0.20763135311056913</v>
      </c>
      <c r="P5" s="8">
        <f t="shared" si="4"/>
        <v>0.13988067560379402</v>
      </c>
      <c r="Q5" s="31">
        <f t="shared" si="7"/>
        <v>1</v>
      </c>
      <c r="R5" s="9">
        <v>1</v>
      </c>
      <c r="S5" s="4">
        <v>25</v>
      </c>
      <c r="T5" s="3">
        <v>1</v>
      </c>
      <c r="U5" s="3" t="s">
        <v>75</v>
      </c>
      <c r="V5" s="4">
        <v>20</v>
      </c>
      <c r="W5" s="13">
        <f t="shared" si="8"/>
        <v>20</v>
      </c>
    </row>
    <row r="6" spans="1:23" x14ac:dyDescent="0.25">
      <c r="A6" s="2">
        <v>44726</v>
      </c>
      <c r="B6" s="3" t="s">
        <v>21</v>
      </c>
      <c r="C6" s="3" t="s">
        <v>22</v>
      </c>
      <c r="D6" s="4">
        <v>5.29</v>
      </c>
      <c r="E6" s="5">
        <v>1</v>
      </c>
      <c r="F6" s="6">
        <v>5.5</v>
      </c>
      <c r="G6" s="3">
        <v>-150</v>
      </c>
      <c r="H6" s="12">
        <f t="shared" si="5"/>
        <v>-0.66666666666666663</v>
      </c>
      <c r="I6" s="3">
        <v>115</v>
      </c>
      <c r="J6" s="12">
        <f t="shared" si="6"/>
        <v>1.1499999999999999</v>
      </c>
      <c r="K6" s="7">
        <f t="shared" si="0"/>
        <v>0.6</v>
      </c>
      <c r="L6" s="7">
        <f t="shared" si="1"/>
        <v>0.46511627906976744</v>
      </c>
      <c r="M6" s="7">
        <f t="shared" si="2"/>
        <v>0.43478656873180221</v>
      </c>
      <c r="N6" s="7">
        <f t="shared" si="3"/>
        <v>0.56521343126819779</v>
      </c>
      <c r="O6" s="8">
        <f t="shared" si="4"/>
        <v>-0.16521343126819776</v>
      </c>
      <c r="P6" s="10">
        <f t="shared" si="4"/>
        <v>0.10009715219843035</v>
      </c>
      <c r="Q6" s="31">
        <f t="shared" si="7"/>
        <v>1</v>
      </c>
      <c r="R6" s="9">
        <v>1</v>
      </c>
      <c r="S6" s="4">
        <v>25</v>
      </c>
      <c r="T6" s="3">
        <v>1</v>
      </c>
      <c r="U6" s="3" t="s">
        <v>74</v>
      </c>
      <c r="V6" s="4">
        <v>-25</v>
      </c>
      <c r="W6" s="13">
        <f t="shared" si="8"/>
        <v>-25</v>
      </c>
    </row>
    <row r="7" spans="1:23" x14ac:dyDescent="0.25">
      <c r="A7" s="2">
        <v>44726</v>
      </c>
      <c r="B7" s="3" t="s">
        <v>23</v>
      </c>
      <c r="C7" s="3" t="s">
        <v>24</v>
      </c>
      <c r="D7" s="4">
        <v>6.72</v>
      </c>
      <c r="E7" s="5">
        <v>1</v>
      </c>
      <c r="F7" s="6">
        <v>8.5</v>
      </c>
      <c r="G7" s="3">
        <v>125</v>
      </c>
      <c r="H7" s="12">
        <f t="shared" si="5"/>
        <v>1.25</v>
      </c>
      <c r="I7" s="3">
        <v>-165</v>
      </c>
      <c r="J7" s="12">
        <f t="shared" si="6"/>
        <v>-0.60606060606060608</v>
      </c>
      <c r="K7" s="7">
        <f t="shared" si="0"/>
        <v>0.44444444444444442</v>
      </c>
      <c r="L7" s="7">
        <f t="shared" si="1"/>
        <v>0.62264150943396224</v>
      </c>
      <c r="M7" s="7">
        <f t="shared" si="2"/>
        <v>0.23520050062393083</v>
      </c>
      <c r="N7" s="7">
        <f t="shared" si="3"/>
        <v>0.76479949937606917</v>
      </c>
      <c r="O7" s="10">
        <f t="shared" si="4"/>
        <v>-0.20924394382051359</v>
      </c>
      <c r="P7" s="10">
        <f t="shared" si="4"/>
        <v>0.14215798994210693</v>
      </c>
      <c r="Q7" s="31">
        <f t="shared" si="7"/>
        <v>1</v>
      </c>
      <c r="R7" s="9">
        <v>1</v>
      </c>
      <c r="S7" s="4">
        <v>25</v>
      </c>
      <c r="T7" s="3">
        <v>1</v>
      </c>
      <c r="U7" s="3" t="s">
        <v>75</v>
      </c>
      <c r="V7" s="4">
        <v>15.15</v>
      </c>
      <c r="W7" s="13">
        <f t="shared" si="8"/>
        <v>15.151515151515152</v>
      </c>
    </row>
    <row r="8" spans="1:23" x14ac:dyDescent="0.25">
      <c r="A8" s="2">
        <v>44726</v>
      </c>
      <c r="B8" s="3" t="s">
        <v>29</v>
      </c>
      <c r="C8" s="3" t="s">
        <v>30</v>
      </c>
      <c r="D8" s="4">
        <v>4.32</v>
      </c>
      <c r="E8" s="5">
        <v>1</v>
      </c>
      <c r="F8" s="6">
        <v>4.5</v>
      </c>
      <c r="G8" s="3">
        <v>100</v>
      </c>
      <c r="H8" s="12">
        <f t="shared" si="5"/>
        <v>1</v>
      </c>
      <c r="I8" s="3">
        <v>-135</v>
      </c>
      <c r="J8" s="12">
        <f t="shared" si="6"/>
        <v>-0.7407407407407407</v>
      </c>
      <c r="K8" s="7">
        <f t="shared" si="0"/>
        <v>0.5</v>
      </c>
      <c r="L8" s="7">
        <f t="shared" si="1"/>
        <v>0.57446808510638303</v>
      </c>
      <c r="M8" s="7">
        <f t="shared" si="2"/>
        <v>0.43342482490108813</v>
      </c>
      <c r="N8" s="7">
        <f t="shared" si="3"/>
        <v>0.56657517509891187</v>
      </c>
      <c r="O8" s="10">
        <f t="shared" si="4"/>
        <v>-6.6575175098911865E-2</v>
      </c>
      <c r="P8" s="10">
        <f t="shared" si="4"/>
        <v>-7.8929100074711656E-3</v>
      </c>
      <c r="Q8" s="31">
        <f t="shared" si="7"/>
        <v>0</v>
      </c>
      <c r="R8" s="9">
        <v>1</v>
      </c>
      <c r="S8" s="4">
        <v>0</v>
      </c>
      <c r="T8" s="3">
        <v>0</v>
      </c>
      <c r="W8" s="13" t="str">
        <f t="shared" si="8"/>
        <v/>
      </c>
    </row>
    <row r="9" spans="1:23" x14ac:dyDescent="0.25">
      <c r="A9" s="2">
        <v>44726</v>
      </c>
      <c r="B9" s="3" t="s">
        <v>31</v>
      </c>
      <c r="C9" s="3" t="s">
        <v>32</v>
      </c>
      <c r="D9" s="4">
        <v>4.24</v>
      </c>
      <c r="E9" s="5">
        <v>1</v>
      </c>
      <c r="F9" s="6">
        <v>3.5</v>
      </c>
      <c r="G9" s="3">
        <v>-125</v>
      </c>
      <c r="H9" s="12">
        <f t="shared" si="5"/>
        <v>-0.8</v>
      </c>
      <c r="I9" s="3">
        <v>-105</v>
      </c>
      <c r="J9" s="12">
        <f t="shared" si="6"/>
        <v>-0.95238095238095233</v>
      </c>
      <c r="K9" s="7">
        <f t="shared" si="0"/>
        <v>0.55555555555555558</v>
      </c>
      <c r="L9" s="7">
        <f t="shared" si="1"/>
        <v>0.51219512195121952</v>
      </c>
      <c r="M9" s="7">
        <f t="shared" si="2"/>
        <v>0.61196075151214924</v>
      </c>
      <c r="N9" s="7">
        <f t="shared" si="3"/>
        <v>0.38803924848785082</v>
      </c>
      <c r="O9" s="10">
        <f t="shared" si="4"/>
        <v>5.6405195956593657E-2</v>
      </c>
      <c r="P9" s="10">
        <f t="shared" si="4"/>
        <v>-0.1241558734633687</v>
      </c>
      <c r="Q9" s="31">
        <f t="shared" si="7"/>
        <v>2</v>
      </c>
      <c r="R9" s="9">
        <v>1</v>
      </c>
      <c r="S9" s="4">
        <v>6</v>
      </c>
      <c r="T9" s="3">
        <v>0</v>
      </c>
      <c r="U9" s="3" t="s">
        <v>75</v>
      </c>
      <c r="V9" s="4">
        <v>4.8</v>
      </c>
      <c r="W9" s="13">
        <f t="shared" si="8"/>
        <v>4.8000000000000007</v>
      </c>
    </row>
    <row r="10" spans="1:23" x14ac:dyDescent="0.25">
      <c r="A10" s="2">
        <v>44726</v>
      </c>
      <c r="B10" s="3" t="s">
        <v>33</v>
      </c>
      <c r="C10" s="3" t="s">
        <v>34</v>
      </c>
      <c r="D10" s="4">
        <v>7.22</v>
      </c>
      <c r="E10" s="5">
        <v>1</v>
      </c>
      <c r="F10" s="6">
        <v>7.5</v>
      </c>
      <c r="G10" s="3">
        <v>-115</v>
      </c>
      <c r="H10" s="12">
        <f t="shared" si="5"/>
        <v>-0.86956521739130443</v>
      </c>
      <c r="I10" s="3">
        <v>-115</v>
      </c>
      <c r="J10" s="12">
        <f t="shared" si="6"/>
        <v>-0.86956521739130443</v>
      </c>
      <c r="K10" s="7">
        <f t="shared" si="0"/>
        <v>0.53488372093023251</v>
      </c>
      <c r="L10" s="7">
        <f t="shared" si="1"/>
        <v>0.53488372093023251</v>
      </c>
      <c r="M10" s="7">
        <f t="shared" si="2"/>
        <v>0.43402962072640916</v>
      </c>
      <c r="N10" s="7">
        <f t="shared" si="3"/>
        <v>0.56597037927359084</v>
      </c>
      <c r="O10" s="10">
        <f t="shared" si="4"/>
        <v>-0.10085410020382335</v>
      </c>
      <c r="P10" s="10">
        <f t="shared" si="4"/>
        <v>3.1086658343358331E-2</v>
      </c>
      <c r="Q10" s="31">
        <f t="shared" si="7"/>
        <v>0</v>
      </c>
      <c r="R10" s="9">
        <v>1</v>
      </c>
      <c r="S10" s="4">
        <v>0</v>
      </c>
      <c r="T10" s="3">
        <v>0</v>
      </c>
      <c r="W10" s="13" t="str">
        <f t="shared" si="8"/>
        <v/>
      </c>
    </row>
    <row r="11" spans="1:23" x14ac:dyDescent="0.25">
      <c r="A11" s="2">
        <v>44726</v>
      </c>
      <c r="B11" s="3" t="s">
        <v>35</v>
      </c>
      <c r="C11" s="3" t="s">
        <v>36</v>
      </c>
      <c r="D11" s="4">
        <v>5.24</v>
      </c>
      <c r="E11" s="5">
        <v>1</v>
      </c>
      <c r="F11" s="6">
        <v>4.5</v>
      </c>
      <c r="G11" s="3">
        <v>-160</v>
      </c>
      <c r="H11" s="12">
        <f t="shared" si="5"/>
        <v>-0.625</v>
      </c>
      <c r="I11" s="3">
        <v>120</v>
      </c>
      <c r="J11" s="12">
        <f t="shared" si="6"/>
        <v>1.2</v>
      </c>
      <c r="K11" s="7">
        <f t="shared" si="0"/>
        <v>0.61538461538461542</v>
      </c>
      <c r="L11" s="7">
        <f t="shared" si="1"/>
        <v>0.45454545454545453</v>
      </c>
      <c r="M11" s="7">
        <f t="shared" si="2"/>
        <v>0.60056330452419993</v>
      </c>
      <c r="N11" s="7">
        <f t="shared" si="3"/>
        <v>0.39943669547580007</v>
      </c>
      <c r="O11" s="10">
        <f t="shared" si="4"/>
        <v>-1.4821310860415493E-2</v>
      </c>
      <c r="P11" s="10">
        <f t="shared" si="4"/>
        <v>-5.5108759069654456E-2</v>
      </c>
      <c r="Q11" s="31">
        <f t="shared" si="7"/>
        <v>0</v>
      </c>
      <c r="R11" s="9">
        <v>1</v>
      </c>
      <c r="S11" s="4">
        <v>0</v>
      </c>
      <c r="T11" s="3">
        <v>0</v>
      </c>
      <c r="W11" s="13" t="str">
        <f t="shared" si="8"/>
        <v/>
      </c>
    </row>
    <row r="12" spans="1:23" x14ac:dyDescent="0.25">
      <c r="A12" s="2">
        <v>44726</v>
      </c>
      <c r="B12" s="3" t="s">
        <v>37</v>
      </c>
      <c r="C12" s="3" t="s">
        <v>38</v>
      </c>
      <c r="D12" s="4">
        <v>5</v>
      </c>
      <c r="E12" s="5">
        <v>1</v>
      </c>
      <c r="F12" s="6">
        <v>5.5</v>
      </c>
      <c r="G12" s="3">
        <v>-135</v>
      </c>
      <c r="H12" s="12">
        <f t="shared" si="5"/>
        <v>-0.7407407407407407</v>
      </c>
      <c r="I12" s="3">
        <v>100</v>
      </c>
      <c r="J12" s="12">
        <f t="shared" si="6"/>
        <v>1</v>
      </c>
      <c r="K12" s="7">
        <f t="shared" si="0"/>
        <v>0.57446808510638303</v>
      </c>
      <c r="L12" s="7">
        <f t="shared" si="1"/>
        <v>0.5</v>
      </c>
      <c r="M12" s="7">
        <f t="shared" si="2"/>
        <v>0.38403934516693694</v>
      </c>
      <c r="N12" s="7">
        <f t="shared" si="3"/>
        <v>0.61596065483306306</v>
      </c>
      <c r="O12" s="10">
        <f t="shared" si="4"/>
        <v>-0.19042873993944609</v>
      </c>
      <c r="P12" s="10">
        <f t="shared" si="4"/>
        <v>0.11596065483306306</v>
      </c>
      <c r="Q12" s="31">
        <f t="shared" si="7"/>
        <v>1</v>
      </c>
      <c r="R12" s="9">
        <v>1</v>
      </c>
      <c r="S12" s="4">
        <v>25</v>
      </c>
      <c r="T12" s="3">
        <v>1</v>
      </c>
      <c r="U12" s="3" t="s">
        <v>75</v>
      </c>
      <c r="V12" s="4">
        <v>25</v>
      </c>
      <c r="W12" s="13">
        <f t="shared" si="8"/>
        <v>25</v>
      </c>
    </row>
    <row r="13" spans="1:23" x14ac:dyDescent="0.25">
      <c r="A13" s="2">
        <v>44726</v>
      </c>
      <c r="B13" s="3" t="s">
        <v>16</v>
      </c>
      <c r="C13" s="3" t="s">
        <v>39</v>
      </c>
      <c r="D13" s="4">
        <v>4.57</v>
      </c>
      <c r="E13" s="5">
        <v>1</v>
      </c>
      <c r="F13" s="6">
        <v>4.5</v>
      </c>
      <c r="G13" s="3">
        <v>-140</v>
      </c>
      <c r="H13" s="12">
        <f t="shared" si="5"/>
        <v>-0.7142857142857143</v>
      </c>
      <c r="I13" s="3">
        <v>105</v>
      </c>
      <c r="J13" s="12">
        <f t="shared" si="6"/>
        <v>1.05</v>
      </c>
      <c r="K13" s="7">
        <f t="shared" si="0"/>
        <v>0.58333333333333337</v>
      </c>
      <c r="L13" s="7">
        <f t="shared" si="1"/>
        <v>0.48780487804878048</v>
      </c>
      <c r="M13" s="7">
        <f t="shared" si="2"/>
        <v>0.48112930674955123</v>
      </c>
      <c r="N13" s="7">
        <f t="shared" si="3"/>
        <v>0.51887069325044877</v>
      </c>
      <c r="O13" s="10">
        <f t="shared" si="4"/>
        <v>-0.10220402658378214</v>
      </c>
      <c r="P13" s="10">
        <f t="shared" si="4"/>
        <v>3.106581520166829E-2</v>
      </c>
      <c r="Q13" s="31">
        <f t="shared" si="7"/>
        <v>0</v>
      </c>
      <c r="R13" s="9">
        <v>1</v>
      </c>
      <c r="S13" s="4">
        <v>0</v>
      </c>
      <c r="T13" s="3">
        <v>0</v>
      </c>
      <c r="W13" s="13" t="str">
        <f t="shared" si="8"/>
        <v/>
      </c>
    </row>
    <row r="14" spans="1:23" x14ac:dyDescent="0.25">
      <c r="A14" s="2">
        <v>44726</v>
      </c>
      <c r="B14" s="3" t="s">
        <v>40</v>
      </c>
      <c r="C14" s="3" t="s">
        <v>41</v>
      </c>
      <c r="D14" s="4">
        <v>4.8899999999999997</v>
      </c>
      <c r="E14" s="5">
        <v>1</v>
      </c>
      <c r="F14" s="6">
        <v>5.5</v>
      </c>
      <c r="G14" s="3">
        <v>125</v>
      </c>
      <c r="H14" s="12">
        <f t="shared" si="5"/>
        <v>1.25</v>
      </c>
      <c r="I14" s="3">
        <v>-165</v>
      </c>
      <c r="J14" s="12">
        <f t="shared" si="6"/>
        <v>-0.60606060606060608</v>
      </c>
      <c r="K14" s="7">
        <f t="shared" si="0"/>
        <v>0.44444444444444442</v>
      </c>
      <c r="L14" s="7">
        <f t="shared" si="1"/>
        <v>0.62264150943396224</v>
      </c>
      <c r="M14" s="7">
        <f t="shared" si="2"/>
        <v>0.36474580328032491</v>
      </c>
      <c r="N14" s="7">
        <f t="shared" si="3"/>
        <v>0.63525419671967509</v>
      </c>
      <c r="O14" s="10">
        <f t="shared" si="4"/>
        <v>-7.969864116411951E-2</v>
      </c>
      <c r="P14" s="10">
        <f t="shared" si="4"/>
        <v>1.2612687285712854E-2</v>
      </c>
      <c r="Q14" s="31">
        <f t="shared" si="7"/>
        <v>0</v>
      </c>
      <c r="R14" s="9">
        <v>1</v>
      </c>
      <c r="S14" s="4">
        <v>0</v>
      </c>
      <c r="T14" s="3">
        <v>0</v>
      </c>
      <c r="W14" s="13" t="str">
        <f t="shared" si="8"/>
        <v/>
      </c>
    </row>
    <row r="15" spans="1:23" x14ac:dyDescent="0.25">
      <c r="A15" s="2">
        <v>44726</v>
      </c>
      <c r="B15" s="3" t="s">
        <v>42</v>
      </c>
      <c r="C15" s="3" t="s">
        <v>43</v>
      </c>
      <c r="D15" s="4">
        <v>5.97</v>
      </c>
      <c r="E15" s="5">
        <v>1</v>
      </c>
      <c r="F15" s="6">
        <v>5.5</v>
      </c>
      <c r="G15" s="3">
        <v>-145</v>
      </c>
      <c r="H15" s="12">
        <f t="shared" si="5"/>
        <v>-0.68965517241379315</v>
      </c>
      <c r="I15" s="3">
        <v>110</v>
      </c>
      <c r="J15" s="12">
        <f t="shared" si="6"/>
        <v>1.1000000000000001</v>
      </c>
      <c r="K15" s="7">
        <f t="shared" si="0"/>
        <v>0.59183673469387754</v>
      </c>
      <c r="L15" s="7">
        <f t="shared" si="1"/>
        <v>0.47619047619047616</v>
      </c>
      <c r="M15" s="7">
        <f t="shared" si="2"/>
        <v>0.54948969858287089</v>
      </c>
      <c r="N15" s="7">
        <f t="shared" si="3"/>
        <v>0.45051030141712911</v>
      </c>
      <c r="O15" s="10">
        <f t="shared" si="4"/>
        <v>-4.2347036111006653E-2</v>
      </c>
      <c r="P15" s="10">
        <f t="shared" si="4"/>
        <v>-2.5680174773347053E-2</v>
      </c>
      <c r="Q15" s="31">
        <f t="shared" si="7"/>
        <v>0</v>
      </c>
      <c r="R15" s="9">
        <v>1</v>
      </c>
      <c r="S15" s="4">
        <v>0</v>
      </c>
      <c r="T15" s="3">
        <v>0</v>
      </c>
      <c r="W15" s="13" t="str">
        <f t="shared" si="8"/>
        <v/>
      </c>
    </row>
    <row r="16" spans="1:23" x14ac:dyDescent="0.25">
      <c r="A16" s="2">
        <v>44726</v>
      </c>
      <c r="B16" s="3" t="s">
        <v>44</v>
      </c>
      <c r="C16" s="3" t="s">
        <v>45</v>
      </c>
      <c r="D16" s="4">
        <v>3.75</v>
      </c>
      <c r="E16" s="5">
        <v>1</v>
      </c>
      <c r="F16" s="6">
        <v>3.5</v>
      </c>
      <c r="G16" s="3">
        <v>-110</v>
      </c>
      <c r="H16" s="12">
        <f t="shared" si="5"/>
        <v>-0.90909090909090906</v>
      </c>
      <c r="I16" s="3">
        <v>-120</v>
      </c>
      <c r="J16" s="12">
        <f t="shared" si="6"/>
        <v>-0.83333333333333337</v>
      </c>
      <c r="K16" s="7">
        <f t="shared" si="0"/>
        <v>0.52380952380952384</v>
      </c>
      <c r="L16" s="7">
        <f t="shared" si="1"/>
        <v>0.54545454545454541</v>
      </c>
      <c r="M16" s="7">
        <f t="shared" si="2"/>
        <v>0.51623261844631263</v>
      </c>
      <c r="N16" s="7">
        <f t="shared" si="3"/>
        <v>0.48376738155368737</v>
      </c>
      <c r="O16" s="10">
        <f t="shared" si="4"/>
        <v>-7.576905363211206E-3</v>
      </c>
      <c r="P16" s="10">
        <f t="shared" si="4"/>
        <v>-6.1687163900858044E-2</v>
      </c>
      <c r="Q16" s="31">
        <f t="shared" si="7"/>
        <v>0</v>
      </c>
      <c r="R16" s="9">
        <v>1</v>
      </c>
      <c r="S16" s="4">
        <v>0</v>
      </c>
      <c r="T16" s="3">
        <v>0</v>
      </c>
      <c r="W16" s="13" t="str">
        <f t="shared" si="8"/>
        <v/>
      </c>
    </row>
    <row r="17" spans="1:23" x14ac:dyDescent="0.25">
      <c r="A17" s="2">
        <v>44726</v>
      </c>
      <c r="B17" s="3" t="s">
        <v>46</v>
      </c>
      <c r="C17" s="3" t="s">
        <v>47</v>
      </c>
      <c r="D17" s="4">
        <v>5.65</v>
      </c>
      <c r="E17" s="5">
        <v>1</v>
      </c>
      <c r="F17" s="6">
        <v>6.5</v>
      </c>
      <c r="G17" s="3">
        <v>120</v>
      </c>
      <c r="H17" s="12">
        <f t="shared" si="5"/>
        <v>1.2</v>
      </c>
      <c r="I17" s="3">
        <v>-160</v>
      </c>
      <c r="J17" s="12">
        <f t="shared" si="6"/>
        <v>-0.625</v>
      </c>
      <c r="K17" s="7">
        <f t="shared" si="0"/>
        <v>0.45454545454545453</v>
      </c>
      <c r="L17" s="7">
        <f t="shared" si="1"/>
        <v>0.61538461538461542</v>
      </c>
      <c r="M17" s="7">
        <f t="shared" si="2"/>
        <v>0.33767557423180838</v>
      </c>
      <c r="N17" s="7">
        <f t="shared" si="3"/>
        <v>0.66232442576819162</v>
      </c>
      <c r="O17" s="10">
        <f t="shared" si="4"/>
        <v>-0.11686988031364615</v>
      </c>
      <c r="P17" s="10">
        <f t="shared" si="4"/>
        <v>4.6939810383576197E-2</v>
      </c>
      <c r="Q17" s="31">
        <f t="shared" si="7"/>
        <v>0</v>
      </c>
      <c r="R17" s="9">
        <v>1</v>
      </c>
      <c r="S17" s="4">
        <v>0</v>
      </c>
      <c r="T17" s="3">
        <v>0</v>
      </c>
      <c r="W17" s="13" t="str">
        <f t="shared" si="8"/>
        <v/>
      </c>
    </row>
    <row r="18" spans="1:23" x14ac:dyDescent="0.25">
      <c r="A18" s="2">
        <v>44726</v>
      </c>
      <c r="B18" s="3" t="s">
        <v>48</v>
      </c>
      <c r="C18" s="3" t="s">
        <v>49</v>
      </c>
      <c r="D18" s="4">
        <v>4.5999999999999996</v>
      </c>
      <c r="E18" s="5">
        <v>1</v>
      </c>
      <c r="F18" s="6">
        <v>4.5</v>
      </c>
      <c r="G18" s="3">
        <v>-120</v>
      </c>
      <c r="H18" s="12">
        <f t="shared" si="5"/>
        <v>-0.83333333333333337</v>
      </c>
      <c r="I18" s="3">
        <v>-110</v>
      </c>
      <c r="J18" s="12">
        <f t="shared" si="6"/>
        <v>-0.90909090909090906</v>
      </c>
      <c r="K18" s="7">
        <f t="shared" si="0"/>
        <v>0.54545454545454541</v>
      </c>
      <c r="L18" s="7">
        <f t="shared" si="1"/>
        <v>0.52380952380952384</v>
      </c>
      <c r="M18" s="7">
        <f t="shared" si="2"/>
        <v>0.48676599920428565</v>
      </c>
      <c r="N18" s="7">
        <f t="shared" si="3"/>
        <v>0.51323400079571435</v>
      </c>
      <c r="O18" s="10">
        <f t="shared" si="4"/>
        <v>-5.8688546250259765E-2</v>
      </c>
      <c r="P18" s="10">
        <f t="shared" si="4"/>
        <v>-1.0575523013809485E-2</v>
      </c>
      <c r="Q18" s="31">
        <f t="shared" si="7"/>
        <v>0</v>
      </c>
      <c r="R18" s="9">
        <v>1</v>
      </c>
      <c r="S18" s="4">
        <v>0</v>
      </c>
      <c r="T18" s="3">
        <v>0</v>
      </c>
      <c r="W18" s="13" t="str">
        <f t="shared" si="8"/>
        <v/>
      </c>
    </row>
    <row r="19" spans="1:23" x14ac:dyDescent="0.25">
      <c r="A19" s="2">
        <v>44726</v>
      </c>
      <c r="B19" s="3" t="s">
        <v>50</v>
      </c>
      <c r="C19" s="3" t="s">
        <v>51</v>
      </c>
      <c r="D19" s="4">
        <v>4.6100000000000003</v>
      </c>
      <c r="E19" s="5">
        <v>1</v>
      </c>
      <c r="F19" s="6">
        <v>5.5</v>
      </c>
      <c r="G19" s="3">
        <v>105</v>
      </c>
      <c r="H19" s="12">
        <f t="shared" si="5"/>
        <v>1.05</v>
      </c>
      <c r="I19" s="3">
        <v>-160</v>
      </c>
      <c r="J19" s="12">
        <f t="shared" si="6"/>
        <v>-0.625</v>
      </c>
      <c r="K19" s="7">
        <f t="shared" si="0"/>
        <v>0.48780487804878048</v>
      </c>
      <c r="L19" s="7">
        <f t="shared" si="1"/>
        <v>0.61538461538461542</v>
      </c>
      <c r="M19" s="7">
        <f t="shared" si="2"/>
        <v>0.31596649739231486</v>
      </c>
      <c r="N19" s="7">
        <f t="shared" si="3"/>
        <v>0.68403350260768514</v>
      </c>
      <c r="O19" s="10">
        <f t="shared" si="4"/>
        <v>-0.17183838065646562</v>
      </c>
      <c r="P19" s="10">
        <f t="shared" si="4"/>
        <v>6.8648887223069721E-2</v>
      </c>
      <c r="Q19" s="31">
        <f t="shared" si="7"/>
        <v>1</v>
      </c>
      <c r="R19" s="9">
        <v>1</v>
      </c>
      <c r="S19" s="4">
        <v>25</v>
      </c>
      <c r="T19" s="3">
        <v>1</v>
      </c>
      <c r="U19" s="3" t="s">
        <v>75</v>
      </c>
      <c r="V19" s="4">
        <v>15.62</v>
      </c>
      <c r="W19" s="13">
        <f t="shared" si="8"/>
        <v>15.625</v>
      </c>
    </row>
    <row r="20" spans="1:23" x14ac:dyDescent="0.25">
      <c r="A20" s="2">
        <v>44726</v>
      </c>
      <c r="B20" s="3" t="s">
        <v>52</v>
      </c>
      <c r="C20" s="3" t="s">
        <v>53</v>
      </c>
      <c r="D20" s="4">
        <v>3.71</v>
      </c>
      <c r="E20" s="5">
        <v>1</v>
      </c>
      <c r="F20" s="6">
        <v>3.5</v>
      </c>
      <c r="G20" s="3">
        <v>-170</v>
      </c>
      <c r="H20" s="12">
        <f t="shared" si="5"/>
        <v>-0.58823529411764708</v>
      </c>
      <c r="I20" s="3">
        <v>125</v>
      </c>
      <c r="J20" s="12">
        <f t="shared" si="6"/>
        <v>1.25</v>
      </c>
      <c r="K20" s="7">
        <f t="shared" si="0"/>
        <v>0.62962962962962965</v>
      </c>
      <c r="L20" s="7">
        <f t="shared" si="1"/>
        <v>0.44444444444444442</v>
      </c>
      <c r="M20" s="7">
        <f t="shared" si="2"/>
        <v>0.50793197642299781</v>
      </c>
      <c r="N20" s="7">
        <f t="shared" si="3"/>
        <v>0.49206802357700219</v>
      </c>
      <c r="O20" s="10">
        <f t="shared" si="4"/>
        <v>-0.12169765320663184</v>
      </c>
      <c r="P20" s="10">
        <f t="shared" si="4"/>
        <v>4.762357913255777E-2</v>
      </c>
      <c r="Q20" s="31">
        <f t="shared" si="7"/>
        <v>0</v>
      </c>
      <c r="R20" s="9">
        <v>1</v>
      </c>
      <c r="S20" s="4">
        <v>0</v>
      </c>
      <c r="T20" s="3">
        <v>0</v>
      </c>
      <c r="W20" s="13" t="str">
        <f t="shared" si="8"/>
        <v/>
      </c>
    </row>
    <row r="21" spans="1:23" x14ac:dyDescent="0.25">
      <c r="A21" s="2">
        <v>44726</v>
      </c>
      <c r="B21" s="3" t="s">
        <v>54</v>
      </c>
      <c r="C21" s="3" t="s">
        <v>55</v>
      </c>
      <c r="D21" s="4">
        <v>2.37</v>
      </c>
      <c r="E21" s="5">
        <v>1</v>
      </c>
      <c r="F21" s="6">
        <v>2.5</v>
      </c>
      <c r="G21" s="3">
        <v>110</v>
      </c>
      <c r="H21" s="12">
        <f t="shared" si="5"/>
        <v>1.1000000000000001</v>
      </c>
      <c r="I21" s="3">
        <v>-150</v>
      </c>
      <c r="J21" s="12">
        <f t="shared" si="6"/>
        <v>-0.66666666666666663</v>
      </c>
      <c r="K21" s="7">
        <f t="shared" si="0"/>
        <v>0.47619047619047616</v>
      </c>
      <c r="L21" s="7">
        <f t="shared" si="1"/>
        <v>0.6</v>
      </c>
      <c r="M21" s="7">
        <f t="shared" si="2"/>
        <v>0.42243400672732967</v>
      </c>
      <c r="N21" s="7">
        <f t="shared" si="3"/>
        <v>0.57756599327267033</v>
      </c>
      <c r="O21" s="10">
        <f t="shared" si="4"/>
        <v>-5.3756469463146495E-2</v>
      </c>
      <c r="P21" s="10">
        <f t="shared" si="4"/>
        <v>-2.2434006727329647E-2</v>
      </c>
      <c r="Q21" s="31">
        <f t="shared" si="7"/>
        <v>0</v>
      </c>
      <c r="R21" s="9">
        <v>1</v>
      </c>
      <c r="S21" s="4">
        <v>0</v>
      </c>
      <c r="T21" s="3">
        <v>0</v>
      </c>
      <c r="W21" s="13" t="str">
        <f t="shared" si="8"/>
        <v/>
      </c>
    </row>
    <row r="22" spans="1:23" x14ac:dyDescent="0.25">
      <c r="A22" s="2">
        <v>44726</v>
      </c>
      <c r="B22" s="3" t="s">
        <v>56</v>
      </c>
      <c r="C22" s="3" t="s">
        <v>57</v>
      </c>
      <c r="D22" s="4">
        <v>5.24</v>
      </c>
      <c r="E22" s="5">
        <v>1</v>
      </c>
      <c r="F22" s="6">
        <v>5.5</v>
      </c>
      <c r="G22" s="3">
        <v>-130</v>
      </c>
      <c r="H22" s="12">
        <f t="shared" si="5"/>
        <v>-0.76923076923076916</v>
      </c>
      <c r="I22" s="3">
        <v>100</v>
      </c>
      <c r="J22" s="12">
        <f t="shared" si="6"/>
        <v>1</v>
      </c>
      <c r="K22" s="7">
        <f t="shared" si="0"/>
        <v>0.56521739130434778</v>
      </c>
      <c r="L22" s="7">
        <f t="shared" si="1"/>
        <v>0.5</v>
      </c>
      <c r="M22" s="7">
        <f t="shared" si="2"/>
        <v>0.4260726773266712</v>
      </c>
      <c r="N22" s="7">
        <f t="shared" si="3"/>
        <v>0.5739273226733288</v>
      </c>
      <c r="O22" s="10">
        <f t="shared" si="4"/>
        <v>-0.13914471397767658</v>
      </c>
      <c r="P22" s="10">
        <f t="shared" si="4"/>
        <v>7.3927322673328799E-2</v>
      </c>
      <c r="Q22" s="31">
        <f t="shared" si="7"/>
        <v>1</v>
      </c>
      <c r="R22" s="9">
        <v>1</v>
      </c>
      <c r="S22" s="4">
        <v>5</v>
      </c>
      <c r="T22" s="3">
        <v>0</v>
      </c>
      <c r="U22" s="3" t="s">
        <v>74</v>
      </c>
      <c r="V22" s="4">
        <v>-5</v>
      </c>
      <c r="W22" s="13">
        <f t="shared" si="8"/>
        <v>-5</v>
      </c>
    </row>
    <row r="23" spans="1:23" x14ac:dyDescent="0.25">
      <c r="A23" s="2">
        <v>44726</v>
      </c>
      <c r="B23" s="3" t="s">
        <v>58</v>
      </c>
      <c r="C23" s="3" t="s">
        <v>59</v>
      </c>
      <c r="D23" s="4">
        <v>2.72</v>
      </c>
      <c r="E23" s="5">
        <v>1</v>
      </c>
      <c r="F23" s="6">
        <v>2.5</v>
      </c>
      <c r="G23" s="3">
        <v>-140</v>
      </c>
      <c r="H23" s="12">
        <f t="shared" si="5"/>
        <v>-0.7142857142857143</v>
      </c>
      <c r="I23" s="3">
        <v>105</v>
      </c>
      <c r="J23" s="12">
        <f t="shared" si="6"/>
        <v>1.05</v>
      </c>
      <c r="K23" s="7">
        <f t="shared" si="0"/>
        <v>0.58333333333333337</v>
      </c>
      <c r="L23" s="7">
        <f t="shared" si="1"/>
        <v>0.48780487804878048</v>
      </c>
      <c r="M23" s="7">
        <f t="shared" si="2"/>
        <v>0.51126202195963133</v>
      </c>
      <c r="N23" s="7">
        <f t="shared" si="3"/>
        <v>0.48873797804036867</v>
      </c>
      <c r="O23" s="10">
        <f t="shared" si="4"/>
        <v>-7.2071311373702041E-2</v>
      </c>
      <c r="P23" s="10">
        <f t="shared" si="4"/>
        <v>9.3309999158819323E-4</v>
      </c>
      <c r="Q23" s="31">
        <f t="shared" si="7"/>
        <v>0</v>
      </c>
      <c r="R23" s="9">
        <v>1</v>
      </c>
      <c r="S23" s="4">
        <v>0</v>
      </c>
      <c r="T23" s="3">
        <v>0</v>
      </c>
      <c r="W23" s="13" t="str">
        <f t="shared" si="8"/>
        <v/>
      </c>
    </row>
    <row r="24" spans="1:23" x14ac:dyDescent="0.25">
      <c r="A24" s="2">
        <v>44726</v>
      </c>
      <c r="B24" s="3" t="s">
        <v>60</v>
      </c>
      <c r="C24" s="3" t="s">
        <v>61</v>
      </c>
      <c r="D24" s="4">
        <v>3.81</v>
      </c>
      <c r="E24" s="5">
        <v>1</v>
      </c>
      <c r="F24" s="6">
        <v>4.5</v>
      </c>
      <c r="G24" s="3">
        <v>125</v>
      </c>
      <c r="H24" s="12">
        <f t="shared" si="5"/>
        <v>1.25</v>
      </c>
      <c r="I24" s="3">
        <v>-165</v>
      </c>
      <c r="J24" s="12">
        <f t="shared" si="6"/>
        <v>-0.60606060606060608</v>
      </c>
      <c r="K24" s="7">
        <f t="shared" si="0"/>
        <v>0.44444444444444442</v>
      </c>
      <c r="L24" s="7">
        <f t="shared" si="1"/>
        <v>0.62264150943396224</v>
      </c>
      <c r="M24" s="7">
        <f t="shared" si="2"/>
        <v>0.33410048963713734</v>
      </c>
      <c r="N24" s="7">
        <f t="shared" si="3"/>
        <v>0.66589951036286266</v>
      </c>
      <c r="O24" s="10">
        <f t="shared" si="4"/>
        <v>-0.11034395480730708</v>
      </c>
      <c r="P24" s="10">
        <f t="shared" si="4"/>
        <v>4.325800092890042E-2</v>
      </c>
      <c r="Q24" s="31">
        <f t="shared" si="7"/>
        <v>0</v>
      </c>
      <c r="R24" s="9">
        <v>1</v>
      </c>
      <c r="S24" s="4">
        <v>0</v>
      </c>
      <c r="T24" s="3">
        <v>0</v>
      </c>
      <c r="W24" s="13" t="str">
        <f t="shared" si="8"/>
        <v/>
      </c>
    </row>
    <row r="25" spans="1:23" x14ac:dyDescent="0.25">
      <c r="A25" s="2">
        <v>44726</v>
      </c>
      <c r="B25" s="3" t="s">
        <v>62</v>
      </c>
      <c r="C25" s="3" t="s">
        <v>63</v>
      </c>
      <c r="D25" s="4">
        <v>5.27</v>
      </c>
      <c r="E25" s="5">
        <v>1</v>
      </c>
      <c r="F25" s="6">
        <v>5.5</v>
      </c>
      <c r="G25" s="3">
        <v>120</v>
      </c>
      <c r="H25" s="12">
        <f t="shared" si="5"/>
        <v>1.2</v>
      </c>
      <c r="I25" s="3">
        <v>-155</v>
      </c>
      <c r="J25" s="12">
        <f t="shared" si="6"/>
        <v>-0.64516129032258063</v>
      </c>
      <c r="K25" s="7">
        <f t="shared" si="0"/>
        <v>0.45454545454545453</v>
      </c>
      <c r="L25" s="7">
        <f t="shared" si="1"/>
        <v>0.60784313725490191</v>
      </c>
      <c r="M25" s="7">
        <f t="shared" si="2"/>
        <v>0.4313036589902226</v>
      </c>
      <c r="N25" s="7">
        <f t="shared" si="3"/>
        <v>0.5686963410097774</v>
      </c>
      <c r="O25" s="10">
        <f t="shared" si="4"/>
        <v>-2.3241795555231926E-2</v>
      </c>
      <c r="P25" s="10">
        <f t="shared" si="4"/>
        <v>-3.9146796245124516E-2</v>
      </c>
      <c r="Q25" s="31">
        <f t="shared" si="7"/>
        <v>0</v>
      </c>
      <c r="R25" s="9">
        <v>1</v>
      </c>
      <c r="S25" s="4">
        <v>0</v>
      </c>
      <c r="T25" s="3">
        <v>0</v>
      </c>
      <c r="W25" s="13" t="str">
        <f t="shared" si="8"/>
        <v/>
      </c>
    </row>
    <row r="26" spans="1:23" x14ac:dyDescent="0.25">
      <c r="A26" s="2">
        <v>44726</v>
      </c>
      <c r="B26" s="3" t="s">
        <v>64</v>
      </c>
      <c r="C26" s="3" t="s">
        <v>65</v>
      </c>
      <c r="D26" s="4">
        <v>4.26</v>
      </c>
      <c r="E26" s="5">
        <v>1</v>
      </c>
      <c r="F26" s="6">
        <v>3.5</v>
      </c>
      <c r="G26" s="3">
        <v>-160</v>
      </c>
      <c r="H26" s="12">
        <f t="shared" si="5"/>
        <v>-0.625</v>
      </c>
      <c r="I26" s="3">
        <v>120</v>
      </c>
      <c r="J26" s="12">
        <f t="shared" si="6"/>
        <v>1.2</v>
      </c>
      <c r="K26" s="7">
        <f t="shared" si="0"/>
        <v>0.61538461538461542</v>
      </c>
      <c r="L26" s="7">
        <f t="shared" si="1"/>
        <v>0.45454545454545453</v>
      </c>
      <c r="M26" s="7">
        <f t="shared" si="2"/>
        <v>0.61561075610792093</v>
      </c>
      <c r="N26" s="7">
        <f t="shared" si="3"/>
        <v>0.38438924389207907</v>
      </c>
      <c r="O26" s="10">
        <f t="shared" si="4"/>
        <v>2.2614072330551238E-4</v>
      </c>
      <c r="P26" s="10">
        <f t="shared" si="4"/>
        <v>-7.0156210653375461E-2</v>
      </c>
      <c r="Q26" s="31">
        <f t="shared" si="7"/>
        <v>0</v>
      </c>
      <c r="R26" s="9">
        <v>1</v>
      </c>
      <c r="S26" s="4">
        <v>0</v>
      </c>
      <c r="T26" s="3">
        <v>0</v>
      </c>
      <c r="W26" s="13" t="str">
        <f t="shared" si="8"/>
        <v/>
      </c>
    </row>
    <row r="27" spans="1:23" x14ac:dyDescent="0.25">
      <c r="A27" s="2">
        <v>44726</v>
      </c>
      <c r="B27" s="3" t="s">
        <v>66</v>
      </c>
      <c r="C27" s="3" t="s">
        <v>67</v>
      </c>
      <c r="D27" s="4">
        <v>4.37</v>
      </c>
      <c r="E27" s="5">
        <v>1</v>
      </c>
      <c r="F27" s="6">
        <v>4.5</v>
      </c>
      <c r="G27" s="3">
        <v>-115</v>
      </c>
      <c r="H27" s="12">
        <f t="shared" si="5"/>
        <v>-0.86956521739130443</v>
      </c>
      <c r="I27" s="3">
        <v>-115</v>
      </c>
      <c r="J27" s="12">
        <f t="shared" si="6"/>
        <v>-0.86956521739130443</v>
      </c>
      <c r="K27" s="7">
        <f t="shared" si="0"/>
        <v>0.53488372093023251</v>
      </c>
      <c r="L27" s="7">
        <f t="shared" si="1"/>
        <v>0.53488372093023251</v>
      </c>
      <c r="M27" s="7">
        <f t="shared" si="2"/>
        <v>0.44305643873910494</v>
      </c>
      <c r="N27" s="7">
        <f t="shared" si="3"/>
        <v>0.55694356126089506</v>
      </c>
      <c r="O27" s="10">
        <f t="shared" si="4"/>
        <v>-9.1827282191127568E-2</v>
      </c>
      <c r="P27" s="10">
        <f t="shared" si="4"/>
        <v>2.205984033066255E-2</v>
      </c>
      <c r="Q27" s="31">
        <f t="shared" si="7"/>
        <v>0</v>
      </c>
      <c r="R27" s="9">
        <v>1</v>
      </c>
      <c r="S27" s="4">
        <v>0</v>
      </c>
      <c r="T27" s="3">
        <v>0</v>
      </c>
      <c r="W27" s="13" t="str">
        <f t="shared" si="8"/>
        <v/>
      </c>
    </row>
    <row r="28" spans="1:23" x14ac:dyDescent="0.25">
      <c r="A28" s="2">
        <v>44726</v>
      </c>
      <c r="B28" s="3" t="s">
        <v>68</v>
      </c>
      <c r="C28" s="3" t="s">
        <v>69</v>
      </c>
      <c r="D28" s="4">
        <v>5.86</v>
      </c>
      <c r="E28" s="5">
        <v>1</v>
      </c>
      <c r="F28" s="6">
        <v>6.5</v>
      </c>
      <c r="G28" s="3">
        <v>110</v>
      </c>
      <c r="H28" s="12">
        <f t="shared" si="5"/>
        <v>1.1000000000000001</v>
      </c>
      <c r="I28" s="3">
        <v>-145</v>
      </c>
      <c r="J28" s="12">
        <f t="shared" si="6"/>
        <v>-0.68965517241379315</v>
      </c>
      <c r="K28" s="7">
        <f t="shared" si="0"/>
        <v>0.47619047619047616</v>
      </c>
      <c r="L28" s="7">
        <f t="shared" si="1"/>
        <v>0.59183673469387754</v>
      </c>
      <c r="M28" s="7">
        <f t="shared" si="2"/>
        <v>0.37122235960475169</v>
      </c>
      <c r="N28" s="7">
        <f t="shared" si="3"/>
        <v>0.62877764039524831</v>
      </c>
      <c r="O28" s="10">
        <f t="shared" si="4"/>
        <v>-0.10496811658572447</v>
      </c>
      <c r="P28" s="10">
        <f t="shared" si="4"/>
        <v>3.6940905701370763E-2</v>
      </c>
      <c r="Q28" s="31">
        <f t="shared" si="7"/>
        <v>0</v>
      </c>
      <c r="R28" s="9">
        <v>1</v>
      </c>
      <c r="S28" s="4">
        <v>0</v>
      </c>
      <c r="T28" s="3">
        <v>0</v>
      </c>
      <c r="W28" s="13" t="str">
        <f t="shared" si="8"/>
        <v/>
      </c>
    </row>
    <row r="29" spans="1:23" x14ac:dyDescent="0.25">
      <c r="A29" s="2">
        <v>44726</v>
      </c>
      <c r="B29" s="3" t="s">
        <v>70</v>
      </c>
      <c r="C29" s="3" t="s">
        <v>71</v>
      </c>
      <c r="D29" s="4">
        <v>3.7</v>
      </c>
      <c r="E29" s="5">
        <v>1</v>
      </c>
      <c r="F29" s="6">
        <v>3.5</v>
      </c>
      <c r="G29" s="3">
        <v>130</v>
      </c>
      <c r="H29" s="12">
        <f t="shared" si="5"/>
        <v>1.3</v>
      </c>
      <c r="I29" s="3">
        <v>-180</v>
      </c>
      <c r="J29" s="12">
        <f t="shared" si="6"/>
        <v>-0.55555555555555558</v>
      </c>
      <c r="K29" s="7">
        <f t="shared" si="0"/>
        <v>0.43478260869565216</v>
      </c>
      <c r="L29" s="7">
        <f t="shared" si="1"/>
        <v>0.6428571428571429</v>
      </c>
      <c r="M29" s="7">
        <f t="shared" si="2"/>
        <v>0.50584675584958161</v>
      </c>
      <c r="N29" s="7">
        <f t="shared" si="3"/>
        <v>0.49415324415041839</v>
      </c>
      <c r="O29" s="10">
        <f t="shared" si="4"/>
        <v>7.1064147153929447E-2</v>
      </c>
      <c r="P29" s="10">
        <f t="shared" si="4"/>
        <v>-0.14870389870672451</v>
      </c>
      <c r="Q29" s="31">
        <f t="shared" si="7"/>
        <v>2</v>
      </c>
      <c r="R29" s="9">
        <v>1</v>
      </c>
      <c r="S29" s="4">
        <v>5</v>
      </c>
      <c r="T29" s="3">
        <v>0</v>
      </c>
      <c r="U29" s="3" t="s">
        <v>74</v>
      </c>
      <c r="V29" s="4">
        <v>-5</v>
      </c>
      <c r="W29" s="13">
        <f t="shared" si="8"/>
        <v>-5</v>
      </c>
    </row>
    <row r="30" spans="1:23" x14ac:dyDescent="0.25">
      <c r="A30" s="2">
        <v>44726</v>
      </c>
      <c r="B30" s="3" t="s">
        <v>72</v>
      </c>
      <c r="C30" s="3" t="s">
        <v>73</v>
      </c>
      <c r="D30" s="4">
        <v>3.75</v>
      </c>
      <c r="E30" s="5">
        <v>1</v>
      </c>
      <c r="F30" s="6">
        <v>3.5</v>
      </c>
      <c r="G30" s="3">
        <v>-160</v>
      </c>
      <c r="H30" s="12">
        <f t="shared" si="5"/>
        <v>-0.625</v>
      </c>
      <c r="I30" s="3">
        <v>120</v>
      </c>
      <c r="J30" s="12">
        <f t="shared" si="6"/>
        <v>1.2</v>
      </c>
      <c r="K30" s="7">
        <f t="shared" si="0"/>
        <v>0.61538461538461542</v>
      </c>
      <c r="L30" s="7">
        <f t="shared" si="1"/>
        <v>0.45454545454545453</v>
      </c>
      <c r="M30" s="7">
        <f t="shared" si="2"/>
        <v>0.51623261844631263</v>
      </c>
      <c r="N30" s="7">
        <f t="shared" si="3"/>
        <v>0.48376738155368737</v>
      </c>
      <c r="O30" s="10">
        <f t="shared" si="4"/>
        <v>-9.9151996938302789E-2</v>
      </c>
      <c r="P30" s="10">
        <f t="shared" si="4"/>
        <v>2.922192700823284E-2</v>
      </c>
      <c r="Q30" s="31">
        <f t="shared" si="7"/>
        <v>0</v>
      </c>
      <c r="R30" s="9">
        <v>1</v>
      </c>
      <c r="S30" s="4">
        <v>0</v>
      </c>
      <c r="T30" s="3">
        <v>0</v>
      </c>
      <c r="W30" s="13" t="str">
        <f t="shared" si="8"/>
        <v/>
      </c>
    </row>
    <row r="31" spans="1:23" x14ac:dyDescent="0.25">
      <c r="A31" s="2">
        <v>44727</v>
      </c>
      <c r="B31" s="3" t="s">
        <v>40</v>
      </c>
      <c r="C31" s="3" t="s">
        <v>78</v>
      </c>
      <c r="D31" s="4">
        <v>5.57</v>
      </c>
      <c r="E31" s="5">
        <v>1</v>
      </c>
      <c r="F31" s="6">
        <v>5.5</v>
      </c>
      <c r="G31" s="3">
        <v>120</v>
      </c>
      <c r="H31" s="12">
        <f t="shared" si="5"/>
        <v>1.2</v>
      </c>
      <c r="I31" s="3">
        <v>-165</v>
      </c>
      <c r="J31" s="12">
        <f t="shared" si="6"/>
        <v>-0.60606060606060608</v>
      </c>
      <c r="K31" s="7">
        <f t="shared" si="0"/>
        <v>0.45454545454545453</v>
      </c>
      <c r="L31" s="7">
        <f t="shared" si="1"/>
        <v>0.62264150943396224</v>
      </c>
      <c r="M31" s="7">
        <f t="shared" si="2"/>
        <v>0.48303966511227081</v>
      </c>
      <c r="N31" s="7">
        <f t="shared" si="3"/>
        <v>0.51696033488772919</v>
      </c>
      <c r="O31" s="10">
        <f t="shared" si="4"/>
        <v>2.849421056681628E-2</v>
      </c>
      <c r="P31" s="10">
        <f t="shared" si="4"/>
        <v>-0.10568117454623305</v>
      </c>
      <c r="Q31" s="31">
        <f t="shared" si="7"/>
        <v>0</v>
      </c>
      <c r="R31" s="9">
        <v>1</v>
      </c>
      <c r="S31" s="4">
        <v>0</v>
      </c>
      <c r="T31" s="3">
        <v>0</v>
      </c>
      <c r="W31" s="13" t="str">
        <f t="shared" si="8"/>
        <v/>
      </c>
    </row>
    <row r="32" spans="1:23" x14ac:dyDescent="0.25">
      <c r="A32" s="2">
        <v>44727</v>
      </c>
      <c r="B32" s="3" t="s">
        <v>79</v>
      </c>
      <c r="C32" s="3" t="s">
        <v>80</v>
      </c>
      <c r="D32" s="4">
        <v>4.43</v>
      </c>
      <c r="E32" s="5">
        <v>1</v>
      </c>
      <c r="F32" s="6">
        <v>3.5</v>
      </c>
      <c r="G32" s="3">
        <v>-200</v>
      </c>
      <c r="H32" s="12">
        <f t="shared" si="5"/>
        <v>-0.5</v>
      </c>
      <c r="I32" s="3">
        <v>135</v>
      </c>
      <c r="J32" s="12">
        <f t="shared" si="6"/>
        <v>1.35</v>
      </c>
      <c r="K32" s="7">
        <f t="shared" si="0"/>
        <v>0.66666666666666663</v>
      </c>
      <c r="L32" s="7">
        <f t="shared" si="1"/>
        <v>0.42553191489361702</v>
      </c>
      <c r="M32" s="7">
        <f t="shared" si="2"/>
        <v>0.6457563934001016</v>
      </c>
      <c r="N32" s="7">
        <f t="shared" si="3"/>
        <v>0.35424360659989845</v>
      </c>
      <c r="O32" s="10">
        <f t="shared" si="4"/>
        <v>-2.0910273266565027E-2</v>
      </c>
      <c r="P32" s="10">
        <f t="shared" si="4"/>
        <v>-7.1288308293718572E-2</v>
      </c>
      <c r="Q32" s="31">
        <f t="shared" si="7"/>
        <v>0</v>
      </c>
      <c r="R32" s="9">
        <v>1</v>
      </c>
      <c r="S32" s="4">
        <v>0</v>
      </c>
      <c r="T32" s="3">
        <v>0</v>
      </c>
      <c r="W32" s="13" t="str">
        <f t="shared" si="8"/>
        <v/>
      </c>
    </row>
    <row r="33" spans="1:23" x14ac:dyDescent="0.25">
      <c r="A33" s="2">
        <v>44727</v>
      </c>
      <c r="B33" s="3" t="s">
        <v>48</v>
      </c>
      <c r="C33" s="3" t="s">
        <v>81</v>
      </c>
      <c r="D33" s="4">
        <v>5.15</v>
      </c>
      <c r="E33" s="5">
        <v>1</v>
      </c>
      <c r="F33" s="6">
        <v>5.5</v>
      </c>
      <c r="G33" s="3">
        <v>-120</v>
      </c>
      <c r="H33" s="12">
        <f t="shared" si="5"/>
        <v>-0.83333333333333337</v>
      </c>
      <c r="I33" s="3">
        <v>-115</v>
      </c>
      <c r="J33" s="12">
        <f t="shared" si="6"/>
        <v>-0.86956521739130443</v>
      </c>
      <c r="K33" s="7">
        <f t="shared" si="0"/>
        <v>0.54545454545454541</v>
      </c>
      <c r="L33" s="7">
        <f t="shared" si="1"/>
        <v>0.53488372093023251</v>
      </c>
      <c r="M33" s="7">
        <f t="shared" si="2"/>
        <v>0.41034001431442202</v>
      </c>
      <c r="N33" s="7">
        <f t="shared" si="3"/>
        <v>0.58965998568557798</v>
      </c>
      <c r="O33" s="10">
        <f t="shared" si="4"/>
        <v>-0.1351145311401234</v>
      </c>
      <c r="P33" s="10">
        <f t="shared" si="4"/>
        <v>5.4776264755345472E-2</v>
      </c>
      <c r="Q33" s="31">
        <f t="shared" si="7"/>
        <v>1</v>
      </c>
      <c r="R33" s="9">
        <v>1</v>
      </c>
      <c r="S33" s="4">
        <v>6</v>
      </c>
      <c r="T33" s="3">
        <v>0</v>
      </c>
      <c r="U33" s="3" t="s">
        <v>74</v>
      </c>
      <c r="V33" s="4">
        <v>-6</v>
      </c>
      <c r="W33" s="13">
        <f t="shared" si="8"/>
        <v>-6</v>
      </c>
    </row>
    <row r="34" spans="1:23" x14ac:dyDescent="0.25">
      <c r="A34" s="2">
        <v>44727</v>
      </c>
      <c r="B34" s="3" t="s">
        <v>56</v>
      </c>
      <c r="C34" s="3" t="s">
        <v>82</v>
      </c>
      <c r="D34" s="4">
        <v>5.0199999999999996</v>
      </c>
      <c r="E34" s="5">
        <v>1</v>
      </c>
      <c r="F34" s="6">
        <v>5.5</v>
      </c>
      <c r="G34" s="3">
        <v>-115</v>
      </c>
      <c r="H34" s="12">
        <f t="shared" si="5"/>
        <v>-0.86956521739130443</v>
      </c>
      <c r="I34" s="3">
        <v>-115</v>
      </c>
      <c r="J34" s="12">
        <f t="shared" si="6"/>
        <v>-0.86956521739130443</v>
      </c>
      <c r="K34" s="7">
        <f t="shared" si="0"/>
        <v>0.53488372093023251</v>
      </c>
      <c r="L34" s="7">
        <f t="shared" ref="L34:L65" si="9">IF(I34&gt;0,100/(100+I34),I34/(-100+I34))</f>
        <v>0.53488372093023251</v>
      </c>
      <c r="M34" s="7">
        <f t="shared" ref="M34:M65" si="10">1-_xlfn.POISSON.DIST(_xlfn.CEILING.MATH(F34)-1,D34,TRUE)</f>
        <v>0.38754864586491278</v>
      </c>
      <c r="N34" s="7">
        <f t="shared" ref="N34:N65" si="11">_xlfn.POISSON.DIST(_xlfn.FLOOR.MATH(F34),D34,TRUE)</f>
        <v>0.61245135413508722</v>
      </c>
      <c r="O34" s="10">
        <f t="shared" si="4"/>
        <v>-0.14733507506531973</v>
      </c>
      <c r="P34" s="10">
        <f t="shared" si="4"/>
        <v>7.7567633204854713E-2</v>
      </c>
      <c r="Q34" s="31">
        <f t="shared" si="7"/>
        <v>1</v>
      </c>
      <c r="R34" s="9">
        <v>1</v>
      </c>
      <c r="S34" s="4">
        <v>6</v>
      </c>
      <c r="T34" s="3">
        <v>0</v>
      </c>
      <c r="U34" s="3" t="s">
        <v>74</v>
      </c>
      <c r="V34" s="4">
        <v>-6</v>
      </c>
      <c r="W34" s="13">
        <f t="shared" si="8"/>
        <v>-6</v>
      </c>
    </row>
    <row r="35" spans="1:23" x14ac:dyDescent="0.25">
      <c r="A35" s="2">
        <v>44727</v>
      </c>
      <c r="B35" s="3" t="s">
        <v>60</v>
      </c>
      <c r="C35" s="3" t="s">
        <v>83</v>
      </c>
      <c r="D35" s="4">
        <v>5.13</v>
      </c>
      <c r="E35" s="5">
        <v>1</v>
      </c>
      <c r="F35" s="6">
        <v>5.5</v>
      </c>
      <c r="G35" s="3">
        <v>-130</v>
      </c>
      <c r="H35" s="12">
        <f t="shared" si="5"/>
        <v>-0.76923076923076916</v>
      </c>
      <c r="I35" s="3">
        <v>-125</v>
      </c>
      <c r="J35" s="12">
        <f t="shared" si="6"/>
        <v>-0.8</v>
      </c>
      <c r="K35" s="7">
        <f t="shared" si="0"/>
        <v>0.56521739130434778</v>
      </c>
      <c r="L35" s="7">
        <f t="shared" si="9"/>
        <v>0.55555555555555558</v>
      </c>
      <c r="M35" s="7">
        <f t="shared" si="10"/>
        <v>0.40683742399422473</v>
      </c>
      <c r="N35" s="7">
        <f t="shared" si="11"/>
        <v>0.59316257600577527</v>
      </c>
      <c r="O35" s="10">
        <f t="shared" si="4"/>
        <v>-0.15837996731012305</v>
      </c>
      <c r="P35" s="10">
        <f t="shared" si="4"/>
        <v>3.7607020450219686E-2</v>
      </c>
      <c r="Q35" s="31">
        <f t="shared" si="7"/>
        <v>0</v>
      </c>
      <c r="R35" s="9">
        <v>1</v>
      </c>
      <c r="S35" s="4">
        <v>6</v>
      </c>
      <c r="T35" s="3">
        <v>0</v>
      </c>
      <c r="U35" s="3" t="s">
        <v>75</v>
      </c>
      <c r="V35" s="4">
        <v>4.8</v>
      </c>
      <c r="W35" s="13">
        <f t="shared" si="8"/>
        <v>4.615384615384615</v>
      </c>
    </row>
    <row r="36" spans="1:23" x14ac:dyDescent="0.25">
      <c r="A36" s="2">
        <v>44727</v>
      </c>
      <c r="B36" s="3" t="s">
        <v>31</v>
      </c>
      <c r="C36" s="3" t="s">
        <v>84</v>
      </c>
      <c r="D36" s="4">
        <v>3.85</v>
      </c>
      <c r="E36" s="5">
        <v>1</v>
      </c>
      <c r="F36" s="6">
        <v>3.5</v>
      </c>
      <c r="G36" s="3">
        <v>-105</v>
      </c>
      <c r="H36" s="12">
        <f t="shared" si="5"/>
        <v>-0.95238095238095233</v>
      </c>
      <c r="I36" s="3">
        <v>-120</v>
      </c>
      <c r="J36" s="12">
        <f t="shared" si="6"/>
        <v>-0.83333333333333337</v>
      </c>
      <c r="K36" s="7">
        <f t="shared" si="0"/>
        <v>0.51219512195121952</v>
      </c>
      <c r="L36" s="7">
        <f t="shared" si="9"/>
        <v>0.54545454545454541</v>
      </c>
      <c r="M36" s="7">
        <f t="shared" si="10"/>
        <v>0.53669004169033063</v>
      </c>
      <c r="N36" s="7">
        <f t="shared" si="11"/>
        <v>0.46330995830966937</v>
      </c>
      <c r="O36" s="10">
        <f t="shared" si="4"/>
        <v>2.449491973911111E-2</v>
      </c>
      <c r="P36" s="10">
        <f t="shared" si="4"/>
        <v>-8.2144587144876047E-2</v>
      </c>
      <c r="Q36" s="31">
        <f t="shared" si="7"/>
        <v>0</v>
      </c>
      <c r="R36" s="9">
        <v>1</v>
      </c>
      <c r="S36" s="4">
        <v>0</v>
      </c>
      <c r="T36" s="3">
        <v>0</v>
      </c>
      <c r="W36" s="13" t="str">
        <f t="shared" si="8"/>
        <v/>
      </c>
    </row>
    <row r="37" spans="1:23" x14ac:dyDescent="0.25">
      <c r="A37" s="2">
        <v>44727</v>
      </c>
      <c r="B37" s="3" t="s">
        <v>29</v>
      </c>
      <c r="C37" s="3" t="s">
        <v>85</v>
      </c>
      <c r="D37" s="4">
        <v>4.58</v>
      </c>
      <c r="E37" s="5">
        <v>1</v>
      </c>
      <c r="F37" s="6">
        <v>4.5</v>
      </c>
      <c r="G37" s="3">
        <v>-140</v>
      </c>
      <c r="H37" s="12">
        <f t="shared" si="5"/>
        <v>-0.7142857142857143</v>
      </c>
      <c r="I37" s="3">
        <v>105</v>
      </c>
      <c r="J37" s="12">
        <f t="shared" si="6"/>
        <v>1.05</v>
      </c>
      <c r="K37" s="7">
        <f t="shared" si="0"/>
        <v>0.58333333333333337</v>
      </c>
      <c r="L37" s="7">
        <f t="shared" si="9"/>
        <v>0.48780487804878048</v>
      </c>
      <c r="M37" s="7">
        <f t="shared" si="10"/>
        <v>0.48301059602590302</v>
      </c>
      <c r="N37" s="7">
        <f t="shared" si="11"/>
        <v>0.51698940397409698</v>
      </c>
      <c r="O37" s="10">
        <f t="shared" si="4"/>
        <v>-0.10032273730743035</v>
      </c>
      <c r="P37" s="10">
        <f t="shared" si="4"/>
        <v>2.9184525925316507E-2</v>
      </c>
      <c r="Q37" s="31">
        <f t="shared" si="7"/>
        <v>0</v>
      </c>
      <c r="R37" s="9">
        <v>1</v>
      </c>
      <c r="S37" s="4">
        <v>0</v>
      </c>
      <c r="T37" s="3">
        <v>0</v>
      </c>
      <c r="W37" s="13" t="str">
        <f t="shared" si="8"/>
        <v/>
      </c>
    </row>
    <row r="38" spans="1:23" x14ac:dyDescent="0.25">
      <c r="A38" s="2">
        <v>44727</v>
      </c>
      <c r="B38" s="3" t="s">
        <v>68</v>
      </c>
      <c r="C38" s="3" t="s">
        <v>86</v>
      </c>
      <c r="D38" s="4">
        <v>4.05</v>
      </c>
      <c r="E38" s="5">
        <v>1</v>
      </c>
      <c r="F38" s="6">
        <v>4.5</v>
      </c>
      <c r="G38" s="3">
        <v>-140</v>
      </c>
      <c r="H38" s="12">
        <f t="shared" si="5"/>
        <v>-0.7142857142857143</v>
      </c>
      <c r="I38" s="3">
        <v>105</v>
      </c>
      <c r="J38" s="12">
        <f t="shared" si="6"/>
        <v>1.05</v>
      </c>
      <c r="K38" s="7">
        <f t="shared" si="0"/>
        <v>0.58333333333333337</v>
      </c>
      <c r="L38" s="7">
        <f t="shared" si="9"/>
        <v>0.48780487804878048</v>
      </c>
      <c r="M38" s="7">
        <f t="shared" si="10"/>
        <v>0.38093039443166199</v>
      </c>
      <c r="N38" s="7">
        <f t="shared" si="11"/>
        <v>0.61906960556833801</v>
      </c>
      <c r="O38" s="10">
        <f t="shared" si="4"/>
        <v>-0.20240293890167138</v>
      </c>
      <c r="P38" s="10">
        <f t="shared" si="4"/>
        <v>0.13126472751955753</v>
      </c>
      <c r="Q38" s="31">
        <f t="shared" si="7"/>
        <v>1</v>
      </c>
      <c r="R38" s="9">
        <v>1</v>
      </c>
      <c r="S38" s="4">
        <v>25</v>
      </c>
      <c r="T38" s="3">
        <v>1</v>
      </c>
      <c r="U38" s="3" t="s">
        <v>75</v>
      </c>
      <c r="V38" s="4">
        <v>26.25</v>
      </c>
      <c r="W38" s="13">
        <f t="shared" si="8"/>
        <v>26.25</v>
      </c>
    </row>
    <row r="39" spans="1:23" x14ac:dyDescent="0.25">
      <c r="A39" s="2">
        <v>44727</v>
      </c>
      <c r="B39" s="3" t="s">
        <v>4</v>
      </c>
      <c r="C39" s="3" t="s">
        <v>87</v>
      </c>
      <c r="D39" s="4">
        <v>5.48</v>
      </c>
      <c r="E39" s="5">
        <v>1</v>
      </c>
      <c r="F39" s="6">
        <v>5.5</v>
      </c>
      <c r="G39" s="3">
        <v>-110</v>
      </c>
      <c r="H39" s="12">
        <f t="shared" si="5"/>
        <v>-0.90909090909090906</v>
      </c>
      <c r="I39" s="3">
        <v>-130</v>
      </c>
      <c r="J39" s="12">
        <f t="shared" si="6"/>
        <v>-0.76923076923076916</v>
      </c>
      <c r="K39" s="7">
        <f t="shared" si="0"/>
        <v>0.52380952380952384</v>
      </c>
      <c r="L39" s="7">
        <f t="shared" si="9"/>
        <v>0.56521739130434778</v>
      </c>
      <c r="M39" s="7">
        <f t="shared" si="10"/>
        <v>0.46765021942089069</v>
      </c>
      <c r="N39" s="7">
        <f t="shared" si="11"/>
        <v>0.53234978057910931</v>
      </c>
      <c r="O39" s="10">
        <f t="shared" si="4"/>
        <v>-5.6159304388633147E-2</v>
      </c>
      <c r="P39" s="10">
        <f t="shared" si="4"/>
        <v>-3.2867610725238472E-2</v>
      </c>
      <c r="Q39" s="31">
        <f t="shared" si="7"/>
        <v>0</v>
      </c>
      <c r="R39" s="9">
        <v>1</v>
      </c>
      <c r="S39" s="4">
        <v>0</v>
      </c>
      <c r="T39" s="3">
        <v>0</v>
      </c>
      <c r="W39" s="13" t="str">
        <f t="shared" si="8"/>
        <v/>
      </c>
    </row>
    <row r="40" spans="1:23" x14ac:dyDescent="0.25">
      <c r="A40" s="2">
        <v>44727</v>
      </c>
      <c r="B40" s="3" t="s">
        <v>88</v>
      </c>
      <c r="C40" s="3" t="s">
        <v>89</v>
      </c>
      <c r="D40" s="4">
        <v>4.3499999999999996</v>
      </c>
      <c r="E40" s="5">
        <v>1</v>
      </c>
      <c r="F40" s="6">
        <v>4.5</v>
      </c>
      <c r="G40" s="3">
        <v>-115</v>
      </c>
      <c r="H40" s="12">
        <f t="shared" si="5"/>
        <v>-0.86956521739130443</v>
      </c>
      <c r="I40" s="3">
        <v>-115</v>
      </c>
      <c r="J40" s="12">
        <f t="shared" si="6"/>
        <v>-0.86956521739130443</v>
      </c>
      <c r="K40" s="7">
        <f t="shared" si="0"/>
        <v>0.53488372093023251</v>
      </c>
      <c r="L40" s="7">
        <f t="shared" si="9"/>
        <v>0.53488372093023251</v>
      </c>
      <c r="M40" s="7">
        <f t="shared" si="10"/>
        <v>0.439208401234507</v>
      </c>
      <c r="N40" s="7">
        <f t="shared" si="11"/>
        <v>0.560791598765493</v>
      </c>
      <c r="O40" s="10">
        <f t="shared" si="4"/>
        <v>-9.5675319695725514E-2</v>
      </c>
      <c r="P40" s="10">
        <f t="shared" si="4"/>
        <v>2.5907877835260495E-2</v>
      </c>
      <c r="Q40" s="31">
        <f t="shared" si="7"/>
        <v>0</v>
      </c>
      <c r="R40" s="9">
        <v>1</v>
      </c>
      <c r="S40" s="4">
        <v>0</v>
      </c>
      <c r="T40" s="3">
        <v>0</v>
      </c>
      <c r="W40" s="13" t="str">
        <f t="shared" si="8"/>
        <v/>
      </c>
    </row>
    <row r="41" spans="1:23" x14ac:dyDescent="0.25">
      <c r="A41" s="2">
        <v>44727</v>
      </c>
      <c r="B41" s="3" t="s">
        <v>23</v>
      </c>
      <c r="C41" s="3" t="s">
        <v>90</v>
      </c>
      <c r="D41" s="4">
        <v>5.6</v>
      </c>
      <c r="E41" s="5">
        <v>1</v>
      </c>
      <c r="F41" s="6">
        <v>5.5</v>
      </c>
      <c r="G41" s="3">
        <v>-155</v>
      </c>
      <c r="H41" s="12">
        <f t="shared" si="5"/>
        <v>-0.64516129032258063</v>
      </c>
      <c r="I41" s="3">
        <v>115</v>
      </c>
      <c r="J41" s="12">
        <f t="shared" si="6"/>
        <v>1.1499999999999999</v>
      </c>
      <c r="K41" s="7">
        <f t="shared" si="0"/>
        <v>0.60784313725490191</v>
      </c>
      <c r="L41" s="7">
        <f t="shared" si="9"/>
        <v>0.46511627906976744</v>
      </c>
      <c r="M41" s="7">
        <f t="shared" si="10"/>
        <v>0.48813906162449672</v>
      </c>
      <c r="N41" s="7">
        <f t="shared" si="11"/>
        <v>0.51186093837550328</v>
      </c>
      <c r="O41" s="10">
        <f t="shared" si="4"/>
        <v>-0.11970407563040519</v>
      </c>
      <c r="P41" s="10">
        <f t="shared" si="4"/>
        <v>4.6744659305735847E-2</v>
      </c>
      <c r="Q41" s="31">
        <f t="shared" si="7"/>
        <v>0</v>
      </c>
      <c r="R41" s="9">
        <v>1</v>
      </c>
      <c r="S41" s="4">
        <v>0</v>
      </c>
      <c r="T41" s="3">
        <v>0</v>
      </c>
      <c r="W41" s="13" t="str">
        <f t="shared" si="8"/>
        <v/>
      </c>
    </row>
    <row r="42" spans="1:23" x14ac:dyDescent="0.25">
      <c r="A42" s="2">
        <v>44727</v>
      </c>
      <c r="B42" s="3" t="s">
        <v>66</v>
      </c>
      <c r="C42" s="3" t="s">
        <v>91</v>
      </c>
      <c r="D42" s="4">
        <v>5.6</v>
      </c>
      <c r="E42" s="5">
        <v>1</v>
      </c>
      <c r="F42" s="6">
        <v>7.5</v>
      </c>
      <c r="G42" s="3">
        <v>118</v>
      </c>
      <c r="H42" s="12">
        <f t="shared" si="5"/>
        <v>1.18</v>
      </c>
      <c r="I42" s="3">
        <v>-138</v>
      </c>
      <c r="J42" s="12">
        <f t="shared" si="6"/>
        <v>-0.7246376811594204</v>
      </c>
      <c r="K42" s="7">
        <f t="shared" si="0"/>
        <v>0.45871559633027525</v>
      </c>
      <c r="L42" s="7">
        <f t="shared" si="9"/>
        <v>0.57983193277310929</v>
      </c>
      <c r="M42" s="7">
        <f t="shared" si="10"/>
        <v>0.20302471434665204</v>
      </c>
      <c r="N42" s="7">
        <f t="shared" si="11"/>
        <v>0.79697528565334796</v>
      </c>
      <c r="O42" s="10">
        <f t="shared" si="4"/>
        <v>-0.25569088198362322</v>
      </c>
      <c r="P42" s="10">
        <f t="shared" si="4"/>
        <v>0.21714335288023867</v>
      </c>
      <c r="Q42" s="31">
        <f t="shared" si="7"/>
        <v>1</v>
      </c>
      <c r="R42" s="9">
        <v>2</v>
      </c>
      <c r="S42" s="4">
        <v>13.8</v>
      </c>
      <c r="T42" s="3">
        <v>1</v>
      </c>
      <c r="U42" s="3" t="s">
        <v>75</v>
      </c>
      <c r="V42" s="4">
        <v>10</v>
      </c>
      <c r="W42" s="13">
        <f t="shared" si="8"/>
        <v>10.000000000000002</v>
      </c>
    </row>
    <row r="43" spans="1:23" x14ac:dyDescent="0.25">
      <c r="A43" s="2">
        <v>44727</v>
      </c>
      <c r="B43" s="3" t="s">
        <v>52</v>
      </c>
      <c r="C43" s="3" t="s">
        <v>92</v>
      </c>
      <c r="D43" s="4">
        <v>3.01</v>
      </c>
      <c r="E43" s="5">
        <v>1</v>
      </c>
      <c r="F43" s="6">
        <v>3.5</v>
      </c>
      <c r="G43" s="3">
        <v>135</v>
      </c>
      <c r="H43" s="12">
        <f t="shared" si="5"/>
        <v>1.35</v>
      </c>
      <c r="I43" s="3">
        <v>-180</v>
      </c>
      <c r="J43" s="12">
        <f t="shared" si="6"/>
        <v>-0.55555555555555558</v>
      </c>
      <c r="K43" s="7">
        <f t="shared" si="0"/>
        <v>0.42553191489361702</v>
      </c>
      <c r="L43" s="7">
        <f t="shared" si="9"/>
        <v>0.6428571428571429</v>
      </c>
      <c r="M43" s="7">
        <f t="shared" si="10"/>
        <v>0.35500851686832069</v>
      </c>
      <c r="N43" s="7">
        <f t="shared" si="11"/>
        <v>0.64499148313167931</v>
      </c>
      <c r="O43" s="10">
        <f t="shared" si="4"/>
        <v>-7.0523398025296336E-2</v>
      </c>
      <c r="P43" s="10">
        <f t="shared" si="4"/>
        <v>2.134340274536406E-3</v>
      </c>
      <c r="Q43" s="31">
        <f t="shared" si="7"/>
        <v>0</v>
      </c>
      <c r="R43" s="9">
        <v>1</v>
      </c>
      <c r="S43" s="4">
        <v>0</v>
      </c>
      <c r="T43" s="3">
        <v>0</v>
      </c>
      <c r="W43" s="13" t="str">
        <f t="shared" si="8"/>
        <v/>
      </c>
    </row>
    <row r="44" spans="1:23" x14ac:dyDescent="0.25">
      <c r="A44" s="2">
        <v>44727</v>
      </c>
      <c r="B44" s="3" t="s">
        <v>62</v>
      </c>
      <c r="C44" s="3" t="s">
        <v>93</v>
      </c>
      <c r="D44" s="4">
        <v>5.45</v>
      </c>
      <c r="E44" s="5">
        <v>1</v>
      </c>
      <c r="F44" s="6">
        <v>5.5</v>
      </c>
      <c r="G44" s="3">
        <v>-135</v>
      </c>
      <c r="H44" s="12">
        <f t="shared" si="5"/>
        <v>-0.7407407407407407</v>
      </c>
      <c r="I44" s="3">
        <v>100</v>
      </c>
      <c r="J44" s="12">
        <f t="shared" si="6"/>
        <v>1</v>
      </c>
      <c r="K44" s="7">
        <f t="shared" si="0"/>
        <v>0.57446808510638303</v>
      </c>
      <c r="L44" s="7">
        <f t="shared" si="9"/>
        <v>0.5</v>
      </c>
      <c r="M44" s="7">
        <f t="shared" si="10"/>
        <v>0.46249236728288801</v>
      </c>
      <c r="N44" s="7">
        <f t="shared" si="11"/>
        <v>0.53750763271711199</v>
      </c>
      <c r="O44" s="10">
        <f t="shared" si="4"/>
        <v>-0.11197571782349502</v>
      </c>
      <c r="P44" s="10">
        <f t="shared" si="4"/>
        <v>3.7507632717111994E-2</v>
      </c>
      <c r="Q44" s="31">
        <f t="shared" si="7"/>
        <v>0</v>
      </c>
      <c r="R44" s="9">
        <v>1</v>
      </c>
      <c r="S44" s="4">
        <v>0</v>
      </c>
      <c r="T44" s="3">
        <v>0</v>
      </c>
      <c r="W44" s="13" t="str">
        <f t="shared" si="8"/>
        <v/>
      </c>
    </row>
    <row r="45" spans="1:23" x14ac:dyDescent="0.25">
      <c r="A45" s="2">
        <v>44727</v>
      </c>
      <c r="B45" s="3" t="s">
        <v>44</v>
      </c>
      <c r="C45" s="3" t="s">
        <v>94</v>
      </c>
      <c r="D45" s="4">
        <v>6.77</v>
      </c>
      <c r="E45" s="5">
        <v>1</v>
      </c>
      <c r="F45" s="6">
        <v>6.5</v>
      </c>
      <c r="G45" s="3">
        <v>-135</v>
      </c>
      <c r="H45" s="12">
        <f t="shared" si="5"/>
        <v>-0.7407407407407407</v>
      </c>
      <c r="I45" s="3">
        <v>140</v>
      </c>
      <c r="J45" s="12">
        <f t="shared" si="6"/>
        <v>1.4</v>
      </c>
      <c r="K45" s="7">
        <f t="shared" si="0"/>
        <v>0.57446808510638303</v>
      </c>
      <c r="L45" s="7">
        <f t="shared" si="9"/>
        <v>0.41666666666666669</v>
      </c>
      <c r="M45" s="7">
        <f t="shared" si="10"/>
        <v>0.51548759025892754</v>
      </c>
      <c r="N45" s="7">
        <f t="shared" si="11"/>
        <v>0.48451240974107246</v>
      </c>
      <c r="O45" s="10">
        <f t="shared" si="4"/>
        <v>-5.8980494847455489E-2</v>
      </c>
      <c r="P45" s="10">
        <f t="shared" si="4"/>
        <v>6.7845743074405773E-2</v>
      </c>
      <c r="Q45" s="31">
        <f t="shared" si="7"/>
        <v>1</v>
      </c>
      <c r="R45" s="9">
        <v>1</v>
      </c>
      <c r="S45" s="4">
        <v>5</v>
      </c>
      <c r="T45" s="3">
        <v>0</v>
      </c>
      <c r="U45" s="3" t="s">
        <v>74</v>
      </c>
      <c r="V45" s="4">
        <v>-5</v>
      </c>
      <c r="W45" s="13">
        <f t="shared" si="8"/>
        <v>-5</v>
      </c>
    </row>
    <row r="46" spans="1:23" x14ac:dyDescent="0.25">
      <c r="A46" s="2">
        <v>44727</v>
      </c>
      <c r="B46" s="3" t="s">
        <v>42</v>
      </c>
      <c r="C46" s="3" t="s">
        <v>95</v>
      </c>
      <c r="D46" s="4">
        <v>5.0999999999999996</v>
      </c>
      <c r="E46" s="5">
        <v>1</v>
      </c>
      <c r="F46" s="6">
        <v>4.5</v>
      </c>
      <c r="G46" s="3">
        <v>127</v>
      </c>
      <c r="H46" s="12">
        <f t="shared" si="5"/>
        <v>1.27</v>
      </c>
      <c r="I46" s="3">
        <v>-120</v>
      </c>
      <c r="J46" s="12">
        <f t="shared" si="6"/>
        <v>-0.83333333333333337</v>
      </c>
      <c r="K46" s="7">
        <f t="shared" si="0"/>
        <v>0.44052863436123346</v>
      </c>
      <c r="L46" s="7">
        <f t="shared" si="9"/>
        <v>0.54545454545454541</v>
      </c>
      <c r="M46" s="7">
        <f t="shared" si="10"/>
        <v>0.5768745855814007</v>
      </c>
      <c r="N46" s="7">
        <f t="shared" si="11"/>
        <v>0.4231254144185993</v>
      </c>
      <c r="O46" s="10">
        <f t="shared" si="4"/>
        <v>0.13634595122016724</v>
      </c>
      <c r="P46" s="10">
        <f t="shared" si="4"/>
        <v>-0.12232913103594611</v>
      </c>
      <c r="Q46" s="31">
        <f t="shared" si="7"/>
        <v>2</v>
      </c>
      <c r="R46" s="9">
        <v>1</v>
      </c>
      <c r="S46" s="4">
        <v>10</v>
      </c>
      <c r="T46" s="3">
        <v>0</v>
      </c>
      <c r="U46" s="3" t="s">
        <v>74</v>
      </c>
      <c r="V46" s="4">
        <v>-10</v>
      </c>
      <c r="W46" s="13">
        <f t="shared" si="8"/>
        <v>-10</v>
      </c>
    </row>
    <row r="47" spans="1:23" x14ac:dyDescent="0.25">
      <c r="A47" s="2">
        <v>44727</v>
      </c>
      <c r="B47" s="3" t="s">
        <v>70</v>
      </c>
      <c r="C47" s="3" t="s">
        <v>96</v>
      </c>
      <c r="D47" s="4">
        <v>4.0199999999999996</v>
      </c>
      <c r="E47" s="5">
        <v>1</v>
      </c>
      <c r="F47" s="6">
        <v>4.5</v>
      </c>
      <c r="G47" s="3">
        <v>140</v>
      </c>
      <c r="H47" s="12">
        <f t="shared" si="5"/>
        <v>1.4</v>
      </c>
      <c r="I47" s="3">
        <v>-190</v>
      </c>
      <c r="J47" s="12">
        <f t="shared" si="6"/>
        <v>-0.52631578947368418</v>
      </c>
      <c r="K47" s="7">
        <f t="shared" si="0"/>
        <v>0.41666666666666669</v>
      </c>
      <c r="L47" s="7">
        <f t="shared" si="9"/>
        <v>0.65517241379310343</v>
      </c>
      <c r="M47" s="7">
        <f t="shared" si="10"/>
        <v>0.37507033615740826</v>
      </c>
      <c r="N47" s="7">
        <f t="shared" si="11"/>
        <v>0.62492966384259174</v>
      </c>
      <c r="O47" s="10">
        <f t="shared" si="4"/>
        <v>-4.1596330509258428E-2</v>
      </c>
      <c r="P47" s="10">
        <f t="shared" si="4"/>
        <v>-3.0242749950511683E-2</v>
      </c>
      <c r="Q47" s="31">
        <f t="shared" si="7"/>
        <v>0</v>
      </c>
      <c r="R47" s="9">
        <v>1</v>
      </c>
      <c r="S47" s="4">
        <v>0</v>
      </c>
      <c r="T47" s="3">
        <v>0</v>
      </c>
      <c r="W47" s="13" t="str">
        <f t="shared" si="8"/>
        <v/>
      </c>
    </row>
    <row r="48" spans="1:23" x14ac:dyDescent="0.25">
      <c r="A48" s="2">
        <v>44727</v>
      </c>
      <c r="B48" s="3" t="s">
        <v>19</v>
      </c>
      <c r="C48" s="3" t="s">
        <v>97</v>
      </c>
      <c r="D48" s="4">
        <v>4.37</v>
      </c>
      <c r="E48" s="5">
        <v>1</v>
      </c>
      <c r="F48" s="6">
        <v>4.5</v>
      </c>
      <c r="G48" s="3">
        <v>140</v>
      </c>
      <c r="H48" s="12">
        <f t="shared" si="5"/>
        <v>1.4</v>
      </c>
      <c r="I48" s="3">
        <v>-185</v>
      </c>
      <c r="J48" s="12">
        <f t="shared" si="6"/>
        <v>-0.54054054054054046</v>
      </c>
      <c r="K48" s="7">
        <f t="shared" si="0"/>
        <v>0.41666666666666669</v>
      </c>
      <c r="L48" s="7">
        <f t="shared" si="9"/>
        <v>0.64912280701754388</v>
      </c>
      <c r="M48" s="7">
        <f t="shared" si="10"/>
        <v>0.44305643873910494</v>
      </c>
      <c r="N48" s="7">
        <f t="shared" si="11"/>
        <v>0.55694356126089506</v>
      </c>
      <c r="O48" s="10">
        <f t="shared" si="4"/>
        <v>2.6389772072438256E-2</v>
      </c>
      <c r="P48" s="10">
        <f t="shared" si="4"/>
        <v>-9.217924575664882E-2</v>
      </c>
      <c r="Q48" s="31">
        <f t="shared" si="7"/>
        <v>0</v>
      </c>
      <c r="R48" s="9">
        <v>1</v>
      </c>
      <c r="S48" s="4">
        <v>0</v>
      </c>
      <c r="T48" s="3">
        <v>0</v>
      </c>
      <c r="W48" s="13" t="str">
        <f t="shared" si="8"/>
        <v/>
      </c>
    </row>
    <row r="49" spans="1:23" x14ac:dyDescent="0.25">
      <c r="A49" s="2">
        <v>44727</v>
      </c>
      <c r="B49" s="3" t="s">
        <v>14</v>
      </c>
      <c r="C49" s="3" t="s">
        <v>98</v>
      </c>
      <c r="D49" s="4">
        <v>5.03</v>
      </c>
      <c r="E49" s="5">
        <v>1</v>
      </c>
      <c r="F49" s="6">
        <v>4.5</v>
      </c>
      <c r="G49" s="3">
        <v>108</v>
      </c>
      <c r="H49" s="12">
        <f t="shared" si="5"/>
        <v>1.08</v>
      </c>
      <c r="I49" s="3">
        <v>-138</v>
      </c>
      <c r="J49" s="12">
        <f t="shared" si="6"/>
        <v>-0.7246376811594204</v>
      </c>
      <c r="K49" s="7">
        <f t="shared" si="0"/>
        <v>0.48076923076923078</v>
      </c>
      <c r="L49" s="7">
        <f t="shared" si="9"/>
        <v>0.57983193277310929</v>
      </c>
      <c r="M49" s="7">
        <f t="shared" si="10"/>
        <v>0.56475485011053694</v>
      </c>
      <c r="N49" s="7">
        <f t="shared" si="11"/>
        <v>0.43524514988946306</v>
      </c>
      <c r="O49" s="10">
        <f t="shared" si="4"/>
        <v>8.3985619341306161E-2</v>
      </c>
      <c r="P49" s="10">
        <f t="shared" si="4"/>
        <v>-0.14458678288364624</v>
      </c>
      <c r="Q49" s="31">
        <f t="shared" si="7"/>
        <v>2</v>
      </c>
      <c r="R49" s="9">
        <v>2</v>
      </c>
      <c r="S49" s="4">
        <v>10</v>
      </c>
      <c r="T49" s="3">
        <v>1</v>
      </c>
      <c r="U49" s="3" t="s">
        <v>74</v>
      </c>
      <c r="V49" s="4">
        <v>-10</v>
      </c>
      <c r="W49" s="13">
        <f t="shared" si="8"/>
        <v>-10</v>
      </c>
    </row>
    <row r="50" spans="1:23" x14ac:dyDescent="0.25">
      <c r="A50" s="2">
        <v>44727</v>
      </c>
      <c r="B50" s="3" t="s">
        <v>58</v>
      </c>
      <c r="C50" s="3" t="s">
        <v>103</v>
      </c>
      <c r="D50" s="4">
        <v>3.69</v>
      </c>
      <c r="E50" s="5">
        <v>1</v>
      </c>
      <c r="F50" s="6">
        <v>3.5</v>
      </c>
      <c r="G50" s="3">
        <v>-130</v>
      </c>
      <c r="H50" s="12">
        <f t="shared" si="5"/>
        <v>-0.76923076923076916</v>
      </c>
      <c r="I50" s="3">
        <v>-105</v>
      </c>
      <c r="J50" s="12">
        <f t="shared" si="6"/>
        <v>-0.95238095238095233</v>
      </c>
      <c r="K50" s="7">
        <f t="shared" si="0"/>
        <v>0.56521739130434778</v>
      </c>
      <c r="L50" s="7">
        <f t="shared" si="9"/>
        <v>0.51219512195121952</v>
      </c>
      <c r="M50" s="7">
        <f t="shared" si="10"/>
        <v>0.50375758655798741</v>
      </c>
      <c r="N50" s="7">
        <f t="shared" si="11"/>
        <v>0.49624241344201259</v>
      </c>
      <c r="O50" s="10">
        <f t="shared" si="4"/>
        <v>-6.1459804746360369E-2</v>
      </c>
      <c r="P50" s="10">
        <f t="shared" si="4"/>
        <v>-1.5952708509206937E-2</v>
      </c>
      <c r="Q50" s="31">
        <f t="shared" si="7"/>
        <v>0</v>
      </c>
      <c r="R50" s="9">
        <v>1</v>
      </c>
      <c r="S50" s="4">
        <v>0</v>
      </c>
      <c r="T50" s="3">
        <v>0</v>
      </c>
      <c r="W50" s="13" t="str">
        <f t="shared" si="8"/>
        <v/>
      </c>
    </row>
    <row r="51" spans="1:23" x14ac:dyDescent="0.25">
      <c r="A51" s="2">
        <v>44727</v>
      </c>
      <c r="B51" s="3" t="s">
        <v>37</v>
      </c>
      <c r="C51" s="3" t="s">
        <v>104</v>
      </c>
      <c r="D51" s="4">
        <v>3.17</v>
      </c>
      <c r="E51" s="5">
        <v>1</v>
      </c>
      <c r="F51" s="6">
        <v>3.5</v>
      </c>
      <c r="G51" s="3">
        <v>130</v>
      </c>
      <c r="H51" s="12">
        <f t="shared" si="5"/>
        <v>1.3</v>
      </c>
      <c r="I51" s="3">
        <v>-170</v>
      </c>
      <c r="J51" s="12">
        <f t="shared" si="6"/>
        <v>-0.58823529411764708</v>
      </c>
      <c r="K51" s="7">
        <f t="shared" si="0"/>
        <v>0.43478260869565216</v>
      </c>
      <c r="L51" s="7">
        <f t="shared" si="9"/>
        <v>0.62962962962962965</v>
      </c>
      <c r="M51" s="7">
        <f t="shared" si="10"/>
        <v>0.39079582637982668</v>
      </c>
      <c r="N51" s="7">
        <f t="shared" si="11"/>
        <v>0.60920417362017332</v>
      </c>
      <c r="O51" s="10">
        <f t="shared" si="4"/>
        <v>-4.3986782315825479E-2</v>
      </c>
      <c r="P51" s="10">
        <f t="shared" si="4"/>
        <v>-2.0425456009456333E-2</v>
      </c>
      <c r="Q51" s="31">
        <f t="shared" si="7"/>
        <v>0</v>
      </c>
      <c r="R51" s="9">
        <v>1</v>
      </c>
      <c r="S51" s="4">
        <v>0</v>
      </c>
      <c r="T51" s="3">
        <v>0</v>
      </c>
      <c r="W51" s="13" t="str">
        <f t="shared" si="8"/>
        <v/>
      </c>
    </row>
    <row r="52" spans="1:23" x14ac:dyDescent="0.25">
      <c r="A52" s="2">
        <v>44727</v>
      </c>
      <c r="B52" s="3" t="s">
        <v>54</v>
      </c>
      <c r="C52" s="3" t="s">
        <v>105</v>
      </c>
      <c r="D52" s="4">
        <v>3.39</v>
      </c>
      <c r="E52" s="5">
        <v>1</v>
      </c>
      <c r="F52" s="6">
        <v>3.5</v>
      </c>
      <c r="G52" s="3">
        <v>-110</v>
      </c>
      <c r="H52" s="12">
        <f t="shared" si="5"/>
        <v>-0.90909090909090906</v>
      </c>
      <c r="I52" s="3">
        <v>-120</v>
      </c>
      <c r="J52" s="12">
        <f t="shared" si="6"/>
        <v>-0.83333333333333337</v>
      </c>
      <c r="K52" s="7">
        <f t="shared" si="0"/>
        <v>0.52380952380952384</v>
      </c>
      <c r="L52" s="7">
        <f t="shared" si="9"/>
        <v>0.54545454545454541</v>
      </c>
      <c r="M52" s="7">
        <f t="shared" si="10"/>
        <v>0.43945549603645917</v>
      </c>
      <c r="N52" s="7">
        <f t="shared" si="11"/>
        <v>0.56054450396354083</v>
      </c>
      <c r="O52" s="10">
        <f t="shared" si="4"/>
        <v>-8.4354027773064666E-2</v>
      </c>
      <c r="P52" s="10">
        <f t="shared" si="4"/>
        <v>1.5089958508995416E-2</v>
      </c>
      <c r="Q52" s="31">
        <f t="shared" si="7"/>
        <v>0</v>
      </c>
      <c r="R52" s="9">
        <v>1</v>
      </c>
      <c r="S52" s="4">
        <v>0</v>
      </c>
      <c r="T52" s="3">
        <v>0</v>
      </c>
      <c r="W52" s="13" t="str">
        <f t="shared" si="8"/>
        <v/>
      </c>
    </row>
    <row r="53" spans="1:23" x14ac:dyDescent="0.25">
      <c r="A53" s="2">
        <v>44727</v>
      </c>
      <c r="B53" s="3" t="s">
        <v>21</v>
      </c>
      <c r="C53" s="3" t="s">
        <v>106</v>
      </c>
      <c r="D53" s="4">
        <v>3.53</v>
      </c>
      <c r="E53" s="5">
        <v>1</v>
      </c>
      <c r="F53" s="6">
        <v>3.5</v>
      </c>
      <c r="G53" s="3">
        <v>-145</v>
      </c>
      <c r="H53" s="12">
        <f t="shared" si="5"/>
        <v>-0.68965517241379315</v>
      </c>
      <c r="I53" s="3">
        <v>110</v>
      </c>
      <c r="J53" s="12">
        <f t="shared" si="6"/>
        <v>1.1000000000000001</v>
      </c>
      <c r="K53" s="7">
        <f t="shared" si="0"/>
        <v>0.59183673469387754</v>
      </c>
      <c r="L53" s="7">
        <f t="shared" si="9"/>
        <v>0.47619047619047616</v>
      </c>
      <c r="M53" s="7">
        <f t="shared" si="10"/>
        <v>0.4698268080200918</v>
      </c>
      <c r="N53" s="7">
        <f t="shared" si="11"/>
        <v>0.5301731919799082</v>
      </c>
      <c r="O53" s="10">
        <f t="shared" si="4"/>
        <v>-0.12200992667378574</v>
      </c>
      <c r="P53" s="10">
        <f t="shared" si="4"/>
        <v>5.3982715789432034E-2</v>
      </c>
      <c r="Q53" s="31">
        <f t="shared" si="7"/>
        <v>1</v>
      </c>
      <c r="R53" s="9">
        <v>1</v>
      </c>
      <c r="S53" s="4">
        <v>0</v>
      </c>
      <c r="T53" s="3">
        <v>0</v>
      </c>
      <c r="W53" s="13" t="str">
        <f t="shared" si="8"/>
        <v/>
      </c>
    </row>
    <row r="54" spans="1:23" x14ac:dyDescent="0.25">
      <c r="A54" s="2">
        <v>44727</v>
      </c>
      <c r="B54" s="3" t="s">
        <v>72</v>
      </c>
      <c r="C54" s="3" t="s">
        <v>107</v>
      </c>
      <c r="D54" s="4">
        <v>3.53</v>
      </c>
      <c r="E54" s="5">
        <v>1</v>
      </c>
      <c r="F54" s="6">
        <v>3.5</v>
      </c>
      <c r="G54" s="3">
        <v>-120</v>
      </c>
      <c r="H54" s="12">
        <f t="shared" si="5"/>
        <v>-0.83333333333333337</v>
      </c>
      <c r="I54" s="3">
        <v>-110</v>
      </c>
      <c r="J54" s="12">
        <f t="shared" si="6"/>
        <v>-0.90909090909090906</v>
      </c>
      <c r="K54" s="7">
        <f t="shared" si="0"/>
        <v>0.54545454545454541</v>
      </c>
      <c r="L54" s="7">
        <f t="shared" si="9"/>
        <v>0.52380952380952384</v>
      </c>
      <c r="M54" s="7">
        <f t="shared" si="10"/>
        <v>0.4698268080200918</v>
      </c>
      <c r="N54" s="7">
        <f t="shared" si="11"/>
        <v>0.5301731919799082</v>
      </c>
      <c r="O54" s="10">
        <f t="shared" si="4"/>
        <v>-7.5627737434453612E-2</v>
      </c>
      <c r="P54" s="10">
        <f t="shared" si="4"/>
        <v>6.3636681703843623E-3</v>
      </c>
      <c r="Q54" s="31">
        <f t="shared" si="7"/>
        <v>0</v>
      </c>
      <c r="R54" s="9">
        <v>1</v>
      </c>
      <c r="S54" s="4">
        <v>0</v>
      </c>
      <c r="T54" s="3">
        <v>0</v>
      </c>
      <c r="W54" s="13" t="str">
        <f t="shared" si="8"/>
        <v/>
      </c>
    </row>
    <row r="55" spans="1:23" x14ac:dyDescent="0.25">
      <c r="A55" s="2">
        <v>44727</v>
      </c>
      <c r="B55" s="3" t="s">
        <v>46</v>
      </c>
      <c r="C55" s="3" t="s">
        <v>108</v>
      </c>
      <c r="D55" s="4">
        <v>4.75</v>
      </c>
      <c r="E55" s="5">
        <v>1</v>
      </c>
      <c r="F55" s="6">
        <v>5.5</v>
      </c>
      <c r="G55" s="3">
        <v>120</v>
      </c>
      <c r="H55" s="12">
        <f t="shared" si="5"/>
        <v>1.2</v>
      </c>
      <c r="I55" s="3">
        <v>-160</v>
      </c>
      <c r="J55" s="12">
        <f t="shared" si="6"/>
        <v>-0.625</v>
      </c>
      <c r="K55" s="7">
        <f t="shared" si="0"/>
        <v>0.45454545454545453</v>
      </c>
      <c r="L55" s="7">
        <f t="shared" si="9"/>
        <v>0.61538461538461542</v>
      </c>
      <c r="M55" s="7">
        <f t="shared" si="10"/>
        <v>0.34026606656424341</v>
      </c>
      <c r="N55" s="7">
        <f t="shared" si="11"/>
        <v>0.65973393343575659</v>
      </c>
      <c r="O55" s="10">
        <f t="shared" si="4"/>
        <v>-0.11427938798121112</v>
      </c>
      <c r="P55" s="10">
        <f t="shared" si="4"/>
        <v>4.4349318051141173E-2</v>
      </c>
      <c r="Q55" s="31">
        <f t="shared" si="7"/>
        <v>0</v>
      </c>
      <c r="R55" s="9">
        <v>1</v>
      </c>
      <c r="S55" s="4">
        <v>0</v>
      </c>
      <c r="T55" s="3">
        <v>0</v>
      </c>
      <c r="W55" s="13" t="str">
        <f t="shared" si="8"/>
        <v/>
      </c>
    </row>
    <row r="56" spans="1:23" x14ac:dyDescent="0.25">
      <c r="A56" s="2">
        <v>44728</v>
      </c>
      <c r="B56" s="3" t="s">
        <v>52</v>
      </c>
      <c r="C56" s="3" t="s">
        <v>110</v>
      </c>
      <c r="D56" s="4">
        <v>3.27</v>
      </c>
      <c r="E56" s="5">
        <v>1</v>
      </c>
      <c r="F56" s="6">
        <v>4.5</v>
      </c>
      <c r="G56" s="3">
        <v>128</v>
      </c>
      <c r="H56" s="12">
        <f t="shared" si="5"/>
        <v>1.28</v>
      </c>
      <c r="I56" s="3">
        <v>-164</v>
      </c>
      <c r="J56" s="12">
        <f t="shared" si="6"/>
        <v>-0.6097560975609756</v>
      </c>
      <c r="K56" s="7">
        <f t="shared" si="0"/>
        <v>0.43859649122807015</v>
      </c>
      <c r="L56" s="7">
        <f t="shared" si="9"/>
        <v>0.62121212121212122</v>
      </c>
      <c r="M56" s="7">
        <f t="shared" si="10"/>
        <v>0.23195972009984112</v>
      </c>
      <c r="N56" s="7">
        <f t="shared" si="11"/>
        <v>0.76804027990015888</v>
      </c>
      <c r="O56" s="10">
        <f t="shared" si="4"/>
        <v>-0.20663677112822904</v>
      </c>
      <c r="P56" s="10">
        <f t="shared" si="4"/>
        <v>0.14682815868803767</v>
      </c>
      <c r="Q56" s="31">
        <f t="shared" si="7"/>
        <v>1</v>
      </c>
      <c r="R56" s="9">
        <v>2</v>
      </c>
      <c r="S56" s="4">
        <v>16.399999999999999</v>
      </c>
      <c r="T56" s="3">
        <v>1</v>
      </c>
      <c r="U56" s="3" t="s">
        <v>75</v>
      </c>
      <c r="V56" s="4">
        <v>10</v>
      </c>
      <c r="W56" s="13">
        <f t="shared" si="8"/>
        <v>9.9999999999999982</v>
      </c>
    </row>
    <row r="57" spans="1:23" x14ac:dyDescent="0.25">
      <c r="A57" s="2">
        <v>44728</v>
      </c>
      <c r="B57" s="3" t="s">
        <v>70</v>
      </c>
      <c r="C57" s="3" t="s">
        <v>112</v>
      </c>
      <c r="D57" s="4">
        <v>3.55</v>
      </c>
      <c r="E57" s="5">
        <v>1</v>
      </c>
      <c r="F57" s="6">
        <v>3.5</v>
      </c>
      <c r="G57" s="3">
        <v>-124</v>
      </c>
      <c r="H57" s="12">
        <f t="shared" si="5"/>
        <v>-0.80645161290322587</v>
      </c>
      <c r="I57" s="3">
        <v>-102</v>
      </c>
      <c r="J57" s="12">
        <f t="shared" si="6"/>
        <v>-0.98039215686274506</v>
      </c>
      <c r="K57" s="7">
        <f t="shared" si="0"/>
        <v>0.5535714285714286</v>
      </c>
      <c r="L57" s="7">
        <f t="shared" si="9"/>
        <v>0.50495049504950495</v>
      </c>
      <c r="M57" s="7">
        <f t="shared" si="10"/>
        <v>0.47411707680009108</v>
      </c>
      <c r="N57" s="7">
        <f t="shared" si="11"/>
        <v>0.52588292319990892</v>
      </c>
      <c r="O57" s="10">
        <f t="shared" si="4"/>
        <v>-7.9454351771337528E-2</v>
      </c>
      <c r="P57" s="10">
        <f t="shared" si="4"/>
        <v>2.093242815040397E-2</v>
      </c>
      <c r="Q57" s="31">
        <f t="shared" si="7"/>
        <v>0</v>
      </c>
      <c r="R57" s="9">
        <v>2</v>
      </c>
      <c r="S57" s="4">
        <v>0</v>
      </c>
      <c r="T57" s="3">
        <v>0</v>
      </c>
      <c r="W57" s="13" t="str">
        <f t="shared" si="8"/>
        <v/>
      </c>
    </row>
    <row r="58" spans="1:23" x14ac:dyDescent="0.25">
      <c r="A58" s="2">
        <v>44728</v>
      </c>
      <c r="B58" s="3" t="s">
        <v>19</v>
      </c>
      <c r="C58" s="3" t="s">
        <v>111</v>
      </c>
      <c r="D58" s="4">
        <v>4.4000000000000004</v>
      </c>
      <c r="E58" s="5">
        <v>1</v>
      </c>
      <c r="F58" s="6">
        <v>4.5</v>
      </c>
      <c r="G58" s="3">
        <v>-126</v>
      </c>
      <c r="H58" s="12">
        <f t="shared" si="5"/>
        <v>-0.79365079365079361</v>
      </c>
      <c r="I58" s="3">
        <v>-102</v>
      </c>
      <c r="J58" s="12">
        <f t="shared" si="6"/>
        <v>-0.98039215686274506</v>
      </c>
      <c r="K58" s="7">
        <f t="shared" si="0"/>
        <v>0.55752212389380529</v>
      </c>
      <c r="L58" s="7">
        <f t="shared" si="9"/>
        <v>0.50495049504950495</v>
      </c>
      <c r="M58" s="7">
        <f t="shared" si="10"/>
        <v>0.44881619145568408</v>
      </c>
      <c r="N58" s="7">
        <f t="shared" si="11"/>
        <v>0.55118380854431592</v>
      </c>
      <c r="O58" s="10">
        <f t="shared" si="4"/>
        <v>-0.10870593243812121</v>
      </c>
      <c r="P58" s="10">
        <f t="shared" si="4"/>
        <v>4.6233313494810968E-2</v>
      </c>
      <c r="Q58" s="31">
        <f t="shared" si="7"/>
        <v>0</v>
      </c>
      <c r="R58" s="9">
        <v>2</v>
      </c>
      <c r="S58" s="4">
        <v>0</v>
      </c>
      <c r="T58" s="3">
        <v>0</v>
      </c>
      <c r="W58" s="13" t="str">
        <f t="shared" si="8"/>
        <v/>
      </c>
    </row>
    <row r="59" spans="1:23" x14ac:dyDescent="0.25">
      <c r="A59" s="2">
        <v>44728</v>
      </c>
      <c r="B59" s="3" t="s">
        <v>37</v>
      </c>
      <c r="C59" s="3" t="s">
        <v>113</v>
      </c>
      <c r="D59" s="4">
        <v>5.7</v>
      </c>
      <c r="E59" s="5">
        <v>1</v>
      </c>
      <c r="F59" s="6">
        <v>5.5</v>
      </c>
      <c r="G59" s="3">
        <v>-152</v>
      </c>
      <c r="H59" s="12">
        <f t="shared" si="5"/>
        <v>-0.65789473684210531</v>
      </c>
      <c r="I59" s="3">
        <v>120</v>
      </c>
      <c r="J59" s="12">
        <f t="shared" si="6"/>
        <v>1.2</v>
      </c>
      <c r="K59" s="7">
        <f t="shared" si="0"/>
        <v>0.60317460317460314</v>
      </c>
      <c r="L59" s="7">
        <f t="shared" si="9"/>
        <v>0.45454545454545453</v>
      </c>
      <c r="M59" s="7">
        <f t="shared" si="10"/>
        <v>0.50501512787503822</v>
      </c>
      <c r="N59" s="7">
        <f t="shared" si="11"/>
        <v>0.49498487212496178</v>
      </c>
      <c r="O59" s="10">
        <f t="shared" si="4"/>
        <v>-9.8159475299564924E-2</v>
      </c>
      <c r="P59" s="10">
        <f t="shared" si="4"/>
        <v>4.0439417579507253E-2</v>
      </c>
      <c r="Q59" s="31">
        <f t="shared" si="7"/>
        <v>0</v>
      </c>
      <c r="R59" s="9">
        <v>2</v>
      </c>
      <c r="S59" s="4">
        <v>0</v>
      </c>
      <c r="T59" s="3">
        <v>0</v>
      </c>
      <c r="W59" s="13" t="str">
        <f t="shared" si="8"/>
        <v/>
      </c>
    </row>
    <row r="60" spans="1:23" x14ac:dyDescent="0.25">
      <c r="A60" s="2">
        <v>44728</v>
      </c>
      <c r="B60" s="3" t="s">
        <v>58</v>
      </c>
      <c r="C60" s="3" t="s">
        <v>114</v>
      </c>
      <c r="D60" s="4">
        <v>3.27</v>
      </c>
      <c r="E60" s="5">
        <v>1</v>
      </c>
      <c r="F60" s="6">
        <v>3.5</v>
      </c>
      <c r="G60" s="3">
        <v>-150</v>
      </c>
      <c r="H60" s="12">
        <f t="shared" si="5"/>
        <v>-0.66666666666666663</v>
      </c>
      <c r="I60" s="3">
        <v>118</v>
      </c>
      <c r="J60" s="12">
        <f t="shared" si="6"/>
        <v>1.18</v>
      </c>
      <c r="K60" s="7">
        <f t="shared" si="0"/>
        <v>0.6</v>
      </c>
      <c r="L60" s="7">
        <f t="shared" si="9"/>
        <v>0.45871559633027525</v>
      </c>
      <c r="M60" s="7">
        <f t="shared" si="10"/>
        <v>0.41302568073362833</v>
      </c>
      <c r="N60" s="7">
        <f t="shared" si="11"/>
        <v>0.58697431926637167</v>
      </c>
      <c r="O60" s="10">
        <f t="shared" si="4"/>
        <v>-0.18697431926637165</v>
      </c>
      <c r="P60" s="10">
        <f t="shared" si="4"/>
        <v>0.12825872293609641</v>
      </c>
      <c r="Q60" s="31">
        <f t="shared" si="7"/>
        <v>1</v>
      </c>
      <c r="R60" s="9">
        <v>2</v>
      </c>
      <c r="S60" s="4">
        <v>5</v>
      </c>
      <c r="T60" s="3">
        <v>1</v>
      </c>
      <c r="U60" s="3" t="s">
        <v>74</v>
      </c>
      <c r="V60" s="4">
        <v>-5</v>
      </c>
      <c r="W60" s="13">
        <f t="shared" si="8"/>
        <v>-5</v>
      </c>
    </row>
    <row r="61" spans="1:23" x14ac:dyDescent="0.25">
      <c r="A61" s="2">
        <v>44728</v>
      </c>
      <c r="B61" s="3" t="s">
        <v>62</v>
      </c>
      <c r="C61" s="3" t="s">
        <v>115</v>
      </c>
      <c r="D61" s="4">
        <v>6.1</v>
      </c>
      <c r="E61" s="5">
        <v>1</v>
      </c>
      <c r="F61" s="6">
        <v>6.5</v>
      </c>
      <c r="G61" s="3">
        <v>110</v>
      </c>
      <c r="H61" s="12">
        <f t="shared" si="5"/>
        <v>1.1000000000000001</v>
      </c>
      <c r="I61" s="3">
        <v>-145</v>
      </c>
      <c r="J61" s="12">
        <f t="shared" si="6"/>
        <v>-0.68965517241379315</v>
      </c>
      <c r="K61" s="7">
        <f t="shared" si="0"/>
        <v>0.47619047619047616</v>
      </c>
      <c r="L61" s="7">
        <f t="shared" si="9"/>
        <v>0.59183673469387754</v>
      </c>
      <c r="M61" s="7">
        <f t="shared" si="10"/>
        <v>0.40975510784672342</v>
      </c>
      <c r="N61" s="7">
        <f t="shared" si="11"/>
        <v>0.59024489215327658</v>
      </c>
      <c r="O61" s="10">
        <f t="shared" si="4"/>
        <v>-6.6435368343752743E-2</v>
      </c>
      <c r="P61" s="10">
        <f t="shared" si="4"/>
        <v>-1.5918425406009629E-3</v>
      </c>
      <c r="Q61" s="31">
        <f t="shared" si="7"/>
        <v>0</v>
      </c>
      <c r="R61" s="9">
        <v>1</v>
      </c>
      <c r="S61" s="4">
        <v>0</v>
      </c>
      <c r="T61" s="3">
        <v>0</v>
      </c>
      <c r="W61" s="13" t="str">
        <f t="shared" si="8"/>
        <v/>
      </c>
    </row>
    <row r="62" spans="1:23" x14ac:dyDescent="0.25">
      <c r="A62" s="2">
        <v>44728</v>
      </c>
      <c r="B62" s="3" t="s">
        <v>21</v>
      </c>
      <c r="C62" s="3" t="s">
        <v>116</v>
      </c>
      <c r="D62" s="4">
        <v>3.91</v>
      </c>
      <c r="E62" s="5">
        <v>1</v>
      </c>
      <c r="F62" s="6">
        <v>4.5</v>
      </c>
      <c r="G62" s="3">
        <v>-120</v>
      </c>
      <c r="H62" s="12">
        <f t="shared" si="5"/>
        <v>-0.83333333333333337</v>
      </c>
      <c r="I62" s="3">
        <v>-106</v>
      </c>
      <c r="J62" s="12">
        <f t="shared" si="6"/>
        <v>-0.94339622641509424</v>
      </c>
      <c r="K62" s="7">
        <f t="shared" si="0"/>
        <v>0.54545454545454541</v>
      </c>
      <c r="L62" s="7">
        <f t="shared" si="9"/>
        <v>0.5145631067961165</v>
      </c>
      <c r="M62" s="7">
        <f t="shared" si="10"/>
        <v>0.35358605158134671</v>
      </c>
      <c r="N62" s="7">
        <f t="shared" si="11"/>
        <v>0.64641394841865329</v>
      </c>
      <c r="O62" s="10">
        <f t="shared" si="4"/>
        <v>-0.19186849387319871</v>
      </c>
      <c r="P62" s="10">
        <f t="shared" si="4"/>
        <v>0.1318508416225368</v>
      </c>
      <c r="Q62" s="31">
        <f t="shared" si="7"/>
        <v>1</v>
      </c>
      <c r="R62" s="9">
        <v>2</v>
      </c>
      <c r="S62" s="4">
        <v>10.6</v>
      </c>
      <c r="T62" s="3">
        <v>1</v>
      </c>
      <c r="U62" s="3" t="s">
        <v>74</v>
      </c>
      <c r="V62" s="4">
        <v>-10.6</v>
      </c>
      <c r="W62" s="13">
        <f t="shared" si="8"/>
        <v>-10.6</v>
      </c>
    </row>
    <row r="63" spans="1:23" x14ac:dyDescent="0.25">
      <c r="A63" s="2">
        <v>44728</v>
      </c>
      <c r="B63" s="3" t="s">
        <v>54</v>
      </c>
      <c r="C63" s="3" t="s">
        <v>117</v>
      </c>
      <c r="D63" s="4">
        <v>3.29</v>
      </c>
      <c r="E63" s="5">
        <v>1</v>
      </c>
      <c r="F63" s="6">
        <v>2.5</v>
      </c>
      <c r="G63" s="3">
        <v>-160</v>
      </c>
      <c r="H63" s="12">
        <f t="shared" si="5"/>
        <v>-0.625</v>
      </c>
      <c r="I63" s="3">
        <v>120</v>
      </c>
      <c r="J63" s="12">
        <f t="shared" si="6"/>
        <v>1.2</v>
      </c>
      <c r="K63" s="7">
        <f t="shared" si="0"/>
        <v>0.61538461538461542</v>
      </c>
      <c r="L63" s="7">
        <f t="shared" si="9"/>
        <v>0.45454545454545453</v>
      </c>
      <c r="M63" s="7">
        <f t="shared" si="10"/>
        <v>0.63856129046544441</v>
      </c>
      <c r="N63" s="7">
        <f t="shared" si="11"/>
        <v>0.36143870953455559</v>
      </c>
      <c r="O63" s="10">
        <f t="shared" si="4"/>
        <v>2.317667508082899E-2</v>
      </c>
      <c r="P63" s="10">
        <f t="shared" si="4"/>
        <v>-9.3106745010898939E-2</v>
      </c>
      <c r="Q63" s="31">
        <f t="shared" si="7"/>
        <v>0</v>
      </c>
      <c r="R63" s="9">
        <v>1</v>
      </c>
      <c r="S63" s="4">
        <v>0</v>
      </c>
      <c r="T63" s="3">
        <v>0</v>
      </c>
      <c r="W63" s="13" t="str">
        <f t="shared" si="8"/>
        <v/>
      </c>
    </row>
    <row r="64" spans="1:23" x14ac:dyDescent="0.25">
      <c r="A64" s="2">
        <v>44728</v>
      </c>
      <c r="B64" s="3" t="s">
        <v>23</v>
      </c>
      <c r="C64" s="3" t="s">
        <v>118</v>
      </c>
      <c r="D64" s="4">
        <v>6.42</v>
      </c>
      <c r="E64" s="5">
        <v>1</v>
      </c>
      <c r="F64" s="6">
        <v>6.5</v>
      </c>
      <c r="G64" s="3">
        <v>-130</v>
      </c>
      <c r="H64" s="12">
        <f t="shared" si="5"/>
        <v>-0.76923076923076916</v>
      </c>
      <c r="I64" s="3">
        <v>102</v>
      </c>
      <c r="J64" s="12">
        <f t="shared" si="6"/>
        <v>1.02</v>
      </c>
      <c r="K64" s="7">
        <f t="shared" si="0"/>
        <v>0.56521739130434778</v>
      </c>
      <c r="L64" s="7">
        <f t="shared" si="9"/>
        <v>0.49504950495049505</v>
      </c>
      <c r="M64" s="7">
        <f t="shared" si="10"/>
        <v>0.46084082658010284</v>
      </c>
      <c r="N64" s="7">
        <f t="shared" si="11"/>
        <v>0.53915917341989716</v>
      </c>
      <c r="O64" s="10">
        <f t="shared" si="4"/>
        <v>-0.10437656472424495</v>
      </c>
      <c r="P64" s="10">
        <f t="shared" si="4"/>
        <v>4.4109668469402119E-2</v>
      </c>
      <c r="Q64" s="31">
        <f t="shared" si="7"/>
        <v>0</v>
      </c>
      <c r="R64" s="9">
        <v>2</v>
      </c>
      <c r="S64" s="4">
        <v>0</v>
      </c>
      <c r="T64" s="3">
        <v>0</v>
      </c>
      <c r="W64" s="13" t="str">
        <f t="shared" si="8"/>
        <v/>
      </c>
    </row>
    <row r="65" spans="1:23" x14ac:dyDescent="0.25">
      <c r="A65" s="2">
        <v>44728</v>
      </c>
      <c r="B65" s="3" t="s">
        <v>40</v>
      </c>
      <c r="C65" s="3" t="s">
        <v>119</v>
      </c>
      <c r="D65" s="4">
        <v>5.44</v>
      </c>
      <c r="E65" s="5">
        <v>1</v>
      </c>
      <c r="F65" s="6">
        <v>5.5</v>
      </c>
      <c r="G65" s="3">
        <v>-142</v>
      </c>
      <c r="H65" s="12">
        <f t="shared" si="5"/>
        <v>-0.70422535211267612</v>
      </c>
      <c r="I65" s="3">
        <v>112</v>
      </c>
      <c r="J65" s="12">
        <f t="shared" si="6"/>
        <v>1.1200000000000001</v>
      </c>
      <c r="K65" s="7">
        <f t="shared" si="0"/>
        <v>0.58677685950413228</v>
      </c>
      <c r="L65" s="7">
        <f t="shared" si="9"/>
        <v>0.47169811320754718</v>
      </c>
      <c r="M65" s="7">
        <f t="shared" si="10"/>
        <v>0.46077020359681842</v>
      </c>
      <c r="N65" s="7">
        <f t="shared" si="11"/>
        <v>0.53922979640318158</v>
      </c>
      <c r="O65" s="10">
        <f t="shared" si="4"/>
        <v>-0.12600665590731386</v>
      </c>
      <c r="P65" s="10">
        <f t="shared" si="4"/>
        <v>6.7531683195634407E-2</v>
      </c>
      <c r="Q65" s="31">
        <f t="shared" si="7"/>
        <v>1</v>
      </c>
      <c r="R65" s="9">
        <v>2</v>
      </c>
      <c r="S65" s="4">
        <v>5</v>
      </c>
      <c r="T65" s="3">
        <v>1</v>
      </c>
      <c r="U65" s="3" t="s">
        <v>75</v>
      </c>
      <c r="V65" s="4">
        <v>5.6</v>
      </c>
      <c r="W65" s="13">
        <f t="shared" si="8"/>
        <v>5.6000000000000005</v>
      </c>
    </row>
    <row r="66" spans="1:23" x14ac:dyDescent="0.25">
      <c r="A66" s="2">
        <v>44728</v>
      </c>
      <c r="B66" s="3" t="s">
        <v>88</v>
      </c>
      <c r="C66" s="3" t="s">
        <v>120</v>
      </c>
      <c r="D66" s="4">
        <v>4.3</v>
      </c>
      <c r="E66" s="5">
        <v>1</v>
      </c>
      <c r="F66" s="6">
        <v>4.5</v>
      </c>
      <c r="G66" s="3">
        <v>-122</v>
      </c>
      <c r="H66" s="12">
        <f t="shared" si="5"/>
        <v>-0.81967213114754101</v>
      </c>
      <c r="I66" s="3">
        <v>-104</v>
      </c>
      <c r="J66" s="12">
        <f t="shared" si="6"/>
        <v>-0.96153846153846145</v>
      </c>
      <c r="K66" s="7">
        <f t="shared" ref="K66:K129" si="12">IF(G66&gt;0,100/(100+G66),G66/(-100+G66))</f>
        <v>0.5495495495495496</v>
      </c>
      <c r="L66" s="7">
        <f t="shared" ref="L66:L97" si="13">IF(I66&gt;0,100/(100+I66),I66/(-100+I66))</f>
        <v>0.50980392156862742</v>
      </c>
      <c r="M66" s="7">
        <f t="shared" ref="M66:M97" si="14">1-_xlfn.POISSON.DIST(_xlfn.CEILING.MATH(F66)-1,D66,TRUE)</f>
        <v>0.42956189260589595</v>
      </c>
      <c r="N66" s="7">
        <f t="shared" ref="N66:N97" si="15">_xlfn.POISSON.DIST(_xlfn.FLOOR.MATH(F66),D66,TRUE)</f>
        <v>0.57043810739410405</v>
      </c>
      <c r="O66" s="10">
        <f t="shared" si="4"/>
        <v>-0.11998765694365365</v>
      </c>
      <c r="P66" s="10">
        <f t="shared" si="4"/>
        <v>6.0634185825476639E-2</v>
      </c>
      <c r="Q66" s="31">
        <f t="shared" si="7"/>
        <v>1</v>
      </c>
      <c r="R66" s="9">
        <v>2</v>
      </c>
      <c r="S66" s="4">
        <v>5.2</v>
      </c>
      <c r="T66" s="3">
        <v>1</v>
      </c>
      <c r="U66" s="3" t="s">
        <v>75</v>
      </c>
      <c r="V66" s="4">
        <v>5</v>
      </c>
      <c r="W66" s="13">
        <f t="shared" si="8"/>
        <v>5</v>
      </c>
    </row>
    <row r="67" spans="1:23" x14ac:dyDescent="0.25">
      <c r="A67" s="2">
        <v>44728</v>
      </c>
      <c r="B67" s="3" t="s">
        <v>44</v>
      </c>
      <c r="C67" s="3" t="s">
        <v>121</v>
      </c>
      <c r="D67" s="4">
        <v>5.52</v>
      </c>
      <c r="E67" s="5">
        <v>1</v>
      </c>
      <c r="F67" s="6">
        <v>5.5</v>
      </c>
      <c r="G67" s="3">
        <v>110</v>
      </c>
      <c r="H67" s="12">
        <f t="shared" ref="H67:H130" si="16">IF(G67&gt;0,G67/100,1/(G67/100))</f>
        <v>1.1000000000000001</v>
      </c>
      <c r="I67" s="3">
        <v>-145</v>
      </c>
      <c r="J67" s="12">
        <f t="shared" ref="J67:J130" si="17">IF(I67&gt;0,I67/100,1/(I67/100))</f>
        <v>-0.68965517241379315</v>
      </c>
      <c r="K67" s="7">
        <f t="shared" si="12"/>
        <v>0.47619047619047616</v>
      </c>
      <c r="L67" s="7">
        <f t="shared" si="13"/>
        <v>0.59183673469387754</v>
      </c>
      <c r="M67" s="7">
        <f t="shared" si="14"/>
        <v>0.47450617501389791</v>
      </c>
      <c r="N67" s="7">
        <f t="shared" si="15"/>
        <v>0.52549382498610209</v>
      </c>
      <c r="O67" s="10">
        <f t="shared" si="4"/>
        <v>-1.6843011765782512E-3</v>
      </c>
      <c r="P67" s="10">
        <f t="shared" si="4"/>
        <v>-6.6342909707775455E-2</v>
      </c>
      <c r="Q67" s="31">
        <f t="shared" ref="Q67:Q130" si="18">IF(P67&gt;0.05,1,IF(O67&gt;0.05,2,0))</f>
        <v>0</v>
      </c>
      <c r="R67" s="9">
        <v>1</v>
      </c>
      <c r="S67" s="4">
        <v>0</v>
      </c>
      <c r="T67" s="3">
        <v>0</v>
      </c>
      <c r="W67" s="13" t="str">
        <f t="shared" ref="W67:W130" si="19">IF(IF(U67="L",-S67,IF(U67="W",S67*IF(Q67=1,ABS(J67),ABS(H67)))),IF(U67="L",-S67,IF(U67="W",S67*IF(Q67=1,ABS(J67),ABS(H67)))),"")</f>
        <v/>
      </c>
    </row>
    <row r="68" spans="1:23" x14ac:dyDescent="0.25">
      <c r="A68" s="2">
        <v>44728</v>
      </c>
      <c r="B68" s="3" t="s">
        <v>42</v>
      </c>
      <c r="C68" s="3" t="s">
        <v>122</v>
      </c>
      <c r="D68" s="4">
        <v>4.76</v>
      </c>
      <c r="E68" s="5">
        <v>1</v>
      </c>
      <c r="F68" s="6">
        <v>5.5</v>
      </c>
      <c r="G68" s="3">
        <v>105</v>
      </c>
      <c r="H68" s="12">
        <f t="shared" si="16"/>
        <v>1.05</v>
      </c>
      <c r="I68" s="3">
        <v>-140</v>
      </c>
      <c r="J68" s="12">
        <f t="shared" si="17"/>
        <v>-0.7142857142857143</v>
      </c>
      <c r="K68" s="7">
        <f t="shared" si="12"/>
        <v>0.48780487804878048</v>
      </c>
      <c r="L68" s="7">
        <f t="shared" si="13"/>
        <v>0.58333333333333337</v>
      </c>
      <c r="M68" s="7">
        <f t="shared" si="14"/>
        <v>0.3420098827464837</v>
      </c>
      <c r="N68" s="7">
        <f t="shared" si="15"/>
        <v>0.6579901172535163</v>
      </c>
      <c r="O68" s="10">
        <f t="shared" si="4"/>
        <v>-0.14579499530229678</v>
      </c>
      <c r="P68" s="10">
        <f t="shared" si="4"/>
        <v>7.4656783920182934E-2</v>
      </c>
      <c r="Q68" s="31">
        <f t="shared" si="18"/>
        <v>1</v>
      </c>
      <c r="R68" s="9">
        <v>1</v>
      </c>
      <c r="S68" s="4">
        <v>10</v>
      </c>
      <c r="T68" s="3">
        <v>0</v>
      </c>
      <c r="U68" s="3" t="s">
        <v>74</v>
      </c>
      <c r="V68" s="4">
        <v>-10</v>
      </c>
      <c r="W68" s="13">
        <f t="shared" si="19"/>
        <v>-10</v>
      </c>
    </row>
    <row r="69" spans="1:23" x14ac:dyDescent="0.25">
      <c r="A69" s="2">
        <v>44728</v>
      </c>
      <c r="B69" s="3" t="s">
        <v>64</v>
      </c>
      <c r="C69" s="3" t="s">
        <v>123</v>
      </c>
      <c r="D69" s="4">
        <v>4.26</v>
      </c>
      <c r="E69" s="5">
        <v>1</v>
      </c>
      <c r="F69" s="6">
        <v>4.5</v>
      </c>
      <c r="G69" s="3">
        <v>-105</v>
      </c>
      <c r="H69" s="12">
        <f t="shared" si="16"/>
        <v>-0.95238095238095233</v>
      </c>
      <c r="I69" s="3">
        <v>-125</v>
      </c>
      <c r="J69" s="12">
        <f t="shared" si="17"/>
        <v>-0.8</v>
      </c>
      <c r="K69" s="7">
        <f t="shared" si="12"/>
        <v>0.51219512195121952</v>
      </c>
      <c r="L69" s="7">
        <f t="shared" si="13"/>
        <v>0.55555555555555558</v>
      </c>
      <c r="M69" s="7">
        <f t="shared" si="14"/>
        <v>0.42182017643830727</v>
      </c>
      <c r="N69" s="7">
        <f t="shared" si="15"/>
        <v>0.57817982356169273</v>
      </c>
      <c r="O69" s="10">
        <f t="shared" si="4"/>
        <v>-9.0374945512912253E-2</v>
      </c>
      <c r="P69" s="10">
        <f t="shared" si="4"/>
        <v>2.2624268006137149E-2</v>
      </c>
      <c r="Q69" s="31">
        <f t="shared" si="18"/>
        <v>0</v>
      </c>
      <c r="R69" s="9">
        <v>1</v>
      </c>
      <c r="S69" s="4">
        <v>0</v>
      </c>
      <c r="T69" s="3">
        <v>0</v>
      </c>
      <c r="W69" s="13" t="str">
        <f t="shared" si="19"/>
        <v/>
      </c>
    </row>
    <row r="70" spans="1:23" x14ac:dyDescent="0.25">
      <c r="A70" s="2">
        <v>44728</v>
      </c>
      <c r="B70" s="3" t="s">
        <v>79</v>
      </c>
      <c r="C70" s="3" t="s">
        <v>124</v>
      </c>
      <c r="D70" s="4">
        <v>3.68</v>
      </c>
      <c r="E70" s="5">
        <v>1</v>
      </c>
      <c r="F70" s="6">
        <v>3.5</v>
      </c>
      <c r="G70" s="3">
        <v>-125</v>
      </c>
      <c r="H70" s="12">
        <f t="shared" si="16"/>
        <v>-0.8</v>
      </c>
      <c r="I70" s="3">
        <v>-105</v>
      </c>
      <c r="J70" s="12">
        <f t="shared" si="17"/>
        <v>-0.95238095238095233</v>
      </c>
      <c r="K70" s="7">
        <f t="shared" si="12"/>
        <v>0.55555555555555558</v>
      </c>
      <c r="L70" s="7">
        <f t="shared" si="13"/>
        <v>0.51219512195121952</v>
      </c>
      <c r="M70" s="7">
        <f t="shared" si="14"/>
        <v>0.50166450706291654</v>
      </c>
      <c r="N70" s="7">
        <f t="shared" si="15"/>
        <v>0.49833549293708346</v>
      </c>
      <c r="O70" s="10">
        <f t="shared" si="4"/>
        <v>-5.3891048492639038E-2</v>
      </c>
      <c r="P70" s="10">
        <f t="shared" si="4"/>
        <v>-1.3859629014136066E-2</v>
      </c>
      <c r="Q70" s="31">
        <f t="shared" si="18"/>
        <v>0</v>
      </c>
      <c r="R70" s="9">
        <v>1</v>
      </c>
      <c r="S70" s="4">
        <v>0</v>
      </c>
      <c r="T70" s="3">
        <v>0</v>
      </c>
      <c r="W70" s="13" t="str">
        <f t="shared" si="19"/>
        <v/>
      </c>
    </row>
    <row r="71" spans="1:23" x14ac:dyDescent="0.25">
      <c r="A71" s="2">
        <v>44728</v>
      </c>
      <c r="B71" s="3" t="s">
        <v>72</v>
      </c>
      <c r="C71" s="3" t="s">
        <v>125</v>
      </c>
      <c r="D71" s="4">
        <v>5.44</v>
      </c>
      <c r="E71" s="5">
        <v>1</v>
      </c>
      <c r="F71" s="6">
        <v>6.5</v>
      </c>
      <c r="G71" s="3">
        <v>-112</v>
      </c>
      <c r="H71" s="12">
        <f t="shared" si="16"/>
        <v>-0.89285714285714279</v>
      </c>
      <c r="I71" s="3">
        <v>-112</v>
      </c>
      <c r="J71" s="12">
        <f t="shared" si="17"/>
        <v>-0.89285714285714279</v>
      </c>
      <c r="K71" s="7">
        <f t="shared" si="12"/>
        <v>0.52830188679245282</v>
      </c>
      <c r="L71" s="7">
        <f t="shared" si="13"/>
        <v>0.52830188679245282</v>
      </c>
      <c r="M71" s="7">
        <f t="shared" si="14"/>
        <v>0.3045637688406504</v>
      </c>
      <c r="N71" s="7">
        <f t="shared" si="15"/>
        <v>0.6954362311593496</v>
      </c>
      <c r="O71" s="10">
        <f t="shared" si="4"/>
        <v>-0.22373811795180243</v>
      </c>
      <c r="P71" s="10">
        <f t="shared" si="4"/>
        <v>0.16713434436689678</v>
      </c>
      <c r="Q71" s="31">
        <f t="shared" si="18"/>
        <v>1</v>
      </c>
      <c r="R71" s="9">
        <v>2</v>
      </c>
      <c r="S71" s="4">
        <v>11.2</v>
      </c>
      <c r="T71" s="3">
        <v>1</v>
      </c>
      <c r="U71" s="3" t="s">
        <v>75</v>
      </c>
      <c r="V71" s="4">
        <v>10</v>
      </c>
      <c r="W71" s="13">
        <f t="shared" si="19"/>
        <v>9.9999999999999982</v>
      </c>
    </row>
    <row r="72" spans="1:23" x14ac:dyDescent="0.25">
      <c r="A72" s="2">
        <v>44728</v>
      </c>
      <c r="B72" s="3" t="s">
        <v>68</v>
      </c>
      <c r="C72" s="3" t="s">
        <v>126</v>
      </c>
      <c r="D72" s="4">
        <v>5.26</v>
      </c>
      <c r="E72" s="5">
        <v>1</v>
      </c>
      <c r="F72" s="6">
        <v>5.5</v>
      </c>
      <c r="G72" s="3">
        <v>-135</v>
      </c>
      <c r="H72" s="12">
        <f t="shared" si="16"/>
        <v>-0.7407407407407407</v>
      </c>
      <c r="I72" s="3">
        <v>105</v>
      </c>
      <c r="J72" s="12">
        <f t="shared" si="17"/>
        <v>1.05</v>
      </c>
      <c r="K72" s="7">
        <f t="shared" si="12"/>
        <v>0.57446808510638303</v>
      </c>
      <c r="L72" s="7">
        <f t="shared" si="13"/>
        <v>0.48780487804878048</v>
      </c>
      <c r="M72" s="7">
        <f t="shared" si="14"/>
        <v>0.42956084971522746</v>
      </c>
      <c r="N72" s="7">
        <f t="shared" si="15"/>
        <v>0.57043915028477254</v>
      </c>
      <c r="O72" s="10">
        <f t="shared" si="4"/>
        <v>-0.14490723539115558</v>
      </c>
      <c r="P72" s="10">
        <f t="shared" si="4"/>
        <v>8.2634272235992068E-2</v>
      </c>
      <c r="Q72" s="31">
        <f t="shared" si="18"/>
        <v>1</v>
      </c>
      <c r="R72" s="9">
        <v>1</v>
      </c>
      <c r="S72" s="4">
        <v>25</v>
      </c>
      <c r="T72" s="3">
        <v>1</v>
      </c>
      <c r="U72" s="3" t="s">
        <v>74</v>
      </c>
      <c r="V72" s="4">
        <v>-25</v>
      </c>
      <c r="W72" s="13">
        <f t="shared" si="19"/>
        <v>-25</v>
      </c>
    </row>
    <row r="73" spans="1:23" x14ac:dyDescent="0.25">
      <c r="A73" s="2">
        <v>44729</v>
      </c>
      <c r="B73" s="3" t="s">
        <v>40</v>
      </c>
      <c r="C73" s="3" t="s">
        <v>127</v>
      </c>
      <c r="D73" s="4">
        <v>4.3499999999999996</v>
      </c>
      <c r="E73" s="5">
        <v>1</v>
      </c>
      <c r="F73" s="6">
        <v>3.5</v>
      </c>
      <c r="G73" s="3">
        <v>-145</v>
      </c>
      <c r="H73" s="12">
        <f t="shared" si="16"/>
        <v>-0.68965517241379315</v>
      </c>
      <c r="I73" s="3">
        <v>110</v>
      </c>
      <c r="J73" s="12">
        <f t="shared" si="17"/>
        <v>1.1000000000000001</v>
      </c>
      <c r="K73" s="7">
        <f t="shared" si="12"/>
        <v>0.59183673469387754</v>
      </c>
      <c r="L73" s="7">
        <f t="shared" si="13"/>
        <v>0.47619047619047616</v>
      </c>
      <c r="M73" s="7">
        <f t="shared" si="14"/>
        <v>0.63176783040312312</v>
      </c>
      <c r="N73" s="7">
        <f t="shared" si="15"/>
        <v>0.36823216959687693</v>
      </c>
      <c r="O73" s="10">
        <f t="shared" si="4"/>
        <v>3.9931095709245579E-2</v>
      </c>
      <c r="P73" s="10">
        <f t="shared" si="4"/>
        <v>-0.10795830659359923</v>
      </c>
      <c r="Q73" s="31">
        <f t="shared" si="18"/>
        <v>0</v>
      </c>
      <c r="R73" s="9">
        <v>1</v>
      </c>
      <c r="S73" s="4">
        <v>0</v>
      </c>
      <c r="T73" s="3">
        <v>0</v>
      </c>
      <c r="W73" s="13" t="str">
        <f t="shared" si="19"/>
        <v/>
      </c>
    </row>
    <row r="74" spans="1:23" x14ac:dyDescent="0.25">
      <c r="A74" s="2">
        <v>44729</v>
      </c>
      <c r="B74" s="3" t="s">
        <v>88</v>
      </c>
      <c r="C74" s="3" t="s">
        <v>128</v>
      </c>
      <c r="D74" s="4">
        <v>3.75</v>
      </c>
      <c r="E74" s="5">
        <v>1</v>
      </c>
      <c r="F74" s="6">
        <v>3.5</v>
      </c>
      <c r="G74" s="3">
        <v>108</v>
      </c>
      <c r="H74" s="12">
        <f t="shared" si="16"/>
        <v>1.08</v>
      </c>
      <c r="I74" s="3">
        <v>-136</v>
      </c>
      <c r="J74" s="12">
        <f t="shared" si="17"/>
        <v>-0.73529411764705876</v>
      </c>
      <c r="K74" s="7">
        <f t="shared" si="12"/>
        <v>0.48076923076923078</v>
      </c>
      <c r="L74" s="7">
        <f t="shared" si="13"/>
        <v>0.57627118644067798</v>
      </c>
      <c r="M74" s="7">
        <f t="shared" si="14"/>
        <v>0.51623261844631263</v>
      </c>
      <c r="N74" s="7">
        <f t="shared" si="15"/>
        <v>0.48376738155368737</v>
      </c>
      <c r="O74" s="10">
        <f t="shared" si="4"/>
        <v>3.5463387677081848E-2</v>
      </c>
      <c r="P74" s="10">
        <f t="shared" si="4"/>
        <v>-9.2503804886990615E-2</v>
      </c>
      <c r="Q74" s="31">
        <f t="shared" si="18"/>
        <v>0</v>
      </c>
      <c r="R74" s="9">
        <v>2</v>
      </c>
      <c r="S74" s="4">
        <v>0</v>
      </c>
      <c r="T74" s="3">
        <v>0</v>
      </c>
      <c r="W74" s="13" t="str">
        <f t="shared" si="19"/>
        <v/>
      </c>
    </row>
    <row r="75" spans="1:23" x14ac:dyDescent="0.25">
      <c r="A75" s="2">
        <v>44729</v>
      </c>
      <c r="B75" s="3" t="s">
        <v>4</v>
      </c>
      <c r="C75" s="3" t="s">
        <v>129</v>
      </c>
      <c r="D75" s="4">
        <v>6.74</v>
      </c>
      <c r="E75" s="5">
        <v>1</v>
      </c>
      <c r="F75" s="6">
        <v>5.5</v>
      </c>
      <c r="G75" s="3">
        <v>-145</v>
      </c>
      <c r="H75" s="12">
        <f t="shared" si="16"/>
        <v>-0.68965517241379315</v>
      </c>
      <c r="I75" s="3">
        <v>110</v>
      </c>
      <c r="J75" s="12">
        <f t="shared" si="17"/>
        <v>1.1000000000000001</v>
      </c>
      <c r="K75" s="7">
        <f t="shared" si="12"/>
        <v>0.59183673469387754</v>
      </c>
      <c r="L75" s="7">
        <f t="shared" si="13"/>
        <v>0.47619047619047616</v>
      </c>
      <c r="M75" s="7">
        <f t="shared" si="14"/>
        <v>0.66486198881151704</v>
      </c>
      <c r="N75" s="7">
        <f t="shared" si="15"/>
        <v>0.33513801118848296</v>
      </c>
      <c r="O75" s="10">
        <f t="shared" si="4"/>
        <v>7.3025254117639493E-2</v>
      </c>
      <c r="P75" s="10">
        <f t="shared" si="4"/>
        <v>-0.1410524650019932</v>
      </c>
      <c r="Q75" s="31">
        <f t="shared" si="18"/>
        <v>2</v>
      </c>
      <c r="R75" s="9">
        <v>1</v>
      </c>
      <c r="S75" s="4">
        <v>14.5</v>
      </c>
      <c r="T75" s="3">
        <v>0</v>
      </c>
      <c r="U75" s="3" t="s">
        <v>75</v>
      </c>
      <c r="V75" s="4">
        <v>10</v>
      </c>
      <c r="W75" s="13">
        <f t="shared" si="19"/>
        <v>10</v>
      </c>
    </row>
    <row r="76" spans="1:23" x14ac:dyDescent="0.25">
      <c r="A76" s="2">
        <v>44729</v>
      </c>
      <c r="B76" s="3" t="s">
        <v>58</v>
      </c>
      <c r="C76" s="3" t="s">
        <v>130</v>
      </c>
      <c r="D76" s="4">
        <v>3.94</v>
      </c>
      <c r="E76" s="5">
        <v>1</v>
      </c>
      <c r="F76" s="6">
        <v>4.5</v>
      </c>
      <c r="G76" s="3">
        <v>125</v>
      </c>
      <c r="H76" s="12">
        <f t="shared" si="16"/>
        <v>1.25</v>
      </c>
      <c r="I76" s="3">
        <v>-170</v>
      </c>
      <c r="J76" s="12">
        <f t="shared" si="17"/>
        <v>-0.58823529411764708</v>
      </c>
      <c r="K76" s="7">
        <f t="shared" si="12"/>
        <v>0.44444444444444442</v>
      </c>
      <c r="L76" s="7">
        <f t="shared" si="13"/>
        <v>0.62962962962962965</v>
      </c>
      <c r="M76" s="7">
        <f t="shared" si="14"/>
        <v>0.35944282729845856</v>
      </c>
      <c r="N76" s="7">
        <f t="shared" si="15"/>
        <v>0.64055717270154144</v>
      </c>
      <c r="O76" s="10">
        <f t="shared" si="4"/>
        <v>-8.5001617145985864E-2</v>
      </c>
      <c r="P76" s="10">
        <f t="shared" si="4"/>
        <v>1.0927543071911794E-2</v>
      </c>
      <c r="Q76" s="31">
        <f t="shared" si="18"/>
        <v>0</v>
      </c>
      <c r="R76" s="9">
        <v>1</v>
      </c>
      <c r="S76" s="4">
        <v>0</v>
      </c>
      <c r="T76" s="3">
        <v>0</v>
      </c>
      <c r="W76" s="13" t="str">
        <f t="shared" si="19"/>
        <v/>
      </c>
    </row>
    <row r="77" spans="1:23" x14ac:dyDescent="0.25">
      <c r="A77" s="2">
        <v>44729</v>
      </c>
      <c r="B77" s="3" t="s">
        <v>44</v>
      </c>
      <c r="C77" s="3" t="s">
        <v>131</v>
      </c>
      <c r="D77" s="4">
        <v>4.62</v>
      </c>
      <c r="E77" s="5">
        <v>1</v>
      </c>
      <c r="F77" s="6">
        <v>5.5</v>
      </c>
      <c r="G77" s="3">
        <v>116</v>
      </c>
      <c r="H77" s="12">
        <f t="shared" si="16"/>
        <v>1.1599999999999999</v>
      </c>
      <c r="I77" s="3">
        <v>-148</v>
      </c>
      <c r="J77" s="12">
        <f t="shared" si="17"/>
        <v>-0.67567567567567566</v>
      </c>
      <c r="K77" s="7">
        <f t="shared" si="12"/>
        <v>0.46296296296296297</v>
      </c>
      <c r="L77" s="7">
        <f t="shared" si="13"/>
        <v>0.59677419354838712</v>
      </c>
      <c r="M77" s="7">
        <f t="shared" si="14"/>
        <v>0.31769395673461631</v>
      </c>
      <c r="N77" s="7">
        <f t="shared" si="15"/>
        <v>0.68230604326538369</v>
      </c>
      <c r="O77" s="10">
        <f t="shared" si="4"/>
        <v>-0.14526900622834665</v>
      </c>
      <c r="P77" s="10">
        <f t="shared" si="4"/>
        <v>8.5531849716996566E-2</v>
      </c>
      <c r="Q77" s="31">
        <f t="shared" si="18"/>
        <v>1</v>
      </c>
      <c r="R77" s="9">
        <v>2</v>
      </c>
      <c r="S77" s="4">
        <v>14.8</v>
      </c>
      <c r="T77" s="3">
        <v>1</v>
      </c>
      <c r="U77" s="3" t="s">
        <v>75</v>
      </c>
      <c r="V77" s="4">
        <v>10</v>
      </c>
      <c r="W77" s="13">
        <f t="shared" si="19"/>
        <v>10</v>
      </c>
    </row>
    <row r="78" spans="1:23" x14ac:dyDescent="0.25">
      <c r="A78" s="2">
        <v>44729</v>
      </c>
      <c r="B78" s="3" t="s">
        <v>56</v>
      </c>
      <c r="C78" s="3" t="s">
        <v>132</v>
      </c>
      <c r="D78" s="4">
        <v>5.78</v>
      </c>
      <c r="E78" s="5">
        <v>1</v>
      </c>
      <c r="F78" s="6">
        <v>6.5</v>
      </c>
      <c r="G78" s="3">
        <v>-130</v>
      </c>
      <c r="H78" s="12">
        <f t="shared" si="16"/>
        <v>-0.76923076923076916</v>
      </c>
      <c r="I78" s="3">
        <v>100</v>
      </c>
      <c r="J78" s="12">
        <f t="shared" si="17"/>
        <v>1</v>
      </c>
      <c r="K78" s="7">
        <f t="shared" si="12"/>
        <v>0.56521739130434778</v>
      </c>
      <c r="L78" s="7">
        <f t="shared" si="13"/>
        <v>0.5</v>
      </c>
      <c r="M78" s="7">
        <f t="shared" si="14"/>
        <v>0.35840846609815369</v>
      </c>
      <c r="N78" s="7">
        <f t="shared" si="15"/>
        <v>0.64159153390184631</v>
      </c>
      <c r="O78" s="10">
        <f t="shared" si="4"/>
        <v>-0.20680892520619409</v>
      </c>
      <c r="P78" s="10">
        <f t="shared" si="4"/>
        <v>0.14159153390184631</v>
      </c>
      <c r="Q78" s="31">
        <f t="shared" si="18"/>
        <v>1</v>
      </c>
      <c r="R78" s="9">
        <v>1</v>
      </c>
      <c r="S78" s="4">
        <v>10</v>
      </c>
      <c r="T78" s="3">
        <v>1</v>
      </c>
      <c r="U78" s="3" t="s">
        <v>75</v>
      </c>
      <c r="V78" s="4">
        <v>10</v>
      </c>
      <c r="W78" s="13">
        <f t="shared" si="19"/>
        <v>10</v>
      </c>
    </row>
    <row r="79" spans="1:23" x14ac:dyDescent="0.25">
      <c r="A79" s="2">
        <v>44729</v>
      </c>
      <c r="B79" s="3" t="s">
        <v>35</v>
      </c>
      <c r="C79" s="3" t="s">
        <v>133</v>
      </c>
      <c r="D79" s="4">
        <v>6.85</v>
      </c>
      <c r="E79" s="5">
        <v>1</v>
      </c>
      <c r="F79" s="6">
        <v>6.5</v>
      </c>
      <c r="G79" s="3">
        <v>-160</v>
      </c>
      <c r="H79" s="12">
        <f t="shared" si="16"/>
        <v>-0.625</v>
      </c>
      <c r="I79" s="3">
        <v>120</v>
      </c>
      <c r="J79" s="12">
        <f t="shared" si="17"/>
        <v>1.2</v>
      </c>
      <c r="K79" s="7">
        <f t="shared" si="12"/>
        <v>0.61538461538461542</v>
      </c>
      <c r="L79" s="7">
        <f t="shared" si="13"/>
        <v>0.45454545454545453</v>
      </c>
      <c r="M79" s="7">
        <f t="shared" si="14"/>
        <v>0.52770787696327259</v>
      </c>
      <c r="N79" s="7">
        <f t="shared" si="15"/>
        <v>0.47229212303672741</v>
      </c>
      <c r="O79" s="10">
        <f t="shared" si="4"/>
        <v>-8.7676738421342826E-2</v>
      </c>
      <c r="P79" s="10">
        <f t="shared" si="4"/>
        <v>1.7746668491272877E-2</v>
      </c>
      <c r="Q79" s="31">
        <f t="shared" si="18"/>
        <v>0</v>
      </c>
      <c r="R79" s="9">
        <v>1</v>
      </c>
      <c r="S79" s="4">
        <v>0</v>
      </c>
      <c r="T79" s="3">
        <v>0</v>
      </c>
      <c r="W79" s="13" t="str">
        <f t="shared" si="19"/>
        <v/>
      </c>
    </row>
    <row r="80" spans="1:23" x14ac:dyDescent="0.25">
      <c r="A80" s="2">
        <v>44729</v>
      </c>
      <c r="B80" s="3" t="s">
        <v>14</v>
      </c>
      <c r="C80" s="3" t="s">
        <v>134</v>
      </c>
      <c r="D80" s="4">
        <v>3.49</v>
      </c>
      <c r="E80" s="5">
        <v>1</v>
      </c>
      <c r="F80" s="6">
        <v>3.5</v>
      </c>
      <c r="G80" s="3">
        <v>-115</v>
      </c>
      <c r="H80" s="12">
        <f t="shared" si="16"/>
        <v>-0.86956521739130443</v>
      </c>
      <c r="I80" s="3">
        <v>-115</v>
      </c>
      <c r="J80" s="12">
        <f t="shared" si="17"/>
        <v>-0.86956521739130443</v>
      </c>
      <c r="K80" s="7">
        <f t="shared" si="12"/>
        <v>0.53488372093023251</v>
      </c>
      <c r="L80" s="7">
        <f t="shared" si="13"/>
        <v>0.53488372093023251</v>
      </c>
      <c r="M80" s="7">
        <f t="shared" si="14"/>
        <v>0.46120794417942146</v>
      </c>
      <c r="N80" s="7">
        <f t="shared" si="15"/>
        <v>0.53879205582057854</v>
      </c>
      <c r="O80" s="10">
        <f t="shared" si="4"/>
        <v>-7.3675776750811051E-2</v>
      </c>
      <c r="P80" s="10">
        <f t="shared" si="4"/>
        <v>3.9083348903460324E-3</v>
      </c>
      <c r="Q80" s="31">
        <f t="shared" si="18"/>
        <v>0</v>
      </c>
      <c r="R80" s="9">
        <v>1</v>
      </c>
      <c r="S80" s="4">
        <v>0</v>
      </c>
      <c r="T80" s="3">
        <v>0</v>
      </c>
      <c r="W80" s="13" t="str">
        <f t="shared" si="19"/>
        <v/>
      </c>
    </row>
    <row r="81" spans="1:23" x14ac:dyDescent="0.25">
      <c r="A81" s="2">
        <v>44729</v>
      </c>
      <c r="B81" s="3" t="s">
        <v>23</v>
      </c>
      <c r="C81" s="3" t="s">
        <v>135</v>
      </c>
      <c r="D81" s="4">
        <v>3.58</v>
      </c>
      <c r="E81" s="5">
        <v>1</v>
      </c>
      <c r="F81" s="6">
        <v>4.5</v>
      </c>
      <c r="G81" s="3">
        <v>-110</v>
      </c>
      <c r="H81" s="12">
        <f t="shared" si="16"/>
        <v>-0.90909090909090906</v>
      </c>
      <c r="I81" s="3">
        <v>-120</v>
      </c>
      <c r="J81" s="12">
        <f t="shared" si="17"/>
        <v>-0.83333333333333337</v>
      </c>
      <c r="K81" s="7">
        <f t="shared" si="12"/>
        <v>0.52380952380952384</v>
      </c>
      <c r="L81" s="7">
        <f t="shared" si="13"/>
        <v>0.54545454545454541</v>
      </c>
      <c r="M81" s="7">
        <f t="shared" si="14"/>
        <v>0.28974142859333796</v>
      </c>
      <c r="N81" s="7">
        <f t="shared" si="15"/>
        <v>0.71025857140666204</v>
      </c>
      <c r="O81" s="10">
        <f t="shared" si="4"/>
        <v>-0.23406809521618588</v>
      </c>
      <c r="P81" s="10">
        <f t="shared" si="4"/>
        <v>0.16480402595211663</v>
      </c>
      <c r="Q81" s="31">
        <f t="shared" si="18"/>
        <v>1</v>
      </c>
      <c r="R81" s="9">
        <v>1</v>
      </c>
      <c r="S81" s="4">
        <v>25</v>
      </c>
      <c r="T81" s="3">
        <v>1</v>
      </c>
      <c r="U81" s="3" t="s">
        <v>74</v>
      </c>
      <c r="V81" s="4">
        <v>-25</v>
      </c>
      <c r="W81" s="13">
        <f t="shared" si="19"/>
        <v>-25</v>
      </c>
    </row>
    <row r="82" spans="1:23" x14ac:dyDescent="0.25">
      <c r="A82" s="2">
        <v>44729</v>
      </c>
      <c r="B82" s="3" t="s">
        <v>62</v>
      </c>
      <c r="C82" s="3" t="s">
        <v>136</v>
      </c>
      <c r="D82" s="4">
        <v>3.37</v>
      </c>
      <c r="E82" s="5">
        <v>1</v>
      </c>
      <c r="F82" s="6">
        <v>3.5</v>
      </c>
      <c r="G82" s="3">
        <v>-120</v>
      </c>
      <c r="H82" s="12">
        <f t="shared" si="16"/>
        <v>-0.83333333333333337</v>
      </c>
      <c r="I82" s="3">
        <v>-110</v>
      </c>
      <c r="J82" s="12">
        <f t="shared" si="17"/>
        <v>-0.90909090909090906</v>
      </c>
      <c r="K82" s="7">
        <f t="shared" si="12"/>
        <v>0.54545454545454541</v>
      </c>
      <c r="L82" s="7">
        <f t="shared" si="13"/>
        <v>0.52380952380952384</v>
      </c>
      <c r="M82" s="7">
        <f t="shared" si="14"/>
        <v>0.43507309933493055</v>
      </c>
      <c r="N82" s="7">
        <f t="shared" si="15"/>
        <v>0.56492690066506945</v>
      </c>
      <c r="O82" s="10">
        <f t="shared" si="4"/>
        <v>-0.11038144611961487</v>
      </c>
      <c r="P82" s="10">
        <f t="shared" si="4"/>
        <v>4.1117376855545618E-2</v>
      </c>
      <c r="Q82" s="31">
        <f t="shared" si="18"/>
        <v>0</v>
      </c>
      <c r="R82" s="9">
        <v>1</v>
      </c>
      <c r="S82" s="4">
        <v>0</v>
      </c>
      <c r="T82" s="3">
        <v>0</v>
      </c>
      <c r="W82" s="13" t="str">
        <f t="shared" si="19"/>
        <v/>
      </c>
    </row>
    <row r="83" spans="1:23" x14ac:dyDescent="0.25">
      <c r="A83" s="2">
        <v>44729</v>
      </c>
      <c r="B83" s="3" t="s">
        <v>16</v>
      </c>
      <c r="C83" s="3" t="s">
        <v>137</v>
      </c>
      <c r="D83" s="4">
        <v>4.4000000000000004</v>
      </c>
      <c r="E83" s="5">
        <v>1</v>
      </c>
      <c r="F83" s="6">
        <v>4.5</v>
      </c>
      <c r="G83" s="3">
        <v>105</v>
      </c>
      <c r="H83" s="12">
        <f t="shared" si="16"/>
        <v>1.05</v>
      </c>
      <c r="I83" s="3">
        <v>-140</v>
      </c>
      <c r="J83" s="12">
        <f t="shared" si="17"/>
        <v>-0.7142857142857143</v>
      </c>
      <c r="K83" s="7">
        <f t="shared" si="12"/>
        <v>0.48780487804878048</v>
      </c>
      <c r="L83" s="7">
        <f t="shared" si="13"/>
        <v>0.58333333333333337</v>
      </c>
      <c r="M83" s="7">
        <f t="shared" si="14"/>
        <v>0.44881619145568408</v>
      </c>
      <c r="N83" s="7">
        <f t="shared" si="15"/>
        <v>0.55118380854431592</v>
      </c>
      <c r="O83" s="10">
        <f t="shared" si="4"/>
        <v>-3.89886865930964E-2</v>
      </c>
      <c r="P83" s="10">
        <f t="shared" si="4"/>
        <v>-3.2149524789017447E-2</v>
      </c>
      <c r="Q83" s="31">
        <f t="shared" si="18"/>
        <v>0</v>
      </c>
      <c r="R83" s="9">
        <v>1</v>
      </c>
      <c r="S83" s="4">
        <v>0</v>
      </c>
      <c r="T83" s="3">
        <v>0</v>
      </c>
      <c r="W83" s="13" t="str">
        <f t="shared" si="19"/>
        <v/>
      </c>
    </row>
    <row r="84" spans="1:23" x14ac:dyDescent="0.25">
      <c r="A84" s="2">
        <v>44729</v>
      </c>
      <c r="B84" s="3" t="s">
        <v>19</v>
      </c>
      <c r="C84" s="3" t="s">
        <v>138</v>
      </c>
      <c r="D84" s="4">
        <v>4.26</v>
      </c>
      <c r="E84" s="5">
        <v>1</v>
      </c>
      <c r="F84" s="6">
        <v>3.5</v>
      </c>
      <c r="G84" s="3">
        <v>104</v>
      </c>
      <c r="H84" s="12">
        <f t="shared" si="16"/>
        <v>1.04</v>
      </c>
      <c r="I84" s="3">
        <v>-130</v>
      </c>
      <c r="J84" s="12">
        <f t="shared" si="17"/>
        <v>-0.76923076923076916</v>
      </c>
      <c r="K84" s="7">
        <f t="shared" si="12"/>
        <v>0.49019607843137253</v>
      </c>
      <c r="L84" s="7">
        <f t="shared" si="13"/>
        <v>0.56521739130434778</v>
      </c>
      <c r="M84" s="7">
        <f t="shared" si="14"/>
        <v>0.61561075610792093</v>
      </c>
      <c r="N84" s="7">
        <f t="shared" si="15"/>
        <v>0.38438924389207907</v>
      </c>
      <c r="O84" s="10">
        <f t="shared" si="4"/>
        <v>0.1254146776765484</v>
      </c>
      <c r="P84" s="10">
        <f t="shared" si="4"/>
        <v>-0.18082814741226871</v>
      </c>
      <c r="Q84" s="31">
        <f t="shared" si="18"/>
        <v>2</v>
      </c>
      <c r="R84" s="9">
        <v>2</v>
      </c>
      <c r="S84" s="4">
        <v>10</v>
      </c>
      <c r="T84" s="3">
        <v>1</v>
      </c>
      <c r="U84" s="3" t="s">
        <v>75</v>
      </c>
      <c r="V84" s="4">
        <v>10.4</v>
      </c>
      <c r="W84" s="13">
        <f t="shared" si="19"/>
        <v>10.4</v>
      </c>
    </row>
    <row r="85" spans="1:23" x14ac:dyDescent="0.25">
      <c r="A85" s="2">
        <v>44729</v>
      </c>
      <c r="B85" s="3" t="s">
        <v>64</v>
      </c>
      <c r="C85" s="3" t="s">
        <v>139</v>
      </c>
      <c r="D85" s="4">
        <v>5</v>
      </c>
      <c r="E85" s="5">
        <v>1</v>
      </c>
      <c r="F85" s="6">
        <v>5.5</v>
      </c>
      <c r="G85" s="3">
        <v>-144</v>
      </c>
      <c r="H85" s="12">
        <f t="shared" si="16"/>
        <v>-0.69444444444444442</v>
      </c>
      <c r="I85" s="3">
        <v>114</v>
      </c>
      <c r="J85" s="12">
        <f t="shared" si="17"/>
        <v>1.1399999999999999</v>
      </c>
      <c r="K85" s="7">
        <f t="shared" si="12"/>
        <v>0.5901639344262295</v>
      </c>
      <c r="L85" s="7">
        <f t="shared" si="13"/>
        <v>0.46728971962616822</v>
      </c>
      <c r="M85" s="7">
        <f t="shared" si="14"/>
        <v>0.38403934516693694</v>
      </c>
      <c r="N85" s="7">
        <f t="shared" si="15"/>
        <v>0.61596065483306306</v>
      </c>
      <c r="O85" s="10">
        <f t="shared" si="4"/>
        <v>-0.20612458925929256</v>
      </c>
      <c r="P85" s="10">
        <f t="shared" si="4"/>
        <v>0.14867093520689484</v>
      </c>
      <c r="Q85" s="31">
        <f t="shared" si="18"/>
        <v>1</v>
      </c>
      <c r="R85" s="9">
        <v>2</v>
      </c>
      <c r="S85" s="4">
        <v>10</v>
      </c>
      <c r="T85" s="3">
        <v>1</v>
      </c>
      <c r="U85" s="3" t="s">
        <v>74</v>
      </c>
      <c r="V85" s="4">
        <v>-10</v>
      </c>
      <c r="W85" s="13">
        <f t="shared" si="19"/>
        <v>-10</v>
      </c>
    </row>
    <row r="86" spans="1:23" x14ac:dyDescent="0.25">
      <c r="A86" s="2">
        <v>44729</v>
      </c>
      <c r="B86" s="3" t="s">
        <v>79</v>
      </c>
      <c r="C86" s="3" t="s">
        <v>140</v>
      </c>
      <c r="D86" s="4">
        <v>5.93</v>
      </c>
      <c r="E86" s="5">
        <v>1</v>
      </c>
      <c r="F86" s="6">
        <v>6.5</v>
      </c>
      <c r="G86" s="3">
        <v>105</v>
      </c>
      <c r="H86" s="12">
        <f t="shared" si="16"/>
        <v>1.05</v>
      </c>
      <c r="I86" s="3">
        <v>-140</v>
      </c>
      <c r="J86" s="12">
        <f t="shared" si="17"/>
        <v>-0.7142857142857143</v>
      </c>
      <c r="K86" s="7">
        <f t="shared" si="12"/>
        <v>0.48780487804878048</v>
      </c>
      <c r="L86" s="7">
        <f t="shared" si="13"/>
        <v>0.58333333333333337</v>
      </c>
      <c r="M86" s="7">
        <f t="shared" si="14"/>
        <v>0.38245513689594068</v>
      </c>
      <c r="N86" s="7">
        <f t="shared" si="15"/>
        <v>0.61754486310405932</v>
      </c>
      <c r="O86" s="10">
        <f t="shared" si="4"/>
        <v>-0.10534974115283979</v>
      </c>
      <c r="P86" s="10">
        <f t="shared" si="4"/>
        <v>3.4211529770725946E-2</v>
      </c>
      <c r="Q86" s="31">
        <f t="shared" si="18"/>
        <v>0</v>
      </c>
      <c r="R86" s="9">
        <v>1</v>
      </c>
      <c r="S86" s="4">
        <v>0</v>
      </c>
      <c r="T86" s="3">
        <v>0</v>
      </c>
      <c r="W86" s="13" t="str">
        <f t="shared" si="19"/>
        <v/>
      </c>
    </row>
    <row r="87" spans="1:23" x14ac:dyDescent="0.25">
      <c r="A87" s="2">
        <v>44729</v>
      </c>
      <c r="B87" s="3" t="s">
        <v>33</v>
      </c>
      <c r="C87" s="3" t="s">
        <v>141</v>
      </c>
      <c r="D87" s="4">
        <v>5.16</v>
      </c>
      <c r="E87" s="5">
        <v>1</v>
      </c>
      <c r="F87" s="6">
        <v>5.5</v>
      </c>
      <c r="G87" s="3">
        <v>-118</v>
      </c>
      <c r="H87" s="12">
        <f t="shared" si="16"/>
        <v>-0.84745762711864414</v>
      </c>
      <c r="I87" s="3">
        <v>-106</v>
      </c>
      <c r="J87" s="12">
        <f t="shared" si="17"/>
        <v>-0.94339622641509424</v>
      </c>
      <c r="K87" s="7">
        <f t="shared" si="12"/>
        <v>0.54128440366972475</v>
      </c>
      <c r="L87" s="7">
        <f t="shared" si="13"/>
        <v>0.5145631067961165</v>
      </c>
      <c r="M87" s="7">
        <f t="shared" si="14"/>
        <v>0.41209056104628428</v>
      </c>
      <c r="N87" s="7">
        <f t="shared" si="15"/>
        <v>0.58790943895371572</v>
      </c>
      <c r="O87" s="10">
        <f t="shared" si="4"/>
        <v>-0.12919384262344047</v>
      </c>
      <c r="P87" s="10">
        <f t="shared" si="4"/>
        <v>7.3346332157599226E-2</v>
      </c>
      <c r="Q87" s="31">
        <f t="shared" si="18"/>
        <v>1</v>
      </c>
      <c r="R87" s="9">
        <v>2</v>
      </c>
      <c r="S87" s="4">
        <v>0</v>
      </c>
      <c r="T87" s="3">
        <v>0</v>
      </c>
      <c r="W87" s="13" t="str">
        <f t="shared" si="19"/>
        <v/>
      </c>
    </row>
    <row r="88" spans="1:23" x14ac:dyDescent="0.25">
      <c r="A88" s="2">
        <v>44729</v>
      </c>
      <c r="B88" s="3" t="s">
        <v>48</v>
      </c>
      <c r="C88" s="3" t="s">
        <v>142</v>
      </c>
      <c r="D88" s="4">
        <v>5.51</v>
      </c>
      <c r="E88" s="5">
        <v>1</v>
      </c>
      <c r="F88" s="6">
        <v>5.5</v>
      </c>
      <c r="G88" s="3">
        <v>-130</v>
      </c>
      <c r="H88" s="12">
        <f t="shared" si="16"/>
        <v>-0.76923076923076916</v>
      </c>
      <c r="I88" s="3">
        <v>100</v>
      </c>
      <c r="J88" s="12">
        <f t="shared" si="17"/>
        <v>1</v>
      </c>
      <c r="K88" s="7">
        <f t="shared" si="12"/>
        <v>0.56521739130434778</v>
      </c>
      <c r="L88" s="7">
        <f t="shared" si="13"/>
        <v>0.5</v>
      </c>
      <c r="M88" s="7">
        <f t="shared" si="14"/>
        <v>0.47279453674286676</v>
      </c>
      <c r="N88" s="7">
        <f t="shared" si="15"/>
        <v>0.52720546325713324</v>
      </c>
      <c r="O88" s="10">
        <f t="shared" si="4"/>
        <v>-9.2422854561481027E-2</v>
      </c>
      <c r="P88" s="10">
        <f t="shared" si="4"/>
        <v>2.7205463257133244E-2</v>
      </c>
      <c r="Q88" s="31">
        <f t="shared" si="18"/>
        <v>0</v>
      </c>
      <c r="R88" s="9">
        <v>1</v>
      </c>
      <c r="S88" s="4">
        <v>0</v>
      </c>
      <c r="T88" s="3">
        <v>0</v>
      </c>
      <c r="W88" s="13" t="str">
        <f t="shared" si="19"/>
        <v/>
      </c>
    </row>
    <row r="89" spans="1:23" x14ac:dyDescent="0.25">
      <c r="A89" s="2">
        <v>44729</v>
      </c>
      <c r="B89" s="3" t="s">
        <v>37</v>
      </c>
      <c r="C89" s="3" t="s">
        <v>143</v>
      </c>
      <c r="D89" s="4">
        <v>4.78</v>
      </c>
      <c r="E89" s="5">
        <v>1</v>
      </c>
      <c r="F89" s="6">
        <v>4.5</v>
      </c>
      <c r="G89" s="3">
        <v>105</v>
      </c>
      <c r="H89" s="12">
        <f t="shared" si="16"/>
        <v>1.05</v>
      </c>
      <c r="I89" s="3">
        <v>-140</v>
      </c>
      <c r="J89" s="12">
        <f t="shared" si="17"/>
        <v>-0.7142857142857143</v>
      </c>
      <c r="K89" s="7">
        <f t="shared" si="12"/>
        <v>0.48780487804878048</v>
      </c>
      <c r="L89" s="7">
        <f t="shared" si="13"/>
        <v>0.58333333333333337</v>
      </c>
      <c r="M89" s="7">
        <f t="shared" si="14"/>
        <v>0.52009463758605856</v>
      </c>
      <c r="N89" s="7">
        <f t="shared" si="15"/>
        <v>0.47990536241394144</v>
      </c>
      <c r="O89" s="10">
        <f t="shared" si="4"/>
        <v>3.2289759537278084E-2</v>
      </c>
      <c r="P89" s="10">
        <f t="shared" si="4"/>
        <v>-0.10342797091939193</v>
      </c>
      <c r="Q89" s="31">
        <f t="shared" si="18"/>
        <v>0</v>
      </c>
      <c r="R89" s="9">
        <v>1</v>
      </c>
      <c r="S89" s="4">
        <v>0</v>
      </c>
      <c r="T89" s="3">
        <v>0</v>
      </c>
      <c r="W89" s="13" t="str">
        <f t="shared" si="19"/>
        <v/>
      </c>
    </row>
    <row r="90" spans="1:23" x14ac:dyDescent="0.25">
      <c r="A90" s="2">
        <v>44729</v>
      </c>
      <c r="B90" s="3" t="s">
        <v>54</v>
      </c>
      <c r="C90" s="3" t="s">
        <v>144</v>
      </c>
      <c r="D90" s="4">
        <v>3.15</v>
      </c>
      <c r="E90" s="5">
        <v>1</v>
      </c>
      <c r="F90" s="6">
        <v>3.5</v>
      </c>
      <c r="G90" s="3">
        <v>115</v>
      </c>
      <c r="H90" s="12">
        <f t="shared" si="16"/>
        <v>1.1499999999999999</v>
      </c>
      <c r="I90" s="3">
        <v>-155</v>
      </c>
      <c r="J90" s="12">
        <f t="shared" si="17"/>
        <v>-0.64516129032258063</v>
      </c>
      <c r="K90" s="7">
        <f t="shared" si="12"/>
        <v>0.46511627906976744</v>
      </c>
      <c r="L90" s="7">
        <f t="shared" si="13"/>
        <v>0.60784313725490191</v>
      </c>
      <c r="M90" s="7">
        <f t="shared" si="14"/>
        <v>0.38633343894262184</v>
      </c>
      <c r="N90" s="7">
        <f t="shared" si="15"/>
        <v>0.61366656105737816</v>
      </c>
      <c r="O90" s="10">
        <f t="shared" si="4"/>
        <v>-7.8782840127145592E-2</v>
      </c>
      <c r="P90" s="10">
        <f t="shared" si="4"/>
        <v>5.8234238024762464E-3</v>
      </c>
      <c r="Q90" s="31">
        <f t="shared" si="18"/>
        <v>0</v>
      </c>
      <c r="R90" s="9">
        <v>1</v>
      </c>
      <c r="S90" s="4">
        <v>0</v>
      </c>
      <c r="T90" s="3">
        <v>0</v>
      </c>
      <c r="W90" s="13" t="str">
        <f t="shared" si="19"/>
        <v/>
      </c>
    </row>
    <row r="91" spans="1:23" x14ac:dyDescent="0.25">
      <c r="A91" s="2">
        <v>44729</v>
      </c>
      <c r="B91" s="3" t="s">
        <v>29</v>
      </c>
      <c r="C91" s="3" t="s">
        <v>145</v>
      </c>
      <c r="D91" s="4">
        <v>3.54</v>
      </c>
      <c r="E91" s="5">
        <v>1</v>
      </c>
      <c r="F91" s="6">
        <v>3.5</v>
      </c>
      <c r="G91" s="3">
        <v>130</v>
      </c>
      <c r="H91" s="12">
        <f t="shared" si="16"/>
        <v>1.3</v>
      </c>
      <c r="I91" s="3">
        <v>-175</v>
      </c>
      <c r="J91" s="12">
        <f t="shared" si="17"/>
        <v>-0.5714285714285714</v>
      </c>
      <c r="K91" s="7">
        <f t="shared" si="12"/>
        <v>0.43478260869565216</v>
      </c>
      <c r="L91" s="7">
        <f t="shared" si="13"/>
        <v>0.63636363636363635</v>
      </c>
      <c r="M91" s="7">
        <f t="shared" si="14"/>
        <v>0.47197357851387145</v>
      </c>
      <c r="N91" s="7">
        <f t="shared" si="15"/>
        <v>0.52802642148612855</v>
      </c>
      <c r="O91" s="10">
        <f t="shared" si="4"/>
        <v>3.7190969818219288E-2</v>
      </c>
      <c r="P91" s="10">
        <f t="shared" si="4"/>
        <v>-0.1083372148775078</v>
      </c>
      <c r="Q91" s="31">
        <f t="shared" si="18"/>
        <v>0</v>
      </c>
      <c r="R91" s="9">
        <v>1</v>
      </c>
      <c r="S91" s="4">
        <v>0</v>
      </c>
      <c r="T91" s="3">
        <v>0</v>
      </c>
      <c r="W91" s="13" t="str">
        <f t="shared" si="19"/>
        <v/>
      </c>
    </row>
    <row r="92" spans="1:23" x14ac:dyDescent="0.25">
      <c r="A92" s="2">
        <v>44729</v>
      </c>
      <c r="B92" s="3" t="s">
        <v>60</v>
      </c>
      <c r="C92" s="3" t="s">
        <v>146</v>
      </c>
      <c r="D92" s="4">
        <v>4.1500000000000004</v>
      </c>
      <c r="E92" s="5">
        <v>1</v>
      </c>
      <c r="F92" s="6">
        <v>4.5</v>
      </c>
      <c r="G92" s="3">
        <v>120</v>
      </c>
      <c r="H92" s="12">
        <f t="shared" si="16"/>
        <v>1.2</v>
      </c>
      <c r="I92" s="3">
        <v>-165</v>
      </c>
      <c r="J92" s="12">
        <f t="shared" si="17"/>
        <v>-0.60606060606060608</v>
      </c>
      <c r="K92" s="7">
        <f t="shared" si="12"/>
        <v>0.45454545454545453</v>
      </c>
      <c r="L92" s="7">
        <f t="shared" si="13"/>
        <v>0.62264150943396224</v>
      </c>
      <c r="M92" s="7">
        <f t="shared" si="14"/>
        <v>0.4004411396358285</v>
      </c>
      <c r="N92" s="7">
        <f t="shared" si="15"/>
        <v>0.5995588603641715</v>
      </c>
      <c r="O92" s="10">
        <f t="shared" si="4"/>
        <v>-5.4104314909626028E-2</v>
      </c>
      <c r="P92" s="10">
        <f t="shared" si="4"/>
        <v>-2.3082649069790739E-2</v>
      </c>
      <c r="Q92" s="31">
        <f t="shared" si="18"/>
        <v>0</v>
      </c>
      <c r="R92" s="9">
        <v>1</v>
      </c>
      <c r="S92" s="4">
        <v>0</v>
      </c>
      <c r="T92" s="3">
        <v>0</v>
      </c>
      <c r="W92" s="13" t="str">
        <f t="shared" si="19"/>
        <v/>
      </c>
    </row>
    <row r="93" spans="1:23" x14ac:dyDescent="0.25">
      <c r="A93" s="2">
        <v>44729</v>
      </c>
      <c r="B93" s="3" t="s">
        <v>21</v>
      </c>
      <c r="C93" s="3" t="s">
        <v>147</v>
      </c>
      <c r="D93" s="4">
        <v>3.91</v>
      </c>
      <c r="E93" s="5">
        <v>1</v>
      </c>
      <c r="F93" s="6">
        <v>3.5</v>
      </c>
      <c r="G93" s="3">
        <v>-130</v>
      </c>
      <c r="H93" s="12">
        <f t="shared" si="16"/>
        <v>-0.76923076923076916</v>
      </c>
      <c r="I93" s="3">
        <v>100</v>
      </c>
      <c r="J93" s="12">
        <f t="shared" si="17"/>
        <v>1</v>
      </c>
      <c r="K93" s="7">
        <f t="shared" si="12"/>
        <v>0.56521739130434778</v>
      </c>
      <c r="L93" s="7">
        <f t="shared" si="13"/>
        <v>0.5</v>
      </c>
      <c r="M93" s="7">
        <f t="shared" si="14"/>
        <v>0.54875214255669547</v>
      </c>
      <c r="N93" s="7">
        <f t="shared" si="15"/>
        <v>0.45124785744330453</v>
      </c>
      <c r="O93" s="10">
        <f t="shared" si="4"/>
        <v>-1.6465248747652317E-2</v>
      </c>
      <c r="P93" s="10">
        <f t="shared" si="4"/>
        <v>-4.8752142556695466E-2</v>
      </c>
      <c r="Q93" s="31">
        <f t="shared" si="18"/>
        <v>0</v>
      </c>
      <c r="R93" s="9">
        <v>1</v>
      </c>
      <c r="S93" s="4">
        <v>0</v>
      </c>
      <c r="T93" s="3">
        <v>0</v>
      </c>
      <c r="W93" s="13" t="str">
        <f t="shared" si="19"/>
        <v/>
      </c>
    </row>
    <row r="94" spans="1:23" x14ac:dyDescent="0.25">
      <c r="A94" s="2">
        <v>44729</v>
      </c>
      <c r="B94" s="3" t="s">
        <v>46</v>
      </c>
      <c r="C94" s="3" t="s">
        <v>148</v>
      </c>
      <c r="D94" s="4">
        <v>4.08</v>
      </c>
      <c r="E94" s="5">
        <v>1</v>
      </c>
      <c r="F94" s="6">
        <v>5.5</v>
      </c>
      <c r="G94" s="3">
        <v>120</v>
      </c>
      <c r="H94" s="12">
        <f t="shared" si="16"/>
        <v>1.2</v>
      </c>
      <c r="I94" s="3">
        <v>-154</v>
      </c>
      <c r="J94" s="12">
        <f t="shared" si="17"/>
        <v>-0.64935064935064934</v>
      </c>
      <c r="K94" s="7">
        <f t="shared" si="12"/>
        <v>0.45454545454545453</v>
      </c>
      <c r="L94" s="7">
        <f t="shared" si="13"/>
        <v>0.60629921259842523</v>
      </c>
      <c r="M94" s="7">
        <f t="shared" si="14"/>
        <v>0.22749477387521422</v>
      </c>
      <c r="N94" s="7">
        <f t="shared" si="15"/>
        <v>0.77250522612478578</v>
      </c>
      <c r="O94" s="10">
        <f t="shared" si="4"/>
        <v>-0.22705068067024031</v>
      </c>
      <c r="P94" s="10">
        <f t="shared" si="4"/>
        <v>0.16620601352636055</v>
      </c>
      <c r="Q94" s="31">
        <f t="shared" si="18"/>
        <v>1</v>
      </c>
      <c r="R94" s="9">
        <v>2</v>
      </c>
      <c r="S94" s="4">
        <v>15.4</v>
      </c>
      <c r="T94" s="3">
        <v>1</v>
      </c>
      <c r="U94" s="3" t="s">
        <v>75</v>
      </c>
      <c r="V94" s="4">
        <v>10</v>
      </c>
      <c r="W94" s="13">
        <f t="shared" si="19"/>
        <v>10</v>
      </c>
    </row>
    <row r="95" spans="1:23" x14ac:dyDescent="0.25">
      <c r="A95" s="2">
        <v>44729</v>
      </c>
      <c r="B95" s="3" t="s">
        <v>72</v>
      </c>
      <c r="C95" s="3" t="s">
        <v>149</v>
      </c>
      <c r="D95" s="4">
        <v>4.28</v>
      </c>
      <c r="E95" s="5">
        <v>1</v>
      </c>
      <c r="F95" s="6">
        <v>4.5</v>
      </c>
      <c r="G95" s="3">
        <v>126</v>
      </c>
      <c r="H95" s="12">
        <f t="shared" si="16"/>
        <v>1.26</v>
      </c>
      <c r="I95" s="3">
        <v>-160</v>
      </c>
      <c r="J95" s="12">
        <f t="shared" si="17"/>
        <v>-0.625</v>
      </c>
      <c r="K95" s="7">
        <f t="shared" si="12"/>
        <v>0.44247787610619471</v>
      </c>
      <c r="L95" s="7">
        <f t="shared" si="13"/>
        <v>0.61538461538461542</v>
      </c>
      <c r="M95" s="7">
        <f t="shared" si="14"/>
        <v>0.42569356670871628</v>
      </c>
      <c r="N95" s="7">
        <f t="shared" si="15"/>
        <v>0.57430643329128372</v>
      </c>
      <c r="O95" s="10">
        <f t="shared" si="4"/>
        <v>-1.6784309397478436E-2</v>
      </c>
      <c r="P95" s="10">
        <f t="shared" si="4"/>
        <v>-4.1078182093331694E-2</v>
      </c>
      <c r="Q95" s="31">
        <f t="shared" si="18"/>
        <v>0</v>
      </c>
      <c r="R95" s="9">
        <v>2</v>
      </c>
      <c r="S95" s="4">
        <v>0</v>
      </c>
      <c r="T95" s="3">
        <v>0</v>
      </c>
      <c r="W95" s="13" t="str">
        <f t="shared" si="19"/>
        <v/>
      </c>
    </row>
    <row r="96" spans="1:23" x14ac:dyDescent="0.25">
      <c r="A96" s="2">
        <v>44729</v>
      </c>
      <c r="B96" s="3" t="s">
        <v>68</v>
      </c>
      <c r="C96" s="3" t="s">
        <v>150</v>
      </c>
      <c r="D96" s="4">
        <v>6.6</v>
      </c>
      <c r="E96" s="5">
        <v>1</v>
      </c>
      <c r="F96" s="6">
        <v>6.5</v>
      </c>
      <c r="G96" s="3">
        <v>-152</v>
      </c>
      <c r="H96" s="12">
        <f t="shared" si="16"/>
        <v>-0.65789473684210531</v>
      </c>
      <c r="I96" s="3">
        <v>120</v>
      </c>
      <c r="J96" s="12">
        <f t="shared" si="17"/>
        <v>1.2</v>
      </c>
      <c r="K96" s="7">
        <f t="shared" si="12"/>
        <v>0.60317460317460314</v>
      </c>
      <c r="L96" s="7">
        <f t="shared" si="13"/>
        <v>0.45454545454545453</v>
      </c>
      <c r="M96" s="7">
        <f t="shared" si="14"/>
        <v>0.48916057907108579</v>
      </c>
      <c r="N96" s="7">
        <f t="shared" si="15"/>
        <v>0.51083942092891421</v>
      </c>
      <c r="O96" s="10">
        <f t="shared" si="4"/>
        <v>-0.11401402410351735</v>
      </c>
      <c r="P96" s="10">
        <f t="shared" si="4"/>
        <v>5.6293966383459682E-2</v>
      </c>
      <c r="Q96" s="31">
        <f t="shared" si="18"/>
        <v>1</v>
      </c>
      <c r="R96" s="9">
        <v>2</v>
      </c>
      <c r="S96" s="4">
        <v>5</v>
      </c>
      <c r="T96" s="3">
        <v>1</v>
      </c>
      <c r="U96" s="3" t="s">
        <v>74</v>
      </c>
      <c r="V96" s="4">
        <v>-5</v>
      </c>
      <c r="W96" s="13">
        <f t="shared" si="19"/>
        <v>-5</v>
      </c>
    </row>
    <row r="97" spans="1:23" x14ac:dyDescent="0.25">
      <c r="A97" s="2">
        <v>44730</v>
      </c>
      <c r="B97" s="3" t="s">
        <v>58</v>
      </c>
      <c r="C97" s="3" t="s">
        <v>151</v>
      </c>
      <c r="D97" s="4">
        <v>5.1100000000000003</v>
      </c>
      <c r="E97" s="5">
        <v>1</v>
      </c>
      <c r="F97" s="6">
        <v>5.5</v>
      </c>
      <c r="G97" s="3">
        <v>125</v>
      </c>
      <c r="H97" s="12">
        <f t="shared" si="16"/>
        <v>1.25</v>
      </c>
      <c r="I97" s="3">
        <v>-165</v>
      </c>
      <c r="J97" s="12">
        <f t="shared" si="17"/>
        <v>-0.60606060606060608</v>
      </c>
      <c r="K97" s="7">
        <f t="shared" si="12"/>
        <v>0.44444444444444442</v>
      </c>
      <c r="L97" s="7">
        <f t="shared" si="13"/>
        <v>0.62264150943396224</v>
      </c>
      <c r="M97" s="7">
        <f t="shared" si="14"/>
        <v>0.40333305821641741</v>
      </c>
      <c r="N97" s="7">
        <f t="shared" si="15"/>
        <v>0.59666694178358259</v>
      </c>
      <c r="O97" s="10">
        <f t="shared" si="4"/>
        <v>-4.1111386228027014E-2</v>
      </c>
      <c r="P97" s="10">
        <f t="shared" si="4"/>
        <v>-2.5974567650379643E-2</v>
      </c>
      <c r="Q97" s="31">
        <f t="shared" si="18"/>
        <v>0</v>
      </c>
      <c r="R97" s="9">
        <v>1</v>
      </c>
      <c r="S97" s="4">
        <v>0</v>
      </c>
      <c r="T97" s="3">
        <v>0</v>
      </c>
      <c r="W97" s="13" t="str">
        <f t="shared" si="19"/>
        <v/>
      </c>
    </row>
    <row r="98" spans="1:23" x14ac:dyDescent="0.25">
      <c r="A98" s="2">
        <v>44730</v>
      </c>
      <c r="B98" s="3" t="s">
        <v>4</v>
      </c>
      <c r="C98" s="3" t="s">
        <v>152</v>
      </c>
      <c r="D98" s="4">
        <v>6.34</v>
      </c>
      <c r="E98" s="5">
        <v>1</v>
      </c>
      <c r="F98" s="6">
        <v>5.5</v>
      </c>
      <c r="G98" s="3">
        <v>-120</v>
      </c>
      <c r="H98" s="12">
        <f t="shared" si="16"/>
        <v>-0.83333333333333337</v>
      </c>
      <c r="I98" s="3">
        <v>-110</v>
      </c>
      <c r="J98" s="12">
        <f t="shared" si="17"/>
        <v>-0.90909090909090906</v>
      </c>
      <c r="K98" s="7">
        <f t="shared" si="12"/>
        <v>0.54545454545454541</v>
      </c>
      <c r="L98" s="7">
        <f t="shared" ref="L98:L133" si="20">IF(I98&gt;0,100/(100+I98),I98/(-100+I98))</f>
        <v>0.52380952380952384</v>
      </c>
      <c r="M98" s="7">
        <f t="shared" ref="M98:M132" si="21">1-_xlfn.POISSON.DIST(_xlfn.CEILING.MATH(F98)-1,D98,TRUE)</f>
        <v>0.60727778620576545</v>
      </c>
      <c r="N98" s="7">
        <f t="shared" ref="N98:N133" si="22">_xlfn.POISSON.DIST(_xlfn.FLOOR.MATH(F98),D98,TRUE)</f>
        <v>0.39272221379423455</v>
      </c>
      <c r="O98" s="10">
        <f t="shared" si="4"/>
        <v>6.1823240751220032E-2</v>
      </c>
      <c r="P98" s="10">
        <f t="shared" si="4"/>
        <v>-0.13108731001528928</v>
      </c>
      <c r="Q98" s="31">
        <f t="shared" si="18"/>
        <v>2</v>
      </c>
      <c r="R98" s="9">
        <v>1</v>
      </c>
      <c r="S98" s="4">
        <v>6</v>
      </c>
      <c r="T98" s="3">
        <v>0</v>
      </c>
      <c r="U98" s="3" t="s">
        <v>75</v>
      </c>
      <c r="V98" s="4">
        <v>5</v>
      </c>
      <c r="W98" s="13">
        <f t="shared" si="19"/>
        <v>5</v>
      </c>
    </row>
    <row r="99" spans="1:23" x14ac:dyDescent="0.25">
      <c r="A99" s="2">
        <v>44730</v>
      </c>
      <c r="B99" s="3" t="s">
        <v>23</v>
      </c>
      <c r="C99" s="3" t="s">
        <v>153</v>
      </c>
      <c r="D99" s="4">
        <v>4.2</v>
      </c>
      <c r="E99" s="5">
        <v>1</v>
      </c>
      <c r="F99" s="6">
        <v>4.5</v>
      </c>
      <c r="G99" s="3">
        <v>110</v>
      </c>
      <c r="H99" s="12">
        <f t="shared" si="16"/>
        <v>1.1000000000000001</v>
      </c>
      <c r="I99" s="3">
        <v>-135</v>
      </c>
      <c r="J99" s="12">
        <f t="shared" si="17"/>
        <v>-0.7407407407407407</v>
      </c>
      <c r="K99" s="7">
        <f t="shared" si="12"/>
        <v>0.47619047619047616</v>
      </c>
      <c r="L99" s="7">
        <f t="shared" si="20"/>
        <v>0.57446808510638303</v>
      </c>
      <c r="M99" s="7">
        <f t="shared" si="21"/>
        <v>0.41017297868942226</v>
      </c>
      <c r="N99" s="7">
        <f t="shared" si="22"/>
        <v>0.58982702131057774</v>
      </c>
      <c r="O99" s="10">
        <f t="shared" si="4"/>
        <v>-6.6017497501053901E-2</v>
      </c>
      <c r="P99" s="10">
        <f t="shared" si="4"/>
        <v>1.5358936204194706E-2</v>
      </c>
      <c r="Q99" s="31">
        <f t="shared" si="18"/>
        <v>0</v>
      </c>
      <c r="R99" s="9">
        <v>1</v>
      </c>
      <c r="S99" s="4">
        <v>0</v>
      </c>
      <c r="T99" s="3">
        <v>0</v>
      </c>
      <c r="W99" s="13" t="str">
        <f t="shared" si="19"/>
        <v/>
      </c>
    </row>
    <row r="100" spans="1:23" x14ac:dyDescent="0.25">
      <c r="A100" s="2">
        <v>44730</v>
      </c>
      <c r="B100" s="3" t="s">
        <v>62</v>
      </c>
      <c r="C100" s="3" t="s">
        <v>154</v>
      </c>
      <c r="D100" s="4">
        <v>5.44</v>
      </c>
      <c r="E100" s="5">
        <v>1</v>
      </c>
      <c r="F100" s="6">
        <v>5.5</v>
      </c>
      <c r="G100" s="3">
        <v>-142</v>
      </c>
      <c r="H100" s="12">
        <f t="shared" si="16"/>
        <v>-0.70422535211267612</v>
      </c>
      <c r="I100" s="3">
        <v>112</v>
      </c>
      <c r="J100" s="12">
        <f t="shared" si="17"/>
        <v>1.1200000000000001</v>
      </c>
      <c r="K100" s="7">
        <f t="shared" si="12"/>
        <v>0.58677685950413228</v>
      </c>
      <c r="L100" s="7">
        <f t="shared" si="20"/>
        <v>0.47169811320754718</v>
      </c>
      <c r="M100" s="7">
        <f t="shared" si="21"/>
        <v>0.46077020359681842</v>
      </c>
      <c r="N100" s="7">
        <f t="shared" si="22"/>
        <v>0.53922979640318158</v>
      </c>
      <c r="O100" s="10">
        <f t="shared" si="4"/>
        <v>-0.12600665590731386</v>
      </c>
      <c r="P100" s="10">
        <f t="shared" si="4"/>
        <v>6.7531683195634407E-2</v>
      </c>
      <c r="Q100" s="31">
        <f t="shared" si="18"/>
        <v>1</v>
      </c>
      <c r="R100" s="9">
        <v>2</v>
      </c>
      <c r="S100" s="4">
        <v>5</v>
      </c>
      <c r="T100" s="3">
        <v>1</v>
      </c>
      <c r="U100" s="3" t="s">
        <v>75</v>
      </c>
      <c r="V100" s="4">
        <v>5.6</v>
      </c>
      <c r="W100" s="13">
        <f t="shared" si="19"/>
        <v>5.6000000000000005</v>
      </c>
    </row>
    <row r="101" spans="1:23" x14ac:dyDescent="0.25">
      <c r="A101" s="2">
        <v>44730</v>
      </c>
      <c r="B101" s="3" t="s">
        <v>52</v>
      </c>
      <c r="C101" s="3" t="s">
        <v>155</v>
      </c>
      <c r="D101" s="4">
        <v>5.01</v>
      </c>
      <c r="E101" s="5">
        <v>1</v>
      </c>
      <c r="F101" s="6">
        <v>3.5</v>
      </c>
      <c r="G101" s="3">
        <v>-150</v>
      </c>
      <c r="H101" s="12">
        <f t="shared" si="16"/>
        <v>-0.66666666666666663</v>
      </c>
      <c r="I101" s="3">
        <v>110</v>
      </c>
      <c r="J101" s="12">
        <f t="shared" si="17"/>
        <v>1.1000000000000001</v>
      </c>
      <c r="K101" s="7">
        <f t="shared" si="12"/>
        <v>0.6</v>
      </c>
      <c r="L101" s="7">
        <f t="shared" si="20"/>
        <v>0.47619047619047616</v>
      </c>
      <c r="M101" s="7">
        <f t="shared" si="21"/>
        <v>0.7363750171261596</v>
      </c>
      <c r="N101" s="7">
        <f t="shared" si="22"/>
        <v>0.26362498287384045</v>
      </c>
      <c r="O101" s="10">
        <f t="shared" si="4"/>
        <v>0.13637501712615963</v>
      </c>
      <c r="P101" s="10">
        <f t="shared" si="4"/>
        <v>-0.21256549331663571</v>
      </c>
      <c r="Q101" s="31">
        <f t="shared" si="18"/>
        <v>2</v>
      </c>
      <c r="R101" s="9">
        <v>1</v>
      </c>
      <c r="S101" s="4">
        <v>25</v>
      </c>
      <c r="T101" s="3">
        <v>1</v>
      </c>
      <c r="U101" s="3" t="s">
        <v>74</v>
      </c>
      <c r="V101" s="4">
        <v>-25</v>
      </c>
      <c r="W101" s="13">
        <f t="shared" si="19"/>
        <v>-25</v>
      </c>
    </row>
    <row r="102" spans="1:23" x14ac:dyDescent="0.25">
      <c r="A102" s="2">
        <v>44730</v>
      </c>
      <c r="B102" s="3" t="s">
        <v>66</v>
      </c>
      <c r="C102" s="3" t="s">
        <v>156</v>
      </c>
      <c r="D102" s="4">
        <v>5.97</v>
      </c>
      <c r="E102" s="5">
        <v>1</v>
      </c>
      <c r="F102" s="6">
        <v>5.5</v>
      </c>
      <c r="G102" s="3">
        <v>-105</v>
      </c>
      <c r="H102" s="12">
        <f t="shared" si="16"/>
        <v>-0.95238095238095233</v>
      </c>
      <c r="I102" s="3">
        <v>-130</v>
      </c>
      <c r="J102" s="12">
        <f t="shared" si="17"/>
        <v>-0.76923076923076916</v>
      </c>
      <c r="K102" s="7">
        <f t="shared" si="12"/>
        <v>0.51219512195121952</v>
      </c>
      <c r="L102" s="7">
        <f t="shared" si="20"/>
        <v>0.56521739130434778</v>
      </c>
      <c r="M102" s="7">
        <f t="shared" si="21"/>
        <v>0.54948969858287089</v>
      </c>
      <c r="N102" s="7">
        <f t="shared" si="22"/>
        <v>0.45051030141712911</v>
      </c>
      <c r="O102" s="10">
        <f t="shared" si="4"/>
        <v>3.7294576631651366E-2</v>
      </c>
      <c r="P102" s="10">
        <f t="shared" si="4"/>
        <v>-0.11470708988721867</v>
      </c>
      <c r="Q102" s="31">
        <f t="shared" si="18"/>
        <v>0</v>
      </c>
      <c r="R102" s="9">
        <v>1</v>
      </c>
      <c r="S102" s="4">
        <v>0</v>
      </c>
      <c r="T102" s="3">
        <v>0</v>
      </c>
      <c r="W102" s="13" t="str">
        <f t="shared" si="19"/>
        <v/>
      </c>
    </row>
    <row r="103" spans="1:23" x14ac:dyDescent="0.25">
      <c r="A103" s="2">
        <v>44730</v>
      </c>
      <c r="B103" s="3" t="s">
        <v>35</v>
      </c>
      <c r="C103" s="3" t="s">
        <v>157</v>
      </c>
      <c r="D103" s="4">
        <v>5.52</v>
      </c>
      <c r="E103" s="5">
        <v>1</v>
      </c>
      <c r="F103" s="6">
        <v>5.5</v>
      </c>
      <c r="G103" s="3">
        <v>-110</v>
      </c>
      <c r="H103" s="12">
        <f t="shared" si="16"/>
        <v>-0.90909090909090906</v>
      </c>
      <c r="I103" s="3">
        <v>-120</v>
      </c>
      <c r="J103" s="12">
        <f t="shared" si="17"/>
        <v>-0.83333333333333337</v>
      </c>
      <c r="K103" s="7">
        <f t="shared" si="12"/>
        <v>0.52380952380952384</v>
      </c>
      <c r="L103" s="7">
        <f t="shared" si="20"/>
        <v>0.54545454545454541</v>
      </c>
      <c r="M103" s="7">
        <f t="shared" si="21"/>
        <v>0.47450617501389791</v>
      </c>
      <c r="N103" s="7">
        <f t="shared" si="22"/>
        <v>0.52549382498610209</v>
      </c>
      <c r="O103" s="10">
        <f t="shared" si="4"/>
        <v>-4.9303348795625923E-2</v>
      </c>
      <c r="P103" s="10">
        <f t="shared" si="4"/>
        <v>-1.9960720468443327E-2</v>
      </c>
      <c r="Q103" s="31">
        <f t="shared" si="18"/>
        <v>0</v>
      </c>
      <c r="R103" s="9">
        <v>1</v>
      </c>
      <c r="S103" s="4">
        <v>0</v>
      </c>
      <c r="T103" s="3">
        <v>0</v>
      </c>
      <c r="W103" s="13" t="str">
        <f t="shared" si="19"/>
        <v/>
      </c>
    </row>
    <row r="104" spans="1:23" x14ac:dyDescent="0.25">
      <c r="A104" s="2">
        <v>44730</v>
      </c>
      <c r="B104" s="3" t="s">
        <v>14</v>
      </c>
      <c r="C104" s="3" t="s">
        <v>196</v>
      </c>
      <c r="D104" s="4">
        <v>4.1500000000000004</v>
      </c>
      <c r="E104" s="5">
        <v>1</v>
      </c>
      <c r="F104" s="6">
        <v>4.5</v>
      </c>
      <c r="G104" s="3">
        <v>-115</v>
      </c>
      <c r="H104" s="12">
        <f t="shared" si="16"/>
        <v>-0.86956521739130443</v>
      </c>
      <c r="I104" s="3">
        <v>-115</v>
      </c>
      <c r="J104" s="12">
        <f t="shared" si="17"/>
        <v>-0.86956521739130443</v>
      </c>
      <c r="K104" s="7">
        <f t="shared" si="12"/>
        <v>0.53488372093023251</v>
      </c>
      <c r="L104" s="7">
        <f t="shared" si="20"/>
        <v>0.53488372093023251</v>
      </c>
      <c r="M104" s="7">
        <f t="shared" si="21"/>
        <v>0.4004411396358285</v>
      </c>
      <c r="N104" s="7">
        <f t="shared" si="22"/>
        <v>0.5995588603641715</v>
      </c>
      <c r="O104" s="10">
        <f t="shared" si="4"/>
        <v>-0.13444258129440401</v>
      </c>
      <c r="P104" s="10">
        <f t="shared" si="4"/>
        <v>6.4675139433938988E-2</v>
      </c>
      <c r="Q104" s="31">
        <f t="shared" si="18"/>
        <v>1</v>
      </c>
      <c r="R104" s="9">
        <v>1</v>
      </c>
      <c r="S104" s="4">
        <v>11.5</v>
      </c>
      <c r="T104" s="3">
        <v>0</v>
      </c>
      <c r="U104" s="3" t="s">
        <v>74</v>
      </c>
      <c r="V104" s="4">
        <v>-11.5</v>
      </c>
      <c r="W104" s="13">
        <f t="shared" si="19"/>
        <v>-11.5</v>
      </c>
    </row>
    <row r="105" spans="1:23" x14ac:dyDescent="0.25">
      <c r="A105" s="2">
        <v>44730</v>
      </c>
      <c r="B105" s="3" t="s">
        <v>31</v>
      </c>
      <c r="C105" s="3" t="s">
        <v>158</v>
      </c>
      <c r="D105" s="4">
        <v>4.45</v>
      </c>
      <c r="E105" s="5">
        <v>1</v>
      </c>
      <c r="F105" s="6">
        <v>3.5</v>
      </c>
      <c r="G105" s="3">
        <v>-160</v>
      </c>
      <c r="H105" s="12">
        <f t="shared" si="16"/>
        <v>-0.625</v>
      </c>
      <c r="I105" s="3">
        <v>126</v>
      </c>
      <c r="J105" s="12">
        <f t="shared" si="17"/>
        <v>1.26</v>
      </c>
      <c r="K105" s="7">
        <f t="shared" si="12"/>
        <v>0.61538461538461542</v>
      </c>
      <c r="L105" s="7">
        <f t="shared" si="20"/>
        <v>0.44247787610619471</v>
      </c>
      <c r="M105" s="7">
        <f t="shared" si="21"/>
        <v>0.64919798882586899</v>
      </c>
      <c r="N105" s="7">
        <f t="shared" si="22"/>
        <v>0.35080201117413107</v>
      </c>
      <c r="O105" s="10">
        <f t="shared" si="4"/>
        <v>3.3813373441253569E-2</v>
      </c>
      <c r="P105" s="10">
        <f t="shared" si="4"/>
        <v>-9.1675864932063644E-2</v>
      </c>
      <c r="Q105" s="31">
        <f t="shared" si="18"/>
        <v>0</v>
      </c>
      <c r="R105" s="9">
        <v>2</v>
      </c>
      <c r="S105" s="4">
        <v>0</v>
      </c>
      <c r="T105" s="3">
        <v>0</v>
      </c>
      <c r="W105" s="13" t="str">
        <f t="shared" si="19"/>
        <v/>
      </c>
    </row>
    <row r="106" spans="1:23" x14ac:dyDescent="0.25">
      <c r="A106" s="2">
        <v>44730</v>
      </c>
      <c r="B106" s="3" t="s">
        <v>70</v>
      </c>
      <c r="C106" s="3" t="s">
        <v>159</v>
      </c>
      <c r="D106" s="4">
        <v>4</v>
      </c>
      <c r="E106" s="5">
        <v>1</v>
      </c>
      <c r="F106" s="6">
        <v>3.5</v>
      </c>
      <c r="G106" s="3">
        <v>-142</v>
      </c>
      <c r="H106" s="12">
        <f t="shared" si="16"/>
        <v>-0.70422535211267612</v>
      </c>
      <c r="I106" s="3">
        <v>112</v>
      </c>
      <c r="J106" s="12">
        <f t="shared" si="17"/>
        <v>1.1200000000000001</v>
      </c>
      <c r="K106" s="7">
        <f t="shared" si="12"/>
        <v>0.58677685950413228</v>
      </c>
      <c r="L106" s="7">
        <f t="shared" si="20"/>
        <v>0.47169811320754718</v>
      </c>
      <c r="M106" s="7">
        <f t="shared" si="21"/>
        <v>0.56652987963329104</v>
      </c>
      <c r="N106" s="7">
        <f t="shared" si="22"/>
        <v>0.43347012036670896</v>
      </c>
      <c r="O106" s="10">
        <f t="shared" si="4"/>
        <v>-2.0246979870841231E-2</v>
      </c>
      <c r="P106" s="10">
        <f t="shared" si="4"/>
        <v>-3.8227992840838221E-2</v>
      </c>
      <c r="Q106" s="31">
        <f t="shared" si="18"/>
        <v>0</v>
      </c>
      <c r="R106" s="9">
        <v>2</v>
      </c>
      <c r="S106" s="4">
        <v>0</v>
      </c>
      <c r="T106" s="3">
        <v>0</v>
      </c>
      <c r="W106" s="13" t="str">
        <f t="shared" si="19"/>
        <v/>
      </c>
    </row>
    <row r="107" spans="1:23" x14ac:dyDescent="0.25">
      <c r="A107" s="2">
        <v>44730</v>
      </c>
      <c r="B107" s="3" t="s">
        <v>50</v>
      </c>
      <c r="C107" s="3" t="s">
        <v>160</v>
      </c>
      <c r="D107" s="4">
        <v>4</v>
      </c>
      <c r="E107" s="5">
        <v>1</v>
      </c>
      <c r="F107" s="6">
        <v>4.5</v>
      </c>
      <c r="G107" s="3">
        <v>125</v>
      </c>
      <c r="H107" s="12">
        <f t="shared" si="16"/>
        <v>1.25</v>
      </c>
      <c r="I107" s="3">
        <v>-165</v>
      </c>
      <c r="J107" s="12">
        <f t="shared" si="17"/>
        <v>-0.60606060606060608</v>
      </c>
      <c r="K107" s="7">
        <f t="shared" si="12"/>
        <v>0.44444444444444442</v>
      </c>
      <c r="L107" s="7">
        <f t="shared" si="20"/>
        <v>0.62264150943396224</v>
      </c>
      <c r="M107" s="7">
        <f t="shared" si="21"/>
        <v>0.37116306482012651</v>
      </c>
      <c r="N107" s="7">
        <f t="shared" si="22"/>
        <v>0.62883693517987349</v>
      </c>
      <c r="O107" s="10">
        <f t="shared" si="4"/>
        <v>-7.3281379624317911E-2</v>
      </c>
      <c r="P107" s="10">
        <f t="shared" si="4"/>
        <v>6.1954257459112538E-3</v>
      </c>
      <c r="Q107" s="31">
        <f t="shared" si="18"/>
        <v>0</v>
      </c>
      <c r="R107" s="9">
        <v>1</v>
      </c>
      <c r="S107" s="4">
        <v>0</v>
      </c>
      <c r="T107" s="3">
        <v>0</v>
      </c>
      <c r="W107" s="13" t="str">
        <f t="shared" si="19"/>
        <v/>
      </c>
    </row>
    <row r="108" spans="1:23" x14ac:dyDescent="0.25">
      <c r="A108" s="2">
        <v>44730</v>
      </c>
      <c r="B108" s="3" t="s">
        <v>42</v>
      </c>
      <c r="C108" s="3" t="s">
        <v>161</v>
      </c>
      <c r="D108" s="4">
        <v>4.71</v>
      </c>
      <c r="E108" s="5">
        <v>1</v>
      </c>
      <c r="F108" s="6">
        <v>4.5</v>
      </c>
      <c r="G108" s="3">
        <v>-120</v>
      </c>
      <c r="H108" s="12">
        <f t="shared" si="16"/>
        <v>-0.83333333333333337</v>
      </c>
      <c r="I108" s="3">
        <v>-110</v>
      </c>
      <c r="J108" s="12">
        <f t="shared" si="17"/>
        <v>-0.90909090909090906</v>
      </c>
      <c r="K108" s="7">
        <f t="shared" si="12"/>
        <v>0.54545454545454541</v>
      </c>
      <c r="L108" s="7">
        <f t="shared" si="20"/>
        <v>0.52380952380952384</v>
      </c>
      <c r="M108" s="7">
        <f t="shared" si="21"/>
        <v>0.50723908404647167</v>
      </c>
      <c r="N108" s="7">
        <f t="shared" si="22"/>
        <v>0.49276091595352833</v>
      </c>
      <c r="O108" s="10">
        <f t="shared" si="4"/>
        <v>-3.8215461408073748E-2</v>
      </c>
      <c r="P108" s="10">
        <f t="shared" si="4"/>
        <v>-3.1048607855995503E-2</v>
      </c>
      <c r="Q108" s="31">
        <f t="shared" si="18"/>
        <v>0</v>
      </c>
      <c r="R108" s="9">
        <v>1</v>
      </c>
      <c r="S108" s="4">
        <v>0</v>
      </c>
      <c r="T108" s="3">
        <v>0</v>
      </c>
      <c r="W108" s="13" t="str">
        <f t="shared" si="19"/>
        <v/>
      </c>
    </row>
    <row r="109" spans="1:23" x14ac:dyDescent="0.25">
      <c r="A109" s="2">
        <v>44730</v>
      </c>
      <c r="B109" s="3" t="s">
        <v>33</v>
      </c>
      <c r="C109" s="3" t="s">
        <v>162</v>
      </c>
      <c r="D109" s="4">
        <v>3.56</v>
      </c>
      <c r="E109" s="5">
        <v>1</v>
      </c>
      <c r="F109" s="6">
        <v>3.5</v>
      </c>
      <c r="G109" s="3">
        <v>115</v>
      </c>
      <c r="H109" s="12">
        <f t="shared" si="16"/>
        <v>1.1499999999999999</v>
      </c>
      <c r="I109" s="3">
        <v>-150</v>
      </c>
      <c r="J109" s="12">
        <f t="shared" si="17"/>
        <v>-0.66666666666666663</v>
      </c>
      <c r="K109" s="7">
        <f t="shared" si="12"/>
        <v>0.46511627906976744</v>
      </c>
      <c r="L109" s="7">
        <f t="shared" si="20"/>
        <v>0.6</v>
      </c>
      <c r="M109" s="7">
        <f t="shared" si="21"/>
        <v>0.47625725677517883</v>
      </c>
      <c r="N109" s="7">
        <f t="shared" si="22"/>
        <v>0.52374274322482117</v>
      </c>
      <c r="O109" s="10">
        <f t="shared" si="4"/>
        <v>1.1140977705411392E-2</v>
      </c>
      <c r="P109" s="10">
        <f t="shared" si="4"/>
        <v>-7.6257256775178806E-2</v>
      </c>
      <c r="Q109" s="31">
        <f t="shared" si="18"/>
        <v>0</v>
      </c>
      <c r="R109" s="9">
        <v>1</v>
      </c>
      <c r="S109" s="4">
        <v>0</v>
      </c>
      <c r="T109" s="3">
        <v>0</v>
      </c>
      <c r="W109" s="13" t="str">
        <f t="shared" si="19"/>
        <v/>
      </c>
    </row>
    <row r="110" spans="1:23" x14ac:dyDescent="0.25">
      <c r="A110" s="2">
        <v>44730</v>
      </c>
      <c r="B110" s="3" t="s">
        <v>48</v>
      </c>
      <c r="C110" s="3" t="s">
        <v>163</v>
      </c>
      <c r="D110" s="4">
        <v>6.77</v>
      </c>
      <c r="E110" s="5">
        <v>1</v>
      </c>
      <c r="F110" s="6">
        <v>6.5</v>
      </c>
      <c r="G110" s="3">
        <v>-136</v>
      </c>
      <c r="H110" s="12">
        <f t="shared" si="16"/>
        <v>-0.73529411764705876</v>
      </c>
      <c r="I110" s="3">
        <v>100</v>
      </c>
      <c r="J110" s="12">
        <f t="shared" si="17"/>
        <v>1</v>
      </c>
      <c r="K110" s="7">
        <f t="shared" si="12"/>
        <v>0.57627118644067798</v>
      </c>
      <c r="L110" s="7">
        <f t="shared" si="20"/>
        <v>0.5</v>
      </c>
      <c r="M110" s="7">
        <f t="shared" si="21"/>
        <v>0.51548759025892754</v>
      </c>
      <c r="N110" s="7">
        <f t="shared" si="22"/>
        <v>0.48451240974107246</v>
      </c>
      <c r="O110" s="10">
        <f t="shared" si="4"/>
        <v>-6.0783596181750443E-2</v>
      </c>
      <c r="P110" s="10">
        <f t="shared" si="4"/>
        <v>-1.5487590258927542E-2</v>
      </c>
      <c r="Q110" s="31">
        <f t="shared" si="18"/>
        <v>0</v>
      </c>
      <c r="R110" s="9">
        <v>1</v>
      </c>
      <c r="S110" s="4">
        <v>0</v>
      </c>
      <c r="T110" s="3">
        <v>0</v>
      </c>
      <c r="W110" s="13" t="str">
        <f t="shared" si="19"/>
        <v/>
      </c>
    </row>
    <row r="111" spans="1:23" x14ac:dyDescent="0.25">
      <c r="A111" s="2">
        <v>44730</v>
      </c>
      <c r="B111" s="3" t="s">
        <v>64</v>
      </c>
      <c r="C111" s="3" t="s">
        <v>164</v>
      </c>
      <c r="D111" s="4">
        <v>4.5999999999999996</v>
      </c>
      <c r="E111" s="5">
        <v>1</v>
      </c>
      <c r="F111" s="6">
        <v>4.5</v>
      </c>
      <c r="G111" s="3">
        <v>105</v>
      </c>
      <c r="H111" s="12">
        <f t="shared" si="16"/>
        <v>1.05</v>
      </c>
      <c r="I111" s="3">
        <v>-140</v>
      </c>
      <c r="J111" s="12">
        <f t="shared" si="17"/>
        <v>-0.7142857142857143</v>
      </c>
      <c r="K111" s="7">
        <f t="shared" si="12"/>
        <v>0.48780487804878048</v>
      </c>
      <c r="L111" s="7">
        <f t="shared" si="20"/>
        <v>0.58333333333333337</v>
      </c>
      <c r="M111" s="7">
        <f t="shared" si="21"/>
        <v>0.48676599920428565</v>
      </c>
      <c r="N111" s="7">
        <f t="shared" si="22"/>
        <v>0.51323400079571435</v>
      </c>
      <c r="O111" s="10">
        <f t="shared" si="4"/>
        <v>-1.0388788444948283E-3</v>
      </c>
      <c r="P111" s="10">
        <f t="shared" si="4"/>
        <v>-7.0099332537619019E-2</v>
      </c>
      <c r="Q111" s="31">
        <f t="shared" si="18"/>
        <v>0</v>
      </c>
      <c r="R111" s="9">
        <v>1</v>
      </c>
      <c r="S111" s="4">
        <v>0</v>
      </c>
      <c r="T111" s="3">
        <v>0</v>
      </c>
      <c r="W111" s="13" t="str">
        <f t="shared" si="19"/>
        <v/>
      </c>
    </row>
    <row r="112" spans="1:23" x14ac:dyDescent="0.25">
      <c r="A112" s="2">
        <v>44730</v>
      </c>
      <c r="B112" s="3" t="s">
        <v>79</v>
      </c>
      <c r="C112" s="3" t="s">
        <v>165</v>
      </c>
      <c r="D112" s="4">
        <v>4.88</v>
      </c>
      <c r="E112" s="5">
        <v>1</v>
      </c>
      <c r="F112" s="6">
        <v>4.5</v>
      </c>
      <c r="G112" s="3">
        <v>-125</v>
      </c>
      <c r="H112" s="12">
        <f t="shared" si="16"/>
        <v>-0.8</v>
      </c>
      <c r="I112" s="3">
        <v>-105</v>
      </c>
      <c r="J112" s="12">
        <f t="shared" si="17"/>
        <v>-0.95238095238095233</v>
      </c>
      <c r="K112" s="7">
        <f t="shared" si="12"/>
        <v>0.55555555555555558</v>
      </c>
      <c r="L112" s="7">
        <f t="shared" si="20"/>
        <v>0.51219512195121952</v>
      </c>
      <c r="M112" s="7">
        <f t="shared" si="21"/>
        <v>0.53820425389084792</v>
      </c>
      <c r="N112" s="7">
        <f t="shared" si="22"/>
        <v>0.46179574610915208</v>
      </c>
      <c r="O112" s="10">
        <f t="shared" si="4"/>
        <v>-1.7351301664707663E-2</v>
      </c>
      <c r="P112" s="10">
        <f t="shared" si="4"/>
        <v>-5.039937584206744E-2</v>
      </c>
      <c r="Q112" s="31">
        <f t="shared" si="18"/>
        <v>0</v>
      </c>
      <c r="R112" s="9">
        <v>1</v>
      </c>
      <c r="S112" s="4">
        <v>0</v>
      </c>
      <c r="T112" s="3">
        <v>0</v>
      </c>
      <c r="W112" s="13" t="str">
        <f t="shared" si="19"/>
        <v/>
      </c>
    </row>
    <row r="113" spans="1:23" x14ac:dyDescent="0.25">
      <c r="A113" s="2">
        <v>44730</v>
      </c>
      <c r="B113" s="3" t="s">
        <v>44</v>
      </c>
      <c r="C113" s="3" t="s">
        <v>166</v>
      </c>
      <c r="D113" s="4">
        <v>2.72</v>
      </c>
      <c r="E113" s="5">
        <v>1</v>
      </c>
      <c r="F113" s="6">
        <v>3.5</v>
      </c>
      <c r="G113" s="3">
        <v>130</v>
      </c>
      <c r="H113" s="12">
        <f t="shared" si="16"/>
        <v>1.3</v>
      </c>
      <c r="I113" s="3">
        <v>-170</v>
      </c>
      <c r="J113" s="12">
        <f t="shared" si="17"/>
        <v>-0.58823529411764708</v>
      </c>
      <c r="K113" s="7">
        <f t="shared" si="12"/>
        <v>0.43478260869565216</v>
      </c>
      <c r="L113" s="7">
        <f t="shared" si="20"/>
        <v>0.62962962962962965</v>
      </c>
      <c r="M113" s="7">
        <f t="shared" si="21"/>
        <v>0.29032196026573542</v>
      </c>
      <c r="N113" s="7">
        <f t="shared" si="22"/>
        <v>0.70967803973426458</v>
      </c>
      <c r="O113" s="10">
        <f t="shared" si="4"/>
        <v>-0.14446064842991674</v>
      </c>
      <c r="P113" s="10">
        <f t="shared" si="4"/>
        <v>8.0048410104634926E-2</v>
      </c>
      <c r="Q113" s="31">
        <f t="shared" si="18"/>
        <v>1</v>
      </c>
      <c r="R113" s="9">
        <v>1</v>
      </c>
      <c r="S113" s="4">
        <v>17</v>
      </c>
      <c r="T113" s="3">
        <v>0</v>
      </c>
      <c r="U113" s="3" t="s">
        <v>75</v>
      </c>
      <c r="V113" s="4">
        <v>10</v>
      </c>
      <c r="W113" s="13">
        <f t="shared" si="19"/>
        <v>10</v>
      </c>
    </row>
    <row r="114" spans="1:23" x14ac:dyDescent="0.25">
      <c r="A114" s="2">
        <v>44730</v>
      </c>
      <c r="B114" s="3" t="s">
        <v>56</v>
      </c>
      <c r="C114" s="3" t="s">
        <v>200</v>
      </c>
      <c r="D114" s="4">
        <v>3.5</v>
      </c>
      <c r="E114" s="5">
        <v>1</v>
      </c>
      <c r="F114" s="6">
        <v>4.5</v>
      </c>
      <c r="G114" s="3">
        <v>116</v>
      </c>
      <c r="H114" s="12">
        <f t="shared" si="16"/>
        <v>1.1599999999999999</v>
      </c>
      <c r="I114" s="3">
        <v>-148</v>
      </c>
      <c r="J114" s="12">
        <f t="shared" si="17"/>
        <v>-0.67567567567567566</v>
      </c>
      <c r="K114" s="7">
        <f t="shared" si="12"/>
        <v>0.46296296296296297</v>
      </c>
      <c r="L114" s="7">
        <f t="shared" si="20"/>
        <v>0.59677419354838712</v>
      </c>
      <c r="M114" s="7">
        <f t="shared" si="21"/>
        <v>0.27455504669039543</v>
      </c>
      <c r="N114" s="7">
        <f t="shared" si="22"/>
        <v>0.72544495330960457</v>
      </c>
      <c r="O114" s="10">
        <f t="shared" si="4"/>
        <v>-0.18840791627256753</v>
      </c>
      <c r="P114" s="10">
        <f t="shared" si="4"/>
        <v>0.12867075976121745</v>
      </c>
      <c r="Q114" s="31">
        <f t="shared" si="18"/>
        <v>1</v>
      </c>
      <c r="R114" s="9">
        <v>2</v>
      </c>
      <c r="S114" s="4">
        <v>14.8</v>
      </c>
      <c r="T114" s="3">
        <v>1</v>
      </c>
      <c r="U114" s="3" t="s">
        <v>75</v>
      </c>
      <c r="V114" s="4">
        <v>10</v>
      </c>
      <c r="W114" s="13">
        <f t="shared" si="19"/>
        <v>10</v>
      </c>
    </row>
    <row r="115" spans="1:23" x14ac:dyDescent="0.25">
      <c r="A115" s="2">
        <v>44730</v>
      </c>
      <c r="B115" s="3" t="s">
        <v>40</v>
      </c>
      <c r="C115" s="3" t="s">
        <v>167</v>
      </c>
      <c r="D115" s="4">
        <v>5.86</v>
      </c>
      <c r="E115" s="5">
        <v>1</v>
      </c>
      <c r="F115" s="6">
        <v>6.5</v>
      </c>
      <c r="G115" s="3">
        <v>-106</v>
      </c>
      <c r="H115" s="12">
        <f t="shared" si="16"/>
        <v>-0.94339622641509424</v>
      </c>
      <c r="I115" s="3">
        <v>-118</v>
      </c>
      <c r="J115" s="12">
        <f t="shared" si="17"/>
        <v>-0.84745762711864414</v>
      </c>
      <c r="K115" s="7">
        <f t="shared" si="12"/>
        <v>0.5145631067961165</v>
      </c>
      <c r="L115" s="7">
        <f t="shared" si="20"/>
        <v>0.54128440366972475</v>
      </c>
      <c r="M115" s="7">
        <f t="shared" si="21"/>
        <v>0.37122235960475169</v>
      </c>
      <c r="N115" s="7">
        <f t="shared" si="22"/>
        <v>0.62877764039524831</v>
      </c>
      <c r="O115" s="10">
        <f t="shared" si="4"/>
        <v>-0.1433407471913648</v>
      </c>
      <c r="P115" s="10">
        <f t="shared" si="4"/>
        <v>8.749323672552356E-2</v>
      </c>
      <c r="Q115" s="31">
        <f t="shared" si="18"/>
        <v>1</v>
      </c>
      <c r="R115" s="9">
        <v>2</v>
      </c>
      <c r="S115" s="4">
        <v>11.8</v>
      </c>
      <c r="T115" s="3">
        <v>1</v>
      </c>
      <c r="U115" s="3" t="s">
        <v>74</v>
      </c>
      <c r="V115" s="4">
        <v>-11.8</v>
      </c>
      <c r="W115" s="13">
        <f t="shared" si="19"/>
        <v>-11.8</v>
      </c>
    </row>
    <row r="116" spans="1:23" x14ac:dyDescent="0.25">
      <c r="A116" s="2">
        <v>44730</v>
      </c>
      <c r="B116" s="3" t="s">
        <v>88</v>
      </c>
      <c r="C116" s="3" t="s">
        <v>168</v>
      </c>
      <c r="D116" s="4">
        <v>4.83</v>
      </c>
      <c r="E116" s="5">
        <v>1</v>
      </c>
      <c r="F116" s="6">
        <v>5.5</v>
      </c>
      <c r="G116" s="3">
        <v>115</v>
      </c>
      <c r="H116" s="12">
        <f t="shared" si="16"/>
        <v>1.1499999999999999</v>
      </c>
      <c r="I116" s="3">
        <v>-155</v>
      </c>
      <c r="J116" s="12">
        <f t="shared" si="17"/>
        <v>-0.64516129032258063</v>
      </c>
      <c r="K116" s="7">
        <f t="shared" si="12"/>
        <v>0.46511627906976744</v>
      </c>
      <c r="L116" s="7">
        <f t="shared" si="20"/>
        <v>0.60784313725490191</v>
      </c>
      <c r="M116" s="7">
        <f t="shared" si="21"/>
        <v>0.35423910084923294</v>
      </c>
      <c r="N116" s="7">
        <f t="shared" si="22"/>
        <v>0.64576089915076706</v>
      </c>
      <c r="O116" s="10">
        <f t="shared" si="4"/>
        <v>-0.1108771782205345</v>
      </c>
      <c r="P116" s="10">
        <f t="shared" si="4"/>
        <v>3.7917761895865154E-2</v>
      </c>
      <c r="Q116" s="31">
        <f t="shared" si="18"/>
        <v>0</v>
      </c>
      <c r="R116" s="9">
        <v>1</v>
      </c>
      <c r="S116" s="4">
        <v>0</v>
      </c>
      <c r="T116" s="3">
        <v>0</v>
      </c>
      <c r="W116" s="13" t="str">
        <f t="shared" si="19"/>
        <v/>
      </c>
    </row>
    <row r="117" spans="1:23" x14ac:dyDescent="0.25">
      <c r="A117" s="2">
        <v>44730</v>
      </c>
      <c r="B117" s="3" t="s">
        <v>21</v>
      </c>
      <c r="C117" s="3" t="s">
        <v>169</v>
      </c>
      <c r="D117" s="4">
        <v>3.9</v>
      </c>
      <c r="E117" s="5">
        <v>1</v>
      </c>
      <c r="F117" s="6">
        <v>3.5</v>
      </c>
      <c r="G117" s="3">
        <v>-140</v>
      </c>
      <c r="H117" s="12">
        <f t="shared" si="16"/>
        <v>-0.7142857142857143</v>
      </c>
      <c r="I117" s="3">
        <v>105</v>
      </c>
      <c r="J117" s="12">
        <f t="shared" si="17"/>
        <v>1.05</v>
      </c>
      <c r="K117" s="7">
        <f t="shared" si="12"/>
        <v>0.58333333333333337</v>
      </c>
      <c r="L117" s="7">
        <f t="shared" si="20"/>
        <v>0.48780487804878048</v>
      </c>
      <c r="M117" s="7">
        <f t="shared" si="21"/>
        <v>0.54675323986127111</v>
      </c>
      <c r="N117" s="7">
        <f t="shared" si="22"/>
        <v>0.45324676013872889</v>
      </c>
      <c r="O117" s="10">
        <f t="shared" si="4"/>
        <v>-3.6580093472062258E-2</v>
      </c>
      <c r="P117" s="10">
        <f t="shared" si="4"/>
        <v>-3.4558117910051589E-2</v>
      </c>
      <c r="Q117" s="31">
        <f t="shared" si="18"/>
        <v>0</v>
      </c>
      <c r="R117" s="9">
        <v>1</v>
      </c>
      <c r="S117" s="4">
        <v>0</v>
      </c>
      <c r="T117" s="3">
        <v>0</v>
      </c>
      <c r="W117" s="13" t="str">
        <f t="shared" si="19"/>
        <v/>
      </c>
    </row>
    <row r="118" spans="1:23" x14ac:dyDescent="0.25">
      <c r="A118" s="2">
        <v>44730</v>
      </c>
      <c r="B118" s="3" t="s">
        <v>46</v>
      </c>
      <c r="C118" s="3" t="s">
        <v>170</v>
      </c>
      <c r="D118" s="4">
        <v>4.71</v>
      </c>
      <c r="E118" s="5">
        <v>1</v>
      </c>
      <c r="F118" s="6">
        <v>4.5</v>
      </c>
      <c r="G118" s="3">
        <v>-115</v>
      </c>
      <c r="H118" s="12">
        <f t="shared" si="16"/>
        <v>-0.86956521739130443</v>
      </c>
      <c r="I118" s="3">
        <v>-115</v>
      </c>
      <c r="J118" s="12">
        <f t="shared" si="17"/>
        <v>-0.86956521739130443</v>
      </c>
      <c r="K118" s="7">
        <f t="shared" si="12"/>
        <v>0.53488372093023251</v>
      </c>
      <c r="L118" s="7">
        <f t="shared" si="20"/>
        <v>0.53488372093023251</v>
      </c>
      <c r="M118" s="7">
        <f t="shared" si="21"/>
        <v>0.50723908404647167</v>
      </c>
      <c r="N118" s="7">
        <f t="shared" si="22"/>
        <v>0.49276091595352833</v>
      </c>
      <c r="O118" s="10">
        <f t="shared" si="4"/>
        <v>-2.7644636883760842E-2</v>
      </c>
      <c r="P118" s="10">
        <f t="shared" si="4"/>
        <v>-4.2122804976704176E-2</v>
      </c>
      <c r="Q118" s="31">
        <f t="shared" si="18"/>
        <v>0</v>
      </c>
      <c r="R118" s="9">
        <v>1</v>
      </c>
      <c r="S118" s="4">
        <v>0</v>
      </c>
      <c r="T118" s="3">
        <v>0</v>
      </c>
      <c r="W118" s="13" t="str">
        <f t="shared" si="19"/>
        <v/>
      </c>
    </row>
    <row r="119" spans="1:23" x14ac:dyDescent="0.25">
      <c r="A119" s="2">
        <v>44730</v>
      </c>
      <c r="B119" s="3" t="s">
        <v>16</v>
      </c>
      <c r="C119" s="3" t="s">
        <v>171</v>
      </c>
      <c r="D119" s="4">
        <v>3.54</v>
      </c>
      <c r="E119" s="5">
        <v>1</v>
      </c>
      <c r="F119" s="6">
        <v>3.5</v>
      </c>
      <c r="G119" s="3">
        <v>135</v>
      </c>
      <c r="H119" s="12">
        <f t="shared" si="16"/>
        <v>1.35</v>
      </c>
      <c r="I119" s="3">
        <v>-180</v>
      </c>
      <c r="J119" s="12">
        <f t="shared" si="17"/>
        <v>-0.55555555555555558</v>
      </c>
      <c r="K119" s="7">
        <f t="shared" si="12"/>
        <v>0.42553191489361702</v>
      </c>
      <c r="L119" s="7">
        <f t="shared" si="20"/>
        <v>0.6428571428571429</v>
      </c>
      <c r="M119" s="7">
        <f t="shared" si="21"/>
        <v>0.47197357851387145</v>
      </c>
      <c r="N119" s="7">
        <f t="shared" si="22"/>
        <v>0.52802642148612855</v>
      </c>
      <c r="O119" s="10">
        <f t="shared" si="4"/>
        <v>4.6441663620254425E-2</v>
      </c>
      <c r="P119" s="10">
        <f t="shared" si="4"/>
        <v>-0.11483072137101435</v>
      </c>
      <c r="Q119" s="31">
        <f t="shared" si="18"/>
        <v>0</v>
      </c>
      <c r="R119" s="9">
        <v>1</v>
      </c>
      <c r="S119" s="4">
        <v>0</v>
      </c>
      <c r="T119" s="3">
        <v>0</v>
      </c>
      <c r="W119" s="13" t="str">
        <f t="shared" si="19"/>
        <v/>
      </c>
    </row>
    <row r="120" spans="1:23" x14ac:dyDescent="0.25">
      <c r="A120" s="2">
        <v>44730</v>
      </c>
      <c r="B120" s="3" t="s">
        <v>19</v>
      </c>
      <c r="C120" s="3" t="s">
        <v>172</v>
      </c>
      <c r="D120" s="4">
        <v>5.2</v>
      </c>
      <c r="E120" s="5">
        <v>1</v>
      </c>
      <c r="F120" s="6">
        <v>3.5</v>
      </c>
      <c r="G120" s="3">
        <v>-164</v>
      </c>
      <c r="H120" s="12">
        <f t="shared" si="16"/>
        <v>-0.6097560975609756</v>
      </c>
      <c r="I120" s="3">
        <v>128</v>
      </c>
      <c r="J120" s="12">
        <f t="shared" si="17"/>
        <v>1.28</v>
      </c>
      <c r="K120" s="7">
        <f t="shared" si="12"/>
        <v>0.62121212121212122</v>
      </c>
      <c r="L120" s="7">
        <f t="shared" si="20"/>
        <v>0.43859649122807015</v>
      </c>
      <c r="M120" s="7">
        <f t="shared" si="21"/>
        <v>0.76193450127687579</v>
      </c>
      <c r="N120" s="7">
        <f t="shared" si="22"/>
        <v>0.23806549872312419</v>
      </c>
      <c r="O120" s="10">
        <f t="shared" si="4"/>
        <v>0.14072238006475457</v>
      </c>
      <c r="P120" s="10">
        <f t="shared" si="4"/>
        <v>-0.20053099250494597</v>
      </c>
      <c r="Q120" s="31">
        <f t="shared" si="18"/>
        <v>2</v>
      </c>
      <c r="R120" s="9">
        <v>2</v>
      </c>
      <c r="S120" s="4">
        <v>16.399999999999999</v>
      </c>
      <c r="T120" s="3">
        <v>1</v>
      </c>
      <c r="U120" s="3" t="s">
        <v>74</v>
      </c>
      <c r="V120" s="4">
        <v>-16.399999999999999</v>
      </c>
      <c r="W120" s="13">
        <f t="shared" si="19"/>
        <v>-16.399999999999999</v>
      </c>
    </row>
    <row r="121" spans="1:23" x14ac:dyDescent="0.25">
      <c r="A121" s="2">
        <v>44730</v>
      </c>
      <c r="B121" s="3" t="s">
        <v>54</v>
      </c>
      <c r="C121" s="3" t="s">
        <v>173</v>
      </c>
      <c r="D121" s="4">
        <v>4.43</v>
      </c>
      <c r="E121" s="5">
        <v>1</v>
      </c>
      <c r="F121" s="6">
        <v>4.5</v>
      </c>
      <c r="G121" s="3">
        <v>115</v>
      </c>
      <c r="H121" s="12">
        <f t="shared" si="16"/>
        <v>1.1499999999999999</v>
      </c>
      <c r="I121" s="3">
        <v>-145</v>
      </c>
      <c r="J121" s="12">
        <f t="shared" si="17"/>
        <v>-0.68965517241379315</v>
      </c>
      <c r="K121" s="7">
        <f t="shared" si="12"/>
        <v>0.46511627906976744</v>
      </c>
      <c r="L121" s="7">
        <f t="shared" si="20"/>
        <v>0.59183673469387754</v>
      </c>
      <c r="M121" s="7">
        <f t="shared" si="21"/>
        <v>0.45456025861337523</v>
      </c>
      <c r="N121" s="7">
        <f t="shared" si="22"/>
        <v>0.54543974138662477</v>
      </c>
      <c r="O121" s="10">
        <f t="shared" si="4"/>
        <v>-1.0556020456392201E-2</v>
      </c>
      <c r="P121" s="10">
        <f t="shared" si="4"/>
        <v>-4.6396993307252776E-2</v>
      </c>
      <c r="Q121" s="31">
        <f t="shared" si="18"/>
        <v>0</v>
      </c>
      <c r="R121" s="9">
        <v>1</v>
      </c>
      <c r="S121" s="4">
        <v>0</v>
      </c>
      <c r="T121" s="3">
        <v>0</v>
      </c>
      <c r="W121" s="13" t="str">
        <f t="shared" si="19"/>
        <v/>
      </c>
    </row>
    <row r="122" spans="1:23" x14ac:dyDescent="0.25">
      <c r="A122" s="2">
        <v>44730</v>
      </c>
      <c r="B122" s="3" t="s">
        <v>37</v>
      </c>
      <c r="C122" s="3" t="s">
        <v>174</v>
      </c>
      <c r="D122" s="4">
        <v>3.92</v>
      </c>
      <c r="E122" s="5">
        <v>1</v>
      </c>
      <c r="F122" s="6">
        <v>3.5</v>
      </c>
      <c r="G122" s="3">
        <v>-160</v>
      </c>
      <c r="H122" s="12">
        <f t="shared" si="16"/>
        <v>-0.625</v>
      </c>
      <c r="I122" s="3">
        <v>120</v>
      </c>
      <c r="J122" s="12">
        <f t="shared" si="17"/>
        <v>1.2</v>
      </c>
      <c r="K122" s="7">
        <f t="shared" si="12"/>
        <v>0.61538461538461542</v>
      </c>
      <c r="L122" s="7">
        <f t="shared" si="20"/>
        <v>0.45454545454545453</v>
      </c>
      <c r="M122" s="7">
        <f t="shared" si="21"/>
        <v>0.55074639850822338</v>
      </c>
      <c r="N122" s="7">
        <f t="shared" si="22"/>
        <v>0.44925360149177662</v>
      </c>
      <c r="O122" s="10">
        <f t="shared" si="4"/>
        <v>-6.4638216876392041E-2</v>
      </c>
      <c r="P122" s="10">
        <f t="shared" si="4"/>
        <v>-5.2918530536779085E-3</v>
      </c>
      <c r="Q122" s="31">
        <f t="shared" si="18"/>
        <v>0</v>
      </c>
      <c r="R122" s="9">
        <v>1</v>
      </c>
      <c r="S122" s="4">
        <v>0</v>
      </c>
      <c r="T122" s="3">
        <v>0</v>
      </c>
      <c r="W122" s="13" t="str">
        <f t="shared" si="19"/>
        <v/>
      </c>
    </row>
    <row r="123" spans="1:23" x14ac:dyDescent="0.25">
      <c r="A123" s="2">
        <v>44730</v>
      </c>
      <c r="B123" s="3" t="s">
        <v>29</v>
      </c>
      <c r="C123" s="3" t="s">
        <v>175</v>
      </c>
      <c r="D123" s="4">
        <v>3.96</v>
      </c>
      <c r="E123" s="5">
        <v>1</v>
      </c>
      <c r="F123" s="6">
        <v>3.5</v>
      </c>
      <c r="G123" s="3">
        <v>-120</v>
      </c>
      <c r="H123" s="12">
        <f t="shared" si="16"/>
        <v>-0.83333333333333337</v>
      </c>
      <c r="I123" s="3">
        <v>-110</v>
      </c>
      <c r="J123" s="12">
        <f t="shared" si="17"/>
        <v>-0.90909090909090906</v>
      </c>
      <c r="K123" s="7">
        <f t="shared" si="12"/>
        <v>0.54545454545454541</v>
      </c>
      <c r="L123" s="7">
        <f t="shared" si="20"/>
        <v>0.52380952380952384</v>
      </c>
      <c r="M123" s="7">
        <f t="shared" si="21"/>
        <v>0.55867639874621566</v>
      </c>
      <c r="N123" s="7">
        <f t="shared" si="22"/>
        <v>0.44132360125378434</v>
      </c>
      <c r="O123" s="10">
        <f t="shared" si="4"/>
        <v>1.3221853291670249E-2</v>
      </c>
      <c r="P123" s="10">
        <f t="shared" si="4"/>
        <v>-8.2485922555739499E-2</v>
      </c>
      <c r="Q123" s="31">
        <f t="shared" si="18"/>
        <v>0</v>
      </c>
      <c r="R123" s="9">
        <v>1</v>
      </c>
      <c r="S123" s="4">
        <v>0</v>
      </c>
      <c r="T123" s="3">
        <v>0</v>
      </c>
      <c r="W123" s="13" t="str">
        <f t="shared" si="19"/>
        <v/>
      </c>
    </row>
    <row r="124" spans="1:23" x14ac:dyDescent="0.25">
      <c r="A124" s="2">
        <v>44730</v>
      </c>
      <c r="B124" s="3" t="s">
        <v>72</v>
      </c>
      <c r="C124" s="3" t="s">
        <v>176</v>
      </c>
      <c r="D124" s="4">
        <v>5.0999999999999996</v>
      </c>
      <c r="E124" s="5">
        <v>1</v>
      </c>
      <c r="F124" s="6">
        <v>6.5</v>
      </c>
      <c r="G124" s="3">
        <v>105</v>
      </c>
      <c r="H124" s="12">
        <f t="shared" si="16"/>
        <v>1.05</v>
      </c>
      <c r="I124" s="3">
        <v>-140</v>
      </c>
      <c r="J124" s="12">
        <f t="shared" si="17"/>
        <v>-0.7142857142857143</v>
      </c>
      <c r="K124" s="7">
        <f t="shared" si="12"/>
        <v>0.48780487804878048</v>
      </c>
      <c r="L124" s="7">
        <f t="shared" si="20"/>
        <v>0.58333333333333337</v>
      </c>
      <c r="M124" s="7">
        <f t="shared" si="21"/>
        <v>0.2525801438319607</v>
      </c>
      <c r="N124" s="7">
        <f t="shared" si="22"/>
        <v>0.7474198561680393</v>
      </c>
      <c r="O124" s="10">
        <f t="shared" si="4"/>
        <v>-0.23522473421681978</v>
      </c>
      <c r="P124" s="10">
        <f t="shared" si="4"/>
        <v>0.16408652283470593</v>
      </c>
      <c r="Q124" s="31">
        <f t="shared" si="18"/>
        <v>1</v>
      </c>
      <c r="R124" s="9">
        <v>1</v>
      </c>
      <c r="S124" s="4">
        <v>100</v>
      </c>
      <c r="T124" s="3">
        <v>1</v>
      </c>
      <c r="U124" s="3" t="s">
        <v>75</v>
      </c>
      <c r="V124" s="4">
        <v>71.42</v>
      </c>
      <c r="W124" s="13">
        <f t="shared" si="19"/>
        <v>71.428571428571431</v>
      </c>
    </row>
    <row r="125" spans="1:23" x14ac:dyDescent="0.25">
      <c r="A125" s="2">
        <v>44731</v>
      </c>
      <c r="B125" s="3" t="s">
        <v>54</v>
      </c>
      <c r="C125" s="3" t="s">
        <v>55</v>
      </c>
      <c r="D125" s="4">
        <v>2.82</v>
      </c>
      <c r="E125" s="5">
        <v>1</v>
      </c>
      <c r="F125" s="6">
        <v>3.5</v>
      </c>
      <c r="G125" s="3">
        <v>-104</v>
      </c>
      <c r="H125" s="12">
        <f t="shared" si="16"/>
        <v>-0.96153846153846145</v>
      </c>
      <c r="I125" s="3">
        <v>-122</v>
      </c>
      <c r="J125" s="12">
        <f t="shared" si="17"/>
        <v>-0.81967213114754101</v>
      </c>
      <c r="K125" s="7">
        <f t="shared" si="12"/>
        <v>0.50980392156862742</v>
      </c>
      <c r="L125" s="7">
        <f t="shared" si="20"/>
        <v>0.5495495495495496</v>
      </c>
      <c r="M125" s="7">
        <f t="shared" si="21"/>
        <v>0.31251530901723945</v>
      </c>
      <c r="N125" s="7">
        <f t="shared" si="22"/>
        <v>0.68748469098276055</v>
      </c>
      <c r="O125" s="10">
        <f t="shared" si="4"/>
        <v>-0.19728861255138797</v>
      </c>
      <c r="P125" s="10">
        <f t="shared" si="4"/>
        <v>0.13793514143321095</v>
      </c>
      <c r="Q125" s="31">
        <f t="shared" si="18"/>
        <v>1</v>
      </c>
      <c r="R125" s="9">
        <v>2</v>
      </c>
      <c r="S125" s="4">
        <v>24.4</v>
      </c>
      <c r="T125" s="3">
        <v>0</v>
      </c>
      <c r="U125" s="3" t="s">
        <v>75</v>
      </c>
      <c r="V125" s="4">
        <v>20</v>
      </c>
      <c r="W125" s="13">
        <f t="shared" si="19"/>
        <v>20</v>
      </c>
    </row>
    <row r="126" spans="1:23" x14ac:dyDescent="0.25">
      <c r="A126" s="2">
        <v>44731</v>
      </c>
      <c r="B126" s="3" t="s">
        <v>70</v>
      </c>
      <c r="C126" s="3" t="s">
        <v>71</v>
      </c>
      <c r="D126" s="4">
        <v>4.5</v>
      </c>
      <c r="E126" s="5">
        <v>1</v>
      </c>
      <c r="F126" s="6">
        <v>3.5</v>
      </c>
      <c r="G126" s="3">
        <v>-102</v>
      </c>
      <c r="H126" s="12">
        <f t="shared" si="16"/>
        <v>-0.98039215686274506</v>
      </c>
      <c r="I126" s="3">
        <v>-126</v>
      </c>
      <c r="J126" s="12">
        <f t="shared" si="17"/>
        <v>-0.79365079365079361</v>
      </c>
      <c r="K126" s="7">
        <f t="shared" si="12"/>
        <v>0.50495049504950495</v>
      </c>
      <c r="L126" s="7">
        <f t="shared" si="20"/>
        <v>0.55752212389380529</v>
      </c>
      <c r="M126" s="7">
        <f t="shared" si="21"/>
        <v>0.65770404416540895</v>
      </c>
      <c r="N126" s="7">
        <f t="shared" si="22"/>
        <v>0.34229595583459105</v>
      </c>
      <c r="O126" s="10">
        <f t="shared" si="4"/>
        <v>0.152753549115904</v>
      </c>
      <c r="P126" s="10">
        <f t="shared" si="4"/>
        <v>-0.21522616805921424</v>
      </c>
      <c r="Q126" s="31">
        <f t="shared" si="18"/>
        <v>2</v>
      </c>
      <c r="R126" s="9">
        <v>2</v>
      </c>
      <c r="S126" s="4">
        <v>9.6</v>
      </c>
      <c r="T126" s="3">
        <v>1</v>
      </c>
      <c r="U126" s="3" t="s">
        <v>74</v>
      </c>
      <c r="V126" s="4">
        <v>-9.6</v>
      </c>
      <c r="W126" s="13">
        <f t="shared" si="19"/>
        <v>-9.6</v>
      </c>
    </row>
    <row r="127" spans="1:23" x14ac:dyDescent="0.25">
      <c r="A127" s="2">
        <v>44731</v>
      </c>
      <c r="B127" s="3" t="s">
        <v>50</v>
      </c>
      <c r="C127" s="3" t="s">
        <v>177</v>
      </c>
      <c r="D127" s="4">
        <v>5.29</v>
      </c>
      <c r="E127" s="5">
        <v>1</v>
      </c>
      <c r="F127" s="6">
        <v>5.5</v>
      </c>
      <c r="G127" s="3">
        <v>-115</v>
      </c>
      <c r="H127" s="12">
        <f t="shared" si="16"/>
        <v>-0.86956521739130443</v>
      </c>
      <c r="I127" s="3">
        <v>-110</v>
      </c>
      <c r="J127" s="12">
        <f t="shared" si="17"/>
        <v>-0.90909090909090906</v>
      </c>
      <c r="K127" s="7">
        <f t="shared" si="12"/>
        <v>0.53488372093023251</v>
      </c>
      <c r="L127" s="7">
        <f t="shared" si="20"/>
        <v>0.52380952380952384</v>
      </c>
      <c r="M127" s="7">
        <f t="shared" si="21"/>
        <v>0.43478656873180221</v>
      </c>
      <c r="N127" s="7">
        <f t="shared" si="22"/>
        <v>0.56521343126819779</v>
      </c>
      <c r="O127" s="10">
        <f t="shared" si="4"/>
        <v>-0.10009715219843029</v>
      </c>
      <c r="P127" s="10">
        <f t="shared" si="4"/>
        <v>4.140390745867395E-2</v>
      </c>
      <c r="Q127" s="31">
        <f t="shared" si="18"/>
        <v>0</v>
      </c>
      <c r="R127" s="9">
        <v>1</v>
      </c>
      <c r="S127" s="4">
        <v>0</v>
      </c>
      <c r="T127" s="3">
        <v>0</v>
      </c>
      <c r="W127" s="13" t="str">
        <f t="shared" si="19"/>
        <v/>
      </c>
    </row>
    <row r="128" spans="1:23" x14ac:dyDescent="0.25">
      <c r="A128" s="2">
        <v>44731</v>
      </c>
      <c r="B128" s="3" t="s">
        <v>21</v>
      </c>
      <c r="C128" s="3" t="s">
        <v>22</v>
      </c>
      <c r="D128" s="4">
        <v>6.08</v>
      </c>
      <c r="E128" s="5">
        <v>1</v>
      </c>
      <c r="F128" s="6">
        <v>6.5</v>
      </c>
      <c r="G128" s="3">
        <v>115</v>
      </c>
      <c r="H128" s="12">
        <f t="shared" si="16"/>
        <v>1.1499999999999999</v>
      </c>
      <c r="I128" s="3">
        <v>-155</v>
      </c>
      <c r="J128" s="12">
        <f t="shared" si="17"/>
        <v>-0.64516129032258063</v>
      </c>
      <c r="K128" s="7">
        <f t="shared" si="12"/>
        <v>0.46511627906976744</v>
      </c>
      <c r="L128" s="7">
        <f t="shared" si="20"/>
        <v>0.60784313725490191</v>
      </c>
      <c r="M128" s="7">
        <f t="shared" si="21"/>
        <v>0.40654479992204462</v>
      </c>
      <c r="N128" s="7">
        <f t="shared" si="22"/>
        <v>0.59345520007795538</v>
      </c>
      <c r="O128" s="10">
        <f t="shared" si="4"/>
        <v>-5.8571479147722816E-2</v>
      </c>
      <c r="P128" s="10">
        <f t="shared" si="4"/>
        <v>-1.438793717694653E-2</v>
      </c>
      <c r="Q128" s="31">
        <f t="shared" si="18"/>
        <v>0</v>
      </c>
      <c r="R128" s="9">
        <v>1</v>
      </c>
      <c r="S128" s="4">
        <v>0</v>
      </c>
      <c r="T128" s="3">
        <v>0</v>
      </c>
      <c r="W128" s="13" t="str">
        <f t="shared" si="19"/>
        <v/>
      </c>
    </row>
    <row r="129" spans="1:23" x14ac:dyDescent="0.25">
      <c r="A129" s="2">
        <v>44731</v>
      </c>
      <c r="B129" s="3" t="s">
        <v>68</v>
      </c>
      <c r="C129" s="3" t="s">
        <v>69</v>
      </c>
      <c r="D129" s="4">
        <v>6.57</v>
      </c>
      <c r="E129" s="5">
        <v>1</v>
      </c>
      <c r="F129" s="6">
        <v>7.5</v>
      </c>
      <c r="G129" s="3">
        <v>122</v>
      </c>
      <c r="H129" s="12">
        <f t="shared" si="16"/>
        <v>1.22</v>
      </c>
      <c r="I129" s="3">
        <v>-156</v>
      </c>
      <c r="J129" s="12">
        <f t="shared" si="17"/>
        <v>-0.64102564102564097</v>
      </c>
      <c r="K129" s="7">
        <f t="shared" si="12"/>
        <v>0.45045045045045046</v>
      </c>
      <c r="L129" s="7">
        <f t="shared" si="20"/>
        <v>0.609375</v>
      </c>
      <c r="M129" s="7">
        <f t="shared" si="21"/>
        <v>0.33750483691077959</v>
      </c>
      <c r="N129" s="7">
        <f t="shared" si="22"/>
        <v>0.66249516308922041</v>
      </c>
      <c r="O129" s="10">
        <f t="shared" si="4"/>
        <v>-0.11294561353967086</v>
      </c>
      <c r="P129" s="10">
        <f t="shared" ref="P129:P382" si="23">N129-L129</f>
        <v>5.3120163089220407E-2</v>
      </c>
      <c r="Q129" s="31">
        <f t="shared" si="18"/>
        <v>1</v>
      </c>
      <c r="R129" s="9">
        <v>2</v>
      </c>
      <c r="S129" s="4">
        <v>15.6</v>
      </c>
      <c r="T129" s="3">
        <v>0</v>
      </c>
      <c r="U129" s="3" t="s">
        <v>75</v>
      </c>
      <c r="V129" s="4">
        <v>10</v>
      </c>
      <c r="W129" s="13">
        <f t="shared" si="19"/>
        <v>9.9999999999999982</v>
      </c>
    </row>
    <row r="130" spans="1:23" x14ac:dyDescent="0.25">
      <c r="A130" s="2">
        <v>44731</v>
      </c>
      <c r="B130" s="3" t="s">
        <v>19</v>
      </c>
      <c r="C130" s="3" t="s">
        <v>20</v>
      </c>
      <c r="D130" s="4">
        <v>5.61</v>
      </c>
      <c r="E130" s="5">
        <v>1</v>
      </c>
      <c r="F130" s="6">
        <v>5.5</v>
      </c>
      <c r="G130" s="3">
        <v>125</v>
      </c>
      <c r="H130" s="12">
        <f t="shared" si="16"/>
        <v>1.25</v>
      </c>
      <c r="I130" s="3">
        <v>-170</v>
      </c>
      <c r="J130" s="12">
        <f t="shared" si="17"/>
        <v>-0.58823529411764708</v>
      </c>
      <c r="K130" s="7">
        <f t="shared" ref="K130:K193" si="24">IF(G130&gt;0,100/(100+G130),G130/(-100+G130))</f>
        <v>0.44444444444444442</v>
      </c>
      <c r="L130" s="7">
        <f t="shared" si="20"/>
        <v>0.62962962962962965</v>
      </c>
      <c r="M130" s="7">
        <f t="shared" si="21"/>
        <v>0.48983525749135248</v>
      </c>
      <c r="N130" s="7">
        <f t="shared" si="22"/>
        <v>0.51016474250864752</v>
      </c>
      <c r="O130" s="10">
        <f t="shared" ref="O130:O383" si="25">M130-K130</f>
        <v>4.5390813046908063E-2</v>
      </c>
      <c r="P130" s="10">
        <f t="shared" si="23"/>
        <v>-0.11946488712098213</v>
      </c>
      <c r="Q130" s="31">
        <f t="shared" si="18"/>
        <v>0</v>
      </c>
      <c r="R130" s="9">
        <v>1</v>
      </c>
      <c r="S130" s="4">
        <v>0</v>
      </c>
      <c r="T130" s="3">
        <v>0</v>
      </c>
      <c r="W130" s="13" t="str">
        <f t="shared" si="19"/>
        <v/>
      </c>
    </row>
    <row r="131" spans="1:23" x14ac:dyDescent="0.25">
      <c r="A131" s="2">
        <v>44731</v>
      </c>
      <c r="B131" s="3" t="s">
        <v>60</v>
      </c>
      <c r="C131" s="3" t="s">
        <v>178</v>
      </c>
      <c r="D131" s="4">
        <v>4.1399999999999997</v>
      </c>
      <c r="E131" s="5">
        <v>1</v>
      </c>
      <c r="F131" s="6">
        <v>4.5</v>
      </c>
      <c r="G131" s="3">
        <v>-156</v>
      </c>
      <c r="H131" s="12">
        <f t="shared" ref="H131:H194" si="26">IF(G131&gt;0,G131/100,1/(G131/100))</f>
        <v>-0.64102564102564097</v>
      </c>
      <c r="I131" s="3">
        <v>122</v>
      </c>
      <c r="J131" s="12">
        <f t="shared" ref="J131:J194" si="27">IF(I131&gt;0,I131/100,1/(I131/100))</f>
        <v>1.22</v>
      </c>
      <c r="K131" s="7">
        <f t="shared" si="24"/>
        <v>0.609375</v>
      </c>
      <c r="L131" s="7">
        <f t="shared" si="20"/>
        <v>0.45045045045045046</v>
      </c>
      <c r="M131" s="7">
        <f t="shared" si="21"/>
        <v>0.39849248061959164</v>
      </c>
      <c r="N131" s="7">
        <f t="shared" si="22"/>
        <v>0.60150751938040836</v>
      </c>
      <c r="O131" s="10">
        <f t="shared" si="25"/>
        <v>-0.21088251938040836</v>
      </c>
      <c r="P131" s="10">
        <f t="shared" si="23"/>
        <v>0.15105706892995791</v>
      </c>
      <c r="Q131" s="31">
        <f t="shared" ref="Q131:Q194" si="28">IF(P131&gt;0.05,1,IF(O131&gt;0.05,2,0))</f>
        <v>1</v>
      </c>
      <c r="R131" s="9">
        <v>2</v>
      </c>
      <c r="S131" s="4">
        <v>10</v>
      </c>
      <c r="T131" s="3">
        <v>0</v>
      </c>
      <c r="U131" s="3" t="s">
        <v>74</v>
      </c>
      <c r="V131" s="4">
        <v>-10</v>
      </c>
      <c r="W131" s="13">
        <f t="shared" ref="W131:W194" si="29">IF(IF(U131="L",-S131,IF(U131="W",S131*IF(Q131=1,ABS(J131),ABS(H131)))),IF(U131="L",-S131,IF(U131="W",S131*IF(Q131=1,ABS(J131),ABS(H131)))),"")</f>
        <v>-10</v>
      </c>
    </row>
    <row r="132" spans="1:23" x14ac:dyDescent="0.25">
      <c r="A132" s="2">
        <v>44731</v>
      </c>
      <c r="B132" s="3" t="s">
        <v>33</v>
      </c>
      <c r="C132" s="3" t="s">
        <v>179</v>
      </c>
      <c r="D132" s="4">
        <v>4.28</v>
      </c>
      <c r="E132" s="5">
        <v>1</v>
      </c>
      <c r="F132" s="6">
        <v>4.5</v>
      </c>
      <c r="G132" s="3">
        <v>120</v>
      </c>
      <c r="H132" s="12">
        <f t="shared" si="26"/>
        <v>1.2</v>
      </c>
      <c r="I132" s="3">
        <v>-170</v>
      </c>
      <c r="J132" s="12">
        <f t="shared" si="27"/>
        <v>-0.58823529411764708</v>
      </c>
      <c r="K132" s="7">
        <f t="shared" si="24"/>
        <v>0.45454545454545453</v>
      </c>
      <c r="L132" s="7">
        <f t="shared" si="20"/>
        <v>0.62962962962962965</v>
      </c>
      <c r="M132" s="7">
        <f t="shared" si="21"/>
        <v>0.42569356670871628</v>
      </c>
      <c r="N132" s="7">
        <f t="shared" si="22"/>
        <v>0.57430643329128372</v>
      </c>
      <c r="O132" s="10">
        <f t="shared" si="25"/>
        <v>-2.8851887836738255E-2</v>
      </c>
      <c r="P132" s="10">
        <f t="shared" si="23"/>
        <v>-5.5323196338345926E-2</v>
      </c>
      <c r="Q132" s="31">
        <f t="shared" si="28"/>
        <v>0</v>
      </c>
      <c r="R132" s="9">
        <v>1</v>
      </c>
      <c r="S132" s="4">
        <v>0</v>
      </c>
      <c r="T132" s="3">
        <v>0</v>
      </c>
      <c r="W132" s="13" t="str">
        <f t="shared" si="29"/>
        <v/>
      </c>
    </row>
    <row r="133" spans="1:23" x14ac:dyDescent="0.25">
      <c r="A133" s="2">
        <v>44731</v>
      </c>
      <c r="B133" s="3" t="s">
        <v>40</v>
      </c>
      <c r="C133" s="3" t="s">
        <v>41</v>
      </c>
      <c r="D133" s="4">
        <v>3.76</v>
      </c>
      <c r="E133" s="5">
        <v>1</v>
      </c>
      <c r="F133" s="6">
        <v>4.5</v>
      </c>
      <c r="G133" s="3">
        <v>120</v>
      </c>
      <c r="H133" s="12">
        <f t="shared" si="26"/>
        <v>1.2</v>
      </c>
      <c r="I133" s="3">
        <v>-150</v>
      </c>
      <c r="J133" s="12">
        <f t="shared" si="27"/>
        <v>-0.66666666666666663</v>
      </c>
      <c r="K133" s="7">
        <f t="shared" si="24"/>
        <v>0.45454545454545453</v>
      </c>
      <c r="L133" s="7">
        <f t="shared" si="20"/>
        <v>0.6</v>
      </c>
      <c r="M133" s="7">
        <f t="shared" ref="M133:M386" si="30">1-_xlfn.POISSON.DIST(_xlfn.CEILING.MATH(F133)-1,D133,TRUE)</f>
        <v>0.32439080333977244</v>
      </c>
      <c r="N133" s="7">
        <f t="shared" si="22"/>
        <v>0.67560919666022756</v>
      </c>
      <c r="O133" s="10">
        <f t="shared" si="25"/>
        <v>-0.13015465120568209</v>
      </c>
      <c r="P133" s="10">
        <f t="shared" si="23"/>
        <v>7.5609196660227584E-2</v>
      </c>
      <c r="Q133" s="31">
        <f t="shared" si="28"/>
        <v>1</v>
      </c>
      <c r="R133" s="9">
        <v>2</v>
      </c>
      <c r="S133" s="4">
        <v>15</v>
      </c>
      <c r="T133" s="3">
        <v>0</v>
      </c>
      <c r="U133" s="3" t="s">
        <v>75</v>
      </c>
      <c r="V133" s="4">
        <v>10</v>
      </c>
      <c r="W133" s="13">
        <f t="shared" si="29"/>
        <v>10</v>
      </c>
    </row>
    <row r="134" spans="1:23" x14ac:dyDescent="0.25">
      <c r="A134" s="2">
        <v>44731</v>
      </c>
      <c r="B134" s="3" t="s">
        <v>48</v>
      </c>
      <c r="C134" s="3" t="s">
        <v>201</v>
      </c>
      <c r="D134" s="4">
        <v>6.78</v>
      </c>
      <c r="E134" s="5">
        <v>1</v>
      </c>
      <c r="F134" s="6">
        <v>6.5</v>
      </c>
      <c r="G134" s="3">
        <v>125</v>
      </c>
      <c r="H134" s="12">
        <f t="shared" si="26"/>
        <v>1.25</v>
      </c>
      <c r="I134" s="3">
        <v>-165</v>
      </c>
      <c r="J134" s="12">
        <f t="shared" si="27"/>
        <v>-0.60606060606060608</v>
      </c>
      <c r="K134" s="7">
        <f t="shared" si="24"/>
        <v>0.44444444444444442</v>
      </c>
      <c r="L134" s="7">
        <f t="shared" ref="L134:L260" si="31">IF(I134&gt;0,100/(100+I134),I134/(-100+I134))</f>
        <v>0.62264150943396224</v>
      </c>
      <c r="M134" s="7">
        <f t="shared" si="30"/>
        <v>0.51702142289101893</v>
      </c>
      <c r="N134" s="7">
        <f t="shared" ref="N134:N387" si="32">_xlfn.POISSON.DIST(_xlfn.FLOOR.MATH(F134),D134,TRUE)</f>
        <v>0.48297857710898107</v>
      </c>
      <c r="O134" s="10">
        <f t="shared" si="25"/>
        <v>7.2576978446574514E-2</v>
      </c>
      <c r="P134" s="10">
        <f t="shared" si="23"/>
        <v>-0.13966293232498117</v>
      </c>
      <c r="Q134" s="31">
        <f t="shared" si="28"/>
        <v>2</v>
      </c>
      <c r="R134" s="9">
        <v>1</v>
      </c>
      <c r="S134" s="4">
        <v>10</v>
      </c>
      <c r="T134" s="3">
        <v>0</v>
      </c>
      <c r="U134" s="3" t="s">
        <v>74</v>
      </c>
      <c r="V134" s="4">
        <v>-10</v>
      </c>
      <c r="W134" s="13">
        <f t="shared" si="29"/>
        <v>-10</v>
      </c>
    </row>
    <row r="135" spans="1:23" x14ac:dyDescent="0.25">
      <c r="A135" s="2">
        <v>44731</v>
      </c>
      <c r="B135" s="3" t="s">
        <v>23</v>
      </c>
      <c r="C135" s="3" t="s">
        <v>118</v>
      </c>
      <c r="D135" s="4">
        <v>5.29</v>
      </c>
      <c r="E135" s="5">
        <v>1</v>
      </c>
      <c r="F135" s="6">
        <v>6.5</v>
      </c>
      <c r="G135" s="3">
        <v>100</v>
      </c>
      <c r="H135" s="12">
        <f t="shared" si="26"/>
        <v>1</v>
      </c>
      <c r="I135" s="3">
        <v>-130</v>
      </c>
      <c r="J135" s="12">
        <f t="shared" si="27"/>
        <v>-0.76923076923076916</v>
      </c>
      <c r="K135" s="7">
        <f t="shared" si="24"/>
        <v>0.5</v>
      </c>
      <c r="L135" s="7">
        <f t="shared" si="31"/>
        <v>0.56521739130434778</v>
      </c>
      <c r="M135" s="7">
        <f t="shared" si="30"/>
        <v>0.28133062072150639</v>
      </c>
      <c r="N135" s="7">
        <f t="shared" si="32"/>
        <v>0.71866937927849361</v>
      </c>
      <c r="O135" s="10">
        <f t="shared" si="25"/>
        <v>-0.21866937927849361</v>
      </c>
      <c r="P135" s="10">
        <f t="shared" si="23"/>
        <v>0.15345198797414583</v>
      </c>
      <c r="Q135" s="31">
        <f t="shared" si="28"/>
        <v>1</v>
      </c>
      <c r="R135" s="9">
        <v>1</v>
      </c>
      <c r="S135" s="4">
        <v>25</v>
      </c>
      <c r="T135" s="3">
        <v>1</v>
      </c>
      <c r="U135" s="3" t="s">
        <v>74</v>
      </c>
      <c r="V135" s="4">
        <v>-25</v>
      </c>
      <c r="W135" s="13">
        <f t="shared" si="29"/>
        <v>-25</v>
      </c>
    </row>
    <row r="136" spans="1:23" x14ac:dyDescent="0.25">
      <c r="A136" s="2">
        <v>44731</v>
      </c>
      <c r="B136" s="3" t="s">
        <v>66</v>
      </c>
      <c r="C136" s="3" t="s">
        <v>180</v>
      </c>
      <c r="D136" s="4">
        <v>4.24</v>
      </c>
      <c r="E136" s="5">
        <v>1</v>
      </c>
      <c r="F136" s="6">
        <v>4.5</v>
      </c>
      <c r="G136" s="3">
        <v>-120</v>
      </c>
      <c r="H136" s="12">
        <f t="shared" si="26"/>
        <v>-0.83333333333333337</v>
      </c>
      <c r="I136" s="3">
        <v>-106</v>
      </c>
      <c r="J136" s="12">
        <f t="shared" si="27"/>
        <v>-0.94339622641509424</v>
      </c>
      <c r="K136" s="7">
        <f t="shared" si="24"/>
        <v>0.54545454545454541</v>
      </c>
      <c r="L136" s="7">
        <f t="shared" si="31"/>
        <v>0.5145631067961165</v>
      </c>
      <c r="M136" s="7">
        <f t="shared" si="30"/>
        <v>0.41794205550134067</v>
      </c>
      <c r="N136" s="7">
        <f t="shared" si="32"/>
        <v>0.58205794449865933</v>
      </c>
      <c r="O136" s="10">
        <f t="shared" si="25"/>
        <v>-0.12751248995320474</v>
      </c>
      <c r="P136" s="10">
        <f t="shared" si="23"/>
        <v>6.7494837702542831E-2</v>
      </c>
      <c r="Q136" s="31">
        <f t="shared" si="28"/>
        <v>1</v>
      </c>
      <c r="R136" s="9">
        <v>2</v>
      </c>
      <c r="S136" s="4">
        <v>10.6</v>
      </c>
      <c r="T136" s="3">
        <v>0</v>
      </c>
      <c r="U136" s="3" t="s">
        <v>74</v>
      </c>
      <c r="V136" s="4">
        <v>-10.6</v>
      </c>
      <c r="W136" s="13">
        <f t="shared" si="29"/>
        <v>-10.6</v>
      </c>
    </row>
    <row r="137" spans="1:23" x14ac:dyDescent="0.25">
      <c r="A137" s="2">
        <v>44731</v>
      </c>
      <c r="B137" s="3" t="s">
        <v>64</v>
      </c>
      <c r="C137" s="3" t="s">
        <v>65</v>
      </c>
      <c r="D137" s="4">
        <v>5.0599999999999996</v>
      </c>
      <c r="E137" s="5">
        <v>1</v>
      </c>
      <c r="F137" s="6">
        <v>5.5</v>
      </c>
      <c r="G137" s="3">
        <v>124</v>
      </c>
      <c r="H137" s="12">
        <f t="shared" si="26"/>
        <v>1.24</v>
      </c>
      <c r="I137" s="3">
        <v>-158</v>
      </c>
      <c r="J137" s="12">
        <f t="shared" si="27"/>
        <v>-0.63291139240506322</v>
      </c>
      <c r="K137" s="7">
        <f t="shared" si="24"/>
        <v>0.44642857142857145</v>
      </c>
      <c r="L137" s="7">
        <f t="shared" si="31"/>
        <v>0.61240310077519378</v>
      </c>
      <c r="M137" s="7">
        <f t="shared" si="30"/>
        <v>0.3945661316486242</v>
      </c>
      <c r="N137" s="7">
        <f t="shared" si="32"/>
        <v>0.6054338683513758</v>
      </c>
      <c r="O137" s="10">
        <f t="shared" si="25"/>
        <v>-5.1862439779947256E-2</v>
      </c>
      <c r="P137" s="10">
        <f t="shared" si="23"/>
        <v>-6.9692324238179726E-3</v>
      </c>
      <c r="Q137" s="31">
        <f t="shared" si="28"/>
        <v>0</v>
      </c>
      <c r="R137" s="9">
        <v>2</v>
      </c>
      <c r="S137" s="4">
        <v>0</v>
      </c>
      <c r="T137" s="3">
        <v>0</v>
      </c>
      <c r="W137" s="13" t="str">
        <f t="shared" si="29"/>
        <v/>
      </c>
    </row>
    <row r="138" spans="1:23" x14ac:dyDescent="0.25">
      <c r="A138" s="2">
        <v>44731</v>
      </c>
      <c r="B138" s="3" t="s">
        <v>35</v>
      </c>
      <c r="C138" s="3" t="s">
        <v>181</v>
      </c>
      <c r="D138" s="4">
        <v>3.41</v>
      </c>
      <c r="E138" s="5">
        <v>1</v>
      </c>
      <c r="F138" s="6">
        <v>5.5</v>
      </c>
      <c r="G138" s="3">
        <v>130</v>
      </c>
      <c r="H138" s="12">
        <f t="shared" si="26"/>
        <v>1.3</v>
      </c>
      <c r="I138" s="3">
        <v>-166</v>
      </c>
      <c r="J138" s="12">
        <f t="shared" si="27"/>
        <v>-0.60240963855421692</v>
      </c>
      <c r="K138" s="7">
        <f t="shared" si="24"/>
        <v>0.43478260869565216</v>
      </c>
      <c r="L138" s="7">
        <f t="shared" si="31"/>
        <v>0.62406015037593987</v>
      </c>
      <c r="M138" s="7">
        <f t="shared" si="30"/>
        <v>0.13072420607796997</v>
      </c>
      <c r="N138" s="7">
        <f t="shared" si="32"/>
        <v>0.86927579392203003</v>
      </c>
      <c r="O138" s="10">
        <f t="shared" si="25"/>
        <v>-0.30405840261768219</v>
      </c>
      <c r="P138" s="10">
        <f t="shared" si="23"/>
        <v>0.24521564354609016</v>
      </c>
      <c r="Q138" s="31">
        <f t="shared" si="28"/>
        <v>1</v>
      </c>
      <c r="R138" s="9">
        <v>2</v>
      </c>
      <c r="S138" s="4">
        <v>16.600000000000001</v>
      </c>
      <c r="T138" s="3">
        <v>0</v>
      </c>
      <c r="U138" s="3" t="s">
        <v>75</v>
      </c>
      <c r="V138" s="4">
        <v>10</v>
      </c>
      <c r="W138" s="13">
        <f t="shared" si="29"/>
        <v>10.000000000000002</v>
      </c>
    </row>
    <row r="139" spans="1:23" x14ac:dyDescent="0.25">
      <c r="A139" s="2">
        <v>44731</v>
      </c>
      <c r="B139" s="3" t="s">
        <v>42</v>
      </c>
      <c r="C139" s="3" t="s">
        <v>43</v>
      </c>
      <c r="D139" s="4">
        <v>6.42</v>
      </c>
      <c r="E139" s="5">
        <v>1</v>
      </c>
      <c r="F139" s="6">
        <v>6.5</v>
      </c>
      <c r="G139" s="3">
        <v>115</v>
      </c>
      <c r="H139" s="12">
        <f t="shared" si="26"/>
        <v>1.1499999999999999</v>
      </c>
      <c r="I139" s="3">
        <v>-150</v>
      </c>
      <c r="J139" s="12">
        <f t="shared" si="27"/>
        <v>-0.66666666666666663</v>
      </c>
      <c r="K139" s="7">
        <f t="shared" si="24"/>
        <v>0.46511627906976744</v>
      </c>
      <c r="L139" s="7">
        <f t="shared" si="31"/>
        <v>0.6</v>
      </c>
      <c r="M139" s="7">
        <f t="shared" si="30"/>
        <v>0.46084082658010284</v>
      </c>
      <c r="N139" s="7">
        <f t="shared" si="32"/>
        <v>0.53915917341989716</v>
      </c>
      <c r="O139" s="10">
        <f t="shared" si="25"/>
        <v>-4.2754524896645996E-3</v>
      </c>
      <c r="P139" s="10">
        <f t="shared" si="23"/>
        <v>-6.0840826580102814E-2</v>
      </c>
      <c r="Q139" s="31">
        <f t="shared" si="28"/>
        <v>0</v>
      </c>
      <c r="R139" s="9">
        <v>1</v>
      </c>
      <c r="S139" s="4">
        <v>0</v>
      </c>
      <c r="T139" s="3">
        <v>0</v>
      </c>
      <c r="W139" s="13" t="str">
        <f t="shared" si="29"/>
        <v/>
      </c>
    </row>
    <row r="140" spans="1:23" x14ac:dyDescent="0.25">
      <c r="A140" s="2">
        <v>44731</v>
      </c>
      <c r="B140" s="3" t="s">
        <v>44</v>
      </c>
      <c r="C140" s="3" t="s">
        <v>45</v>
      </c>
      <c r="D140" s="4">
        <v>3.96</v>
      </c>
      <c r="E140" s="5">
        <v>1</v>
      </c>
      <c r="F140" s="6">
        <v>4.5</v>
      </c>
      <c r="G140" s="3">
        <v>130</v>
      </c>
      <c r="H140" s="12">
        <f t="shared" si="26"/>
        <v>1.3</v>
      </c>
      <c r="I140" s="3">
        <v>-170</v>
      </c>
      <c r="J140" s="12">
        <f t="shared" si="27"/>
        <v>-0.58823529411764708</v>
      </c>
      <c r="K140" s="7">
        <f t="shared" si="24"/>
        <v>0.43478260869565216</v>
      </c>
      <c r="L140" s="7">
        <f t="shared" si="31"/>
        <v>0.62962962962962965</v>
      </c>
      <c r="M140" s="7">
        <f t="shared" si="30"/>
        <v>0.36334891579479001</v>
      </c>
      <c r="N140" s="7">
        <f t="shared" si="32"/>
        <v>0.63665108420520999</v>
      </c>
      <c r="O140" s="10">
        <f t="shared" si="25"/>
        <v>-7.1433692900862156E-2</v>
      </c>
      <c r="P140" s="10">
        <f t="shared" si="23"/>
        <v>7.0214545755803437E-3</v>
      </c>
      <c r="Q140" s="31">
        <f t="shared" si="28"/>
        <v>0</v>
      </c>
      <c r="R140" s="9">
        <v>1</v>
      </c>
      <c r="S140" s="4">
        <v>0</v>
      </c>
      <c r="T140" s="3">
        <v>0</v>
      </c>
      <c r="W140" s="13" t="str">
        <f t="shared" si="29"/>
        <v/>
      </c>
    </row>
    <row r="141" spans="1:23" x14ac:dyDescent="0.25">
      <c r="A141" s="2">
        <v>44731</v>
      </c>
      <c r="B141" s="3" t="s">
        <v>37</v>
      </c>
      <c r="C141" s="3" t="s">
        <v>182</v>
      </c>
      <c r="D141" s="4">
        <v>4.76</v>
      </c>
      <c r="E141" s="5">
        <v>1</v>
      </c>
      <c r="F141" s="6">
        <v>5.5</v>
      </c>
      <c r="G141" s="3">
        <v>115</v>
      </c>
      <c r="H141" s="12">
        <f t="shared" si="26"/>
        <v>1.1499999999999999</v>
      </c>
      <c r="I141" s="3">
        <v>-155</v>
      </c>
      <c r="J141" s="12">
        <f t="shared" si="27"/>
        <v>-0.64516129032258063</v>
      </c>
      <c r="K141" s="7">
        <f t="shared" si="24"/>
        <v>0.46511627906976744</v>
      </c>
      <c r="L141" s="7">
        <f t="shared" si="31"/>
        <v>0.60784313725490191</v>
      </c>
      <c r="M141" s="7">
        <f t="shared" si="30"/>
        <v>0.3420098827464837</v>
      </c>
      <c r="N141" s="7">
        <f t="shared" si="32"/>
        <v>0.6579901172535163</v>
      </c>
      <c r="O141" s="10">
        <f t="shared" si="25"/>
        <v>-0.12310639632328374</v>
      </c>
      <c r="P141" s="10">
        <f t="shared" si="23"/>
        <v>5.0146979998614394E-2</v>
      </c>
      <c r="Q141" s="31">
        <f t="shared" si="28"/>
        <v>1</v>
      </c>
      <c r="R141" s="9">
        <v>1</v>
      </c>
      <c r="S141" s="4">
        <v>15.5</v>
      </c>
      <c r="T141" s="3">
        <v>0</v>
      </c>
      <c r="U141" s="3" t="s">
        <v>75</v>
      </c>
      <c r="V141" s="4">
        <v>10</v>
      </c>
      <c r="W141" s="13">
        <f t="shared" si="29"/>
        <v>10</v>
      </c>
    </row>
    <row r="142" spans="1:23" x14ac:dyDescent="0.25">
      <c r="A142" s="2">
        <v>44731</v>
      </c>
      <c r="B142" s="3" t="s">
        <v>14</v>
      </c>
      <c r="C142" s="3" t="s">
        <v>183</v>
      </c>
      <c r="D142" s="4">
        <v>3.93</v>
      </c>
      <c r="E142" s="5">
        <v>1</v>
      </c>
      <c r="F142" s="6">
        <v>4.5</v>
      </c>
      <c r="G142" s="3">
        <v>130</v>
      </c>
      <c r="H142" s="12">
        <f t="shared" si="26"/>
        <v>1.3</v>
      </c>
      <c r="I142" s="3">
        <v>-175</v>
      </c>
      <c r="J142" s="12">
        <f t="shared" si="27"/>
        <v>-0.5714285714285714</v>
      </c>
      <c r="K142" s="7">
        <f t="shared" si="24"/>
        <v>0.43478260869565216</v>
      </c>
      <c r="L142" s="7">
        <f t="shared" si="31"/>
        <v>0.63636363636363635</v>
      </c>
      <c r="M142" s="7">
        <f t="shared" si="30"/>
        <v>0.35749020406806875</v>
      </c>
      <c r="N142" s="7">
        <f t="shared" si="32"/>
        <v>0.64250979593193125</v>
      </c>
      <c r="O142" s="10">
        <f t="shared" si="25"/>
        <v>-7.7292404627583411E-2</v>
      </c>
      <c r="P142" s="10">
        <f t="shared" si="23"/>
        <v>6.1461595682948955E-3</v>
      </c>
      <c r="Q142" s="31">
        <f t="shared" si="28"/>
        <v>0</v>
      </c>
      <c r="R142" s="9">
        <v>1</v>
      </c>
      <c r="S142" s="4">
        <v>0</v>
      </c>
      <c r="T142" s="3">
        <v>0</v>
      </c>
      <c r="W142" s="13" t="str">
        <f t="shared" si="29"/>
        <v/>
      </c>
    </row>
    <row r="143" spans="1:23" x14ac:dyDescent="0.25">
      <c r="A143" s="2">
        <v>44731</v>
      </c>
      <c r="B143" s="3" t="s">
        <v>4</v>
      </c>
      <c r="C143" s="3" t="s">
        <v>184</v>
      </c>
      <c r="D143" s="4">
        <v>5.62</v>
      </c>
      <c r="E143" s="5">
        <v>1</v>
      </c>
      <c r="F143" s="6">
        <v>4.5</v>
      </c>
      <c r="G143" s="3">
        <v>-150</v>
      </c>
      <c r="H143" s="12">
        <f t="shared" si="26"/>
        <v>-0.66666666666666663</v>
      </c>
      <c r="I143" s="3">
        <v>115</v>
      </c>
      <c r="J143" s="12">
        <f t="shared" si="27"/>
        <v>1.1499999999999999</v>
      </c>
      <c r="K143" s="7">
        <f t="shared" si="24"/>
        <v>0.6</v>
      </c>
      <c r="L143" s="7">
        <f t="shared" si="31"/>
        <v>0.46511627906976744</v>
      </c>
      <c r="M143" s="7">
        <f t="shared" si="30"/>
        <v>0.66087186691880784</v>
      </c>
      <c r="N143" s="7">
        <f t="shared" si="32"/>
        <v>0.33912813308119222</v>
      </c>
      <c r="O143" s="10">
        <f t="shared" si="25"/>
        <v>6.087186691880786E-2</v>
      </c>
      <c r="P143" s="10">
        <f t="shared" si="23"/>
        <v>-0.12598814598857522</v>
      </c>
      <c r="Q143" s="31">
        <f t="shared" si="28"/>
        <v>2</v>
      </c>
      <c r="R143" s="9">
        <v>1</v>
      </c>
      <c r="S143" s="4">
        <v>15</v>
      </c>
      <c r="T143" s="3">
        <v>0</v>
      </c>
      <c r="U143" s="3" t="s">
        <v>75</v>
      </c>
      <c r="V143" s="4">
        <v>10</v>
      </c>
      <c r="W143" s="13">
        <f t="shared" si="29"/>
        <v>10</v>
      </c>
    </row>
    <row r="144" spans="1:23" x14ac:dyDescent="0.25">
      <c r="A144" s="2">
        <v>44731</v>
      </c>
      <c r="B144" s="3" t="s">
        <v>31</v>
      </c>
      <c r="C144" s="3" t="s">
        <v>185</v>
      </c>
      <c r="D144" s="4">
        <v>4.95</v>
      </c>
      <c r="E144" s="5">
        <v>1</v>
      </c>
      <c r="F144" s="6">
        <v>4.5</v>
      </c>
      <c r="G144" s="3">
        <v>-175</v>
      </c>
      <c r="H144" s="12">
        <f t="shared" si="26"/>
        <v>-0.5714285714285714</v>
      </c>
      <c r="I144" s="3">
        <v>125</v>
      </c>
      <c r="J144" s="12">
        <f t="shared" si="27"/>
        <v>1.25</v>
      </c>
      <c r="K144" s="7">
        <f t="shared" si="24"/>
        <v>0.63636363636363635</v>
      </c>
      <c r="L144" s="7">
        <f t="shared" si="31"/>
        <v>0.44444444444444442</v>
      </c>
      <c r="M144" s="7">
        <f t="shared" si="30"/>
        <v>0.55068992524034777</v>
      </c>
      <c r="N144" s="7">
        <f t="shared" si="32"/>
        <v>0.44931007475965223</v>
      </c>
      <c r="O144" s="10">
        <f t="shared" si="25"/>
        <v>-8.5673711123288587E-2</v>
      </c>
      <c r="P144" s="10">
        <f t="shared" si="23"/>
        <v>4.865630315207814E-3</v>
      </c>
      <c r="Q144" s="31">
        <f t="shared" si="28"/>
        <v>0</v>
      </c>
      <c r="R144" s="9">
        <v>1</v>
      </c>
      <c r="S144" s="4">
        <v>0</v>
      </c>
      <c r="T144" s="3">
        <v>0</v>
      </c>
      <c r="W144" s="13" t="str">
        <f t="shared" si="29"/>
        <v/>
      </c>
    </row>
    <row r="145" spans="1:23" x14ac:dyDescent="0.25">
      <c r="A145" s="2">
        <v>44731</v>
      </c>
      <c r="B145" s="3" t="s">
        <v>58</v>
      </c>
      <c r="C145" s="3" t="s">
        <v>59</v>
      </c>
      <c r="D145" s="4">
        <v>3.72</v>
      </c>
      <c r="E145" s="5">
        <v>1</v>
      </c>
      <c r="F145" s="6">
        <v>3.5</v>
      </c>
      <c r="G145" s="3">
        <v>-150</v>
      </c>
      <c r="H145" s="12">
        <f t="shared" si="26"/>
        <v>-0.66666666666666663</v>
      </c>
      <c r="I145" s="3">
        <v>110</v>
      </c>
      <c r="J145" s="12">
        <f t="shared" si="27"/>
        <v>1.1000000000000001</v>
      </c>
      <c r="K145" s="7">
        <f t="shared" si="24"/>
        <v>0.6</v>
      </c>
      <c r="L145" s="7">
        <f t="shared" si="31"/>
        <v>0.47619047619047616</v>
      </c>
      <c r="M145" s="7">
        <f t="shared" si="30"/>
        <v>0.5100132102562287</v>
      </c>
      <c r="N145" s="7">
        <f t="shared" si="32"/>
        <v>0.4899867897437713</v>
      </c>
      <c r="O145" s="10">
        <f t="shared" si="25"/>
        <v>-8.9986789743771278E-2</v>
      </c>
      <c r="P145" s="10">
        <f t="shared" si="23"/>
        <v>1.3796313553295136E-2</v>
      </c>
      <c r="Q145" s="31">
        <f t="shared" si="28"/>
        <v>0</v>
      </c>
      <c r="R145" s="9">
        <v>1</v>
      </c>
      <c r="S145" s="4">
        <v>0</v>
      </c>
      <c r="T145" s="3">
        <v>0</v>
      </c>
      <c r="W145" s="13" t="str">
        <f t="shared" si="29"/>
        <v/>
      </c>
    </row>
    <row r="146" spans="1:23" x14ac:dyDescent="0.25">
      <c r="A146" s="2">
        <v>44731</v>
      </c>
      <c r="B146" s="3" t="s">
        <v>29</v>
      </c>
      <c r="C146" s="3" t="s">
        <v>186</v>
      </c>
      <c r="D146" s="4">
        <v>3.37</v>
      </c>
      <c r="E146" s="5">
        <v>1</v>
      </c>
      <c r="F146" s="6">
        <v>3.5</v>
      </c>
      <c r="G146" s="3">
        <v>-110</v>
      </c>
      <c r="H146" s="12">
        <f t="shared" si="26"/>
        <v>-0.90909090909090906</v>
      </c>
      <c r="I146" s="3">
        <v>-120</v>
      </c>
      <c r="J146" s="12">
        <f t="shared" si="27"/>
        <v>-0.83333333333333337</v>
      </c>
      <c r="K146" s="7">
        <f t="shared" si="24"/>
        <v>0.52380952380952384</v>
      </c>
      <c r="L146" s="7">
        <f t="shared" si="31"/>
        <v>0.54545454545454541</v>
      </c>
      <c r="M146" s="7">
        <f t="shared" si="30"/>
        <v>0.43507309933493055</v>
      </c>
      <c r="N146" s="7">
        <f t="shared" si="32"/>
        <v>0.56492690066506945</v>
      </c>
      <c r="O146" s="10">
        <f t="shared" si="25"/>
        <v>-8.873642447459329E-2</v>
      </c>
      <c r="P146" s="10">
        <f t="shared" si="23"/>
        <v>1.9472355210524039E-2</v>
      </c>
      <c r="Q146" s="31">
        <f t="shared" si="28"/>
        <v>0</v>
      </c>
      <c r="R146" s="9">
        <v>1</v>
      </c>
      <c r="S146" s="4">
        <v>0</v>
      </c>
      <c r="T146" s="3">
        <v>0</v>
      </c>
      <c r="W146" s="13" t="str">
        <f t="shared" si="29"/>
        <v/>
      </c>
    </row>
    <row r="147" spans="1:23" x14ac:dyDescent="0.25">
      <c r="A147" s="2">
        <v>44731</v>
      </c>
      <c r="B147" s="3" t="s">
        <v>16</v>
      </c>
      <c r="C147" s="3" t="s">
        <v>188</v>
      </c>
      <c r="D147" s="4">
        <v>3.49</v>
      </c>
      <c r="E147" s="5">
        <v>1</v>
      </c>
      <c r="F147" s="6">
        <v>2.5</v>
      </c>
      <c r="G147" s="3">
        <v>-140</v>
      </c>
      <c r="H147" s="12">
        <f t="shared" si="26"/>
        <v>-0.7142857142857143</v>
      </c>
      <c r="I147" s="3">
        <v>105</v>
      </c>
      <c r="J147" s="12">
        <f t="shared" si="27"/>
        <v>1.05</v>
      </c>
      <c r="K147" s="7">
        <f t="shared" si="24"/>
        <v>0.58333333333333337</v>
      </c>
      <c r="L147" s="7">
        <f t="shared" si="31"/>
        <v>0.48780487804878048</v>
      </c>
      <c r="M147" s="7">
        <f t="shared" si="30"/>
        <v>0.67729924738491043</v>
      </c>
      <c r="N147" s="7">
        <f t="shared" si="32"/>
        <v>0.32270075261508957</v>
      </c>
      <c r="O147" s="10">
        <f t="shared" si="25"/>
        <v>9.396591405157706E-2</v>
      </c>
      <c r="P147" s="10">
        <f t="shared" si="23"/>
        <v>-0.16510412543369091</v>
      </c>
      <c r="Q147" s="31">
        <f t="shared" si="28"/>
        <v>2</v>
      </c>
      <c r="R147" s="9">
        <v>1</v>
      </c>
      <c r="S147" s="4">
        <v>14</v>
      </c>
      <c r="T147" s="3">
        <v>0</v>
      </c>
      <c r="U147" s="3" t="s">
        <v>75</v>
      </c>
      <c r="V147" s="4">
        <v>10</v>
      </c>
      <c r="W147" s="13">
        <f t="shared" si="29"/>
        <v>10</v>
      </c>
    </row>
    <row r="148" spans="1:23" x14ac:dyDescent="0.25">
      <c r="A148" s="2">
        <v>44731</v>
      </c>
      <c r="B148" s="3" t="s">
        <v>79</v>
      </c>
      <c r="C148" s="3" t="s">
        <v>187</v>
      </c>
      <c r="D148" s="4">
        <v>3.35</v>
      </c>
      <c r="E148" s="5">
        <v>1</v>
      </c>
      <c r="F148" s="6">
        <v>3.5</v>
      </c>
      <c r="G148" s="3">
        <v>105</v>
      </c>
      <c r="H148" s="12">
        <f t="shared" si="26"/>
        <v>1.05</v>
      </c>
      <c r="I148" s="3">
        <v>-135</v>
      </c>
      <c r="J148" s="12">
        <f t="shared" si="27"/>
        <v>-0.7407407407407407</v>
      </c>
      <c r="K148" s="7">
        <f t="shared" si="24"/>
        <v>0.48780487804878048</v>
      </c>
      <c r="L148" s="7">
        <f t="shared" si="31"/>
        <v>0.57446808510638303</v>
      </c>
      <c r="M148" s="7">
        <f t="shared" si="30"/>
        <v>0.43068106953728158</v>
      </c>
      <c r="N148" s="7">
        <f t="shared" si="32"/>
        <v>0.56931893046271842</v>
      </c>
      <c r="O148" s="10">
        <f t="shared" si="25"/>
        <v>-5.7123808511498897E-2</v>
      </c>
      <c r="P148" s="10">
        <f t="shared" si="23"/>
        <v>-5.1491546436646107E-3</v>
      </c>
      <c r="Q148" s="31">
        <f t="shared" si="28"/>
        <v>0</v>
      </c>
      <c r="R148" s="9">
        <v>1</v>
      </c>
      <c r="S148" s="4">
        <v>0</v>
      </c>
      <c r="T148" s="3">
        <v>0</v>
      </c>
      <c r="W148" s="13" t="str">
        <f t="shared" si="29"/>
        <v/>
      </c>
    </row>
    <row r="149" spans="1:23" x14ac:dyDescent="0.25">
      <c r="A149" s="2">
        <v>44731</v>
      </c>
      <c r="B149" s="3" t="s">
        <v>62</v>
      </c>
      <c r="C149" s="3" t="s">
        <v>63</v>
      </c>
      <c r="D149" s="4">
        <v>4.6900000000000004</v>
      </c>
      <c r="E149" s="5">
        <v>1</v>
      </c>
      <c r="F149" s="6">
        <v>5.5</v>
      </c>
      <c r="G149" s="3">
        <v>125</v>
      </c>
      <c r="H149" s="12">
        <f t="shared" si="26"/>
        <v>1.25</v>
      </c>
      <c r="I149" s="3">
        <v>-156</v>
      </c>
      <c r="J149" s="12">
        <f t="shared" si="27"/>
        <v>-0.64102564102564097</v>
      </c>
      <c r="K149" s="7">
        <f t="shared" si="24"/>
        <v>0.44444444444444442</v>
      </c>
      <c r="L149" s="7">
        <f t="shared" si="31"/>
        <v>0.609375</v>
      </c>
      <c r="M149" s="7">
        <f t="shared" si="30"/>
        <v>0.32982377892920178</v>
      </c>
      <c r="N149" s="7">
        <f t="shared" si="32"/>
        <v>0.67017622107079822</v>
      </c>
      <c r="O149" s="10">
        <f t="shared" si="25"/>
        <v>-0.11462066551524264</v>
      </c>
      <c r="P149" s="10">
        <f t="shared" si="23"/>
        <v>6.0801221070798217E-2</v>
      </c>
      <c r="Q149" s="31">
        <f t="shared" si="28"/>
        <v>1</v>
      </c>
      <c r="R149" s="9">
        <v>2</v>
      </c>
      <c r="S149" s="4">
        <v>15.6</v>
      </c>
      <c r="T149" s="3">
        <v>0</v>
      </c>
      <c r="U149" s="3" t="s">
        <v>75</v>
      </c>
      <c r="V149" s="4">
        <v>10</v>
      </c>
      <c r="W149" s="13">
        <f t="shared" si="29"/>
        <v>9.9999999999999982</v>
      </c>
    </row>
    <row r="150" spans="1:23" x14ac:dyDescent="0.25">
      <c r="A150" s="2">
        <v>44732</v>
      </c>
      <c r="B150" s="3" t="s">
        <v>50</v>
      </c>
      <c r="C150" s="3" t="s">
        <v>51</v>
      </c>
      <c r="D150" s="4">
        <v>4.4400000000000004</v>
      </c>
      <c r="E150" s="5">
        <v>1</v>
      </c>
      <c r="F150" s="6">
        <v>4.5</v>
      </c>
      <c r="G150" s="3">
        <v>105</v>
      </c>
      <c r="H150" s="12">
        <f t="shared" si="26"/>
        <v>1.05</v>
      </c>
      <c r="I150" s="3">
        <v>-140</v>
      </c>
      <c r="J150" s="12">
        <f t="shared" si="27"/>
        <v>-0.7142857142857143</v>
      </c>
      <c r="K150" s="7">
        <f t="shared" si="24"/>
        <v>0.48780487804878048</v>
      </c>
      <c r="L150" s="7">
        <f t="shared" si="31"/>
        <v>0.58333333333333337</v>
      </c>
      <c r="M150" s="7">
        <f t="shared" si="30"/>
        <v>0.45647128585138019</v>
      </c>
      <c r="N150" s="7">
        <f t="shared" si="32"/>
        <v>0.54352871414861981</v>
      </c>
      <c r="O150" s="10">
        <f t="shared" si="25"/>
        <v>-3.1333592197400284E-2</v>
      </c>
      <c r="P150" s="10">
        <f t="shared" si="23"/>
        <v>-3.9804619184713563E-2</v>
      </c>
      <c r="Q150" s="31">
        <f t="shared" si="28"/>
        <v>0</v>
      </c>
      <c r="R150" s="9">
        <v>1</v>
      </c>
      <c r="S150" s="4">
        <v>0</v>
      </c>
      <c r="T150" s="3">
        <v>0</v>
      </c>
      <c r="W150" s="13" t="str">
        <f t="shared" si="29"/>
        <v/>
      </c>
    </row>
    <row r="151" spans="1:23" x14ac:dyDescent="0.25">
      <c r="A151" s="2">
        <v>44732</v>
      </c>
      <c r="B151" s="3" t="s">
        <v>42</v>
      </c>
      <c r="C151" s="3" t="s">
        <v>95</v>
      </c>
      <c r="D151" s="4">
        <v>5.17</v>
      </c>
      <c r="E151" s="5">
        <v>1</v>
      </c>
      <c r="F151" s="6">
        <v>4.5</v>
      </c>
      <c r="G151" s="3">
        <v>-150</v>
      </c>
      <c r="H151" s="12">
        <f t="shared" si="26"/>
        <v>-0.66666666666666663</v>
      </c>
      <c r="I151" s="3">
        <v>115</v>
      </c>
      <c r="J151" s="12">
        <f t="shared" si="27"/>
        <v>1.1499999999999999</v>
      </c>
      <c r="K151" s="7">
        <f t="shared" si="24"/>
        <v>0.6</v>
      </c>
      <c r="L151" s="7">
        <f t="shared" si="31"/>
        <v>0.46511627906976744</v>
      </c>
      <c r="M151" s="7">
        <f t="shared" si="30"/>
        <v>0.58881274313410048</v>
      </c>
      <c r="N151" s="7">
        <f t="shared" si="32"/>
        <v>0.41118725686589952</v>
      </c>
      <c r="O151" s="10">
        <f t="shared" si="25"/>
        <v>-1.1187256865899498E-2</v>
      </c>
      <c r="P151" s="10">
        <f t="shared" si="23"/>
        <v>-5.3929022203867916E-2</v>
      </c>
      <c r="Q151" s="31">
        <f t="shared" si="28"/>
        <v>0</v>
      </c>
      <c r="R151" s="9">
        <v>1</v>
      </c>
      <c r="S151" s="4">
        <v>0</v>
      </c>
      <c r="T151" s="3">
        <v>0</v>
      </c>
      <c r="W151" s="13" t="str">
        <f t="shared" si="29"/>
        <v/>
      </c>
    </row>
    <row r="152" spans="1:23" x14ac:dyDescent="0.25">
      <c r="A152" s="2">
        <v>44732</v>
      </c>
      <c r="B152" s="3" t="s">
        <v>14</v>
      </c>
      <c r="C152" s="3" t="s">
        <v>15</v>
      </c>
      <c r="D152" s="4">
        <v>5.24</v>
      </c>
      <c r="E152" s="5">
        <v>1</v>
      </c>
      <c r="F152" s="6">
        <v>5.5</v>
      </c>
      <c r="G152" s="3">
        <v>108</v>
      </c>
      <c r="H152" s="12">
        <f t="shared" si="26"/>
        <v>1.08</v>
      </c>
      <c r="I152" s="3">
        <v>-138</v>
      </c>
      <c r="J152" s="12">
        <f t="shared" si="27"/>
        <v>-0.7246376811594204</v>
      </c>
      <c r="K152" s="7">
        <f t="shared" si="24"/>
        <v>0.48076923076923078</v>
      </c>
      <c r="L152" s="7">
        <f t="shared" si="31"/>
        <v>0.57983193277310929</v>
      </c>
      <c r="M152" s="7">
        <f t="shared" si="30"/>
        <v>0.4260726773266712</v>
      </c>
      <c r="N152" s="7">
        <f t="shared" si="32"/>
        <v>0.5739273226733288</v>
      </c>
      <c r="O152" s="10">
        <f t="shared" si="25"/>
        <v>-5.4696553442559581E-2</v>
      </c>
      <c r="P152" s="10">
        <f t="shared" si="23"/>
        <v>-5.904610099780494E-3</v>
      </c>
      <c r="Q152" s="31">
        <f t="shared" si="28"/>
        <v>0</v>
      </c>
      <c r="R152" s="9">
        <v>2</v>
      </c>
      <c r="S152" s="4">
        <v>0</v>
      </c>
      <c r="T152" s="3">
        <v>0</v>
      </c>
      <c r="W152" s="13" t="str">
        <f t="shared" si="29"/>
        <v/>
      </c>
    </row>
    <row r="153" spans="1:23" x14ac:dyDescent="0.25">
      <c r="A153" s="2">
        <v>44732</v>
      </c>
      <c r="B153" s="3" t="s">
        <v>23</v>
      </c>
      <c r="C153" s="3" t="s">
        <v>24</v>
      </c>
      <c r="D153" s="4">
        <v>7.63</v>
      </c>
      <c r="E153" s="5">
        <v>1</v>
      </c>
      <c r="F153" s="6">
        <v>8.5</v>
      </c>
      <c r="G153" s="3">
        <v>116</v>
      </c>
      <c r="H153" s="12">
        <f t="shared" si="26"/>
        <v>1.1599999999999999</v>
      </c>
      <c r="I153" s="3">
        <v>-146</v>
      </c>
      <c r="J153" s="12">
        <f t="shared" si="27"/>
        <v>-0.68493150684931503</v>
      </c>
      <c r="K153" s="7">
        <f t="shared" si="24"/>
        <v>0.46296296296296297</v>
      </c>
      <c r="L153" s="7">
        <f t="shared" si="31"/>
        <v>0.5934959349593496</v>
      </c>
      <c r="M153" s="7">
        <f t="shared" si="30"/>
        <v>0.35595604965612693</v>
      </c>
      <c r="N153" s="7">
        <f t="shared" si="32"/>
        <v>0.64404395034387307</v>
      </c>
      <c r="O153" s="10">
        <f t="shared" si="25"/>
        <v>-0.10700691330683604</v>
      </c>
      <c r="P153" s="10">
        <f t="shared" si="23"/>
        <v>5.054801538452347E-2</v>
      </c>
      <c r="Q153" s="31">
        <f t="shared" si="28"/>
        <v>1</v>
      </c>
      <c r="R153" s="9">
        <v>2</v>
      </c>
      <c r="S153" s="4">
        <v>14.6</v>
      </c>
      <c r="T153" s="3">
        <v>1</v>
      </c>
      <c r="U153" s="3" t="s">
        <v>74</v>
      </c>
      <c r="V153" s="4">
        <v>-14.6</v>
      </c>
      <c r="W153" s="13">
        <f t="shared" si="29"/>
        <v>-14.6</v>
      </c>
    </row>
    <row r="154" spans="1:23" x14ac:dyDescent="0.25">
      <c r="A154" s="2">
        <v>44732</v>
      </c>
      <c r="B154" s="3" t="s">
        <v>66</v>
      </c>
      <c r="C154" s="3" t="s">
        <v>91</v>
      </c>
      <c r="D154" s="4">
        <v>6.17</v>
      </c>
      <c r="E154" s="5">
        <v>1</v>
      </c>
      <c r="F154" s="6">
        <v>7.5</v>
      </c>
      <c r="G154" s="3">
        <v>-106</v>
      </c>
      <c r="H154" s="12">
        <f t="shared" si="26"/>
        <v>-0.94339622641509424</v>
      </c>
      <c r="I154" s="3">
        <v>-122</v>
      </c>
      <c r="J154" s="12">
        <f t="shared" si="27"/>
        <v>-0.81967213114754101</v>
      </c>
      <c r="K154" s="7">
        <f t="shared" si="24"/>
        <v>0.5145631067961165</v>
      </c>
      <c r="L154" s="7">
        <f t="shared" si="31"/>
        <v>0.5495495495495496</v>
      </c>
      <c r="M154" s="7">
        <f t="shared" si="30"/>
        <v>0.2797379906451003</v>
      </c>
      <c r="N154" s="7">
        <f t="shared" si="32"/>
        <v>0.7202620093548997</v>
      </c>
      <c r="O154" s="10">
        <f t="shared" si="25"/>
        <v>-0.2348251161510162</v>
      </c>
      <c r="P154" s="10">
        <f t="shared" si="23"/>
        <v>0.1707124598053501</v>
      </c>
      <c r="Q154" s="31">
        <f t="shared" si="28"/>
        <v>1</v>
      </c>
      <c r="R154" s="9">
        <v>2</v>
      </c>
      <c r="S154" s="4">
        <v>12.2</v>
      </c>
      <c r="T154" s="3">
        <v>1</v>
      </c>
      <c r="U154" s="3" t="s">
        <v>74</v>
      </c>
      <c r="V154" s="4">
        <v>-12.2</v>
      </c>
      <c r="W154" s="13">
        <f t="shared" si="29"/>
        <v>-12.2</v>
      </c>
    </row>
    <row r="155" spans="1:23" x14ac:dyDescent="0.25">
      <c r="A155" s="2">
        <v>44732</v>
      </c>
      <c r="B155" s="3" t="s">
        <v>79</v>
      </c>
      <c r="C155" s="3" t="s">
        <v>80</v>
      </c>
      <c r="D155" s="4">
        <v>4.26</v>
      </c>
      <c r="E155" s="5">
        <v>1</v>
      </c>
      <c r="F155" s="6">
        <v>4.5</v>
      </c>
      <c r="G155" s="3">
        <v>110</v>
      </c>
      <c r="H155" s="12">
        <f t="shared" si="26"/>
        <v>1.1000000000000001</v>
      </c>
      <c r="I155" s="3">
        <v>-150</v>
      </c>
      <c r="J155" s="12">
        <f t="shared" si="27"/>
        <v>-0.66666666666666663</v>
      </c>
      <c r="K155" s="7">
        <f t="shared" si="24"/>
        <v>0.47619047619047616</v>
      </c>
      <c r="L155" s="7">
        <f t="shared" si="31"/>
        <v>0.6</v>
      </c>
      <c r="M155" s="7">
        <f t="shared" si="30"/>
        <v>0.42182017643830727</v>
      </c>
      <c r="N155" s="7">
        <f t="shared" si="32"/>
        <v>0.57817982356169273</v>
      </c>
      <c r="O155" s="10">
        <f t="shared" si="25"/>
        <v>-5.4370299752168894E-2</v>
      </c>
      <c r="P155" s="10">
        <f t="shared" si="23"/>
        <v>-2.1820176438307248E-2</v>
      </c>
      <c r="Q155" s="31">
        <f t="shared" si="28"/>
        <v>0</v>
      </c>
      <c r="R155" s="9">
        <v>1</v>
      </c>
      <c r="S155" s="4">
        <v>0</v>
      </c>
      <c r="T155" s="3">
        <v>0</v>
      </c>
      <c r="W155" s="13" t="str">
        <f t="shared" si="29"/>
        <v/>
      </c>
    </row>
    <row r="156" spans="1:23" x14ac:dyDescent="0.25">
      <c r="A156" s="2">
        <v>44732</v>
      </c>
      <c r="B156" s="3" t="s">
        <v>35</v>
      </c>
      <c r="C156" s="3" t="s">
        <v>36</v>
      </c>
      <c r="D156" s="4">
        <v>5.49</v>
      </c>
      <c r="E156" s="5">
        <v>1</v>
      </c>
      <c r="F156" s="6">
        <v>5.5</v>
      </c>
      <c r="G156" s="3">
        <v>-150</v>
      </c>
      <c r="H156" s="12">
        <f t="shared" si="26"/>
        <v>-0.66666666666666663</v>
      </c>
      <c r="I156" s="3">
        <v>118</v>
      </c>
      <c r="J156" s="12">
        <f t="shared" si="27"/>
        <v>1.18</v>
      </c>
      <c r="K156" s="7">
        <f t="shared" si="24"/>
        <v>0.6</v>
      </c>
      <c r="L156" s="7">
        <f t="shared" si="31"/>
        <v>0.45871559633027525</v>
      </c>
      <c r="M156" s="7">
        <f t="shared" si="30"/>
        <v>0.46936653203228818</v>
      </c>
      <c r="N156" s="7">
        <f t="shared" si="32"/>
        <v>0.53063346796771182</v>
      </c>
      <c r="O156" s="10">
        <f t="shared" si="25"/>
        <v>-0.1306334679677118</v>
      </c>
      <c r="P156" s="10">
        <f t="shared" si="23"/>
        <v>7.191787163743657E-2</v>
      </c>
      <c r="Q156" s="31">
        <f t="shared" si="28"/>
        <v>1</v>
      </c>
      <c r="R156" s="9">
        <v>2</v>
      </c>
      <c r="S156" s="4">
        <v>10</v>
      </c>
      <c r="T156" s="3">
        <v>0</v>
      </c>
      <c r="U156" s="3" t="s">
        <v>74</v>
      </c>
      <c r="V156" s="4">
        <v>-10</v>
      </c>
      <c r="W156" s="13">
        <f t="shared" si="29"/>
        <v>-10</v>
      </c>
    </row>
    <row r="157" spans="1:23" x14ac:dyDescent="0.25">
      <c r="A157" s="2">
        <v>44732</v>
      </c>
      <c r="B157" s="3" t="s">
        <v>4</v>
      </c>
      <c r="C157" s="3" t="s">
        <v>5</v>
      </c>
      <c r="D157" s="4">
        <v>5.71</v>
      </c>
      <c r="E157" s="5">
        <v>1</v>
      </c>
      <c r="F157" s="6">
        <v>5.5</v>
      </c>
      <c r="G157" s="3">
        <v>-145</v>
      </c>
      <c r="H157" s="12">
        <f t="shared" si="26"/>
        <v>-0.68965517241379315</v>
      </c>
      <c r="I157" s="3">
        <v>110</v>
      </c>
      <c r="J157" s="12">
        <f t="shared" si="27"/>
        <v>1.1000000000000001</v>
      </c>
      <c r="K157" s="7">
        <f t="shared" si="24"/>
        <v>0.59183673469387754</v>
      </c>
      <c r="L157" s="7">
        <f t="shared" si="31"/>
        <v>0.47619047619047616</v>
      </c>
      <c r="M157" s="7">
        <f t="shared" si="30"/>
        <v>0.50669179453310031</v>
      </c>
      <c r="N157" s="7">
        <f t="shared" si="32"/>
        <v>0.49330820546689969</v>
      </c>
      <c r="O157" s="10">
        <f t="shared" si="25"/>
        <v>-8.5144940160777227E-2</v>
      </c>
      <c r="P157" s="10">
        <f t="shared" si="23"/>
        <v>1.7117729276423521E-2</v>
      </c>
      <c r="Q157" s="31">
        <f t="shared" si="28"/>
        <v>0</v>
      </c>
      <c r="R157" s="9">
        <v>1</v>
      </c>
      <c r="S157" s="4">
        <v>0</v>
      </c>
      <c r="T157" s="3">
        <v>0</v>
      </c>
      <c r="W157" s="13" t="str">
        <f t="shared" si="29"/>
        <v/>
      </c>
    </row>
    <row r="158" spans="1:23" x14ac:dyDescent="0.25">
      <c r="A158" s="2">
        <v>44732</v>
      </c>
      <c r="B158" s="3" t="s">
        <v>44</v>
      </c>
      <c r="C158" s="3" t="s">
        <v>94</v>
      </c>
      <c r="D158" s="4">
        <v>7.57</v>
      </c>
      <c r="E158" s="5">
        <v>1</v>
      </c>
      <c r="F158" s="6">
        <v>7.5</v>
      </c>
      <c r="G158" s="3">
        <v>-115</v>
      </c>
      <c r="H158" s="12">
        <f t="shared" si="26"/>
        <v>-0.86956521739130443</v>
      </c>
      <c r="I158" s="3">
        <v>-115</v>
      </c>
      <c r="J158" s="12">
        <f t="shared" si="27"/>
        <v>-0.86956521739130443</v>
      </c>
      <c r="K158" s="7">
        <f t="shared" si="24"/>
        <v>0.53488372093023251</v>
      </c>
      <c r="L158" s="7">
        <f t="shared" si="31"/>
        <v>0.53488372093023251</v>
      </c>
      <c r="M158" s="7">
        <f t="shared" si="30"/>
        <v>0.48559041970137051</v>
      </c>
      <c r="N158" s="7">
        <f t="shared" si="32"/>
        <v>0.51440958029862949</v>
      </c>
      <c r="O158" s="10">
        <f t="shared" si="25"/>
        <v>-4.9293301228861996E-2</v>
      </c>
      <c r="P158" s="10">
        <f t="shared" si="23"/>
        <v>-2.0474140631603022E-2</v>
      </c>
      <c r="Q158" s="31">
        <f t="shared" si="28"/>
        <v>0</v>
      </c>
      <c r="R158" s="9">
        <v>1</v>
      </c>
      <c r="S158" s="4">
        <v>0</v>
      </c>
      <c r="T158" s="3">
        <v>0</v>
      </c>
      <c r="W158" s="13" t="str">
        <f t="shared" si="29"/>
        <v/>
      </c>
    </row>
    <row r="159" spans="1:23" x14ac:dyDescent="0.25">
      <c r="A159" s="2">
        <v>44732</v>
      </c>
      <c r="B159" s="3" t="s">
        <v>16</v>
      </c>
      <c r="C159" s="3" t="s">
        <v>39</v>
      </c>
      <c r="D159" s="4">
        <v>4.92</v>
      </c>
      <c r="E159" s="5">
        <v>1</v>
      </c>
      <c r="F159" s="6">
        <v>4.5</v>
      </c>
      <c r="G159" s="3">
        <v>-166</v>
      </c>
      <c r="H159" s="12">
        <f t="shared" si="26"/>
        <v>-0.60240963855421692</v>
      </c>
      <c r="I159" s="3">
        <v>130</v>
      </c>
      <c r="J159" s="12">
        <f t="shared" si="27"/>
        <v>1.3</v>
      </c>
      <c r="K159" s="7">
        <f t="shared" si="24"/>
        <v>0.62406015037593987</v>
      </c>
      <c r="L159" s="7">
        <f t="shared" si="31"/>
        <v>0.43478260869565216</v>
      </c>
      <c r="M159" s="7">
        <f t="shared" si="30"/>
        <v>0.54535886877410489</v>
      </c>
      <c r="N159" s="7">
        <f t="shared" si="32"/>
        <v>0.45464113122589511</v>
      </c>
      <c r="O159" s="10">
        <f t="shared" si="25"/>
        <v>-7.8701281601834983E-2</v>
      </c>
      <c r="P159" s="10">
        <f t="shared" si="23"/>
        <v>1.985852253024295E-2</v>
      </c>
      <c r="Q159" s="31">
        <f t="shared" si="28"/>
        <v>0</v>
      </c>
      <c r="R159" s="9">
        <v>2</v>
      </c>
      <c r="S159" s="4">
        <v>0</v>
      </c>
      <c r="T159" s="3">
        <v>0</v>
      </c>
      <c r="W159" s="13" t="str">
        <f t="shared" si="29"/>
        <v/>
      </c>
    </row>
    <row r="160" spans="1:23" x14ac:dyDescent="0.25">
      <c r="A160" s="2">
        <v>44732</v>
      </c>
      <c r="B160" s="3" t="s">
        <v>62</v>
      </c>
      <c r="C160" s="3" t="s">
        <v>93</v>
      </c>
      <c r="D160" s="4">
        <v>5.56</v>
      </c>
      <c r="E160" s="5">
        <v>1</v>
      </c>
      <c r="F160" s="6">
        <v>5.5</v>
      </c>
      <c r="G160" s="3">
        <v>110</v>
      </c>
      <c r="H160" s="12">
        <f t="shared" si="26"/>
        <v>1.1000000000000001</v>
      </c>
      <c r="I160" s="3">
        <v>-150</v>
      </c>
      <c r="J160" s="12">
        <f t="shared" si="27"/>
        <v>-0.66666666666666663</v>
      </c>
      <c r="K160" s="7">
        <f t="shared" si="24"/>
        <v>0.47619047619047616</v>
      </c>
      <c r="L160" s="7">
        <f t="shared" si="31"/>
        <v>0.6</v>
      </c>
      <c r="M160" s="7">
        <f t="shared" si="30"/>
        <v>0.48133634791191404</v>
      </c>
      <c r="N160" s="7">
        <f t="shared" si="32"/>
        <v>0.51866365208808596</v>
      </c>
      <c r="O160" s="10">
        <f t="shared" si="25"/>
        <v>5.145871721437878E-3</v>
      </c>
      <c r="P160" s="10">
        <f t="shared" si="23"/>
        <v>-8.133634791191402E-2</v>
      </c>
      <c r="Q160" s="31">
        <f t="shared" si="28"/>
        <v>0</v>
      </c>
      <c r="R160" s="9">
        <v>1</v>
      </c>
      <c r="S160" s="4">
        <v>0</v>
      </c>
      <c r="T160" s="3">
        <v>0</v>
      </c>
      <c r="W160" s="13" t="str">
        <f t="shared" si="29"/>
        <v/>
      </c>
    </row>
    <row r="161" spans="1:23" x14ac:dyDescent="0.25">
      <c r="A161" s="2">
        <v>44732</v>
      </c>
      <c r="B161" s="3" t="s">
        <v>31</v>
      </c>
      <c r="C161" s="3" t="s">
        <v>32</v>
      </c>
      <c r="D161" s="4">
        <v>4.6900000000000004</v>
      </c>
      <c r="E161" s="5">
        <v>1</v>
      </c>
      <c r="F161" s="6">
        <v>4.5</v>
      </c>
      <c r="G161" s="3">
        <v>100</v>
      </c>
      <c r="H161" s="12">
        <f t="shared" si="26"/>
        <v>1</v>
      </c>
      <c r="I161" s="3">
        <v>-135</v>
      </c>
      <c r="J161" s="12">
        <f t="shared" si="27"/>
        <v>-0.7407407407407407</v>
      </c>
      <c r="K161" s="7">
        <f t="shared" si="24"/>
        <v>0.5</v>
      </c>
      <c r="L161" s="7">
        <f t="shared" si="31"/>
        <v>0.57446808510638303</v>
      </c>
      <c r="M161" s="7">
        <f t="shared" si="30"/>
        <v>0.50354058960249504</v>
      </c>
      <c r="N161" s="7">
        <f t="shared" si="32"/>
        <v>0.49645941039750496</v>
      </c>
      <c r="O161" s="10">
        <f t="shared" si="25"/>
        <v>3.5405896024950367E-3</v>
      </c>
      <c r="P161" s="10">
        <f t="shared" si="23"/>
        <v>-7.8008674708878067E-2</v>
      </c>
      <c r="Q161" s="31">
        <f t="shared" si="28"/>
        <v>0</v>
      </c>
      <c r="R161" s="9">
        <v>1</v>
      </c>
      <c r="S161" s="4">
        <v>0</v>
      </c>
      <c r="T161" s="3">
        <v>0</v>
      </c>
      <c r="W161" s="13" t="str">
        <f t="shared" si="29"/>
        <v/>
      </c>
    </row>
    <row r="162" spans="1:23" x14ac:dyDescent="0.25">
      <c r="A162" s="2">
        <v>44732</v>
      </c>
      <c r="B162" s="3" t="s">
        <v>72</v>
      </c>
      <c r="C162" s="3" t="s">
        <v>73</v>
      </c>
      <c r="D162" s="4">
        <v>3.91</v>
      </c>
      <c r="E162" s="5">
        <v>1</v>
      </c>
      <c r="F162" s="6">
        <v>4.5</v>
      </c>
      <c r="G162" s="3">
        <v>116</v>
      </c>
      <c r="H162" s="12">
        <f t="shared" si="26"/>
        <v>1.1599999999999999</v>
      </c>
      <c r="I162" s="3">
        <v>-148</v>
      </c>
      <c r="J162" s="12">
        <f t="shared" si="27"/>
        <v>-0.67567567567567566</v>
      </c>
      <c r="K162" s="7">
        <f t="shared" si="24"/>
        <v>0.46296296296296297</v>
      </c>
      <c r="L162" s="7">
        <f t="shared" si="31"/>
        <v>0.59677419354838712</v>
      </c>
      <c r="M162" s="7">
        <f t="shared" si="30"/>
        <v>0.35358605158134671</v>
      </c>
      <c r="N162" s="7">
        <f t="shared" si="32"/>
        <v>0.64641394841865329</v>
      </c>
      <c r="O162" s="10">
        <f t="shared" si="25"/>
        <v>-0.10937691138161626</v>
      </c>
      <c r="P162" s="25">
        <f t="shared" si="23"/>
        <v>4.9639754870266173E-2</v>
      </c>
      <c r="Q162" s="31">
        <f t="shared" si="28"/>
        <v>0</v>
      </c>
      <c r="R162" s="9">
        <v>2</v>
      </c>
      <c r="S162" s="4">
        <v>7.4</v>
      </c>
      <c r="T162" s="3">
        <v>0</v>
      </c>
      <c r="U162" s="3" t="s">
        <v>74</v>
      </c>
      <c r="V162" s="4">
        <v>-7.4</v>
      </c>
      <c r="W162" s="13">
        <f t="shared" si="29"/>
        <v>-7.4</v>
      </c>
    </row>
    <row r="163" spans="1:23" x14ac:dyDescent="0.25">
      <c r="A163" s="2">
        <v>44732</v>
      </c>
      <c r="B163" s="3" t="s">
        <v>37</v>
      </c>
      <c r="C163" s="3" t="s">
        <v>189</v>
      </c>
      <c r="D163" s="4">
        <v>6.45</v>
      </c>
      <c r="E163" s="5">
        <v>1</v>
      </c>
      <c r="F163" s="6">
        <v>6.5</v>
      </c>
      <c r="G163" s="3">
        <v>105</v>
      </c>
      <c r="H163" s="12">
        <f t="shared" si="26"/>
        <v>1.05</v>
      </c>
      <c r="I163" s="3">
        <v>-140</v>
      </c>
      <c r="J163" s="12">
        <f t="shared" si="27"/>
        <v>-0.7142857142857143</v>
      </c>
      <c r="K163" s="7">
        <f t="shared" si="24"/>
        <v>0.48780487804878048</v>
      </c>
      <c r="L163" s="7">
        <f t="shared" si="31"/>
        <v>0.58333333333333337</v>
      </c>
      <c r="M163" s="7">
        <f t="shared" si="30"/>
        <v>0.465587537563809</v>
      </c>
      <c r="N163" s="7">
        <f t="shared" si="32"/>
        <v>0.534412462436191</v>
      </c>
      <c r="O163" s="10">
        <f t="shared" si="25"/>
        <v>-2.2217340484971482E-2</v>
      </c>
      <c r="P163" s="10">
        <f t="shared" si="23"/>
        <v>-4.8920870897142366E-2</v>
      </c>
      <c r="Q163" s="31">
        <f t="shared" si="28"/>
        <v>0</v>
      </c>
      <c r="R163" s="9">
        <v>1</v>
      </c>
      <c r="S163" s="4">
        <v>0</v>
      </c>
      <c r="T163" s="3">
        <v>0</v>
      </c>
      <c r="W163" s="13" t="str">
        <f t="shared" si="29"/>
        <v/>
      </c>
    </row>
    <row r="164" spans="1:23" x14ac:dyDescent="0.25">
      <c r="A164" s="2">
        <v>44732</v>
      </c>
      <c r="B164" s="3" t="s">
        <v>60</v>
      </c>
      <c r="C164" s="3" t="s">
        <v>61</v>
      </c>
      <c r="D164" s="4">
        <v>4.1100000000000003</v>
      </c>
      <c r="E164" s="5">
        <v>1</v>
      </c>
      <c r="F164" s="6">
        <v>3.5</v>
      </c>
      <c r="G164" s="3">
        <v>-154</v>
      </c>
      <c r="H164" s="12">
        <f t="shared" si="26"/>
        <v>-0.64935064935064934</v>
      </c>
      <c r="I164" s="3">
        <v>122</v>
      </c>
      <c r="J164" s="12">
        <f t="shared" si="27"/>
        <v>1.22</v>
      </c>
      <c r="K164" s="7">
        <f t="shared" si="24"/>
        <v>0.60629921259842523</v>
      </c>
      <c r="L164" s="7">
        <f t="shared" si="31"/>
        <v>0.45045045045045046</v>
      </c>
      <c r="M164" s="7">
        <f t="shared" si="30"/>
        <v>0.5877195770010728</v>
      </c>
      <c r="N164" s="7">
        <f t="shared" si="32"/>
        <v>0.4122804229989272</v>
      </c>
      <c r="O164" s="10">
        <f t="shared" si="25"/>
        <v>-1.8579635597352429E-2</v>
      </c>
      <c r="P164" s="10">
        <f t="shared" si="23"/>
        <v>-3.8170027451523258E-2</v>
      </c>
      <c r="Q164" s="31">
        <f t="shared" si="28"/>
        <v>0</v>
      </c>
      <c r="R164" s="9">
        <v>2</v>
      </c>
      <c r="S164" s="4">
        <v>0</v>
      </c>
      <c r="T164" s="3">
        <v>0</v>
      </c>
      <c r="W164" s="13" t="str">
        <f t="shared" si="29"/>
        <v/>
      </c>
    </row>
    <row r="165" spans="1:23" x14ac:dyDescent="0.25">
      <c r="A165" s="2">
        <v>44733</v>
      </c>
      <c r="B165" s="3" t="s">
        <v>33</v>
      </c>
      <c r="C165" s="3" t="s">
        <v>34</v>
      </c>
      <c r="D165" s="4">
        <v>6.42</v>
      </c>
      <c r="E165" s="5">
        <v>2</v>
      </c>
      <c r="F165" s="6">
        <v>7.5</v>
      </c>
      <c r="G165" s="3">
        <v>110</v>
      </c>
      <c r="H165" s="12">
        <f t="shared" si="26"/>
        <v>1.1000000000000001</v>
      </c>
      <c r="I165" s="3">
        <v>-145</v>
      </c>
      <c r="J165" s="12">
        <f t="shared" si="27"/>
        <v>-0.68965517241379315</v>
      </c>
      <c r="K165" s="7">
        <f t="shared" si="24"/>
        <v>0.47619047619047616</v>
      </c>
      <c r="L165" s="7">
        <f t="shared" si="31"/>
        <v>0.59183673469387754</v>
      </c>
      <c r="M165" s="7">
        <f t="shared" si="30"/>
        <v>0.31558148000869435</v>
      </c>
      <c r="N165" s="7">
        <f t="shared" si="32"/>
        <v>0.68441851999130565</v>
      </c>
      <c r="O165" s="10">
        <f t="shared" si="25"/>
        <v>-0.16060899618178182</v>
      </c>
      <c r="P165" s="10">
        <f t="shared" si="23"/>
        <v>9.258178529742811E-2</v>
      </c>
      <c r="Q165" s="31">
        <f t="shared" si="28"/>
        <v>1</v>
      </c>
      <c r="R165" s="9">
        <v>1</v>
      </c>
      <c r="S165" s="4">
        <v>21.75</v>
      </c>
      <c r="T165" s="3">
        <v>0</v>
      </c>
      <c r="U165" s="3" t="s">
        <v>74</v>
      </c>
      <c r="V165" s="4">
        <v>-21.75</v>
      </c>
      <c r="W165" s="13">
        <f t="shared" si="29"/>
        <v>-21.75</v>
      </c>
    </row>
    <row r="166" spans="1:23" x14ac:dyDescent="0.25">
      <c r="A166" s="2">
        <v>44733</v>
      </c>
      <c r="B166" s="3" t="s">
        <v>62</v>
      </c>
      <c r="C166" s="3" t="s">
        <v>115</v>
      </c>
      <c r="D166" s="4">
        <v>5.81</v>
      </c>
      <c r="E166" s="5">
        <v>1</v>
      </c>
      <c r="F166" s="6">
        <v>4.5</v>
      </c>
      <c r="G166" s="3">
        <v>-155</v>
      </c>
      <c r="H166" s="12">
        <f t="shared" si="26"/>
        <v>-0.64516129032258063</v>
      </c>
      <c r="I166" s="3">
        <v>125</v>
      </c>
      <c r="J166" s="12">
        <f t="shared" si="27"/>
        <v>1.25</v>
      </c>
      <c r="K166" s="7">
        <f t="shared" si="24"/>
        <v>0.60784313725490191</v>
      </c>
      <c r="L166" s="7">
        <f t="shared" si="31"/>
        <v>0.44444444444444442</v>
      </c>
      <c r="M166" s="7">
        <f t="shared" si="30"/>
        <v>0.68870698907395744</v>
      </c>
      <c r="N166" s="7">
        <f t="shared" si="32"/>
        <v>0.31129301092604256</v>
      </c>
      <c r="O166" s="10">
        <f t="shared" si="25"/>
        <v>8.0863851819055532E-2</v>
      </c>
      <c r="P166" s="10">
        <f t="shared" si="23"/>
        <v>-0.13315143351840186</v>
      </c>
      <c r="Q166" s="31">
        <f t="shared" si="28"/>
        <v>2</v>
      </c>
      <c r="R166" s="9">
        <v>1</v>
      </c>
      <c r="S166" s="4">
        <v>23.25</v>
      </c>
      <c r="T166" s="3">
        <v>0</v>
      </c>
      <c r="U166" s="3" t="s">
        <v>75</v>
      </c>
      <c r="V166" s="4">
        <v>15</v>
      </c>
      <c r="W166" s="13">
        <f t="shared" si="29"/>
        <v>15</v>
      </c>
    </row>
    <row r="167" spans="1:23" x14ac:dyDescent="0.25">
      <c r="A167" s="2">
        <v>44733</v>
      </c>
      <c r="B167" s="3" t="s">
        <v>46</v>
      </c>
      <c r="C167" s="3" t="s">
        <v>47</v>
      </c>
      <c r="D167" s="4">
        <v>4.6900000000000004</v>
      </c>
      <c r="E167" s="5">
        <v>1</v>
      </c>
      <c r="F167" s="6">
        <v>5.5</v>
      </c>
      <c r="G167" s="3">
        <v>135</v>
      </c>
      <c r="H167" s="12">
        <f t="shared" si="26"/>
        <v>1.35</v>
      </c>
      <c r="I167" s="3">
        <v>-180</v>
      </c>
      <c r="J167" s="12">
        <f t="shared" si="27"/>
        <v>-0.55555555555555558</v>
      </c>
      <c r="K167" s="7">
        <f t="shared" si="24"/>
        <v>0.42553191489361702</v>
      </c>
      <c r="L167" s="7">
        <f t="shared" si="31"/>
        <v>0.6428571428571429</v>
      </c>
      <c r="M167" s="7">
        <f t="shared" si="30"/>
        <v>0.32982377892920178</v>
      </c>
      <c r="N167" s="7">
        <f t="shared" si="32"/>
        <v>0.67017622107079822</v>
      </c>
      <c r="O167" s="10">
        <f t="shared" si="25"/>
        <v>-9.5708135964415242E-2</v>
      </c>
      <c r="P167" s="10">
        <f t="shared" si="23"/>
        <v>2.7319078213655312E-2</v>
      </c>
      <c r="Q167" s="31">
        <f t="shared" si="28"/>
        <v>0</v>
      </c>
      <c r="R167" s="9">
        <v>1</v>
      </c>
      <c r="S167" s="4">
        <v>0</v>
      </c>
      <c r="T167" s="3">
        <v>0</v>
      </c>
      <c r="W167" s="13" t="str">
        <f t="shared" si="29"/>
        <v/>
      </c>
    </row>
    <row r="168" spans="1:23" x14ac:dyDescent="0.25">
      <c r="A168" s="2">
        <v>44733</v>
      </c>
      <c r="B168" s="3" t="s">
        <v>56</v>
      </c>
      <c r="C168" s="3" t="s">
        <v>57</v>
      </c>
      <c r="D168" s="4">
        <v>5.43</v>
      </c>
      <c r="E168" s="5">
        <v>1</v>
      </c>
      <c r="F168" s="6">
        <v>5.5</v>
      </c>
      <c r="G168" s="3">
        <v>-165</v>
      </c>
      <c r="H168" s="12">
        <f t="shared" si="26"/>
        <v>-0.60606060606060608</v>
      </c>
      <c r="I168" s="3">
        <v>125</v>
      </c>
      <c r="J168" s="12">
        <f t="shared" si="27"/>
        <v>1.25</v>
      </c>
      <c r="K168" s="7">
        <f t="shared" si="24"/>
        <v>0.62264150943396224</v>
      </c>
      <c r="L168" s="7">
        <f t="shared" si="31"/>
        <v>0.44444444444444442</v>
      </c>
      <c r="M168" s="7">
        <f t="shared" si="30"/>
        <v>0.45904664643165449</v>
      </c>
      <c r="N168" s="7">
        <f t="shared" si="32"/>
        <v>0.54095335356834551</v>
      </c>
      <c r="O168" s="10">
        <f t="shared" si="25"/>
        <v>-0.16359486300230774</v>
      </c>
      <c r="P168" s="10">
        <f t="shared" si="23"/>
        <v>9.6508909123901088E-2</v>
      </c>
      <c r="Q168" s="31">
        <f t="shared" si="28"/>
        <v>1</v>
      </c>
      <c r="R168" s="9">
        <v>1</v>
      </c>
      <c r="S168" s="4">
        <v>15</v>
      </c>
      <c r="T168" s="3">
        <v>0</v>
      </c>
      <c r="U168" s="3" t="s">
        <v>75</v>
      </c>
      <c r="V168" s="4">
        <v>18.75</v>
      </c>
      <c r="W168" s="13">
        <f t="shared" si="29"/>
        <v>18.75</v>
      </c>
    </row>
    <row r="169" spans="1:23" x14ac:dyDescent="0.25">
      <c r="A169" s="2">
        <v>44733</v>
      </c>
      <c r="B169" s="3" t="s">
        <v>54</v>
      </c>
      <c r="C169" s="3" t="s">
        <v>191</v>
      </c>
      <c r="D169" s="4">
        <v>4.9000000000000004</v>
      </c>
      <c r="E169" s="5">
        <v>1</v>
      </c>
      <c r="F169" s="6">
        <v>5.5</v>
      </c>
      <c r="G169" s="3">
        <v>116</v>
      </c>
      <c r="H169" s="12">
        <f t="shared" si="26"/>
        <v>1.1599999999999999</v>
      </c>
      <c r="I169" s="3">
        <v>-148</v>
      </c>
      <c r="J169" s="12">
        <f t="shared" si="27"/>
        <v>-0.67567567567567566</v>
      </c>
      <c r="K169" s="7">
        <f t="shared" si="24"/>
        <v>0.46296296296296297</v>
      </c>
      <c r="L169" s="7">
        <f t="shared" si="31"/>
        <v>0.59677419354838712</v>
      </c>
      <c r="M169" s="7">
        <f t="shared" si="30"/>
        <v>0.36649851450899318</v>
      </c>
      <c r="N169" s="7">
        <f t="shared" si="32"/>
        <v>0.63350148549100682</v>
      </c>
      <c r="O169" s="10">
        <f t="shared" si="25"/>
        <v>-9.6464448453969787E-2</v>
      </c>
      <c r="P169" s="10">
        <f t="shared" si="23"/>
        <v>3.67272919426197E-2</v>
      </c>
      <c r="Q169" s="31">
        <f t="shared" si="28"/>
        <v>0</v>
      </c>
      <c r="R169" s="9">
        <v>2</v>
      </c>
      <c r="S169" s="4">
        <v>0</v>
      </c>
      <c r="T169" s="3">
        <v>0</v>
      </c>
      <c r="W169" s="13" t="str">
        <f t="shared" si="29"/>
        <v/>
      </c>
    </row>
    <row r="170" spans="1:23" x14ac:dyDescent="0.25">
      <c r="A170" s="2">
        <v>44733</v>
      </c>
      <c r="B170" s="3" t="s">
        <v>14</v>
      </c>
      <c r="C170" s="3" t="s">
        <v>98</v>
      </c>
      <c r="D170" s="4">
        <v>5.28</v>
      </c>
      <c r="E170" s="5">
        <v>2</v>
      </c>
      <c r="F170" s="6">
        <v>5.5</v>
      </c>
      <c r="G170" s="3">
        <v>105</v>
      </c>
      <c r="H170" s="12">
        <f t="shared" si="26"/>
        <v>1.05</v>
      </c>
      <c r="I170" s="3">
        <v>-135</v>
      </c>
      <c r="J170" s="12">
        <f t="shared" si="27"/>
        <v>-0.7407407407407407</v>
      </c>
      <c r="K170" s="7">
        <f t="shared" si="24"/>
        <v>0.48780487804878048</v>
      </c>
      <c r="L170" s="7">
        <f t="shared" si="31"/>
        <v>0.57446808510638303</v>
      </c>
      <c r="M170" s="7">
        <f t="shared" si="30"/>
        <v>0.43304557560477952</v>
      </c>
      <c r="N170" s="7">
        <f t="shared" si="32"/>
        <v>0.56695442439522048</v>
      </c>
      <c r="O170" s="10">
        <f t="shared" si="25"/>
        <v>-5.4759302444000957E-2</v>
      </c>
      <c r="P170" s="10">
        <f t="shared" si="23"/>
        <v>-7.5136607111625509E-3</v>
      </c>
      <c r="Q170" s="31">
        <f t="shared" si="28"/>
        <v>0</v>
      </c>
      <c r="R170" s="9">
        <v>1</v>
      </c>
      <c r="S170" s="4">
        <v>0</v>
      </c>
      <c r="T170" s="3">
        <v>0</v>
      </c>
      <c r="W170" s="13" t="str">
        <f t="shared" si="29"/>
        <v/>
      </c>
    </row>
    <row r="171" spans="1:23" x14ac:dyDescent="0.25">
      <c r="A171" s="2">
        <v>44733</v>
      </c>
      <c r="B171" s="3" t="s">
        <v>58</v>
      </c>
      <c r="C171" s="3" t="s">
        <v>114</v>
      </c>
      <c r="D171" s="4">
        <v>4.16</v>
      </c>
      <c r="E171" s="5">
        <v>1</v>
      </c>
      <c r="F171" s="6">
        <v>3.5</v>
      </c>
      <c r="G171" s="3">
        <v>-138</v>
      </c>
      <c r="H171" s="12">
        <f t="shared" si="26"/>
        <v>-0.7246376811594204</v>
      </c>
      <c r="I171" s="3">
        <v>108</v>
      </c>
      <c r="J171" s="12">
        <f t="shared" si="27"/>
        <v>1.08</v>
      </c>
      <c r="K171" s="7">
        <f t="shared" si="24"/>
        <v>0.57983193277310929</v>
      </c>
      <c r="L171" s="7">
        <f t="shared" si="31"/>
        <v>0.48076923076923078</v>
      </c>
      <c r="M171" s="7">
        <f t="shared" si="30"/>
        <v>0.59714787028708982</v>
      </c>
      <c r="N171" s="7">
        <f t="shared" si="32"/>
        <v>0.40285212971291023</v>
      </c>
      <c r="O171" s="10">
        <f t="shared" si="25"/>
        <v>1.7315937513980528E-2</v>
      </c>
      <c r="P171" s="10">
        <f t="shared" si="23"/>
        <v>-7.7917101056320548E-2</v>
      </c>
      <c r="Q171" s="31">
        <f t="shared" si="28"/>
        <v>0</v>
      </c>
      <c r="R171" s="9">
        <v>2</v>
      </c>
      <c r="S171" s="4">
        <v>0</v>
      </c>
      <c r="T171" s="3">
        <v>0</v>
      </c>
      <c r="W171" s="13" t="str">
        <f t="shared" si="29"/>
        <v/>
      </c>
    </row>
    <row r="172" spans="1:23" x14ac:dyDescent="0.25">
      <c r="A172" s="2">
        <v>44733</v>
      </c>
      <c r="B172" s="3" t="s">
        <v>88</v>
      </c>
      <c r="C172" s="3" t="s">
        <v>89</v>
      </c>
      <c r="D172" s="4">
        <v>4.6399999999999997</v>
      </c>
      <c r="E172" s="5">
        <v>1</v>
      </c>
      <c r="F172" s="6">
        <v>3.5</v>
      </c>
      <c r="G172" s="3">
        <v>-150</v>
      </c>
      <c r="H172" s="12">
        <f t="shared" si="26"/>
        <v>-0.66666666666666663</v>
      </c>
      <c r="I172" s="3">
        <v>115</v>
      </c>
      <c r="J172" s="12">
        <f t="shared" si="27"/>
        <v>1.1499999999999999</v>
      </c>
      <c r="K172" s="7">
        <f t="shared" si="24"/>
        <v>0.6</v>
      </c>
      <c r="L172" s="7">
        <f t="shared" si="31"/>
        <v>0.46511627906976744</v>
      </c>
      <c r="M172" s="7">
        <f t="shared" si="30"/>
        <v>0.68077101160208087</v>
      </c>
      <c r="N172" s="7">
        <f t="shared" si="32"/>
        <v>0.31922898839791919</v>
      </c>
      <c r="O172" s="10">
        <f t="shared" si="25"/>
        <v>8.0771011602080889E-2</v>
      </c>
      <c r="P172" s="10">
        <f t="shared" si="23"/>
        <v>-0.14588729067184825</v>
      </c>
      <c r="Q172" s="31">
        <f t="shared" si="28"/>
        <v>2</v>
      </c>
      <c r="R172" s="9">
        <v>1</v>
      </c>
      <c r="S172" s="4">
        <v>22.5</v>
      </c>
      <c r="T172" s="3">
        <v>0</v>
      </c>
      <c r="U172" s="3" t="s">
        <v>75</v>
      </c>
      <c r="V172" s="4">
        <v>15</v>
      </c>
      <c r="W172" s="13">
        <f t="shared" si="29"/>
        <v>15</v>
      </c>
    </row>
    <row r="173" spans="1:23" x14ac:dyDescent="0.25">
      <c r="A173" s="2">
        <v>44733</v>
      </c>
      <c r="B173" s="3" t="s">
        <v>52</v>
      </c>
      <c r="C173" s="3" t="s">
        <v>53</v>
      </c>
      <c r="D173" s="4">
        <v>3.96</v>
      </c>
      <c r="E173" s="5">
        <v>1</v>
      </c>
      <c r="F173" s="6">
        <v>3.5</v>
      </c>
      <c r="G173" s="3">
        <v>105</v>
      </c>
      <c r="H173" s="12">
        <f t="shared" si="26"/>
        <v>1.05</v>
      </c>
      <c r="I173" s="3">
        <v>-140</v>
      </c>
      <c r="J173" s="12">
        <f t="shared" si="27"/>
        <v>-0.7142857142857143</v>
      </c>
      <c r="K173" s="7">
        <f t="shared" si="24"/>
        <v>0.48780487804878048</v>
      </c>
      <c r="L173" s="7">
        <f t="shared" si="31"/>
        <v>0.58333333333333337</v>
      </c>
      <c r="M173" s="7">
        <f t="shared" si="30"/>
        <v>0.55867639874621566</v>
      </c>
      <c r="N173" s="7">
        <f t="shared" si="32"/>
        <v>0.44132360125378434</v>
      </c>
      <c r="O173" s="10">
        <f t="shared" si="25"/>
        <v>7.0871520697435186E-2</v>
      </c>
      <c r="P173" s="10">
        <f t="shared" si="23"/>
        <v>-0.14200973207954903</v>
      </c>
      <c r="Q173" s="31">
        <f t="shared" si="28"/>
        <v>2</v>
      </c>
      <c r="R173" s="9">
        <v>1</v>
      </c>
      <c r="S173" s="4">
        <v>15</v>
      </c>
      <c r="T173" s="3">
        <v>0</v>
      </c>
      <c r="U173" s="3" t="s">
        <v>75</v>
      </c>
      <c r="V173" s="4">
        <v>15.75</v>
      </c>
      <c r="W173" s="13">
        <f t="shared" si="29"/>
        <v>15.75</v>
      </c>
    </row>
    <row r="174" spans="1:23" x14ac:dyDescent="0.25">
      <c r="A174" s="2">
        <v>44733</v>
      </c>
      <c r="B174" s="3" t="s">
        <v>79</v>
      </c>
      <c r="C174" s="3" t="s">
        <v>124</v>
      </c>
      <c r="D174" s="4">
        <v>3.72</v>
      </c>
      <c r="E174" s="5">
        <v>1</v>
      </c>
      <c r="F174" s="6">
        <v>3.5</v>
      </c>
      <c r="G174" s="3">
        <v>-120</v>
      </c>
      <c r="H174" s="12">
        <f t="shared" si="26"/>
        <v>-0.83333333333333337</v>
      </c>
      <c r="I174" s="3">
        <v>-110</v>
      </c>
      <c r="J174" s="12">
        <f t="shared" si="27"/>
        <v>-0.90909090909090906</v>
      </c>
      <c r="K174" s="7">
        <f t="shared" si="24"/>
        <v>0.54545454545454541</v>
      </c>
      <c r="L174" s="7">
        <f t="shared" si="31"/>
        <v>0.52380952380952384</v>
      </c>
      <c r="M174" s="7">
        <f t="shared" si="30"/>
        <v>0.5100132102562287</v>
      </c>
      <c r="N174" s="7">
        <f t="shared" si="32"/>
        <v>0.4899867897437713</v>
      </c>
      <c r="O174" s="10">
        <f t="shared" si="25"/>
        <v>-3.5441335198316715E-2</v>
      </c>
      <c r="P174" s="10">
        <f t="shared" si="23"/>
        <v>-3.3822734065752535E-2</v>
      </c>
      <c r="Q174" s="31">
        <f t="shared" si="28"/>
        <v>0</v>
      </c>
      <c r="R174" s="9">
        <v>1</v>
      </c>
      <c r="S174" s="4">
        <v>0</v>
      </c>
      <c r="T174" s="3">
        <v>0</v>
      </c>
      <c r="W174" s="13" t="str">
        <f t="shared" si="29"/>
        <v/>
      </c>
    </row>
    <row r="175" spans="1:23" x14ac:dyDescent="0.25">
      <c r="A175" s="2">
        <v>44733</v>
      </c>
      <c r="B175" s="3" t="s">
        <v>19</v>
      </c>
      <c r="C175" s="3" t="s">
        <v>111</v>
      </c>
      <c r="D175" s="4">
        <v>4.78</v>
      </c>
      <c r="E175" s="5">
        <v>1</v>
      </c>
      <c r="F175" s="6">
        <v>4.5</v>
      </c>
      <c r="G175" s="3">
        <v>-120</v>
      </c>
      <c r="H175" s="12">
        <f t="shared" si="26"/>
        <v>-0.83333333333333337</v>
      </c>
      <c r="I175" s="3">
        <v>-110</v>
      </c>
      <c r="J175" s="12">
        <f t="shared" si="27"/>
        <v>-0.90909090909090906</v>
      </c>
      <c r="K175" s="7">
        <f t="shared" si="24"/>
        <v>0.54545454545454541</v>
      </c>
      <c r="L175" s="7">
        <f t="shared" si="31"/>
        <v>0.52380952380952384</v>
      </c>
      <c r="M175" s="7">
        <f t="shared" si="30"/>
        <v>0.52009463758605856</v>
      </c>
      <c r="N175" s="7">
        <f t="shared" si="32"/>
        <v>0.47990536241394144</v>
      </c>
      <c r="O175" s="10">
        <f t="shared" si="25"/>
        <v>-2.5359907868486853E-2</v>
      </c>
      <c r="P175" s="10">
        <f t="shared" si="23"/>
        <v>-4.3904161395582397E-2</v>
      </c>
      <c r="Q175" s="31">
        <f t="shared" si="28"/>
        <v>0</v>
      </c>
      <c r="R175" s="9">
        <v>1</v>
      </c>
      <c r="S175" s="4">
        <v>0</v>
      </c>
      <c r="T175" s="3">
        <v>0</v>
      </c>
      <c r="W175" s="13" t="str">
        <f t="shared" si="29"/>
        <v/>
      </c>
    </row>
    <row r="176" spans="1:23" x14ac:dyDescent="0.25">
      <c r="A176" s="2">
        <v>44733</v>
      </c>
      <c r="B176" s="3" t="s">
        <v>23</v>
      </c>
      <c r="C176" s="3" t="s">
        <v>90</v>
      </c>
      <c r="D176" s="4">
        <v>5.97</v>
      </c>
      <c r="E176" s="5">
        <v>1</v>
      </c>
      <c r="F176" s="6">
        <v>5.5</v>
      </c>
      <c r="G176" s="3">
        <v>-120</v>
      </c>
      <c r="H176" s="12">
        <f t="shared" si="26"/>
        <v>-0.83333333333333337</v>
      </c>
      <c r="I176" s="3">
        <v>-110</v>
      </c>
      <c r="J176" s="12">
        <f t="shared" si="27"/>
        <v>-0.90909090909090906</v>
      </c>
      <c r="K176" s="7">
        <f t="shared" si="24"/>
        <v>0.54545454545454541</v>
      </c>
      <c r="L176" s="7">
        <f t="shared" si="31"/>
        <v>0.52380952380952384</v>
      </c>
      <c r="M176" s="7">
        <f t="shared" si="30"/>
        <v>0.54948969858287089</v>
      </c>
      <c r="N176" s="7">
        <f t="shared" si="32"/>
        <v>0.45051030141712911</v>
      </c>
      <c r="O176" s="10">
        <f t="shared" si="25"/>
        <v>4.0351531283254749E-3</v>
      </c>
      <c r="P176" s="10">
        <f t="shared" si="23"/>
        <v>-7.3299222392394725E-2</v>
      </c>
      <c r="Q176" s="31">
        <f t="shared" si="28"/>
        <v>0</v>
      </c>
      <c r="R176" s="9">
        <v>1</v>
      </c>
      <c r="S176" s="4">
        <v>0</v>
      </c>
      <c r="T176" s="3">
        <v>0</v>
      </c>
      <c r="W176" s="13" t="str">
        <f t="shared" si="29"/>
        <v/>
      </c>
    </row>
    <row r="177" spans="1:23" x14ac:dyDescent="0.25">
      <c r="A177" s="2">
        <v>44733</v>
      </c>
      <c r="B177" s="3" t="s">
        <v>4</v>
      </c>
      <c r="C177" s="3" t="s">
        <v>87</v>
      </c>
      <c r="D177" s="4">
        <v>6.15</v>
      </c>
      <c r="E177" s="5">
        <v>1</v>
      </c>
      <c r="F177" s="6">
        <v>6.5</v>
      </c>
      <c r="G177" s="3">
        <v>-170</v>
      </c>
      <c r="H177" s="12">
        <f t="shared" si="26"/>
        <v>-0.58823529411764708</v>
      </c>
      <c r="I177" s="3">
        <v>125</v>
      </c>
      <c r="J177" s="12">
        <f t="shared" si="27"/>
        <v>1.25</v>
      </c>
      <c r="K177" s="7">
        <f t="shared" si="24"/>
        <v>0.62962962962962965</v>
      </c>
      <c r="L177" s="7">
        <f t="shared" si="31"/>
        <v>0.44444444444444442</v>
      </c>
      <c r="M177" s="7">
        <f t="shared" si="30"/>
        <v>0.41777582401495161</v>
      </c>
      <c r="N177" s="7">
        <f t="shared" si="32"/>
        <v>0.58222417598504839</v>
      </c>
      <c r="O177" s="10">
        <f t="shared" si="25"/>
        <v>-0.21185380561467804</v>
      </c>
      <c r="P177" s="10">
        <f t="shared" si="23"/>
        <v>0.13777973154060397</v>
      </c>
      <c r="Q177" s="31">
        <f t="shared" si="28"/>
        <v>1</v>
      </c>
      <c r="R177" s="9">
        <v>1</v>
      </c>
      <c r="S177" s="4">
        <v>15</v>
      </c>
      <c r="T177" s="3">
        <v>0</v>
      </c>
      <c r="U177" s="3" t="s">
        <v>75</v>
      </c>
      <c r="V177" s="4">
        <v>18.75</v>
      </c>
      <c r="W177" s="13">
        <f t="shared" si="29"/>
        <v>18.75</v>
      </c>
    </row>
    <row r="178" spans="1:23" x14ac:dyDescent="0.25">
      <c r="A178" s="2">
        <v>44733</v>
      </c>
      <c r="B178" s="3" t="s">
        <v>21</v>
      </c>
      <c r="C178" s="3" t="s">
        <v>192</v>
      </c>
      <c r="D178" s="4">
        <v>4.01</v>
      </c>
      <c r="E178" s="5">
        <v>1</v>
      </c>
      <c r="F178" s="6">
        <v>3.5</v>
      </c>
      <c r="G178" s="3">
        <v>-150</v>
      </c>
      <c r="H178" s="12">
        <f t="shared" si="26"/>
        <v>-0.66666666666666663</v>
      </c>
      <c r="I178" s="3">
        <v>118</v>
      </c>
      <c r="J178" s="12">
        <f t="shared" si="27"/>
        <v>1.18</v>
      </c>
      <c r="K178" s="7">
        <f t="shared" si="24"/>
        <v>0.6</v>
      </c>
      <c r="L178" s="7">
        <f t="shared" si="31"/>
        <v>0.45871559633027525</v>
      </c>
      <c r="M178" s="7">
        <f t="shared" si="30"/>
        <v>0.56848110164388199</v>
      </c>
      <c r="N178" s="7">
        <f t="shared" si="32"/>
        <v>0.43151889835611795</v>
      </c>
      <c r="O178" s="10">
        <f t="shared" si="25"/>
        <v>-3.1518898356117986E-2</v>
      </c>
      <c r="P178" s="10">
        <f t="shared" si="23"/>
        <v>-2.7196697974157302E-2</v>
      </c>
      <c r="Q178" s="31">
        <f t="shared" si="28"/>
        <v>0</v>
      </c>
      <c r="R178" s="9">
        <v>2</v>
      </c>
      <c r="S178" s="4">
        <v>0</v>
      </c>
      <c r="T178" s="3">
        <v>0</v>
      </c>
      <c r="W178" s="13" t="str">
        <f t="shared" si="29"/>
        <v/>
      </c>
    </row>
    <row r="179" spans="1:23" x14ac:dyDescent="0.25">
      <c r="A179" s="2">
        <v>44733</v>
      </c>
      <c r="B179" s="3" t="s">
        <v>29</v>
      </c>
      <c r="C179" s="3" t="s">
        <v>30</v>
      </c>
      <c r="D179" s="4">
        <v>4.9400000000000004</v>
      </c>
      <c r="E179" s="5">
        <v>1</v>
      </c>
      <c r="F179" s="6">
        <v>3.5</v>
      </c>
      <c r="G179" s="3">
        <v>-165</v>
      </c>
      <c r="H179" s="12">
        <f t="shared" si="26"/>
        <v>-0.60606060606060608</v>
      </c>
      <c r="I179" s="3">
        <v>125</v>
      </c>
      <c r="J179" s="12">
        <f t="shared" si="27"/>
        <v>1.25</v>
      </c>
      <c r="K179" s="7">
        <f t="shared" si="24"/>
        <v>0.62264150943396224</v>
      </c>
      <c r="L179" s="7">
        <f t="shared" si="31"/>
        <v>0.44444444444444442</v>
      </c>
      <c r="M179" s="7">
        <f t="shared" si="30"/>
        <v>0.72645038945201612</v>
      </c>
      <c r="N179" s="7">
        <f t="shared" si="32"/>
        <v>0.27354961054798388</v>
      </c>
      <c r="O179" s="10">
        <f t="shared" si="25"/>
        <v>0.10380888001805388</v>
      </c>
      <c r="P179" s="10">
        <f t="shared" si="23"/>
        <v>-0.17089483389646054</v>
      </c>
      <c r="Q179" s="31">
        <f t="shared" si="28"/>
        <v>2</v>
      </c>
      <c r="R179" s="9">
        <v>1</v>
      </c>
      <c r="S179" s="4">
        <v>24.75</v>
      </c>
      <c r="T179" s="3">
        <v>0</v>
      </c>
      <c r="U179" s="3" t="s">
        <v>75</v>
      </c>
      <c r="V179" s="4">
        <v>15</v>
      </c>
      <c r="W179" s="13">
        <f t="shared" si="29"/>
        <v>15</v>
      </c>
    </row>
    <row r="180" spans="1:23" x14ac:dyDescent="0.25">
      <c r="A180" s="2">
        <v>44733</v>
      </c>
      <c r="B180" s="3" t="s">
        <v>40</v>
      </c>
      <c r="C180" s="3" t="s">
        <v>78</v>
      </c>
      <c r="D180" s="4">
        <v>5.07</v>
      </c>
      <c r="E180" s="5">
        <v>1</v>
      </c>
      <c r="F180" s="6">
        <v>4.5</v>
      </c>
      <c r="G180" s="3">
        <v>-135</v>
      </c>
      <c r="H180" s="12">
        <f t="shared" si="26"/>
        <v>-0.7407407407407407</v>
      </c>
      <c r="I180" s="3">
        <v>100</v>
      </c>
      <c r="J180" s="12">
        <f t="shared" si="27"/>
        <v>1</v>
      </c>
      <c r="K180" s="7">
        <f t="shared" si="24"/>
        <v>0.57446808510638303</v>
      </c>
      <c r="L180" s="7">
        <f t="shared" si="31"/>
        <v>0.5</v>
      </c>
      <c r="M180" s="7">
        <f t="shared" si="30"/>
        <v>0.57170227465942669</v>
      </c>
      <c r="N180" s="7">
        <f t="shared" si="32"/>
        <v>0.42829772534057337</v>
      </c>
      <c r="O180" s="10">
        <f t="shared" si="25"/>
        <v>-2.7658104469563405E-3</v>
      </c>
      <c r="P180" s="10">
        <f t="shared" si="23"/>
        <v>-7.1702274659426635E-2</v>
      </c>
      <c r="Q180" s="31">
        <f t="shared" si="28"/>
        <v>0</v>
      </c>
      <c r="R180" s="9">
        <v>1</v>
      </c>
      <c r="S180" s="4">
        <v>0</v>
      </c>
      <c r="T180" s="3">
        <v>0</v>
      </c>
      <c r="W180" s="13" t="str">
        <f t="shared" si="29"/>
        <v/>
      </c>
    </row>
    <row r="181" spans="1:23" x14ac:dyDescent="0.25">
      <c r="A181" s="2">
        <v>44733</v>
      </c>
      <c r="B181" s="3" t="s">
        <v>64</v>
      </c>
      <c r="C181" s="3" t="s">
        <v>123</v>
      </c>
      <c r="D181" s="4">
        <v>4.58</v>
      </c>
      <c r="E181" s="5">
        <v>1</v>
      </c>
      <c r="F181" s="6">
        <v>4.5</v>
      </c>
      <c r="G181" s="3">
        <v>-134</v>
      </c>
      <c r="H181" s="12">
        <f t="shared" si="26"/>
        <v>-0.74626865671641784</v>
      </c>
      <c r="I181" s="3">
        <v>106</v>
      </c>
      <c r="J181" s="12">
        <f t="shared" si="27"/>
        <v>1.06</v>
      </c>
      <c r="K181" s="7">
        <f t="shared" si="24"/>
        <v>0.57264957264957261</v>
      </c>
      <c r="L181" s="7">
        <f t="shared" si="31"/>
        <v>0.4854368932038835</v>
      </c>
      <c r="M181" s="7">
        <f t="shared" si="30"/>
        <v>0.48301059602590302</v>
      </c>
      <c r="N181" s="7">
        <f t="shared" si="32"/>
        <v>0.51698940397409698</v>
      </c>
      <c r="O181" s="10">
        <f t="shared" si="25"/>
        <v>-8.9638976623669597E-2</v>
      </c>
      <c r="P181" s="10">
        <f t="shared" si="23"/>
        <v>3.1552510770213482E-2</v>
      </c>
      <c r="Q181" s="31">
        <f t="shared" si="28"/>
        <v>0</v>
      </c>
      <c r="R181" s="9">
        <v>2</v>
      </c>
      <c r="S181" s="4">
        <v>0</v>
      </c>
      <c r="T181" s="3">
        <v>0</v>
      </c>
      <c r="W181" s="13" t="str">
        <f t="shared" si="29"/>
        <v/>
      </c>
    </row>
    <row r="182" spans="1:23" x14ac:dyDescent="0.25">
      <c r="A182" s="2">
        <v>44733</v>
      </c>
      <c r="B182" s="3" t="s">
        <v>48</v>
      </c>
      <c r="C182" s="3" t="s">
        <v>49</v>
      </c>
      <c r="D182" s="4">
        <v>4.09</v>
      </c>
      <c r="E182" s="5">
        <v>1</v>
      </c>
      <c r="F182" s="6">
        <v>4.5</v>
      </c>
      <c r="G182" s="3">
        <v>130</v>
      </c>
      <c r="H182" s="12">
        <f t="shared" si="26"/>
        <v>1.3</v>
      </c>
      <c r="I182" s="3">
        <v>-175</v>
      </c>
      <c r="J182" s="12">
        <f t="shared" si="27"/>
        <v>-0.5714285714285714</v>
      </c>
      <c r="K182" s="7">
        <f t="shared" si="24"/>
        <v>0.43478260869565216</v>
      </c>
      <c r="L182" s="7">
        <f t="shared" si="31"/>
        <v>0.63636363636363635</v>
      </c>
      <c r="M182" s="7">
        <f t="shared" si="30"/>
        <v>0.38874021151682903</v>
      </c>
      <c r="N182" s="7">
        <f t="shared" si="32"/>
        <v>0.61125978848317097</v>
      </c>
      <c r="O182" s="10">
        <f t="shared" si="25"/>
        <v>-4.6042397178823136E-2</v>
      </c>
      <c r="P182" s="10">
        <f t="shared" si="23"/>
        <v>-2.510384788046538E-2</v>
      </c>
      <c r="Q182" s="31">
        <f t="shared" si="28"/>
        <v>0</v>
      </c>
      <c r="R182" s="9">
        <v>1</v>
      </c>
      <c r="S182" s="4">
        <v>0</v>
      </c>
      <c r="T182" s="3">
        <v>0</v>
      </c>
      <c r="W182" s="13" t="str">
        <f t="shared" si="29"/>
        <v/>
      </c>
    </row>
    <row r="183" spans="1:23" x14ac:dyDescent="0.25">
      <c r="A183" s="2">
        <v>44733</v>
      </c>
      <c r="B183" s="3" t="s">
        <v>31</v>
      </c>
      <c r="C183" s="3" t="s">
        <v>84</v>
      </c>
      <c r="D183" s="4">
        <v>4.3600000000000003</v>
      </c>
      <c r="E183" s="5">
        <v>1</v>
      </c>
      <c r="F183" s="6">
        <v>4.5</v>
      </c>
      <c r="G183" s="3">
        <v>100</v>
      </c>
      <c r="H183" s="12">
        <f t="shared" si="26"/>
        <v>1</v>
      </c>
      <c r="I183" s="3">
        <v>-128</v>
      </c>
      <c r="J183" s="12">
        <f t="shared" si="27"/>
        <v>-0.78125</v>
      </c>
      <c r="K183" s="7">
        <f t="shared" si="24"/>
        <v>0.5</v>
      </c>
      <c r="L183" s="7">
        <f t="shared" si="31"/>
        <v>0.56140350877192979</v>
      </c>
      <c r="M183" s="7">
        <f t="shared" si="30"/>
        <v>0.44113321429729868</v>
      </c>
      <c r="N183" s="7">
        <f t="shared" si="32"/>
        <v>0.55886678570270132</v>
      </c>
      <c r="O183" s="10">
        <f t="shared" si="25"/>
        <v>-5.8866785702701319E-2</v>
      </c>
      <c r="P183" s="10">
        <f t="shared" si="23"/>
        <v>-2.5367230692284748E-3</v>
      </c>
      <c r="Q183" s="31">
        <f t="shared" si="28"/>
        <v>0</v>
      </c>
      <c r="R183" s="9">
        <v>2</v>
      </c>
      <c r="S183" s="4">
        <v>0</v>
      </c>
      <c r="T183" s="3">
        <v>0</v>
      </c>
      <c r="W183" s="13" t="str">
        <f t="shared" si="29"/>
        <v/>
      </c>
    </row>
    <row r="184" spans="1:23" x14ac:dyDescent="0.25">
      <c r="A184" s="2">
        <v>44733</v>
      </c>
      <c r="B184" s="3" t="s">
        <v>72</v>
      </c>
      <c r="C184" s="3" t="s">
        <v>107</v>
      </c>
      <c r="D184" s="4">
        <v>4.5</v>
      </c>
      <c r="E184" s="5">
        <v>1</v>
      </c>
      <c r="F184" s="6">
        <v>3.5</v>
      </c>
      <c r="G184" s="3">
        <v>-165</v>
      </c>
      <c r="H184" s="12">
        <f t="shared" si="26"/>
        <v>-0.60606060606060608</v>
      </c>
      <c r="I184" s="3">
        <v>125</v>
      </c>
      <c r="J184" s="12">
        <f t="shared" si="27"/>
        <v>1.25</v>
      </c>
      <c r="K184" s="7">
        <f t="shared" si="24"/>
        <v>0.62264150943396224</v>
      </c>
      <c r="L184" s="7">
        <f t="shared" si="31"/>
        <v>0.44444444444444442</v>
      </c>
      <c r="M184" s="7">
        <f t="shared" si="30"/>
        <v>0.65770404416540895</v>
      </c>
      <c r="N184" s="7">
        <f t="shared" si="32"/>
        <v>0.34229595583459105</v>
      </c>
      <c r="O184" s="10">
        <f t="shared" si="25"/>
        <v>3.5062534731446715E-2</v>
      </c>
      <c r="P184" s="10">
        <f t="shared" si="23"/>
        <v>-0.10214848860985337</v>
      </c>
      <c r="Q184" s="31">
        <f t="shared" si="28"/>
        <v>0</v>
      </c>
      <c r="R184" s="9">
        <v>1</v>
      </c>
      <c r="S184" s="4">
        <v>0</v>
      </c>
      <c r="T184" s="3">
        <v>0</v>
      </c>
      <c r="W184" s="13" t="str">
        <f t="shared" si="29"/>
        <v/>
      </c>
    </row>
    <row r="185" spans="1:23" x14ac:dyDescent="0.25">
      <c r="A185" s="2">
        <v>44733</v>
      </c>
      <c r="B185" s="3" t="s">
        <v>70</v>
      </c>
      <c r="C185" s="3" t="s">
        <v>96</v>
      </c>
      <c r="D185" s="4">
        <v>4.41</v>
      </c>
      <c r="E185" s="5">
        <v>1</v>
      </c>
      <c r="F185" s="6">
        <v>3.5</v>
      </c>
      <c r="G185" s="3">
        <v>-166</v>
      </c>
      <c r="H185" s="12">
        <f t="shared" si="26"/>
        <v>-0.60240963855421692</v>
      </c>
      <c r="I185" s="3">
        <v>130</v>
      </c>
      <c r="J185" s="12">
        <f t="shared" si="27"/>
        <v>1.3</v>
      </c>
      <c r="K185" s="7">
        <f t="shared" si="24"/>
        <v>0.62406015037593987</v>
      </c>
      <c r="L185" s="7">
        <f t="shared" si="31"/>
        <v>0.43478260869565216</v>
      </c>
      <c r="M185" s="7">
        <f t="shared" si="30"/>
        <v>0.6422925074928072</v>
      </c>
      <c r="N185" s="7">
        <f t="shared" si="32"/>
        <v>0.35770749250719286</v>
      </c>
      <c r="O185" s="10">
        <f t="shared" si="25"/>
        <v>1.8232357116867326E-2</v>
      </c>
      <c r="P185" s="10">
        <f t="shared" si="23"/>
        <v>-7.7075116188459303E-2</v>
      </c>
      <c r="Q185" s="31">
        <f t="shared" si="28"/>
        <v>0</v>
      </c>
      <c r="R185" s="9">
        <v>2</v>
      </c>
      <c r="S185" s="4">
        <v>0</v>
      </c>
      <c r="T185" s="3">
        <v>0</v>
      </c>
      <c r="W185" s="13" t="str">
        <f t="shared" si="29"/>
        <v/>
      </c>
    </row>
    <row r="186" spans="1:23" x14ac:dyDescent="0.25">
      <c r="A186" s="2">
        <v>44733</v>
      </c>
      <c r="B186" s="3" t="s">
        <v>68</v>
      </c>
      <c r="C186" s="3" t="s">
        <v>86</v>
      </c>
      <c r="D186" s="4">
        <v>4.25</v>
      </c>
      <c r="E186" s="5">
        <v>1</v>
      </c>
      <c r="F186" s="6">
        <v>3.5</v>
      </c>
      <c r="G186" s="3">
        <v>-154</v>
      </c>
      <c r="H186" s="12">
        <f t="shared" si="26"/>
        <v>-0.64935064935064934</v>
      </c>
      <c r="I186" s="3">
        <v>122</v>
      </c>
      <c r="J186" s="12">
        <f t="shared" si="27"/>
        <v>1.22</v>
      </c>
      <c r="K186" s="7">
        <f t="shared" si="24"/>
        <v>0.60629921259842523</v>
      </c>
      <c r="L186" s="7">
        <f t="shared" si="31"/>
        <v>0.45045045045045046</v>
      </c>
      <c r="M186" s="7">
        <f t="shared" si="30"/>
        <v>0.61378843762535085</v>
      </c>
      <c r="N186" s="7">
        <f t="shared" si="32"/>
        <v>0.3862115623746491</v>
      </c>
      <c r="O186" s="10">
        <f t="shared" si="25"/>
        <v>7.4892250269256166E-3</v>
      </c>
      <c r="P186" s="10">
        <f t="shared" si="23"/>
        <v>-6.4238888075801359E-2</v>
      </c>
      <c r="Q186" s="31">
        <f t="shared" si="28"/>
        <v>0</v>
      </c>
      <c r="R186" s="9">
        <v>2</v>
      </c>
      <c r="S186" s="4">
        <v>0</v>
      </c>
      <c r="T186" s="3">
        <v>0</v>
      </c>
      <c r="W186" s="13" t="str">
        <f t="shared" si="29"/>
        <v/>
      </c>
    </row>
    <row r="187" spans="1:23" x14ac:dyDescent="0.25">
      <c r="A187" s="2">
        <v>44733</v>
      </c>
      <c r="B187" s="3" t="s">
        <v>37</v>
      </c>
      <c r="C187" s="3" t="s">
        <v>38</v>
      </c>
      <c r="D187" s="4">
        <v>6.58</v>
      </c>
      <c r="E187" s="5">
        <v>1</v>
      </c>
      <c r="F187" s="6">
        <v>6.5</v>
      </c>
      <c r="G187" s="3">
        <v>116</v>
      </c>
      <c r="H187" s="12">
        <f t="shared" si="26"/>
        <v>1.1599999999999999</v>
      </c>
      <c r="I187" s="3">
        <v>-148</v>
      </c>
      <c r="J187" s="12">
        <f t="shared" si="27"/>
        <v>-0.67567567567567566</v>
      </c>
      <c r="K187" s="7">
        <f t="shared" si="24"/>
        <v>0.46296296296296297</v>
      </c>
      <c r="L187" s="7">
        <f t="shared" si="31"/>
        <v>0.59677419354838712</v>
      </c>
      <c r="M187" s="7">
        <f t="shared" si="30"/>
        <v>0.48603443917456035</v>
      </c>
      <c r="N187" s="7">
        <f t="shared" si="32"/>
        <v>0.51396556082543965</v>
      </c>
      <c r="O187" s="10">
        <f t="shared" si="25"/>
        <v>2.3071476211597386E-2</v>
      </c>
      <c r="P187" s="10">
        <f t="shared" si="23"/>
        <v>-8.2808632722947473E-2</v>
      </c>
      <c r="Q187" s="31">
        <f t="shared" si="28"/>
        <v>0</v>
      </c>
      <c r="R187" s="9">
        <v>2</v>
      </c>
      <c r="S187" s="4">
        <v>0</v>
      </c>
      <c r="T187" s="3">
        <v>0</v>
      </c>
      <c r="W187" s="13" t="str">
        <f t="shared" si="29"/>
        <v/>
      </c>
    </row>
    <row r="188" spans="1:23" x14ac:dyDescent="0.25">
      <c r="A188" s="2">
        <v>44733</v>
      </c>
      <c r="B188" s="3" t="s">
        <v>60</v>
      </c>
      <c r="C188" s="3" t="s">
        <v>83</v>
      </c>
      <c r="D188" s="4">
        <v>5.57</v>
      </c>
      <c r="E188" s="5">
        <v>1</v>
      </c>
      <c r="F188" s="6">
        <v>4.5</v>
      </c>
      <c r="G188" s="3">
        <v>-128</v>
      </c>
      <c r="H188" s="12">
        <f t="shared" si="26"/>
        <v>-0.78125</v>
      </c>
      <c r="I188" s="3">
        <v>100</v>
      </c>
      <c r="J188" s="12">
        <f t="shared" si="27"/>
        <v>1</v>
      </c>
      <c r="K188" s="7">
        <f t="shared" si="24"/>
        <v>0.56140350877192979</v>
      </c>
      <c r="L188" s="7">
        <f t="shared" si="31"/>
        <v>0.5</v>
      </c>
      <c r="M188" s="7">
        <f t="shared" si="30"/>
        <v>0.65328470424705898</v>
      </c>
      <c r="N188" s="7">
        <f t="shared" si="32"/>
        <v>0.34671529575294102</v>
      </c>
      <c r="O188" s="10">
        <f t="shared" si="25"/>
        <v>9.1881195475129185E-2</v>
      </c>
      <c r="P188" s="10">
        <f t="shared" si="23"/>
        <v>-0.15328470424705898</v>
      </c>
      <c r="Q188" s="31">
        <f t="shared" si="28"/>
        <v>2</v>
      </c>
      <c r="R188" s="9">
        <v>2</v>
      </c>
      <c r="S188" s="4">
        <v>19.2</v>
      </c>
      <c r="T188" s="3">
        <v>0</v>
      </c>
      <c r="U188" s="3" t="s">
        <v>75</v>
      </c>
      <c r="V188" s="4">
        <v>15</v>
      </c>
      <c r="W188" s="13">
        <f t="shared" si="29"/>
        <v>15</v>
      </c>
    </row>
    <row r="189" spans="1:23" x14ac:dyDescent="0.25">
      <c r="A189" s="2">
        <v>44734</v>
      </c>
      <c r="B189" s="3" t="s">
        <v>33</v>
      </c>
      <c r="C189" s="3" t="s">
        <v>141</v>
      </c>
      <c r="D189" s="4">
        <v>5.76</v>
      </c>
      <c r="E189" s="5">
        <v>1</v>
      </c>
      <c r="F189" s="6">
        <v>6.5</v>
      </c>
      <c r="G189" s="3">
        <v>-134</v>
      </c>
      <c r="H189" s="12">
        <f t="shared" si="26"/>
        <v>-0.74626865671641784</v>
      </c>
      <c r="I189" s="3">
        <v>104</v>
      </c>
      <c r="J189" s="12">
        <f t="shared" si="27"/>
        <v>1.04</v>
      </c>
      <c r="K189" s="7">
        <f t="shared" si="24"/>
        <v>0.57264957264957261</v>
      </c>
      <c r="L189" s="7">
        <f t="shared" si="31"/>
        <v>0.49019607843137253</v>
      </c>
      <c r="M189" s="7">
        <f t="shared" si="30"/>
        <v>0.35521051421780148</v>
      </c>
      <c r="N189" s="7">
        <f t="shared" si="32"/>
        <v>0.64478948578219852</v>
      </c>
      <c r="O189" s="10">
        <f t="shared" si="25"/>
        <v>-0.21743905843177114</v>
      </c>
      <c r="P189" s="10">
        <f t="shared" si="23"/>
        <v>0.154593407350826</v>
      </c>
      <c r="Q189" s="31">
        <f t="shared" si="28"/>
        <v>1</v>
      </c>
      <c r="R189" s="9">
        <v>2</v>
      </c>
      <c r="S189" s="4">
        <v>20.399999999999999</v>
      </c>
      <c r="T189" s="3">
        <v>1</v>
      </c>
      <c r="U189" s="3" t="s">
        <v>75</v>
      </c>
      <c r="V189" s="4">
        <v>21.22</v>
      </c>
      <c r="W189" s="13">
        <f t="shared" si="29"/>
        <v>21.215999999999998</v>
      </c>
    </row>
    <row r="190" spans="1:23" x14ac:dyDescent="0.25">
      <c r="A190" s="2">
        <v>44734</v>
      </c>
      <c r="B190" s="3" t="s">
        <v>62</v>
      </c>
      <c r="C190" s="3" t="s">
        <v>136</v>
      </c>
      <c r="D190" s="4">
        <v>3.69</v>
      </c>
      <c r="E190" s="5">
        <v>1</v>
      </c>
      <c r="F190" s="6">
        <v>3.5</v>
      </c>
      <c r="G190" s="3">
        <v>106</v>
      </c>
      <c r="H190" s="12">
        <f t="shared" si="26"/>
        <v>1.06</v>
      </c>
      <c r="I190" s="3">
        <v>-134</v>
      </c>
      <c r="J190" s="12">
        <f t="shared" si="27"/>
        <v>-0.74626865671641784</v>
      </c>
      <c r="K190" s="7">
        <f t="shared" si="24"/>
        <v>0.4854368932038835</v>
      </c>
      <c r="L190" s="7">
        <f t="shared" si="31"/>
        <v>0.57264957264957261</v>
      </c>
      <c r="M190" s="7">
        <f t="shared" si="30"/>
        <v>0.50375758655798741</v>
      </c>
      <c r="N190" s="7">
        <f t="shared" si="32"/>
        <v>0.49624241344201259</v>
      </c>
      <c r="O190" s="10">
        <f t="shared" si="25"/>
        <v>1.8320693354103912E-2</v>
      </c>
      <c r="P190" s="10">
        <f t="shared" si="23"/>
        <v>-7.6407159207560027E-2</v>
      </c>
      <c r="Q190" s="31">
        <f t="shared" si="28"/>
        <v>0</v>
      </c>
      <c r="R190" s="9">
        <v>2</v>
      </c>
      <c r="S190" s="4">
        <v>0</v>
      </c>
      <c r="T190" s="3">
        <v>0</v>
      </c>
      <c r="W190" s="13" t="str">
        <f t="shared" si="29"/>
        <v/>
      </c>
    </row>
    <row r="191" spans="1:23" x14ac:dyDescent="0.25">
      <c r="A191" s="2">
        <v>44734</v>
      </c>
      <c r="B191" s="3" t="s">
        <v>42</v>
      </c>
      <c r="C191" s="3" t="s">
        <v>193</v>
      </c>
      <c r="D191" s="4">
        <v>4.33</v>
      </c>
      <c r="E191" s="5">
        <v>1</v>
      </c>
      <c r="F191" s="6">
        <v>4.5</v>
      </c>
      <c r="G191" s="3">
        <v>-125</v>
      </c>
      <c r="H191" s="12">
        <f t="shared" si="26"/>
        <v>-0.8</v>
      </c>
      <c r="I191" s="3">
        <v>-105</v>
      </c>
      <c r="J191" s="12">
        <f t="shared" si="27"/>
        <v>-0.95238095238095233</v>
      </c>
      <c r="K191" s="7">
        <f t="shared" si="24"/>
        <v>0.55555555555555558</v>
      </c>
      <c r="L191" s="7">
        <f t="shared" si="31"/>
        <v>0.51219512195121952</v>
      </c>
      <c r="M191" s="7">
        <f t="shared" si="30"/>
        <v>0.43535416679414052</v>
      </c>
      <c r="N191" s="7">
        <f t="shared" si="32"/>
        <v>0.56464583320585948</v>
      </c>
      <c r="O191" s="10">
        <f t="shared" si="25"/>
        <v>-0.12020138876141506</v>
      </c>
      <c r="P191" s="10">
        <f t="shared" si="23"/>
        <v>5.2450711254639959E-2</v>
      </c>
      <c r="Q191" s="31">
        <f t="shared" si="28"/>
        <v>1</v>
      </c>
      <c r="R191" s="9">
        <v>1</v>
      </c>
      <c r="S191" s="4">
        <v>10.5</v>
      </c>
      <c r="T191" s="3">
        <v>0</v>
      </c>
      <c r="U191" s="3" t="s">
        <v>75</v>
      </c>
      <c r="V191" s="4">
        <v>10</v>
      </c>
      <c r="W191" s="13">
        <f t="shared" si="29"/>
        <v>10</v>
      </c>
    </row>
    <row r="192" spans="1:23" x14ac:dyDescent="0.25">
      <c r="A192" s="2">
        <v>44734</v>
      </c>
      <c r="B192" s="3" t="s">
        <v>48</v>
      </c>
      <c r="C192" s="3" t="s">
        <v>81</v>
      </c>
      <c r="D192" s="4">
        <v>4.88</v>
      </c>
      <c r="E192" s="5">
        <v>1</v>
      </c>
      <c r="F192" s="6">
        <v>5.5</v>
      </c>
      <c r="G192" s="3">
        <v>108</v>
      </c>
      <c r="H192" s="12">
        <f t="shared" si="26"/>
        <v>1.08</v>
      </c>
      <c r="I192" s="3">
        <v>-138</v>
      </c>
      <c r="J192" s="12">
        <f t="shared" si="27"/>
        <v>-0.7246376811594204</v>
      </c>
      <c r="K192" s="7">
        <f t="shared" si="24"/>
        <v>0.48076923076923078</v>
      </c>
      <c r="L192" s="7">
        <f t="shared" si="31"/>
        <v>0.57983193277310929</v>
      </c>
      <c r="M192" s="7">
        <f t="shared" si="30"/>
        <v>0.36299348628953521</v>
      </c>
      <c r="N192" s="7">
        <f t="shared" si="32"/>
        <v>0.63700651371046479</v>
      </c>
      <c r="O192" s="10">
        <f t="shared" si="25"/>
        <v>-0.11777574447969558</v>
      </c>
      <c r="P192" s="10">
        <f t="shared" si="23"/>
        <v>5.7174580937355501E-2</v>
      </c>
      <c r="Q192" s="31">
        <f t="shared" si="28"/>
        <v>1</v>
      </c>
      <c r="R192" s="9">
        <v>2</v>
      </c>
      <c r="S192" s="4">
        <v>13.8</v>
      </c>
      <c r="T192" s="3">
        <v>0</v>
      </c>
      <c r="U192" s="3" t="s">
        <v>75</v>
      </c>
      <c r="V192" s="4">
        <v>10</v>
      </c>
      <c r="W192" s="13">
        <f t="shared" si="29"/>
        <v>10.000000000000002</v>
      </c>
    </row>
    <row r="193" spans="1:23" x14ac:dyDescent="0.25">
      <c r="A193" s="2">
        <v>44734</v>
      </c>
      <c r="B193" s="3" t="s">
        <v>40</v>
      </c>
      <c r="C193" s="3" t="s">
        <v>119</v>
      </c>
      <c r="D193" s="4">
        <v>6.39</v>
      </c>
      <c r="E193" s="5">
        <v>1</v>
      </c>
      <c r="F193" s="6">
        <v>6.5</v>
      </c>
      <c r="G193" s="3">
        <v>-136</v>
      </c>
      <c r="H193" s="12">
        <f t="shared" si="26"/>
        <v>-0.73529411764705876</v>
      </c>
      <c r="I193" s="3">
        <v>108</v>
      </c>
      <c r="J193" s="12">
        <f t="shared" si="27"/>
        <v>1.08</v>
      </c>
      <c r="K193" s="7">
        <f t="shared" si="24"/>
        <v>0.57627118644067798</v>
      </c>
      <c r="L193" s="7">
        <f t="shared" si="31"/>
        <v>0.48076923076923078</v>
      </c>
      <c r="M193" s="7">
        <f t="shared" si="30"/>
        <v>0.45608479106093913</v>
      </c>
      <c r="N193" s="7">
        <f t="shared" si="32"/>
        <v>0.54391520893906087</v>
      </c>
      <c r="O193" s="10">
        <f t="shared" si="25"/>
        <v>-0.12018639537973885</v>
      </c>
      <c r="P193" s="10">
        <f t="shared" si="23"/>
        <v>6.3145978169830086E-2</v>
      </c>
      <c r="Q193" s="31">
        <f t="shared" si="28"/>
        <v>1</v>
      </c>
      <c r="R193" s="9">
        <v>2</v>
      </c>
      <c r="S193" s="4">
        <v>10</v>
      </c>
      <c r="T193" s="3">
        <v>0</v>
      </c>
      <c r="U193" s="3" t="s">
        <v>74</v>
      </c>
      <c r="V193" s="4">
        <v>-10</v>
      </c>
      <c r="W193" s="13">
        <f t="shared" si="29"/>
        <v>-10</v>
      </c>
    </row>
    <row r="194" spans="1:23" x14ac:dyDescent="0.25">
      <c r="A194" s="2">
        <v>44734</v>
      </c>
      <c r="B194" s="3" t="s">
        <v>64</v>
      </c>
      <c r="C194" s="3" t="s">
        <v>139</v>
      </c>
      <c r="D194" s="4">
        <v>5.62</v>
      </c>
      <c r="E194" s="5">
        <v>1</v>
      </c>
      <c r="F194" s="6">
        <v>5.5</v>
      </c>
      <c r="G194" s="3">
        <v>-164</v>
      </c>
      <c r="H194" s="12">
        <f t="shared" si="26"/>
        <v>-0.6097560975609756</v>
      </c>
      <c r="I194" s="3">
        <v>128</v>
      </c>
      <c r="J194" s="12">
        <f t="shared" si="27"/>
        <v>1.28</v>
      </c>
      <c r="K194" s="7">
        <f t="shared" ref="K194:K261" si="33">IF(G194&gt;0,100/(100+G194),G194/(-100+G194))</f>
        <v>0.62121212121212122</v>
      </c>
      <c r="L194" s="7">
        <f t="shared" si="31"/>
        <v>0.43859649122807015</v>
      </c>
      <c r="M194" s="7">
        <f t="shared" si="30"/>
        <v>0.49152961002255469</v>
      </c>
      <c r="N194" s="7">
        <f t="shared" si="32"/>
        <v>0.50847038997744531</v>
      </c>
      <c r="O194" s="10">
        <f t="shared" si="25"/>
        <v>-0.12968251118956653</v>
      </c>
      <c r="P194" s="10">
        <f t="shared" si="23"/>
        <v>6.9873898749375163E-2</v>
      </c>
      <c r="Q194" s="31">
        <f t="shared" si="28"/>
        <v>1</v>
      </c>
      <c r="R194" s="9">
        <v>2</v>
      </c>
      <c r="S194" s="4">
        <v>10</v>
      </c>
      <c r="T194" s="3">
        <v>0</v>
      </c>
      <c r="U194" s="3" t="s">
        <v>75</v>
      </c>
      <c r="V194" s="4">
        <v>12.8</v>
      </c>
      <c r="W194" s="13">
        <f t="shared" si="29"/>
        <v>12.8</v>
      </c>
    </row>
    <row r="195" spans="1:23" x14ac:dyDescent="0.25">
      <c r="A195" s="2">
        <v>44734</v>
      </c>
      <c r="B195" s="3" t="s">
        <v>60</v>
      </c>
      <c r="C195" s="3" t="s">
        <v>146</v>
      </c>
      <c r="D195" s="4">
        <v>4.26</v>
      </c>
      <c r="E195" s="5">
        <v>1</v>
      </c>
      <c r="F195" s="6">
        <v>4.5</v>
      </c>
      <c r="G195" s="3">
        <v>116</v>
      </c>
      <c r="H195" s="12">
        <f t="shared" ref="H195:H258" si="34">IF(G195&gt;0,G195/100,1/(G195/100))</f>
        <v>1.1599999999999999</v>
      </c>
      <c r="I195" s="3">
        <v>-146</v>
      </c>
      <c r="J195" s="12">
        <f t="shared" ref="J195:J258" si="35">IF(I195&gt;0,I195/100,1/(I195/100))</f>
        <v>-0.68493150684931503</v>
      </c>
      <c r="K195" s="7">
        <f t="shared" si="33"/>
        <v>0.46296296296296297</v>
      </c>
      <c r="L195" s="7">
        <f t="shared" si="31"/>
        <v>0.5934959349593496</v>
      </c>
      <c r="M195" s="7">
        <f t="shared" si="30"/>
        <v>0.42182017643830727</v>
      </c>
      <c r="N195" s="7">
        <f t="shared" si="32"/>
        <v>0.57817982356169273</v>
      </c>
      <c r="O195" s="10">
        <f t="shared" si="25"/>
        <v>-4.1142786524655695E-2</v>
      </c>
      <c r="P195" s="10">
        <f t="shared" si="23"/>
        <v>-1.5316111397656873E-2</v>
      </c>
      <c r="Q195" s="31">
        <f t="shared" ref="Q195:Q258" si="36">IF(P195&gt;0.05,1,IF(O195&gt;0.05,2,0))</f>
        <v>0</v>
      </c>
      <c r="R195" s="9">
        <v>2</v>
      </c>
      <c r="S195" s="4">
        <v>0</v>
      </c>
      <c r="T195" s="3">
        <v>0</v>
      </c>
      <c r="W195" s="13" t="str">
        <f t="shared" ref="W195:W258" si="37">IF(IF(U195="L",-S195,IF(U195="W",S195*IF(Q195=1,ABS(J195),ABS(H195)))),IF(U195="L",-S195,IF(U195="W",S195*IF(Q195=1,ABS(J195),ABS(H195)))),"")</f>
        <v/>
      </c>
    </row>
    <row r="196" spans="1:23" x14ac:dyDescent="0.25">
      <c r="A196" s="2">
        <v>44734</v>
      </c>
      <c r="B196" s="3" t="s">
        <v>46</v>
      </c>
      <c r="C196" s="3" t="s">
        <v>108</v>
      </c>
      <c r="D196" s="4">
        <v>4.03</v>
      </c>
      <c r="E196" s="5">
        <v>1</v>
      </c>
      <c r="F196" s="6">
        <v>4.5</v>
      </c>
      <c r="G196" s="3">
        <v>-145</v>
      </c>
      <c r="H196" s="12">
        <f t="shared" si="34"/>
        <v>-0.68965517241379315</v>
      </c>
      <c r="I196" s="3">
        <v>105</v>
      </c>
      <c r="J196" s="12">
        <f t="shared" si="35"/>
        <v>1.05</v>
      </c>
      <c r="K196" s="7">
        <f t="shared" si="33"/>
        <v>0.59183673469387754</v>
      </c>
      <c r="L196" s="7">
        <f t="shared" si="31"/>
        <v>0.48780487804878048</v>
      </c>
      <c r="M196" s="7">
        <f t="shared" si="30"/>
        <v>0.37702385030472441</v>
      </c>
      <c r="N196" s="7">
        <f t="shared" si="32"/>
        <v>0.62297614969527559</v>
      </c>
      <c r="O196" s="10">
        <f t="shared" si="25"/>
        <v>-0.21481288438915314</v>
      </c>
      <c r="P196" s="10">
        <f t="shared" si="23"/>
        <v>0.13517127164649512</v>
      </c>
      <c r="Q196" s="31">
        <f t="shared" si="36"/>
        <v>1</v>
      </c>
      <c r="R196" s="9">
        <v>1</v>
      </c>
      <c r="S196" s="4">
        <v>10</v>
      </c>
      <c r="T196" s="3">
        <v>0</v>
      </c>
      <c r="U196" s="3" t="s">
        <v>75</v>
      </c>
      <c r="V196" s="4">
        <v>10.5</v>
      </c>
      <c r="W196" s="13">
        <f t="shared" si="37"/>
        <v>10.5</v>
      </c>
    </row>
    <row r="197" spans="1:23" x14ac:dyDescent="0.25">
      <c r="A197" s="2">
        <v>44734</v>
      </c>
      <c r="B197" s="3" t="s">
        <v>56</v>
      </c>
      <c r="C197" s="3" t="s">
        <v>82</v>
      </c>
      <c r="D197" s="4">
        <v>5.25</v>
      </c>
      <c r="E197" s="5">
        <v>1</v>
      </c>
      <c r="F197" s="6">
        <v>5.5</v>
      </c>
      <c r="G197" s="3">
        <v>100</v>
      </c>
      <c r="H197" s="12">
        <f t="shared" si="34"/>
        <v>1</v>
      </c>
      <c r="I197" s="3">
        <v>-135</v>
      </c>
      <c r="J197" s="12">
        <f t="shared" si="35"/>
        <v>-0.7407407407407407</v>
      </c>
      <c r="K197" s="7">
        <f t="shared" si="33"/>
        <v>0.5</v>
      </c>
      <c r="L197" s="7">
        <f t="shared" si="31"/>
        <v>0.57446808510638303</v>
      </c>
      <c r="M197" s="7">
        <f t="shared" si="30"/>
        <v>0.42781717877390935</v>
      </c>
      <c r="N197" s="7">
        <f t="shared" si="32"/>
        <v>0.57218282122609065</v>
      </c>
      <c r="O197" s="10">
        <f t="shared" si="25"/>
        <v>-7.2182821226090654E-2</v>
      </c>
      <c r="P197" s="10">
        <f t="shared" si="23"/>
        <v>-2.2852638802923764E-3</v>
      </c>
      <c r="Q197" s="31">
        <f t="shared" si="36"/>
        <v>0</v>
      </c>
      <c r="R197" s="9">
        <v>1</v>
      </c>
      <c r="S197" s="4">
        <v>0</v>
      </c>
      <c r="T197" s="3">
        <v>0</v>
      </c>
      <c r="W197" s="13" t="str">
        <f t="shared" si="37"/>
        <v/>
      </c>
    </row>
    <row r="198" spans="1:23" x14ac:dyDescent="0.25">
      <c r="A198" s="2">
        <v>44734</v>
      </c>
      <c r="B198" s="3" t="s">
        <v>54</v>
      </c>
      <c r="C198" s="3" t="s">
        <v>117</v>
      </c>
      <c r="D198" s="4">
        <v>4.71</v>
      </c>
      <c r="E198" s="5">
        <v>1</v>
      </c>
      <c r="F198" s="6">
        <v>4.5</v>
      </c>
      <c r="G198" s="3">
        <v>110</v>
      </c>
      <c r="H198" s="12">
        <f t="shared" si="34"/>
        <v>1.1000000000000001</v>
      </c>
      <c r="I198" s="3">
        <v>-145</v>
      </c>
      <c r="J198" s="12">
        <f t="shared" si="35"/>
        <v>-0.68965517241379315</v>
      </c>
      <c r="K198" s="7">
        <f t="shared" si="33"/>
        <v>0.47619047619047616</v>
      </c>
      <c r="L198" s="7">
        <f t="shared" si="31"/>
        <v>0.59183673469387754</v>
      </c>
      <c r="M198" s="7">
        <f t="shared" si="30"/>
        <v>0.50723908404647167</v>
      </c>
      <c r="N198" s="7">
        <f t="shared" si="32"/>
        <v>0.49276091595352833</v>
      </c>
      <c r="O198" s="10">
        <f t="shared" si="25"/>
        <v>3.1048607855995503E-2</v>
      </c>
      <c r="P198" s="10">
        <f t="shared" si="23"/>
        <v>-9.9075818740349209E-2</v>
      </c>
      <c r="Q198" s="31">
        <f t="shared" si="36"/>
        <v>0</v>
      </c>
      <c r="R198" s="9">
        <v>1</v>
      </c>
      <c r="S198" s="4">
        <v>0</v>
      </c>
      <c r="T198" s="3">
        <v>0</v>
      </c>
      <c r="W198" s="13" t="str">
        <f t="shared" si="37"/>
        <v/>
      </c>
    </row>
    <row r="199" spans="1:23" x14ac:dyDescent="0.25">
      <c r="A199" s="2">
        <v>44734</v>
      </c>
      <c r="B199" s="3" t="s">
        <v>50</v>
      </c>
      <c r="C199" s="3" t="s">
        <v>194</v>
      </c>
      <c r="D199" s="4">
        <v>5.57</v>
      </c>
      <c r="E199" s="5">
        <v>1</v>
      </c>
      <c r="F199" s="6">
        <v>5.5</v>
      </c>
      <c r="G199" s="3">
        <v>-152</v>
      </c>
      <c r="H199" s="12">
        <f t="shared" si="34"/>
        <v>-0.65789473684210531</v>
      </c>
      <c r="I199" s="3">
        <v>120</v>
      </c>
      <c r="J199" s="12">
        <f t="shared" si="35"/>
        <v>1.2</v>
      </c>
      <c r="K199" s="7">
        <f t="shared" si="33"/>
        <v>0.60317460317460314</v>
      </c>
      <c r="L199" s="7">
        <f t="shared" si="31"/>
        <v>0.45454545454545453</v>
      </c>
      <c r="M199" s="7">
        <f t="shared" si="30"/>
        <v>0.48303966511227081</v>
      </c>
      <c r="N199" s="7">
        <f t="shared" si="32"/>
        <v>0.51696033488772919</v>
      </c>
      <c r="O199" s="10">
        <f t="shared" si="25"/>
        <v>-0.12013493806233233</v>
      </c>
      <c r="P199" s="10">
        <f t="shared" si="23"/>
        <v>6.2414880342274659E-2</v>
      </c>
      <c r="Q199" s="31">
        <f t="shared" si="36"/>
        <v>1</v>
      </c>
      <c r="R199" s="9">
        <v>2</v>
      </c>
      <c r="S199" s="4">
        <v>10</v>
      </c>
      <c r="T199" s="3">
        <v>0</v>
      </c>
      <c r="U199" s="3" t="s">
        <v>74</v>
      </c>
      <c r="V199" s="4">
        <v>-10</v>
      </c>
      <c r="W199" s="13">
        <f t="shared" si="37"/>
        <v>-10</v>
      </c>
    </row>
    <row r="200" spans="1:23" x14ac:dyDescent="0.25">
      <c r="A200" s="2">
        <v>44734</v>
      </c>
      <c r="B200" s="3" t="s">
        <v>88</v>
      </c>
      <c r="C200" s="3" t="s">
        <v>120</v>
      </c>
      <c r="D200" s="4">
        <v>4.22</v>
      </c>
      <c r="E200" s="5">
        <v>1</v>
      </c>
      <c r="F200" s="6">
        <v>4.5</v>
      </c>
      <c r="G200" s="3">
        <v>130</v>
      </c>
      <c r="H200" s="12">
        <f t="shared" si="34"/>
        <v>1.3</v>
      </c>
      <c r="I200" s="3">
        <v>-166</v>
      </c>
      <c r="J200" s="12">
        <f t="shared" si="35"/>
        <v>-0.60240963855421692</v>
      </c>
      <c r="K200" s="7">
        <f t="shared" si="33"/>
        <v>0.43478260869565216</v>
      </c>
      <c r="L200" s="7">
        <f t="shared" si="31"/>
        <v>0.62406015037593987</v>
      </c>
      <c r="M200" s="7">
        <f t="shared" si="30"/>
        <v>0.41405954205700657</v>
      </c>
      <c r="N200" s="7">
        <f t="shared" si="32"/>
        <v>0.58594045794299343</v>
      </c>
      <c r="O200" s="10">
        <f t="shared" si="25"/>
        <v>-2.0723066638645593E-2</v>
      </c>
      <c r="P200" s="10">
        <f t="shared" si="23"/>
        <v>-3.8119692432946439E-2</v>
      </c>
      <c r="Q200" s="31">
        <f t="shared" si="36"/>
        <v>0</v>
      </c>
      <c r="R200" s="9">
        <v>2</v>
      </c>
      <c r="S200" s="4">
        <v>0</v>
      </c>
      <c r="T200" s="3">
        <v>0</v>
      </c>
      <c r="W200" s="13" t="str">
        <f t="shared" si="37"/>
        <v/>
      </c>
    </row>
    <row r="201" spans="1:23" x14ac:dyDescent="0.25">
      <c r="A201" s="2">
        <v>44734</v>
      </c>
      <c r="B201" s="3" t="s">
        <v>52</v>
      </c>
      <c r="C201" s="3" t="s">
        <v>110</v>
      </c>
      <c r="D201" s="4">
        <v>3.39</v>
      </c>
      <c r="E201" s="5">
        <v>1</v>
      </c>
      <c r="F201" s="6">
        <v>2.5</v>
      </c>
      <c r="G201" s="3">
        <v>-175</v>
      </c>
      <c r="H201" s="12">
        <f t="shared" si="34"/>
        <v>-0.5714285714285714</v>
      </c>
      <c r="I201" s="3">
        <v>130</v>
      </c>
      <c r="J201" s="12">
        <f t="shared" si="35"/>
        <v>1.3</v>
      </c>
      <c r="K201" s="7">
        <f t="shared" si="33"/>
        <v>0.63636363636363635</v>
      </c>
      <c r="L201" s="7">
        <f t="shared" si="31"/>
        <v>0.43478260869565216</v>
      </c>
      <c r="M201" s="7">
        <f t="shared" si="30"/>
        <v>0.65832716551208925</v>
      </c>
      <c r="N201" s="7">
        <f t="shared" si="32"/>
        <v>0.3416728344879108</v>
      </c>
      <c r="O201" s="10">
        <f t="shared" si="25"/>
        <v>2.1963529148452898E-2</v>
      </c>
      <c r="P201" s="10">
        <f t="shared" si="23"/>
        <v>-9.3109774207741358E-2</v>
      </c>
      <c r="Q201" s="31">
        <f t="shared" si="36"/>
        <v>0</v>
      </c>
      <c r="R201" s="9">
        <v>1</v>
      </c>
      <c r="S201" s="4">
        <v>0</v>
      </c>
      <c r="T201" s="3">
        <v>0</v>
      </c>
      <c r="W201" s="13" t="str">
        <f t="shared" si="37"/>
        <v/>
      </c>
    </row>
    <row r="202" spans="1:23" x14ac:dyDescent="0.25">
      <c r="A202" s="2">
        <v>44734</v>
      </c>
      <c r="B202" s="3" t="s">
        <v>58</v>
      </c>
      <c r="C202" s="3" t="s">
        <v>130</v>
      </c>
      <c r="D202" s="4">
        <v>3.83</v>
      </c>
      <c r="E202" s="5">
        <v>1</v>
      </c>
      <c r="F202" s="6">
        <v>3.5</v>
      </c>
      <c r="G202" s="3">
        <v>-152</v>
      </c>
      <c r="H202" s="12">
        <f t="shared" si="34"/>
        <v>-0.65789473684210531</v>
      </c>
      <c r="I202" s="3">
        <v>120</v>
      </c>
      <c r="J202" s="12">
        <f t="shared" si="35"/>
        <v>1.2</v>
      </c>
      <c r="K202" s="7">
        <f t="shared" si="33"/>
        <v>0.60317460317460314</v>
      </c>
      <c r="L202" s="7">
        <f t="shared" si="31"/>
        <v>0.45454545454545453</v>
      </c>
      <c r="M202" s="7">
        <f t="shared" si="30"/>
        <v>0.53263327079655753</v>
      </c>
      <c r="N202" s="7">
        <f t="shared" si="32"/>
        <v>0.46736672920344247</v>
      </c>
      <c r="O202" s="10">
        <f t="shared" si="25"/>
        <v>-7.0541332378045607E-2</v>
      </c>
      <c r="P202" s="10">
        <f t="shared" si="23"/>
        <v>1.2821274657987936E-2</v>
      </c>
      <c r="Q202" s="31">
        <f t="shared" si="36"/>
        <v>0</v>
      </c>
      <c r="R202" s="9">
        <v>2</v>
      </c>
      <c r="S202" s="4">
        <v>0</v>
      </c>
      <c r="T202" s="3">
        <v>0</v>
      </c>
      <c r="W202" s="13" t="str">
        <f t="shared" si="37"/>
        <v/>
      </c>
    </row>
    <row r="203" spans="1:23" x14ac:dyDescent="0.25">
      <c r="A203" s="2">
        <v>44734</v>
      </c>
      <c r="B203" s="3" t="s">
        <v>19</v>
      </c>
      <c r="C203" s="3" t="s">
        <v>138</v>
      </c>
      <c r="D203" s="4">
        <v>4.84</v>
      </c>
      <c r="E203" s="5">
        <v>1</v>
      </c>
      <c r="F203" s="6">
        <v>4.5</v>
      </c>
      <c r="G203" s="3">
        <v>110</v>
      </c>
      <c r="H203" s="12">
        <f t="shared" si="34"/>
        <v>1.1000000000000001</v>
      </c>
      <c r="I203" s="3">
        <v>-140</v>
      </c>
      <c r="J203" s="12">
        <f t="shared" si="35"/>
        <v>-0.7142857142857143</v>
      </c>
      <c r="K203" s="7">
        <f t="shared" si="33"/>
        <v>0.47619047619047616</v>
      </c>
      <c r="L203" s="7">
        <f t="shared" si="31"/>
        <v>0.58333333333333337</v>
      </c>
      <c r="M203" s="7">
        <f t="shared" si="30"/>
        <v>0.53099784918712889</v>
      </c>
      <c r="N203" s="7">
        <f t="shared" si="32"/>
        <v>0.46900215081287111</v>
      </c>
      <c r="O203" s="10">
        <f t="shared" si="25"/>
        <v>5.4807372996652726E-2</v>
      </c>
      <c r="P203" s="10">
        <f t="shared" si="23"/>
        <v>-0.11433118252046226</v>
      </c>
      <c r="Q203" s="31">
        <f t="shared" si="36"/>
        <v>2</v>
      </c>
      <c r="R203" s="9">
        <v>2</v>
      </c>
      <c r="S203" s="4">
        <v>10</v>
      </c>
      <c r="T203" s="3">
        <v>0</v>
      </c>
      <c r="U203" s="3" t="s">
        <v>75</v>
      </c>
      <c r="V203" s="4">
        <v>11</v>
      </c>
      <c r="W203" s="13">
        <f t="shared" si="37"/>
        <v>11</v>
      </c>
    </row>
    <row r="204" spans="1:23" x14ac:dyDescent="0.25">
      <c r="A204" s="2">
        <v>44734</v>
      </c>
      <c r="B204" s="3" t="s">
        <v>79</v>
      </c>
      <c r="C204" s="3" t="s">
        <v>140</v>
      </c>
      <c r="D204" s="4">
        <v>5.81</v>
      </c>
      <c r="E204" s="5">
        <v>1</v>
      </c>
      <c r="F204" s="6">
        <v>5.5</v>
      </c>
      <c r="G204" s="3">
        <v>-110</v>
      </c>
      <c r="H204" s="12">
        <f t="shared" si="34"/>
        <v>-0.90909090909090906</v>
      </c>
      <c r="I204" s="3">
        <v>-120</v>
      </c>
      <c r="J204" s="12">
        <f t="shared" si="35"/>
        <v>-0.83333333333333337</v>
      </c>
      <c r="K204" s="7">
        <f t="shared" si="33"/>
        <v>0.52380952380952384</v>
      </c>
      <c r="L204" s="7">
        <f t="shared" si="31"/>
        <v>0.54545454545454541</v>
      </c>
      <c r="M204" s="7">
        <f t="shared" si="30"/>
        <v>0.52334013060164108</v>
      </c>
      <c r="N204" s="7">
        <f t="shared" si="32"/>
        <v>0.47665986939835892</v>
      </c>
      <c r="O204" s="10">
        <f t="shared" si="25"/>
        <v>-4.6939320788275118E-4</v>
      </c>
      <c r="P204" s="10">
        <f t="shared" si="23"/>
        <v>-6.8794676056186499E-2</v>
      </c>
      <c r="Q204" s="31">
        <f t="shared" si="36"/>
        <v>0</v>
      </c>
      <c r="R204" s="9">
        <v>1</v>
      </c>
      <c r="S204" s="4">
        <v>0</v>
      </c>
      <c r="T204" s="3">
        <v>0</v>
      </c>
      <c r="W204" s="13" t="str">
        <f t="shared" si="37"/>
        <v/>
      </c>
    </row>
    <row r="205" spans="1:23" x14ac:dyDescent="0.25">
      <c r="A205" s="2">
        <v>44734</v>
      </c>
      <c r="B205" s="3" t="s">
        <v>23</v>
      </c>
      <c r="C205" s="3" t="s">
        <v>135</v>
      </c>
      <c r="D205" s="4">
        <v>4.67</v>
      </c>
      <c r="E205" s="5">
        <v>1</v>
      </c>
      <c r="F205" s="6">
        <v>5.5</v>
      </c>
      <c r="G205" s="3">
        <v>130</v>
      </c>
      <c r="H205" s="12">
        <f t="shared" si="34"/>
        <v>1.3</v>
      </c>
      <c r="I205" s="3">
        <v>-166</v>
      </c>
      <c r="J205" s="12">
        <f t="shared" si="35"/>
        <v>-0.60240963855421692</v>
      </c>
      <c r="K205" s="7">
        <f t="shared" si="33"/>
        <v>0.43478260869565216</v>
      </c>
      <c r="L205" s="7">
        <f t="shared" si="31"/>
        <v>0.62406015037593987</v>
      </c>
      <c r="M205" s="7">
        <f t="shared" si="30"/>
        <v>0.32635179088401478</v>
      </c>
      <c r="N205" s="7">
        <f t="shared" si="32"/>
        <v>0.67364820911598522</v>
      </c>
      <c r="O205" s="10">
        <f t="shared" si="25"/>
        <v>-0.10843081781163738</v>
      </c>
      <c r="P205" s="26">
        <f t="shared" si="23"/>
        <v>4.9588058740045349E-2</v>
      </c>
      <c r="Q205" s="31">
        <f t="shared" si="36"/>
        <v>0</v>
      </c>
      <c r="R205" s="9">
        <v>2</v>
      </c>
      <c r="S205" s="4">
        <v>16.600000000000001</v>
      </c>
      <c r="T205" s="3">
        <v>0</v>
      </c>
      <c r="U205" s="3" t="s">
        <v>75</v>
      </c>
      <c r="V205" s="4">
        <v>10</v>
      </c>
      <c r="W205" s="13">
        <f t="shared" si="37"/>
        <v>21.580000000000002</v>
      </c>
    </row>
    <row r="206" spans="1:23" x14ac:dyDescent="0.25">
      <c r="A206" s="2">
        <v>44734</v>
      </c>
      <c r="B206" s="3" t="s">
        <v>35</v>
      </c>
      <c r="C206" s="3" t="s">
        <v>133</v>
      </c>
      <c r="D206" s="4">
        <v>6.68</v>
      </c>
      <c r="E206" s="5">
        <v>1</v>
      </c>
      <c r="F206" s="6">
        <v>7.5</v>
      </c>
      <c r="G206" s="3">
        <v>-122</v>
      </c>
      <c r="H206" s="12">
        <f t="shared" si="34"/>
        <v>-0.81967213114754101</v>
      </c>
      <c r="I206" s="3">
        <v>-106</v>
      </c>
      <c r="J206" s="12">
        <f t="shared" si="35"/>
        <v>-0.94339622641509424</v>
      </c>
      <c r="K206" s="7">
        <f t="shared" si="33"/>
        <v>0.5495495495495496</v>
      </c>
      <c r="L206" s="7">
        <f t="shared" si="31"/>
        <v>0.5145631067961165</v>
      </c>
      <c r="M206" s="7">
        <f t="shared" si="30"/>
        <v>0.35372398972869989</v>
      </c>
      <c r="N206" s="7">
        <f t="shared" si="32"/>
        <v>0.64627601027130011</v>
      </c>
      <c r="O206" s="10">
        <f t="shared" si="25"/>
        <v>-0.1958255598208497</v>
      </c>
      <c r="P206" s="10">
        <f t="shared" si="23"/>
        <v>0.13171290347518361</v>
      </c>
      <c r="Q206" s="31">
        <f t="shared" si="36"/>
        <v>1</v>
      </c>
      <c r="R206" s="9">
        <v>2</v>
      </c>
      <c r="S206" s="4">
        <v>15.9</v>
      </c>
      <c r="T206" s="3">
        <v>0</v>
      </c>
      <c r="U206" s="3" t="s">
        <v>74</v>
      </c>
      <c r="V206" s="4">
        <v>-15.9</v>
      </c>
      <c r="W206" s="13">
        <f t="shared" si="37"/>
        <v>-15.9</v>
      </c>
    </row>
    <row r="207" spans="1:23" x14ac:dyDescent="0.25">
      <c r="A207" s="2">
        <v>44734</v>
      </c>
      <c r="B207" s="3" t="s">
        <v>4</v>
      </c>
      <c r="C207" s="3" t="s">
        <v>129</v>
      </c>
      <c r="D207" s="4">
        <v>5.82</v>
      </c>
      <c r="E207" s="5">
        <v>1</v>
      </c>
      <c r="F207" s="6">
        <v>6.5</v>
      </c>
      <c r="G207" s="3">
        <v>120</v>
      </c>
      <c r="H207" s="12">
        <f t="shared" si="34"/>
        <v>1.2</v>
      </c>
      <c r="I207" s="3">
        <v>-160</v>
      </c>
      <c r="J207" s="12">
        <f t="shared" si="35"/>
        <v>-0.625</v>
      </c>
      <c r="K207" s="7">
        <f t="shared" si="33"/>
        <v>0.45454545454545453</v>
      </c>
      <c r="L207" s="7">
        <f t="shared" si="31"/>
        <v>0.61538461538461542</v>
      </c>
      <c r="M207" s="7">
        <f t="shared" si="30"/>
        <v>0.36481144884574424</v>
      </c>
      <c r="N207" s="7">
        <f t="shared" si="32"/>
        <v>0.63518855115425576</v>
      </c>
      <c r="O207" s="10">
        <f t="shared" si="25"/>
        <v>-8.9734005699710295E-2</v>
      </c>
      <c r="P207" s="10">
        <f t="shared" si="23"/>
        <v>1.9803935769640346E-2</v>
      </c>
      <c r="Q207" s="31">
        <f t="shared" si="36"/>
        <v>0</v>
      </c>
      <c r="R207" s="9">
        <v>1</v>
      </c>
      <c r="S207" s="4">
        <v>0</v>
      </c>
      <c r="T207" s="3">
        <v>0</v>
      </c>
      <c r="W207" s="13" t="str">
        <f t="shared" si="37"/>
        <v/>
      </c>
    </row>
    <row r="208" spans="1:23" x14ac:dyDescent="0.25">
      <c r="A208" s="2">
        <v>44734</v>
      </c>
      <c r="B208" s="3" t="s">
        <v>21</v>
      </c>
      <c r="C208" s="3" t="s">
        <v>116</v>
      </c>
      <c r="D208" s="4">
        <v>4.5</v>
      </c>
      <c r="E208" s="5">
        <v>1</v>
      </c>
      <c r="F208" s="6">
        <v>5.5</v>
      </c>
      <c r="G208" s="3">
        <v>118</v>
      </c>
      <c r="H208" s="12">
        <f t="shared" si="34"/>
        <v>1.18</v>
      </c>
      <c r="I208" s="3">
        <v>-150</v>
      </c>
      <c r="J208" s="12">
        <f t="shared" si="35"/>
        <v>-0.66666666666666663</v>
      </c>
      <c r="K208" s="7">
        <f t="shared" si="33"/>
        <v>0.45871559633027525</v>
      </c>
      <c r="L208" s="7">
        <f t="shared" si="31"/>
        <v>0.6</v>
      </c>
      <c r="M208" s="7">
        <f t="shared" si="30"/>
        <v>0.29706956513917271</v>
      </c>
      <c r="N208" s="7">
        <f t="shared" si="32"/>
        <v>0.70293043486082729</v>
      </c>
      <c r="O208" s="10">
        <f t="shared" si="25"/>
        <v>-0.16164603119110255</v>
      </c>
      <c r="P208" s="10">
        <f t="shared" si="23"/>
        <v>0.10293043486082731</v>
      </c>
      <c r="Q208" s="31">
        <f t="shared" si="36"/>
        <v>1</v>
      </c>
      <c r="R208" s="9">
        <v>2</v>
      </c>
      <c r="S208" s="4">
        <v>22.5</v>
      </c>
      <c r="T208" s="3">
        <v>0</v>
      </c>
      <c r="U208" s="3" t="s">
        <v>75</v>
      </c>
      <c r="V208" s="4">
        <v>15</v>
      </c>
      <c r="W208" s="13">
        <f t="shared" si="37"/>
        <v>15</v>
      </c>
    </row>
    <row r="209" spans="1:23" x14ac:dyDescent="0.25">
      <c r="A209" s="2">
        <v>44734</v>
      </c>
      <c r="B209" s="3" t="s">
        <v>29</v>
      </c>
      <c r="C209" s="3" t="s">
        <v>85</v>
      </c>
      <c r="D209" s="4">
        <v>3.95</v>
      </c>
      <c r="E209" s="5">
        <v>1</v>
      </c>
      <c r="F209" s="6">
        <v>4.5</v>
      </c>
      <c r="G209" s="3">
        <v>108</v>
      </c>
      <c r="H209" s="12">
        <f t="shared" si="34"/>
        <v>1.08</v>
      </c>
      <c r="I209" s="3">
        <v>-138</v>
      </c>
      <c r="J209" s="12">
        <f t="shared" si="35"/>
        <v>-0.7246376811594204</v>
      </c>
      <c r="K209" s="7">
        <f t="shared" si="33"/>
        <v>0.48076923076923078</v>
      </c>
      <c r="L209" s="7">
        <f t="shared" si="31"/>
        <v>0.57983193277310929</v>
      </c>
      <c r="M209" s="7">
        <f t="shared" si="30"/>
        <v>0.36139574792592954</v>
      </c>
      <c r="N209" s="7">
        <f t="shared" si="32"/>
        <v>0.63860425207407046</v>
      </c>
      <c r="O209" s="10">
        <f t="shared" si="25"/>
        <v>-0.11937348284330124</v>
      </c>
      <c r="P209" s="10">
        <f t="shared" si="23"/>
        <v>5.8772319300961162E-2</v>
      </c>
      <c r="Q209" s="31">
        <f t="shared" si="36"/>
        <v>1</v>
      </c>
      <c r="R209" s="9">
        <v>2</v>
      </c>
      <c r="S209" s="4">
        <v>13.8</v>
      </c>
      <c r="T209" s="3">
        <v>0</v>
      </c>
      <c r="U209" s="3" t="s">
        <v>75</v>
      </c>
      <c r="V209" s="4">
        <v>10</v>
      </c>
      <c r="W209" s="13">
        <f t="shared" si="37"/>
        <v>10.000000000000002</v>
      </c>
    </row>
    <row r="210" spans="1:23" x14ac:dyDescent="0.25">
      <c r="A210" s="2">
        <v>44734</v>
      </c>
      <c r="B210" s="3" t="s">
        <v>16</v>
      </c>
      <c r="C210" s="3" t="s">
        <v>137</v>
      </c>
      <c r="D210" s="4">
        <v>5.07</v>
      </c>
      <c r="E210" s="5">
        <v>1</v>
      </c>
      <c r="F210" s="6">
        <v>4.5</v>
      </c>
      <c r="G210" s="3">
        <v>-115</v>
      </c>
      <c r="H210" s="12">
        <f t="shared" si="34"/>
        <v>-0.86956521739130443</v>
      </c>
      <c r="I210" s="3">
        <v>-110</v>
      </c>
      <c r="J210" s="12">
        <f t="shared" si="35"/>
        <v>-0.90909090909090906</v>
      </c>
      <c r="K210" s="7">
        <f t="shared" si="33"/>
        <v>0.53488372093023251</v>
      </c>
      <c r="L210" s="7">
        <f t="shared" si="31"/>
        <v>0.52380952380952384</v>
      </c>
      <c r="M210" s="7">
        <f t="shared" si="30"/>
        <v>0.57170227465942669</v>
      </c>
      <c r="N210" s="7">
        <f t="shared" si="32"/>
        <v>0.42829772534057337</v>
      </c>
      <c r="O210" s="10">
        <f t="shared" si="25"/>
        <v>3.6818553729194181E-2</v>
      </c>
      <c r="P210" s="10">
        <f t="shared" si="23"/>
        <v>-9.5511798468950471E-2</v>
      </c>
      <c r="Q210" s="31">
        <f t="shared" si="36"/>
        <v>0</v>
      </c>
      <c r="R210" s="9">
        <v>1</v>
      </c>
      <c r="S210" s="4">
        <v>0</v>
      </c>
      <c r="T210" s="3">
        <v>0</v>
      </c>
      <c r="W210" s="13" t="str">
        <f t="shared" si="37"/>
        <v/>
      </c>
    </row>
    <row r="211" spans="1:23" x14ac:dyDescent="0.25">
      <c r="A211" s="2">
        <v>44734</v>
      </c>
      <c r="B211" s="3" t="s">
        <v>44</v>
      </c>
      <c r="C211" s="3" t="s">
        <v>131</v>
      </c>
      <c r="D211" s="4">
        <v>4.6100000000000003</v>
      </c>
      <c r="E211" s="5">
        <v>1</v>
      </c>
      <c r="F211" s="6">
        <v>4.5</v>
      </c>
      <c r="G211" s="3">
        <v>-156</v>
      </c>
      <c r="H211" s="12">
        <f t="shared" si="34"/>
        <v>-0.64102564102564097</v>
      </c>
      <c r="I211" s="3">
        <v>122</v>
      </c>
      <c r="J211" s="12">
        <f t="shared" si="35"/>
        <v>1.22</v>
      </c>
      <c r="K211" s="7">
        <f t="shared" si="33"/>
        <v>0.609375</v>
      </c>
      <c r="L211" s="7">
        <f t="shared" si="31"/>
        <v>0.45045045045045046</v>
      </c>
      <c r="M211" s="7">
        <f t="shared" si="30"/>
        <v>0.48864004801069716</v>
      </c>
      <c r="N211" s="7">
        <f t="shared" si="32"/>
        <v>0.51135995198930284</v>
      </c>
      <c r="O211" s="10">
        <f t="shared" si="25"/>
        <v>-0.12073495198930284</v>
      </c>
      <c r="P211" s="10">
        <f t="shared" si="23"/>
        <v>6.0909501538852384E-2</v>
      </c>
      <c r="Q211" s="31">
        <f t="shared" si="36"/>
        <v>1</v>
      </c>
      <c r="R211" s="9">
        <v>2</v>
      </c>
      <c r="S211" s="4">
        <v>10</v>
      </c>
      <c r="T211" s="3">
        <v>0</v>
      </c>
      <c r="U211" s="3" t="s">
        <v>74</v>
      </c>
      <c r="V211" s="4">
        <v>-10</v>
      </c>
      <c r="W211" s="13">
        <f t="shared" si="37"/>
        <v>-10</v>
      </c>
    </row>
    <row r="212" spans="1:23" x14ac:dyDescent="0.25">
      <c r="A212" s="2">
        <v>44734</v>
      </c>
      <c r="B212" s="3" t="s">
        <v>68</v>
      </c>
      <c r="C212" s="3" t="s">
        <v>126</v>
      </c>
      <c r="D212" s="4">
        <v>4.79</v>
      </c>
      <c r="E212" s="5">
        <v>1</v>
      </c>
      <c r="F212" s="6">
        <v>4.5</v>
      </c>
      <c r="G212" s="3">
        <v>-150</v>
      </c>
      <c r="H212" s="12">
        <f t="shared" si="34"/>
        <v>-0.66666666666666663</v>
      </c>
      <c r="I212" s="3">
        <v>110</v>
      </c>
      <c r="J212" s="12">
        <f t="shared" si="35"/>
        <v>1.1000000000000001</v>
      </c>
      <c r="K212" s="7">
        <f t="shared" si="33"/>
        <v>0.6</v>
      </c>
      <c r="L212" s="7">
        <f t="shared" si="31"/>
        <v>0.47619047619047616</v>
      </c>
      <c r="M212" s="7">
        <f t="shared" si="30"/>
        <v>0.52191944553216074</v>
      </c>
      <c r="N212" s="7">
        <f t="shared" si="32"/>
        <v>0.47808055446783926</v>
      </c>
      <c r="O212" s="10">
        <f t="shared" si="25"/>
        <v>-7.8080554467839236E-2</v>
      </c>
      <c r="P212" s="10">
        <f t="shared" si="23"/>
        <v>1.8900782773630942E-3</v>
      </c>
      <c r="Q212" s="31">
        <f t="shared" si="36"/>
        <v>0</v>
      </c>
      <c r="R212" s="9">
        <v>1</v>
      </c>
      <c r="S212" s="4">
        <v>0</v>
      </c>
      <c r="T212" s="3">
        <v>0</v>
      </c>
      <c r="W212" s="13" t="str">
        <f t="shared" si="37"/>
        <v/>
      </c>
    </row>
    <row r="213" spans="1:23" x14ac:dyDescent="0.25">
      <c r="A213" s="2">
        <v>44734</v>
      </c>
      <c r="B213" s="3" t="s">
        <v>70</v>
      </c>
      <c r="C213" s="3" t="s">
        <v>112</v>
      </c>
      <c r="D213" s="4">
        <v>4.46</v>
      </c>
      <c r="E213" s="5">
        <v>1</v>
      </c>
      <c r="F213" s="6">
        <v>3.5</v>
      </c>
      <c r="G213" s="3">
        <v>-156</v>
      </c>
      <c r="H213" s="12">
        <f t="shared" si="34"/>
        <v>-0.64102564102564097</v>
      </c>
      <c r="I213" s="3">
        <v>122</v>
      </c>
      <c r="J213" s="12">
        <f t="shared" si="35"/>
        <v>1.22</v>
      </c>
      <c r="K213" s="7">
        <f t="shared" si="33"/>
        <v>0.609375</v>
      </c>
      <c r="L213" s="7">
        <f t="shared" si="31"/>
        <v>0.45045045045045046</v>
      </c>
      <c r="M213" s="7">
        <f t="shared" si="30"/>
        <v>0.6509104071929539</v>
      </c>
      <c r="N213" s="7">
        <f t="shared" si="32"/>
        <v>0.34908959280704616</v>
      </c>
      <c r="O213" s="10">
        <f t="shared" si="25"/>
        <v>4.1535407192953899E-2</v>
      </c>
      <c r="P213" s="10">
        <f t="shared" si="23"/>
        <v>-0.1013608576434043</v>
      </c>
      <c r="Q213" s="31">
        <f t="shared" si="36"/>
        <v>0</v>
      </c>
      <c r="R213" s="9">
        <v>2</v>
      </c>
      <c r="S213" s="4">
        <v>0</v>
      </c>
      <c r="T213" s="3">
        <v>0</v>
      </c>
      <c r="W213" s="13" t="str">
        <f t="shared" si="37"/>
        <v/>
      </c>
    </row>
    <row r="214" spans="1:23" x14ac:dyDescent="0.25">
      <c r="A214" s="2">
        <v>44734</v>
      </c>
      <c r="B214" s="3" t="s">
        <v>31</v>
      </c>
      <c r="C214" s="3" t="s">
        <v>195</v>
      </c>
      <c r="D214" s="4">
        <v>4.75</v>
      </c>
      <c r="E214" s="5">
        <v>1</v>
      </c>
      <c r="F214" s="6">
        <v>5.5</v>
      </c>
      <c r="G214" s="3">
        <v>110</v>
      </c>
      <c r="H214" s="12">
        <f t="shared" si="34"/>
        <v>1.1000000000000001</v>
      </c>
      <c r="I214" s="3">
        <v>-140</v>
      </c>
      <c r="J214" s="12">
        <f t="shared" si="35"/>
        <v>-0.7142857142857143</v>
      </c>
      <c r="K214" s="7">
        <f t="shared" si="33"/>
        <v>0.47619047619047616</v>
      </c>
      <c r="L214" s="7">
        <f t="shared" si="31"/>
        <v>0.58333333333333337</v>
      </c>
      <c r="M214" s="7">
        <f t="shared" si="30"/>
        <v>0.34026606656424341</v>
      </c>
      <c r="N214" s="7">
        <f t="shared" si="32"/>
        <v>0.65973393343575659</v>
      </c>
      <c r="O214" s="10">
        <f t="shared" si="25"/>
        <v>-0.13592440962623276</v>
      </c>
      <c r="P214" s="10">
        <f t="shared" si="23"/>
        <v>7.6400600102423222E-2</v>
      </c>
      <c r="Q214" s="31">
        <f t="shared" si="36"/>
        <v>1</v>
      </c>
      <c r="R214" s="9">
        <v>1</v>
      </c>
      <c r="S214" s="4">
        <v>21</v>
      </c>
      <c r="T214" s="3">
        <v>0</v>
      </c>
      <c r="U214" s="3" t="s">
        <v>75</v>
      </c>
      <c r="V214" s="4">
        <v>15</v>
      </c>
      <c r="W214" s="13">
        <f t="shared" si="37"/>
        <v>15</v>
      </c>
    </row>
    <row r="215" spans="1:23" x14ac:dyDescent="0.25">
      <c r="A215" s="2">
        <v>44734</v>
      </c>
      <c r="B215" s="3" t="s">
        <v>72</v>
      </c>
      <c r="C215" s="3" t="s">
        <v>125</v>
      </c>
      <c r="D215" s="4">
        <v>5.85</v>
      </c>
      <c r="E215" s="5">
        <v>1</v>
      </c>
      <c r="F215" s="6">
        <v>6.5</v>
      </c>
      <c r="G215" s="3">
        <v>100</v>
      </c>
      <c r="H215" s="12">
        <f t="shared" si="34"/>
        <v>1</v>
      </c>
      <c r="I215" s="3">
        <v>-130</v>
      </c>
      <c r="J215" s="12">
        <f t="shared" si="35"/>
        <v>-0.76923076923076916</v>
      </c>
      <c r="K215" s="7">
        <f t="shared" si="33"/>
        <v>0.5</v>
      </c>
      <c r="L215" s="7">
        <f t="shared" si="31"/>
        <v>0.56521739130434778</v>
      </c>
      <c r="M215" s="7">
        <f t="shared" si="30"/>
        <v>0.36961898724401188</v>
      </c>
      <c r="N215" s="7">
        <f t="shared" si="32"/>
        <v>0.63038101275598812</v>
      </c>
      <c r="O215" s="10">
        <f t="shared" si="25"/>
        <v>-0.13038101275598812</v>
      </c>
      <c r="P215" s="10">
        <f t="shared" si="23"/>
        <v>6.5163621451640341E-2</v>
      </c>
      <c r="Q215" s="31">
        <f t="shared" si="36"/>
        <v>1</v>
      </c>
      <c r="R215" s="9">
        <v>1</v>
      </c>
      <c r="S215" s="4">
        <v>13</v>
      </c>
      <c r="T215" s="3">
        <v>0</v>
      </c>
      <c r="U215" s="3" t="s">
        <v>74</v>
      </c>
      <c r="V215" s="4">
        <v>-13</v>
      </c>
      <c r="W215" s="13">
        <f t="shared" si="37"/>
        <v>-13</v>
      </c>
    </row>
    <row r="216" spans="1:23" x14ac:dyDescent="0.25">
      <c r="A216" s="2">
        <v>44735</v>
      </c>
      <c r="B216" s="3" t="s">
        <v>54</v>
      </c>
      <c r="C216" s="3" t="s">
        <v>144</v>
      </c>
      <c r="D216" s="4">
        <v>3.8</v>
      </c>
      <c r="E216" s="5">
        <v>1</v>
      </c>
      <c r="F216" s="6">
        <v>4.5</v>
      </c>
      <c r="G216" s="3">
        <v>106</v>
      </c>
      <c r="H216" s="12">
        <f t="shared" si="34"/>
        <v>1.06</v>
      </c>
      <c r="I216" s="3">
        <v>-134</v>
      </c>
      <c r="J216" s="12">
        <f t="shared" si="35"/>
        <v>-0.74626865671641784</v>
      </c>
      <c r="K216" s="7">
        <f t="shared" si="33"/>
        <v>0.4854368932038835</v>
      </c>
      <c r="L216" s="7">
        <f t="shared" si="31"/>
        <v>0.57264957264957261</v>
      </c>
      <c r="M216" s="7">
        <f t="shared" si="30"/>
        <v>0.3321563994691461</v>
      </c>
      <c r="N216" s="7">
        <f t="shared" si="32"/>
        <v>0.6678436005308539</v>
      </c>
      <c r="O216" s="10">
        <f t="shared" si="25"/>
        <v>-0.1532804937347374</v>
      </c>
      <c r="P216" s="10">
        <f t="shared" si="23"/>
        <v>9.5194027881281285E-2</v>
      </c>
      <c r="Q216" s="31">
        <f t="shared" si="36"/>
        <v>1</v>
      </c>
      <c r="R216" s="9">
        <v>2</v>
      </c>
      <c r="S216" s="4">
        <v>20.100000000000001</v>
      </c>
      <c r="T216" s="3">
        <v>0</v>
      </c>
      <c r="U216" s="3" t="s">
        <v>74</v>
      </c>
      <c r="V216" s="4">
        <v>-20.100000000000001</v>
      </c>
      <c r="W216" s="13">
        <f t="shared" si="37"/>
        <v>-20.100000000000001</v>
      </c>
    </row>
    <row r="217" spans="1:23" x14ac:dyDescent="0.25">
      <c r="A217" s="2">
        <v>44735</v>
      </c>
      <c r="B217" s="3" t="s">
        <v>35</v>
      </c>
      <c r="C217" s="3" t="s">
        <v>157</v>
      </c>
      <c r="D217" s="4">
        <v>4.93</v>
      </c>
      <c r="E217" s="5">
        <v>1</v>
      </c>
      <c r="F217" s="6">
        <v>5.5</v>
      </c>
      <c r="G217" s="3">
        <v>104</v>
      </c>
      <c r="H217" s="12">
        <f t="shared" si="34"/>
        <v>1.04</v>
      </c>
      <c r="I217" s="3">
        <v>-132</v>
      </c>
      <c r="J217" s="12">
        <f t="shared" si="35"/>
        <v>-0.75757575757575757</v>
      </c>
      <c r="K217" s="7">
        <f t="shared" si="33"/>
        <v>0.49019607843137253</v>
      </c>
      <c r="L217" s="7">
        <f t="shared" si="31"/>
        <v>0.56896551724137934</v>
      </c>
      <c r="M217" s="7">
        <f t="shared" si="30"/>
        <v>0.37175864932290814</v>
      </c>
      <c r="N217" s="7">
        <f t="shared" si="32"/>
        <v>0.62824135067709186</v>
      </c>
      <c r="O217" s="10">
        <f t="shared" si="25"/>
        <v>-0.11843742910846439</v>
      </c>
      <c r="P217" s="10">
        <f t="shared" si="23"/>
        <v>5.9275833435712522E-2</v>
      </c>
      <c r="Q217" s="31">
        <f t="shared" si="36"/>
        <v>1</v>
      </c>
      <c r="R217" s="9">
        <v>2</v>
      </c>
      <c r="S217" s="4">
        <v>13.2</v>
      </c>
      <c r="T217" s="3">
        <v>0</v>
      </c>
      <c r="U217" s="3" t="s">
        <v>75</v>
      </c>
      <c r="V217" s="4">
        <v>10</v>
      </c>
      <c r="W217" s="13">
        <f t="shared" si="37"/>
        <v>10</v>
      </c>
    </row>
    <row r="218" spans="1:23" x14ac:dyDescent="0.25">
      <c r="A218" s="2">
        <v>44735</v>
      </c>
      <c r="B218" s="3" t="s">
        <v>4</v>
      </c>
      <c r="C218" s="3" t="s">
        <v>152</v>
      </c>
      <c r="D218" s="4">
        <v>5.45</v>
      </c>
      <c r="E218" s="5">
        <v>1</v>
      </c>
      <c r="F218" s="6">
        <v>5.5</v>
      </c>
      <c r="G218" s="3">
        <v>-175</v>
      </c>
      <c r="H218" s="12">
        <f t="shared" si="34"/>
        <v>-0.5714285714285714</v>
      </c>
      <c r="I218" s="3">
        <v>130</v>
      </c>
      <c r="J218" s="12">
        <f t="shared" si="35"/>
        <v>1.3</v>
      </c>
      <c r="K218" s="7">
        <f t="shared" si="33"/>
        <v>0.63636363636363635</v>
      </c>
      <c r="L218" s="7">
        <f t="shared" si="31"/>
        <v>0.43478260869565216</v>
      </c>
      <c r="M218" s="7">
        <f t="shared" si="30"/>
        <v>0.46249236728288801</v>
      </c>
      <c r="N218" s="7">
        <f t="shared" si="32"/>
        <v>0.53750763271711199</v>
      </c>
      <c r="O218" s="10">
        <f t="shared" si="25"/>
        <v>-0.17387126908074835</v>
      </c>
      <c r="P218" s="10">
        <f t="shared" si="23"/>
        <v>0.10272502402145983</v>
      </c>
      <c r="Q218" s="31">
        <f t="shared" si="36"/>
        <v>1</v>
      </c>
      <c r="R218" s="9">
        <v>1</v>
      </c>
      <c r="S218" s="4">
        <v>15</v>
      </c>
      <c r="T218" s="3">
        <v>0</v>
      </c>
      <c r="U218" s="3" t="s">
        <v>75</v>
      </c>
      <c r="V218" s="4">
        <v>19.5</v>
      </c>
      <c r="W218" s="13">
        <f t="shared" si="37"/>
        <v>19.5</v>
      </c>
    </row>
    <row r="219" spans="1:23" x14ac:dyDescent="0.25">
      <c r="A219" s="2">
        <v>44735</v>
      </c>
      <c r="B219" s="3" t="s">
        <v>46</v>
      </c>
      <c r="C219" s="3" t="s">
        <v>148</v>
      </c>
      <c r="D219" s="4">
        <v>4.8899999999999997</v>
      </c>
      <c r="E219" s="5">
        <v>1</v>
      </c>
      <c r="F219" s="6">
        <v>5.5</v>
      </c>
      <c r="G219" s="3">
        <v>104</v>
      </c>
      <c r="H219" s="12">
        <f t="shared" si="34"/>
        <v>1.04</v>
      </c>
      <c r="I219" s="3">
        <v>-132</v>
      </c>
      <c r="J219" s="12">
        <f t="shared" si="35"/>
        <v>-0.75757575757575757</v>
      </c>
      <c r="K219" s="7">
        <f t="shared" si="33"/>
        <v>0.49019607843137253</v>
      </c>
      <c r="L219" s="7">
        <f t="shared" si="31"/>
        <v>0.56896551724137934</v>
      </c>
      <c r="M219" s="7">
        <f t="shared" si="30"/>
        <v>0.36474580328032491</v>
      </c>
      <c r="N219" s="7">
        <f t="shared" si="32"/>
        <v>0.63525419671967509</v>
      </c>
      <c r="O219" s="10">
        <f t="shared" si="25"/>
        <v>-0.12545027515104762</v>
      </c>
      <c r="P219" s="10">
        <f t="shared" si="23"/>
        <v>6.6288679478295753E-2</v>
      </c>
      <c r="Q219" s="31">
        <f t="shared" si="36"/>
        <v>1</v>
      </c>
      <c r="R219" s="9">
        <v>2</v>
      </c>
      <c r="S219" s="4">
        <v>13.2</v>
      </c>
      <c r="T219" s="3">
        <v>0</v>
      </c>
      <c r="U219" s="3" t="s">
        <v>74</v>
      </c>
      <c r="V219" s="4">
        <v>-13.2</v>
      </c>
      <c r="W219" s="13">
        <f t="shared" si="37"/>
        <v>-13.2</v>
      </c>
    </row>
    <row r="220" spans="1:23" x14ac:dyDescent="0.25">
      <c r="A220" s="2">
        <v>44735</v>
      </c>
      <c r="B220" s="3" t="s">
        <v>56</v>
      </c>
      <c r="C220" s="3" t="s">
        <v>132</v>
      </c>
      <c r="D220" s="4">
        <v>5.48</v>
      </c>
      <c r="E220" s="5">
        <v>1</v>
      </c>
      <c r="F220" s="6">
        <v>6.5</v>
      </c>
      <c r="G220" s="3">
        <v>116</v>
      </c>
      <c r="H220" s="12">
        <f t="shared" si="34"/>
        <v>1.1599999999999999</v>
      </c>
      <c r="I220" s="3">
        <v>-148</v>
      </c>
      <c r="J220" s="12">
        <f t="shared" si="35"/>
        <v>-0.67567567567567566</v>
      </c>
      <c r="K220" s="7">
        <f t="shared" si="33"/>
        <v>0.46296296296296297</v>
      </c>
      <c r="L220" s="7">
        <f t="shared" si="31"/>
        <v>0.59677419354838712</v>
      </c>
      <c r="M220" s="7">
        <f t="shared" si="30"/>
        <v>0.31082457036027078</v>
      </c>
      <c r="N220" s="7">
        <f t="shared" si="32"/>
        <v>0.68917542963972922</v>
      </c>
      <c r="O220" s="10">
        <f t="shared" si="25"/>
        <v>-0.15213839260269219</v>
      </c>
      <c r="P220" s="10">
        <f t="shared" si="23"/>
        <v>9.2401236091342098E-2</v>
      </c>
      <c r="Q220" s="31">
        <f t="shared" si="36"/>
        <v>1</v>
      </c>
      <c r="R220" s="9">
        <v>2</v>
      </c>
      <c r="S220" s="4">
        <v>22.2</v>
      </c>
      <c r="T220" s="3">
        <v>0</v>
      </c>
      <c r="U220" s="3" t="s">
        <v>75</v>
      </c>
      <c r="V220" s="4">
        <v>15</v>
      </c>
      <c r="W220" s="13">
        <f t="shared" si="37"/>
        <v>15</v>
      </c>
    </row>
    <row r="221" spans="1:23" x14ac:dyDescent="0.25">
      <c r="A221" s="2">
        <v>44735</v>
      </c>
      <c r="B221" s="3" t="s">
        <v>58</v>
      </c>
      <c r="C221" s="3" t="s">
        <v>151</v>
      </c>
      <c r="D221" s="4">
        <v>5</v>
      </c>
      <c r="E221" s="5">
        <v>1</v>
      </c>
      <c r="F221" s="6">
        <v>4.5</v>
      </c>
      <c r="G221" s="3">
        <v>-145</v>
      </c>
      <c r="H221" s="12">
        <f t="shared" si="34"/>
        <v>-0.68965517241379315</v>
      </c>
      <c r="I221" s="3">
        <v>110</v>
      </c>
      <c r="J221" s="12">
        <f t="shared" si="35"/>
        <v>1.1000000000000001</v>
      </c>
      <c r="K221" s="7">
        <f t="shared" si="33"/>
        <v>0.59183673469387754</v>
      </c>
      <c r="L221" s="7">
        <f t="shared" si="31"/>
        <v>0.47619047619047616</v>
      </c>
      <c r="M221" s="7">
        <f t="shared" si="30"/>
        <v>0.55950671493478765</v>
      </c>
      <c r="N221" s="7">
        <f t="shared" si="32"/>
        <v>0.44049328506521235</v>
      </c>
      <c r="O221" s="10">
        <f t="shared" si="25"/>
        <v>-3.233001975908989E-2</v>
      </c>
      <c r="P221" s="10">
        <f t="shared" si="23"/>
        <v>-3.5697191125263816E-2</v>
      </c>
      <c r="Q221" s="31">
        <f t="shared" si="36"/>
        <v>0</v>
      </c>
      <c r="R221" s="9">
        <v>1</v>
      </c>
      <c r="S221" s="4">
        <v>0</v>
      </c>
      <c r="T221" s="3">
        <v>0</v>
      </c>
      <c r="W221" s="13" t="str">
        <f t="shared" si="37"/>
        <v/>
      </c>
    </row>
    <row r="222" spans="1:23" x14ac:dyDescent="0.25">
      <c r="A222" s="2">
        <v>44735</v>
      </c>
      <c r="B222" s="3" t="s">
        <v>14</v>
      </c>
      <c r="C222" s="3" t="s">
        <v>196</v>
      </c>
      <c r="D222" s="4">
        <v>4.92</v>
      </c>
      <c r="E222" s="5">
        <v>1</v>
      </c>
      <c r="F222" s="6">
        <v>4.5</v>
      </c>
      <c r="G222" s="3">
        <v>-115</v>
      </c>
      <c r="H222" s="12">
        <f t="shared" si="34"/>
        <v>-0.86956521739130443</v>
      </c>
      <c r="I222" s="3">
        <v>-115</v>
      </c>
      <c r="J222" s="12">
        <f t="shared" si="35"/>
        <v>-0.86956521739130443</v>
      </c>
      <c r="K222" s="7">
        <f t="shared" si="33"/>
        <v>0.53488372093023251</v>
      </c>
      <c r="L222" s="7">
        <f t="shared" si="31"/>
        <v>0.53488372093023251</v>
      </c>
      <c r="M222" s="7">
        <f t="shared" si="30"/>
        <v>0.54535886877410489</v>
      </c>
      <c r="N222" s="7">
        <f t="shared" si="32"/>
        <v>0.45464113122589511</v>
      </c>
      <c r="O222" s="10">
        <f t="shared" si="25"/>
        <v>1.0475147843872379E-2</v>
      </c>
      <c r="P222" s="10">
        <f t="shared" si="23"/>
        <v>-8.0242589704337397E-2</v>
      </c>
      <c r="Q222" s="31">
        <f t="shared" si="36"/>
        <v>0</v>
      </c>
      <c r="R222" s="9">
        <v>1</v>
      </c>
      <c r="S222" s="4">
        <v>0</v>
      </c>
      <c r="T222" s="3">
        <v>0</v>
      </c>
      <c r="W222" s="13" t="str">
        <f t="shared" si="37"/>
        <v/>
      </c>
    </row>
    <row r="223" spans="1:23" x14ac:dyDescent="0.25">
      <c r="A223" s="2">
        <v>44735</v>
      </c>
      <c r="B223" s="3" t="s">
        <v>21</v>
      </c>
      <c r="C223" s="3" t="s">
        <v>147</v>
      </c>
      <c r="D223" s="4">
        <v>4.16</v>
      </c>
      <c r="E223" s="5">
        <v>1</v>
      </c>
      <c r="F223" s="6">
        <v>3.5</v>
      </c>
      <c r="G223" s="3">
        <v>-125</v>
      </c>
      <c r="H223" s="12">
        <f t="shared" si="34"/>
        <v>-0.8</v>
      </c>
      <c r="I223" s="3">
        <v>-105</v>
      </c>
      <c r="J223" s="12">
        <f t="shared" si="35"/>
        <v>-0.95238095238095233</v>
      </c>
      <c r="K223" s="7">
        <f t="shared" si="33"/>
        <v>0.55555555555555558</v>
      </c>
      <c r="L223" s="7">
        <f t="shared" si="31"/>
        <v>0.51219512195121952</v>
      </c>
      <c r="M223" s="7">
        <f t="shared" si="30"/>
        <v>0.59714787028708982</v>
      </c>
      <c r="N223" s="7">
        <f t="shared" si="32"/>
        <v>0.40285212971291023</v>
      </c>
      <c r="O223" s="10">
        <f t="shared" si="25"/>
        <v>4.1592314731534241E-2</v>
      </c>
      <c r="P223" s="10">
        <f t="shared" si="23"/>
        <v>-0.10934299223830929</v>
      </c>
      <c r="Q223" s="31">
        <f t="shared" si="36"/>
        <v>0</v>
      </c>
      <c r="R223" s="9">
        <v>1</v>
      </c>
      <c r="S223" s="4">
        <v>0</v>
      </c>
      <c r="T223" s="3">
        <v>0</v>
      </c>
      <c r="W223" s="13" t="str">
        <f t="shared" si="37"/>
        <v/>
      </c>
    </row>
    <row r="224" spans="1:23" x14ac:dyDescent="0.25">
      <c r="A224" s="2">
        <v>44735</v>
      </c>
      <c r="B224" s="3" t="s">
        <v>29</v>
      </c>
      <c r="C224" s="3" t="s">
        <v>145</v>
      </c>
      <c r="D224" s="4">
        <v>3.13</v>
      </c>
      <c r="E224" s="5">
        <v>1</v>
      </c>
      <c r="F224" s="6">
        <v>3.5</v>
      </c>
      <c r="G224" s="3">
        <v>-150</v>
      </c>
      <c r="H224" s="12">
        <f t="shared" si="34"/>
        <v>-0.66666666666666663</v>
      </c>
      <c r="I224" s="3">
        <v>118</v>
      </c>
      <c r="J224" s="12">
        <f t="shared" si="35"/>
        <v>1.18</v>
      </c>
      <c r="K224" s="7">
        <f t="shared" si="33"/>
        <v>0.6</v>
      </c>
      <c r="L224" s="7">
        <f t="shared" si="31"/>
        <v>0.45871559633027525</v>
      </c>
      <c r="M224" s="7">
        <f t="shared" si="30"/>
        <v>0.38186680020271102</v>
      </c>
      <c r="N224" s="7">
        <f t="shared" si="32"/>
        <v>0.61813319979728898</v>
      </c>
      <c r="O224" s="10">
        <f t="shared" si="25"/>
        <v>-0.21813319979728896</v>
      </c>
      <c r="P224" s="10">
        <f t="shared" si="23"/>
        <v>0.15941760346701372</v>
      </c>
      <c r="Q224" s="31">
        <f t="shared" si="36"/>
        <v>1</v>
      </c>
      <c r="R224" s="9">
        <v>2</v>
      </c>
      <c r="S224" s="4">
        <v>15</v>
      </c>
      <c r="T224" s="3">
        <v>0</v>
      </c>
      <c r="U224" s="3" t="s">
        <v>75</v>
      </c>
      <c r="V224" s="4">
        <v>17.7</v>
      </c>
      <c r="W224" s="13">
        <f t="shared" si="37"/>
        <v>17.7</v>
      </c>
    </row>
    <row r="225" spans="1:23" x14ac:dyDescent="0.25">
      <c r="A225" s="2">
        <v>44735</v>
      </c>
      <c r="B225" s="3" t="s">
        <v>16</v>
      </c>
      <c r="C225" s="3" t="s">
        <v>171</v>
      </c>
      <c r="D225" s="4">
        <v>3.94</v>
      </c>
      <c r="E225" s="5">
        <v>1</v>
      </c>
      <c r="F225" s="6">
        <v>3.5</v>
      </c>
      <c r="G225" s="3">
        <v>-135</v>
      </c>
      <c r="H225" s="12">
        <f t="shared" si="34"/>
        <v>-0.7407407407407407</v>
      </c>
      <c r="I225" s="3">
        <v>105</v>
      </c>
      <c r="J225" s="12">
        <f t="shared" si="35"/>
        <v>1.05</v>
      </c>
      <c r="K225" s="7">
        <f t="shared" si="33"/>
        <v>0.57446808510638303</v>
      </c>
      <c r="L225" s="7">
        <f t="shared" si="31"/>
        <v>0.48780487804878048</v>
      </c>
      <c r="M225" s="7">
        <f t="shared" si="30"/>
        <v>0.55472085806363558</v>
      </c>
      <c r="N225" s="7">
        <f t="shared" si="32"/>
        <v>0.44527914193636442</v>
      </c>
      <c r="O225" s="10">
        <f t="shared" si="25"/>
        <v>-1.9747227042747451E-2</v>
      </c>
      <c r="P225" s="10">
        <f t="shared" si="23"/>
        <v>-4.2525736112416057E-2</v>
      </c>
      <c r="Q225" s="31">
        <f t="shared" si="36"/>
        <v>0</v>
      </c>
      <c r="R225" s="9">
        <v>1</v>
      </c>
      <c r="S225" s="4">
        <v>0</v>
      </c>
      <c r="T225" s="3">
        <v>0</v>
      </c>
      <c r="W225" s="13" t="str">
        <f t="shared" si="37"/>
        <v/>
      </c>
    </row>
    <row r="226" spans="1:23" x14ac:dyDescent="0.25">
      <c r="A226" s="2">
        <v>44735</v>
      </c>
      <c r="B226" s="3" t="s">
        <v>44</v>
      </c>
      <c r="C226" s="3" t="s">
        <v>166</v>
      </c>
      <c r="D226" s="4">
        <v>2.79</v>
      </c>
      <c r="E226" s="5">
        <v>1</v>
      </c>
      <c r="F226" s="6">
        <v>2.5</v>
      </c>
      <c r="G226" s="3">
        <v>-175</v>
      </c>
      <c r="H226" s="12">
        <f t="shared" si="34"/>
        <v>-0.5714285714285714</v>
      </c>
      <c r="I226" s="3">
        <v>130</v>
      </c>
      <c r="J226" s="12">
        <f t="shared" si="35"/>
        <v>1.3</v>
      </c>
      <c r="K226" s="7">
        <f t="shared" si="33"/>
        <v>0.63636363636363635</v>
      </c>
      <c r="L226" s="7">
        <f t="shared" si="31"/>
        <v>0.43478260869565216</v>
      </c>
      <c r="M226" s="7">
        <f t="shared" si="30"/>
        <v>0.52815916364427373</v>
      </c>
      <c r="N226" s="7">
        <f t="shared" si="32"/>
        <v>0.47184083635572627</v>
      </c>
      <c r="O226" s="10">
        <f t="shared" si="25"/>
        <v>-0.10820447271936262</v>
      </c>
      <c r="P226" s="10">
        <f t="shared" si="23"/>
        <v>3.7058227660074106E-2</v>
      </c>
      <c r="Q226" s="31">
        <f t="shared" si="36"/>
        <v>0</v>
      </c>
      <c r="R226" s="9">
        <v>1</v>
      </c>
      <c r="S226" s="4">
        <v>0</v>
      </c>
      <c r="T226" s="3">
        <v>0</v>
      </c>
      <c r="W226" s="13" t="str">
        <f t="shared" si="37"/>
        <v/>
      </c>
    </row>
    <row r="227" spans="1:23" x14ac:dyDescent="0.25">
      <c r="A227" s="2">
        <v>44735</v>
      </c>
      <c r="B227" s="3" t="s">
        <v>68</v>
      </c>
      <c r="C227" s="3" t="s">
        <v>150</v>
      </c>
      <c r="D227" s="4">
        <v>6.37</v>
      </c>
      <c r="E227" s="5">
        <v>1</v>
      </c>
      <c r="F227" s="6">
        <v>6.5</v>
      </c>
      <c r="G227" s="3">
        <v>-144</v>
      </c>
      <c r="H227" s="12">
        <f t="shared" si="34"/>
        <v>-0.69444444444444442</v>
      </c>
      <c r="I227" s="3">
        <v>114</v>
      </c>
      <c r="J227" s="12">
        <f t="shared" si="35"/>
        <v>1.1399999999999999</v>
      </c>
      <c r="K227" s="7">
        <f t="shared" si="33"/>
        <v>0.5901639344262295</v>
      </c>
      <c r="L227" s="7">
        <f t="shared" si="31"/>
        <v>0.46728971962616822</v>
      </c>
      <c r="M227" s="7">
        <f t="shared" si="30"/>
        <v>0.45290922072978557</v>
      </c>
      <c r="N227" s="7">
        <f t="shared" si="32"/>
        <v>0.54709077927021443</v>
      </c>
      <c r="O227" s="10">
        <f t="shared" si="25"/>
        <v>-0.13725471369644393</v>
      </c>
      <c r="P227" s="10">
        <f t="shared" si="23"/>
        <v>7.9801059644046213E-2</v>
      </c>
      <c r="Q227" s="31">
        <f t="shared" si="36"/>
        <v>1</v>
      </c>
      <c r="R227" s="9">
        <v>2</v>
      </c>
      <c r="S227" s="4">
        <v>10</v>
      </c>
      <c r="T227" s="3">
        <v>0</v>
      </c>
      <c r="U227" s="3" t="s">
        <v>75</v>
      </c>
      <c r="V227" s="4">
        <v>11.4</v>
      </c>
      <c r="W227" s="13">
        <f t="shared" si="37"/>
        <v>11.399999999999999</v>
      </c>
    </row>
    <row r="228" spans="1:23" x14ac:dyDescent="0.25">
      <c r="A228" s="2">
        <v>44735</v>
      </c>
      <c r="B228" s="3" t="s">
        <v>70</v>
      </c>
      <c r="C228" s="3" t="s">
        <v>197</v>
      </c>
      <c r="D228" s="4">
        <v>6</v>
      </c>
      <c r="E228" s="5">
        <v>1</v>
      </c>
      <c r="F228" s="6">
        <v>6.5</v>
      </c>
      <c r="G228" s="3">
        <v>-115</v>
      </c>
      <c r="H228" s="12">
        <f t="shared" si="34"/>
        <v>-0.86956521739130443</v>
      </c>
      <c r="I228" s="3">
        <v>-115</v>
      </c>
      <c r="J228" s="12">
        <f t="shared" si="35"/>
        <v>-0.86956521739130443</v>
      </c>
      <c r="K228" s="7">
        <f t="shared" si="33"/>
        <v>0.53488372093023251</v>
      </c>
      <c r="L228" s="7">
        <f t="shared" si="31"/>
        <v>0.53488372093023251</v>
      </c>
      <c r="M228" s="7">
        <f t="shared" si="30"/>
        <v>0.39369721758740872</v>
      </c>
      <c r="N228" s="7">
        <f t="shared" si="32"/>
        <v>0.60630278241259128</v>
      </c>
      <c r="O228" s="10">
        <f t="shared" si="25"/>
        <v>-0.14118650334282379</v>
      </c>
      <c r="P228" s="10">
        <f t="shared" si="23"/>
        <v>7.141906148235877E-2</v>
      </c>
      <c r="Q228" s="31">
        <f t="shared" si="36"/>
        <v>1</v>
      </c>
      <c r="R228" s="9">
        <v>1</v>
      </c>
      <c r="S228" s="4">
        <v>11.5</v>
      </c>
      <c r="T228" s="3">
        <v>0</v>
      </c>
      <c r="U228" s="3" t="s">
        <v>74</v>
      </c>
      <c r="V228" s="4">
        <v>-11.5</v>
      </c>
      <c r="W228" s="13">
        <f t="shared" si="37"/>
        <v>-11.5</v>
      </c>
    </row>
    <row r="229" spans="1:23" x14ac:dyDescent="0.25">
      <c r="A229" s="2">
        <v>44735</v>
      </c>
      <c r="B229" s="3" t="s">
        <v>48</v>
      </c>
      <c r="C229" s="3" t="s">
        <v>142</v>
      </c>
      <c r="D229" s="4">
        <v>4.83</v>
      </c>
      <c r="E229" s="5">
        <v>1</v>
      </c>
      <c r="F229" s="6">
        <v>5.5</v>
      </c>
      <c r="G229" s="3">
        <v>105</v>
      </c>
      <c r="H229" s="12">
        <f t="shared" si="34"/>
        <v>1.05</v>
      </c>
      <c r="I229" s="3">
        <v>-140</v>
      </c>
      <c r="J229" s="12">
        <f t="shared" si="35"/>
        <v>-0.7142857142857143</v>
      </c>
      <c r="K229" s="7">
        <f t="shared" si="33"/>
        <v>0.48780487804878048</v>
      </c>
      <c r="L229" s="7">
        <f t="shared" si="31"/>
        <v>0.58333333333333337</v>
      </c>
      <c r="M229" s="7">
        <f t="shared" si="30"/>
        <v>0.35423910084923294</v>
      </c>
      <c r="N229" s="7">
        <f t="shared" si="32"/>
        <v>0.64576089915076706</v>
      </c>
      <c r="O229" s="10">
        <f t="shared" si="25"/>
        <v>-0.13356577719954754</v>
      </c>
      <c r="P229" s="10">
        <f t="shared" si="23"/>
        <v>6.2427565817433694E-2</v>
      </c>
      <c r="Q229" s="31">
        <f t="shared" si="36"/>
        <v>1</v>
      </c>
      <c r="R229" s="9">
        <v>1</v>
      </c>
      <c r="S229" s="4">
        <v>14</v>
      </c>
      <c r="T229" s="3">
        <v>0</v>
      </c>
      <c r="U229" s="3" t="s">
        <v>74</v>
      </c>
      <c r="V229" s="4">
        <v>-14</v>
      </c>
      <c r="W229" s="13">
        <f t="shared" si="37"/>
        <v>-14</v>
      </c>
    </row>
    <row r="230" spans="1:23" x14ac:dyDescent="0.25">
      <c r="A230" s="2">
        <v>44735</v>
      </c>
      <c r="B230" s="3" t="s">
        <v>23</v>
      </c>
      <c r="C230" s="3" t="s">
        <v>153</v>
      </c>
      <c r="D230" s="4">
        <v>4.3499999999999996</v>
      </c>
      <c r="E230" s="5">
        <v>1</v>
      </c>
      <c r="F230" s="6">
        <v>4.5</v>
      </c>
      <c r="G230" s="3">
        <v>120</v>
      </c>
      <c r="H230" s="12">
        <f t="shared" si="34"/>
        <v>1.2</v>
      </c>
      <c r="I230" s="3">
        <v>-160</v>
      </c>
      <c r="J230" s="12">
        <f t="shared" si="35"/>
        <v>-0.625</v>
      </c>
      <c r="K230" s="7">
        <f t="shared" si="33"/>
        <v>0.45454545454545453</v>
      </c>
      <c r="L230" s="7">
        <f t="shared" si="31"/>
        <v>0.61538461538461542</v>
      </c>
      <c r="M230" s="7">
        <f t="shared" si="30"/>
        <v>0.439208401234507</v>
      </c>
      <c r="N230" s="7">
        <f t="shared" si="32"/>
        <v>0.560791598765493</v>
      </c>
      <c r="O230" s="10">
        <f t="shared" si="25"/>
        <v>-1.5337053310947535E-2</v>
      </c>
      <c r="P230" s="10">
        <f t="shared" si="23"/>
        <v>-5.4593016619122414E-2</v>
      </c>
      <c r="Q230" s="31">
        <f t="shared" si="36"/>
        <v>0</v>
      </c>
      <c r="R230" s="9">
        <v>1</v>
      </c>
      <c r="S230" s="4">
        <v>0</v>
      </c>
      <c r="T230" s="3">
        <v>0</v>
      </c>
      <c r="W230" s="13" t="str">
        <f t="shared" si="37"/>
        <v/>
      </c>
    </row>
    <row r="231" spans="1:23" x14ac:dyDescent="0.25">
      <c r="A231" s="2">
        <v>44735</v>
      </c>
      <c r="B231" s="3" t="s">
        <v>33</v>
      </c>
      <c r="C231" s="3" t="s">
        <v>162</v>
      </c>
      <c r="D231" s="4">
        <v>4.7</v>
      </c>
      <c r="E231" s="5">
        <v>1</v>
      </c>
      <c r="F231" s="6">
        <v>4.5</v>
      </c>
      <c r="G231" s="3">
        <v>100</v>
      </c>
      <c r="H231" s="12">
        <f t="shared" si="34"/>
        <v>1</v>
      </c>
      <c r="I231" s="3">
        <v>-130</v>
      </c>
      <c r="J231" s="12">
        <f t="shared" si="35"/>
        <v>-0.76923076923076916</v>
      </c>
      <c r="K231" s="7">
        <f t="shared" si="33"/>
        <v>0.5</v>
      </c>
      <c r="L231" s="7">
        <f t="shared" si="31"/>
        <v>0.56521739130434778</v>
      </c>
      <c r="M231" s="7">
        <f t="shared" si="30"/>
        <v>0.50539121391520891</v>
      </c>
      <c r="N231" s="7">
        <f t="shared" si="32"/>
        <v>0.49460878608479109</v>
      </c>
      <c r="O231" s="10">
        <f t="shared" si="25"/>
        <v>5.3912139152089145E-3</v>
      </c>
      <c r="P231" s="10">
        <f t="shared" si="23"/>
        <v>-7.0608605219556697E-2</v>
      </c>
      <c r="Q231" s="31">
        <f t="shared" si="36"/>
        <v>0</v>
      </c>
      <c r="R231" s="9">
        <v>1</v>
      </c>
      <c r="S231" s="4">
        <v>0</v>
      </c>
      <c r="T231" s="3">
        <v>0</v>
      </c>
      <c r="W231" s="13" t="str">
        <f t="shared" si="37"/>
        <v/>
      </c>
    </row>
    <row r="232" spans="1:23" x14ac:dyDescent="0.25">
      <c r="A232" s="2">
        <v>44735</v>
      </c>
      <c r="B232" s="3" t="s">
        <v>40</v>
      </c>
      <c r="C232" s="3" t="s">
        <v>127</v>
      </c>
      <c r="D232" s="4">
        <v>4.34</v>
      </c>
      <c r="E232" s="5">
        <v>1</v>
      </c>
      <c r="F232" s="6">
        <v>4.5</v>
      </c>
      <c r="G232" s="3">
        <v>115</v>
      </c>
      <c r="H232" s="12">
        <f t="shared" si="34"/>
        <v>1.1499999999999999</v>
      </c>
      <c r="I232" s="3">
        <v>-155</v>
      </c>
      <c r="J232" s="12">
        <f t="shared" si="35"/>
        <v>-0.64516129032258063</v>
      </c>
      <c r="K232" s="7">
        <f t="shared" si="33"/>
        <v>0.46511627906976744</v>
      </c>
      <c r="L232" s="7">
        <f t="shared" si="31"/>
        <v>0.60784313725490191</v>
      </c>
      <c r="M232" s="7">
        <f t="shared" si="30"/>
        <v>0.43728203886667494</v>
      </c>
      <c r="N232" s="7">
        <f t="shared" si="32"/>
        <v>0.56271796113332506</v>
      </c>
      <c r="O232" s="10">
        <f t="shared" si="25"/>
        <v>-2.7834240203092497E-2</v>
      </c>
      <c r="P232" s="10">
        <f t="shared" si="23"/>
        <v>-4.5125176121576849E-2</v>
      </c>
      <c r="Q232" s="31">
        <f t="shared" si="36"/>
        <v>0</v>
      </c>
      <c r="R232" s="9">
        <v>1</v>
      </c>
      <c r="S232" s="4">
        <v>0</v>
      </c>
      <c r="T232" s="3">
        <v>0</v>
      </c>
      <c r="W232" s="13" t="str">
        <f t="shared" si="37"/>
        <v/>
      </c>
    </row>
    <row r="233" spans="1:23" x14ac:dyDescent="0.25">
      <c r="A233" s="2">
        <v>44735</v>
      </c>
      <c r="B233" s="3" t="s">
        <v>37</v>
      </c>
      <c r="C233" s="3" t="s">
        <v>113</v>
      </c>
      <c r="D233" s="4">
        <v>6.05</v>
      </c>
      <c r="E233" s="5">
        <v>1</v>
      </c>
      <c r="F233" s="6">
        <v>6.5</v>
      </c>
      <c r="G233" s="3">
        <v>120</v>
      </c>
      <c r="H233" s="12">
        <f t="shared" si="34"/>
        <v>1.2</v>
      </c>
      <c r="I233" s="3">
        <v>-152</v>
      </c>
      <c r="J233" s="12">
        <f t="shared" si="35"/>
        <v>-0.65789473684210531</v>
      </c>
      <c r="K233" s="7">
        <f t="shared" si="33"/>
        <v>0.45454545454545453</v>
      </c>
      <c r="L233" s="7">
        <f t="shared" si="31"/>
        <v>0.60317460317460314</v>
      </c>
      <c r="M233" s="7">
        <f t="shared" si="30"/>
        <v>0.40172781926737877</v>
      </c>
      <c r="N233" s="7">
        <f t="shared" si="32"/>
        <v>0.59827218073262123</v>
      </c>
      <c r="O233" s="10">
        <f t="shared" si="25"/>
        <v>-5.2817635278075759E-2</v>
      </c>
      <c r="P233" s="10">
        <f t="shared" si="23"/>
        <v>-4.9024224419819129E-3</v>
      </c>
      <c r="Q233" s="31">
        <f t="shared" si="36"/>
        <v>0</v>
      </c>
      <c r="R233" s="9">
        <v>2</v>
      </c>
      <c r="S233" s="4">
        <v>0</v>
      </c>
      <c r="T233" s="3">
        <v>0</v>
      </c>
      <c r="W233" s="13" t="str">
        <f t="shared" si="37"/>
        <v/>
      </c>
    </row>
    <row r="234" spans="1:23" x14ac:dyDescent="0.25">
      <c r="A234" s="2">
        <v>44736</v>
      </c>
      <c r="B234" s="3" t="s">
        <v>50</v>
      </c>
      <c r="C234" s="3" t="s">
        <v>177</v>
      </c>
      <c r="D234" s="4">
        <v>5.2</v>
      </c>
      <c r="E234" s="5">
        <v>1</v>
      </c>
      <c r="F234" s="6">
        <v>5.5</v>
      </c>
      <c r="G234" s="3">
        <v>-170</v>
      </c>
      <c r="H234" s="12">
        <f t="shared" si="34"/>
        <v>-0.58823529411764708</v>
      </c>
      <c r="I234" s="3">
        <v>120</v>
      </c>
      <c r="J234" s="12">
        <f t="shared" si="35"/>
        <v>1.2</v>
      </c>
      <c r="K234" s="7">
        <f t="shared" si="33"/>
        <v>0.62962962962962965</v>
      </c>
      <c r="L234" s="7">
        <f t="shared" si="31"/>
        <v>0.45454545454545453</v>
      </c>
      <c r="M234" s="7">
        <f t="shared" si="30"/>
        <v>0.41908699546402195</v>
      </c>
      <c r="N234" s="7">
        <f t="shared" si="32"/>
        <v>0.58091300453597805</v>
      </c>
      <c r="O234" s="10">
        <f t="shared" si="25"/>
        <v>-0.2105426341656077</v>
      </c>
      <c r="P234" s="10">
        <f t="shared" si="23"/>
        <v>0.12636754999052352</v>
      </c>
      <c r="Q234" s="31">
        <f t="shared" si="36"/>
        <v>1</v>
      </c>
      <c r="R234" s="9">
        <v>1</v>
      </c>
      <c r="S234" s="4">
        <v>15</v>
      </c>
      <c r="T234" s="3">
        <v>0</v>
      </c>
      <c r="U234" s="3" t="s">
        <v>75</v>
      </c>
      <c r="V234" s="4">
        <v>18</v>
      </c>
      <c r="W234" s="13">
        <f t="shared" si="37"/>
        <v>18</v>
      </c>
    </row>
    <row r="235" spans="1:23" x14ac:dyDescent="0.25">
      <c r="A235" s="2">
        <v>44736</v>
      </c>
      <c r="B235" s="3" t="s">
        <v>42</v>
      </c>
      <c r="C235" s="3" t="s">
        <v>161</v>
      </c>
      <c r="D235" s="4">
        <v>4.68</v>
      </c>
      <c r="E235" s="5">
        <v>1</v>
      </c>
      <c r="F235" s="6">
        <v>4.5</v>
      </c>
      <c r="G235" s="3">
        <v>-115</v>
      </c>
      <c r="H235" s="12">
        <f t="shared" si="34"/>
        <v>-0.86956521739130443</v>
      </c>
      <c r="I235" s="3">
        <v>-110</v>
      </c>
      <c r="J235" s="12">
        <f t="shared" si="35"/>
        <v>-0.90909090909090906</v>
      </c>
      <c r="K235" s="7">
        <f t="shared" si="33"/>
        <v>0.53488372093023251</v>
      </c>
      <c r="L235" s="7">
        <f t="shared" si="31"/>
        <v>0.52380952380952384</v>
      </c>
      <c r="M235" s="7">
        <f t="shared" si="30"/>
        <v>0.50168724063519321</v>
      </c>
      <c r="N235" s="7">
        <f t="shared" si="32"/>
        <v>0.49831275936480679</v>
      </c>
      <c r="O235" s="10">
        <f t="shared" si="25"/>
        <v>-3.3196480295039299E-2</v>
      </c>
      <c r="P235" s="10">
        <f t="shared" si="23"/>
        <v>-2.5496764444717046E-2</v>
      </c>
      <c r="Q235" s="31">
        <f t="shared" si="36"/>
        <v>0</v>
      </c>
      <c r="R235" s="9">
        <v>1</v>
      </c>
      <c r="S235" s="4">
        <v>0</v>
      </c>
      <c r="T235" s="3">
        <v>0</v>
      </c>
      <c r="W235" s="13" t="str">
        <f t="shared" si="37"/>
        <v/>
      </c>
    </row>
    <row r="236" spans="1:23" x14ac:dyDescent="0.25">
      <c r="A236" s="2">
        <v>44736</v>
      </c>
      <c r="B236" s="3" t="s">
        <v>48</v>
      </c>
      <c r="C236" s="3" t="s">
        <v>163</v>
      </c>
      <c r="D236" s="4">
        <v>6.16</v>
      </c>
      <c r="E236" s="5">
        <v>1</v>
      </c>
      <c r="F236" s="6">
        <v>6.5</v>
      </c>
      <c r="G236" s="3">
        <v>-102</v>
      </c>
      <c r="H236" s="12">
        <f t="shared" si="34"/>
        <v>-0.98039215686274506</v>
      </c>
      <c r="I236" s="3">
        <v>-126</v>
      </c>
      <c r="J236" s="12">
        <f t="shared" si="35"/>
        <v>-0.79365079365079361</v>
      </c>
      <c r="K236" s="7">
        <f t="shared" si="33"/>
        <v>0.50495049504950495</v>
      </c>
      <c r="L236" s="7">
        <f t="shared" si="31"/>
        <v>0.55752212389380529</v>
      </c>
      <c r="M236" s="7">
        <f t="shared" si="30"/>
        <v>0.41937889600394573</v>
      </c>
      <c r="N236" s="7">
        <f t="shared" si="32"/>
        <v>0.58062110399605427</v>
      </c>
      <c r="O236" s="10">
        <f t="shared" si="25"/>
        <v>-8.5571599045559221E-2</v>
      </c>
      <c r="P236" s="10">
        <f t="shared" si="23"/>
        <v>2.3098980102248978E-2</v>
      </c>
      <c r="Q236" s="31">
        <f t="shared" si="36"/>
        <v>0</v>
      </c>
      <c r="R236" s="9">
        <v>2</v>
      </c>
      <c r="S236" s="4">
        <v>0</v>
      </c>
      <c r="T236" s="3">
        <v>0</v>
      </c>
      <c r="W236" s="13" t="str">
        <f t="shared" si="37"/>
        <v/>
      </c>
    </row>
    <row r="237" spans="1:23" x14ac:dyDescent="0.25">
      <c r="A237" s="2">
        <v>44736</v>
      </c>
      <c r="B237" s="3" t="s">
        <v>23</v>
      </c>
      <c r="C237" s="3" t="s">
        <v>118</v>
      </c>
      <c r="D237" s="4">
        <v>5.8</v>
      </c>
      <c r="E237" s="5">
        <v>1</v>
      </c>
      <c r="F237" s="6">
        <v>5.5</v>
      </c>
      <c r="G237" s="3">
        <v>-148</v>
      </c>
      <c r="H237" s="12">
        <f t="shared" si="34"/>
        <v>-0.67567567567567566</v>
      </c>
      <c r="I237" s="3">
        <v>116</v>
      </c>
      <c r="J237" s="12">
        <f t="shared" si="35"/>
        <v>1.1599999999999999</v>
      </c>
      <c r="K237" s="7">
        <f t="shared" si="33"/>
        <v>0.59677419354838712</v>
      </c>
      <c r="L237" s="7">
        <f t="shared" si="31"/>
        <v>0.46296296296296297</v>
      </c>
      <c r="M237" s="7">
        <f t="shared" si="30"/>
        <v>0.52168531284182429</v>
      </c>
      <c r="N237" s="7">
        <f t="shared" si="32"/>
        <v>0.47831468715817571</v>
      </c>
      <c r="O237" s="10">
        <f t="shared" si="25"/>
        <v>-7.5088880706562833E-2</v>
      </c>
      <c r="P237" s="10">
        <f t="shared" si="23"/>
        <v>1.5351724195212746E-2</v>
      </c>
      <c r="Q237" s="31">
        <f t="shared" si="36"/>
        <v>0</v>
      </c>
      <c r="R237" s="9">
        <v>2</v>
      </c>
      <c r="S237" s="4">
        <v>0</v>
      </c>
      <c r="T237" s="3">
        <v>0</v>
      </c>
      <c r="W237" s="13" t="str">
        <f t="shared" si="37"/>
        <v/>
      </c>
    </row>
    <row r="238" spans="1:23" x14ac:dyDescent="0.25">
      <c r="A238" s="2">
        <v>44736</v>
      </c>
      <c r="B238" s="3" t="s">
        <v>19</v>
      </c>
      <c r="C238" s="3" t="s">
        <v>20</v>
      </c>
      <c r="D238" s="4">
        <v>5.1100000000000003</v>
      </c>
      <c r="E238" s="5">
        <v>1</v>
      </c>
      <c r="F238" s="6">
        <v>5.5</v>
      </c>
      <c r="G238" s="3">
        <v>125</v>
      </c>
      <c r="H238" s="12">
        <f t="shared" si="34"/>
        <v>1.25</v>
      </c>
      <c r="I238" s="3">
        <v>-175</v>
      </c>
      <c r="J238" s="12">
        <f t="shared" si="35"/>
        <v>-0.5714285714285714</v>
      </c>
      <c r="K238" s="7">
        <f t="shared" si="33"/>
        <v>0.44444444444444442</v>
      </c>
      <c r="L238" s="7">
        <f t="shared" si="31"/>
        <v>0.63636363636363635</v>
      </c>
      <c r="M238" s="7">
        <f t="shared" si="30"/>
        <v>0.40333305821641741</v>
      </c>
      <c r="N238" s="7">
        <f t="shared" si="32"/>
        <v>0.59666694178358259</v>
      </c>
      <c r="O238" s="10">
        <f t="shared" si="25"/>
        <v>-4.1111386228027014E-2</v>
      </c>
      <c r="P238" s="10">
        <f t="shared" si="23"/>
        <v>-3.969669458005376E-2</v>
      </c>
      <c r="Q238" s="31">
        <f t="shared" si="36"/>
        <v>0</v>
      </c>
      <c r="R238" s="9">
        <v>1</v>
      </c>
      <c r="S238" s="4">
        <v>0</v>
      </c>
      <c r="T238" s="3">
        <v>0</v>
      </c>
      <c r="W238" s="13" t="str">
        <f t="shared" si="37"/>
        <v/>
      </c>
    </row>
    <row r="239" spans="1:23" x14ac:dyDescent="0.25">
      <c r="A239" s="2">
        <v>44736</v>
      </c>
      <c r="B239" s="3" t="s">
        <v>21</v>
      </c>
      <c r="C239" s="3" t="s">
        <v>169</v>
      </c>
      <c r="D239" s="4">
        <v>4.58</v>
      </c>
      <c r="E239" s="5">
        <v>1</v>
      </c>
      <c r="F239" s="6">
        <v>4.5</v>
      </c>
      <c r="G239" s="3">
        <v>125</v>
      </c>
      <c r="H239" s="12">
        <f t="shared" si="34"/>
        <v>1.25</v>
      </c>
      <c r="I239" s="3">
        <v>-165</v>
      </c>
      <c r="J239" s="12">
        <f t="shared" si="35"/>
        <v>-0.60606060606060608</v>
      </c>
      <c r="K239" s="7">
        <f t="shared" si="33"/>
        <v>0.44444444444444442</v>
      </c>
      <c r="L239" s="7">
        <f t="shared" si="31"/>
        <v>0.62264150943396224</v>
      </c>
      <c r="M239" s="7">
        <f t="shared" si="30"/>
        <v>0.48301059602590302</v>
      </c>
      <c r="N239" s="7">
        <f t="shared" si="32"/>
        <v>0.51698940397409698</v>
      </c>
      <c r="O239" s="10">
        <f t="shared" si="25"/>
        <v>3.8566151581458596E-2</v>
      </c>
      <c r="P239" s="10">
        <f t="shared" si="23"/>
        <v>-0.10565210545986525</v>
      </c>
      <c r="Q239" s="31">
        <f t="shared" si="36"/>
        <v>0</v>
      </c>
      <c r="R239" s="9">
        <v>1</v>
      </c>
      <c r="S239" s="4">
        <v>0</v>
      </c>
      <c r="T239" s="3">
        <v>0</v>
      </c>
      <c r="W239" s="13" t="str">
        <f t="shared" si="37"/>
        <v/>
      </c>
    </row>
    <row r="240" spans="1:23" x14ac:dyDescent="0.25">
      <c r="A240" s="2">
        <v>44736</v>
      </c>
      <c r="B240" s="3" t="s">
        <v>14</v>
      </c>
      <c r="C240" s="3" t="s">
        <v>183</v>
      </c>
      <c r="D240" s="4">
        <v>4.74</v>
      </c>
      <c r="E240" s="5">
        <v>1</v>
      </c>
      <c r="F240" s="6">
        <v>4.5</v>
      </c>
      <c r="G240" s="3">
        <v>-132</v>
      </c>
      <c r="H240" s="12">
        <f t="shared" si="34"/>
        <v>-0.75757575757575757</v>
      </c>
      <c r="I240" s="3">
        <v>104</v>
      </c>
      <c r="J240" s="12">
        <f t="shared" si="35"/>
        <v>1.04</v>
      </c>
      <c r="K240" s="7">
        <f t="shared" si="33"/>
        <v>0.56896551724137934</v>
      </c>
      <c r="L240" s="7">
        <f t="shared" si="31"/>
        <v>0.49019607843137253</v>
      </c>
      <c r="M240" s="7">
        <f t="shared" si="30"/>
        <v>0.51276587837054532</v>
      </c>
      <c r="N240" s="7">
        <f t="shared" si="32"/>
        <v>0.48723412162945468</v>
      </c>
      <c r="O240" s="10">
        <f t="shared" si="25"/>
        <v>-5.6199638870834012E-2</v>
      </c>
      <c r="P240" s="10">
        <f t="shared" si="23"/>
        <v>-2.9619568019178533E-3</v>
      </c>
      <c r="Q240" s="31">
        <f t="shared" si="36"/>
        <v>0</v>
      </c>
      <c r="R240" s="9">
        <v>2</v>
      </c>
      <c r="S240" s="4">
        <v>0</v>
      </c>
      <c r="T240" s="3">
        <v>0</v>
      </c>
      <c r="W240" s="13" t="str">
        <f t="shared" si="37"/>
        <v/>
      </c>
    </row>
    <row r="241" spans="1:23" x14ac:dyDescent="0.25">
      <c r="A241" s="2">
        <v>44736</v>
      </c>
      <c r="B241" s="3" t="s">
        <v>66</v>
      </c>
      <c r="C241" s="3" t="s">
        <v>156</v>
      </c>
      <c r="D241" s="4">
        <v>6.59</v>
      </c>
      <c r="E241" s="5">
        <v>1</v>
      </c>
      <c r="F241" s="6">
        <v>6.5</v>
      </c>
      <c r="G241" s="3">
        <v>120</v>
      </c>
      <c r="H241" s="12">
        <f t="shared" si="34"/>
        <v>1.2</v>
      </c>
      <c r="I241" s="3">
        <v>-160</v>
      </c>
      <c r="J241" s="12">
        <f t="shared" si="35"/>
        <v>-0.625</v>
      </c>
      <c r="K241" s="7">
        <f t="shared" si="33"/>
        <v>0.45454545454545453</v>
      </c>
      <c r="L241" s="7">
        <f t="shared" si="31"/>
        <v>0.61538461538461542</v>
      </c>
      <c r="M241" s="7">
        <f t="shared" si="30"/>
        <v>0.48759820882430038</v>
      </c>
      <c r="N241" s="7">
        <f t="shared" si="32"/>
        <v>0.51240179117569962</v>
      </c>
      <c r="O241" s="10">
        <f t="shared" si="25"/>
        <v>3.3052754278845853E-2</v>
      </c>
      <c r="P241" s="10">
        <f t="shared" si="23"/>
        <v>-0.1029828242089158</v>
      </c>
      <c r="Q241" s="31">
        <f t="shared" si="36"/>
        <v>0</v>
      </c>
      <c r="R241" s="9">
        <v>1</v>
      </c>
      <c r="S241" s="4">
        <v>0</v>
      </c>
      <c r="T241" s="3">
        <v>0</v>
      </c>
      <c r="W241" s="13" t="str">
        <f t="shared" si="37"/>
        <v/>
      </c>
    </row>
    <row r="242" spans="1:23" x14ac:dyDescent="0.25">
      <c r="A242" s="2">
        <v>44736</v>
      </c>
      <c r="B242" s="3" t="s">
        <v>46</v>
      </c>
      <c r="C242" s="3" t="s">
        <v>170</v>
      </c>
      <c r="D242" s="4">
        <v>4.6100000000000003</v>
      </c>
      <c r="E242" s="5">
        <v>1</v>
      </c>
      <c r="F242" s="6">
        <v>5.5</v>
      </c>
      <c r="G242" s="3">
        <v>-104</v>
      </c>
      <c r="H242" s="12">
        <f t="shared" si="34"/>
        <v>-0.96153846153846145</v>
      </c>
      <c r="I242" s="3">
        <v>-122</v>
      </c>
      <c r="J242" s="12">
        <f t="shared" si="35"/>
        <v>-0.81967213114754101</v>
      </c>
      <c r="K242" s="7">
        <f t="shared" si="33"/>
        <v>0.50980392156862742</v>
      </c>
      <c r="L242" s="7">
        <f t="shared" si="31"/>
        <v>0.5495495495495496</v>
      </c>
      <c r="M242" s="7">
        <f t="shared" si="30"/>
        <v>0.31596649739231486</v>
      </c>
      <c r="N242" s="7">
        <f t="shared" si="32"/>
        <v>0.68403350260768514</v>
      </c>
      <c r="O242" s="10">
        <f t="shared" si="25"/>
        <v>-0.19383742417631256</v>
      </c>
      <c r="P242" s="10">
        <f t="shared" si="23"/>
        <v>0.13448395305813554</v>
      </c>
      <c r="Q242" s="31">
        <f t="shared" si="36"/>
        <v>1</v>
      </c>
      <c r="R242" s="9">
        <v>2</v>
      </c>
      <c r="S242" s="4">
        <v>15</v>
      </c>
      <c r="T242" s="3">
        <v>1</v>
      </c>
      <c r="U242" s="3" t="s">
        <v>74</v>
      </c>
      <c r="V242" s="4">
        <v>-15</v>
      </c>
      <c r="W242" s="13">
        <f t="shared" si="37"/>
        <v>-15</v>
      </c>
    </row>
    <row r="243" spans="1:23" x14ac:dyDescent="0.25">
      <c r="A243" s="2">
        <v>44736</v>
      </c>
      <c r="B243" s="3" t="s">
        <v>4</v>
      </c>
      <c r="C243" s="3" t="s">
        <v>184</v>
      </c>
      <c r="D243" s="4">
        <v>4.76</v>
      </c>
      <c r="E243" s="5">
        <v>1</v>
      </c>
      <c r="F243" s="6">
        <v>4.5</v>
      </c>
      <c r="G243" s="3">
        <v>112</v>
      </c>
      <c r="H243" s="12">
        <f t="shared" si="34"/>
        <v>1.1200000000000001</v>
      </c>
      <c r="I243" s="3">
        <v>-142</v>
      </c>
      <c r="J243" s="12">
        <f t="shared" si="35"/>
        <v>-0.70422535211267612</v>
      </c>
      <c r="K243" s="7">
        <f t="shared" si="33"/>
        <v>0.47169811320754718</v>
      </c>
      <c r="L243" s="7">
        <f t="shared" si="31"/>
        <v>0.58677685950413228</v>
      </c>
      <c r="M243" s="7">
        <f t="shared" si="30"/>
        <v>0.51643610853842692</v>
      </c>
      <c r="N243" s="7">
        <f t="shared" si="32"/>
        <v>0.48356389146157308</v>
      </c>
      <c r="O243" s="10">
        <f t="shared" si="25"/>
        <v>4.4737995330879743E-2</v>
      </c>
      <c r="P243" s="10">
        <f t="shared" si="23"/>
        <v>-0.10321296804255919</v>
      </c>
      <c r="Q243" s="31">
        <f t="shared" si="36"/>
        <v>0</v>
      </c>
      <c r="R243" s="9">
        <v>2</v>
      </c>
      <c r="S243" s="4">
        <v>0</v>
      </c>
      <c r="T243" s="3">
        <v>0</v>
      </c>
      <c r="W243" s="13" t="str">
        <f t="shared" si="37"/>
        <v/>
      </c>
    </row>
    <row r="244" spans="1:23" x14ac:dyDescent="0.25">
      <c r="A244" s="2">
        <v>44736</v>
      </c>
      <c r="B244" s="3" t="s">
        <v>64</v>
      </c>
      <c r="C244" s="3" t="s">
        <v>65</v>
      </c>
      <c r="D244" s="4">
        <v>4.6500000000000004</v>
      </c>
      <c r="E244" s="5">
        <v>1</v>
      </c>
      <c r="F244" s="6">
        <v>4.5</v>
      </c>
      <c r="G244" s="3">
        <v>105</v>
      </c>
      <c r="H244" s="12">
        <f t="shared" si="34"/>
        <v>1.05</v>
      </c>
      <c r="I244" s="3">
        <v>-140</v>
      </c>
      <c r="J244" s="12">
        <f t="shared" si="35"/>
        <v>-0.7142857142857143</v>
      </c>
      <c r="K244" s="7">
        <f t="shared" si="33"/>
        <v>0.48780487804878048</v>
      </c>
      <c r="L244" s="7">
        <f t="shared" si="31"/>
        <v>0.58333333333333337</v>
      </c>
      <c r="M244" s="7">
        <f t="shared" si="30"/>
        <v>0.49611114537188483</v>
      </c>
      <c r="N244" s="7">
        <f t="shared" si="32"/>
        <v>0.50388885462811517</v>
      </c>
      <c r="O244" s="10">
        <f t="shared" si="25"/>
        <v>8.3062673231043549E-3</v>
      </c>
      <c r="P244" s="10">
        <f t="shared" si="23"/>
        <v>-7.9444478705218202E-2</v>
      </c>
      <c r="Q244" s="31">
        <f t="shared" si="36"/>
        <v>0</v>
      </c>
      <c r="R244" s="9">
        <v>1</v>
      </c>
      <c r="S244" s="4">
        <v>0</v>
      </c>
      <c r="T244" s="3">
        <v>0</v>
      </c>
      <c r="W244" s="13" t="str">
        <f t="shared" si="37"/>
        <v/>
      </c>
    </row>
    <row r="245" spans="1:23" x14ac:dyDescent="0.25">
      <c r="A245" s="2">
        <v>44736</v>
      </c>
      <c r="B245" s="3" t="s">
        <v>33</v>
      </c>
      <c r="C245" s="3" t="s">
        <v>179</v>
      </c>
      <c r="D245" s="4">
        <v>6.47</v>
      </c>
      <c r="E245" s="5">
        <v>1</v>
      </c>
      <c r="F245" s="6">
        <v>5.5</v>
      </c>
      <c r="G245" s="3">
        <v>-154</v>
      </c>
      <c r="H245" s="12">
        <f t="shared" si="34"/>
        <v>-0.64935064935064934</v>
      </c>
      <c r="I245" s="3">
        <v>120</v>
      </c>
      <c r="J245" s="12">
        <f t="shared" si="35"/>
        <v>1.2</v>
      </c>
      <c r="K245" s="7">
        <f t="shared" si="33"/>
        <v>0.60629921259842523</v>
      </c>
      <c r="L245" s="7">
        <f t="shared" si="31"/>
        <v>0.45454545454545453</v>
      </c>
      <c r="M245" s="7">
        <f t="shared" si="30"/>
        <v>0.62658319754955549</v>
      </c>
      <c r="N245" s="7">
        <f t="shared" si="32"/>
        <v>0.37341680245044456</v>
      </c>
      <c r="O245" s="10">
        <f t="shared" si="25"/>
        <v>2.0283984951130263E-2</v>
      </c>
      <c r="P245" s="10">
        <f t="shared" si="23"/>
        <v>-8.1128652095009968E-2</v>
      </c>
      <c r="Q245" s="31">
        <f t="shared" si="36"/>
        <v>0</v>
      </c>
      <c r="R245" s="9">
        <v>2</v>
      </c>
      <c r="S245" s="4">
        <v>0</v>
      </c>
      <c r="T245" s="3">
        <v>0</v>
      </c>
      <c r="W245" s="13" t="str">
        <f t="shared" si="37"/>
        <v/>
      </c>
    </row>
    <row r="246" spans="1:23" x14ac:dyDescent="0.25">
      <c r="A246" s="2">
        <v>44736</v>
      </c>
      <c r="B246" s="3" t="s">
        <v>62</v>
      </c>
      <c r="C246" s="3" t="s">
        <v>154</v>
      </c>
      <c r="D246" s="4">
        <v>5.94</v>
      </c>
      <c r="E246" s="5">
        <v>1</v>
      </c>
      <c r="F246" s="6">
        <v>5.5</v>
      </c>
      <c r="G246" s="3">
        <v>-130</v>
      </c>
      <c r="H246" s="12">
        <f t="shared" si="34"/>
        <v>-0.76923076923076916</v>
      </c>
      <c r="I246" s="3">
        <v>102</v>
      </c>
      <c r="J246" s="12">
        <f t="shared" si="35"/>
        <v>1.02</v>
      </c>
      <c r="K246" s="7">
        <f t="shared" si="33"/>
        <v>0.56521739130434778</v>
      </c>
      <c r="L246" s="7">
        <f t="shared" si="31"/>
        <v>0.49504950495049505</v>
      </c>
      <c r="M246" s="7">
        <f t="shared" si="30"/>
        <v>0.54463543537880599</v>
      </c>
      <c r="N246" s="7">
        <f t="shared" si="32"/>
        <v>0.45536456462119401</v>
      </c>
      <c r="O246" s="10">
        <f t="shared" si="25"/>
        <v>-2.0581955925541795E-2</v>
      </c>
      <c r="P246" s="10">
        <f t="shared" si="23"/>
        <v>-3.9684940329301033E-2</v>
      </c>
      <c r="Q246" s="31">
        <f t="shared" si="36"/>
        <v>0</v>
      </c>
      <c r="R246" s="9">
        <v>2</v>
      </c>
      <c r="S246" s="4">
        <v>0</v>
      </c>
      <c r="T246" s="3">
        <v>0</v>
      </c>
      <c r="W246" s="13" t="str">
        <f t="shared" si="37"/>
        <v/>
      </c>
    </row>
    <row r="247" spans="1:23" x14ac:dyDescent="0.25">
      <c r="A247" s="2">
        <v>44736</v>
      </c>
      <c r="B247" s="3" t="s">
        <v>44</v>
      </c>
      <c r="C247" s="3" t="s">
        <v>45</v>
      </c>
      <c r="D247" s="4">
        <v>3.83</v>
      </c>
      <c r="E247" s="5">
        <v>1</v>
      </c>
      <c r="F247" s="6">
        <v>3.5</v>
      </c>
      <c r="G247" s="3">
        <v>-130</v>
      </c>
      <c r="H247" s="12">
        <f t="shared" si="34"/>
        <v>-0.76923076923076916</v>
      </c>
      <c r="I247" s="3">
        <v>100</v>
      </c>
      <c r="J247" s="12">
        <f t="shared" si="35"/>
        <v>1</v>
      </c>
      <c r="K247" s="7">
        <f t="shared" si="33"/>
        <v>0.56521739130434778</v>
      </c>
      <c r="L247" s="7">
        <f t="shared" si="31"/>
        <v>0.5</v>
      </c>
      <c r="M247" s="7">
        <f t="shared" si="30"/>
        <v>0.53263327079655753</v>
      </c>
      <c r="N247" s="7">
        <f t="shared" si="32"/>
        <v>0.46736672920344247</v>
      </c>
      <c r="O247" s="10">
        <f t="shared" si="25"/>
        <v>-3.2584120507790248E-2</v>
      </c>
      <c r="P247" s="10">
        <f t="shared" si="23"/>
        <v>-3.2633270796557534E-2</v>
      </c>
      <c r="Q247" s="31">
        <f t="shared" si="36"/>
        <v>0</v>
      </c>
      <c r="R247" s="9">
        <v>1</v>
      </c>
      <c r="S247" s="4">
        <v>0</v>
      </c>
      <c r="T247" s="3">
        <v>0</v>
      </c>
      <c r="W247" s="13" t="str">
        <f t="shared" si="37"/>
        <v/>
      </c>
    </row>
    <row r="248" spans="1:23" x14ac:dyDescent="0.25">
      <c r="A248" s="2">
        <v>44736</v>
      </c>
      <c r="B248" s="3" t="s">
        <v>54</v>
      </c>
      <c r="C248" s="3" t="s">
        <v>173</v>
      </c>
      <c r="D248" s="4">
        <v>4.84</v>
      </c>
      <c r="E248" s="5">
        <v>1</v>
      </c>
      <c r="F248" s="6">
        <v>4.5</v>
      </c>
      <c r="G248" s="3">
        <v>-152</v>
      </c>
      <c r="H248" s="12">
        <f t="shared" si="34"/>
        <v>-0.65789473684210531</v>
      </c>
      <c r="I248" s="3">
        <v>120</v>
      </c>
      <c r="J248" s="12">
        <f t="shared" si="35"/>
        <v>1.2</v>
      </c>
      <c r="K248" s="7">
        <f t="shared" si="33"/>
        <v>0.60317460317460314</v>
      </c>
      <c r="L248" s="7">
        <f t="shared" si="31"/>
        <v>0.45454545454545453</v>
      </c>
      <c r="M248" s="7">
        <f t="shared" si="30"/>
        <v>0.53099784918712889</v>
      </c>
      <c r="N248" s="7">
        <f t="shared" si="32"/>
        <v>0.46900215081287111</v>
      </c>
      <c r="O248" s="10">
        <f t="shared" si="25"/>
        <v>-7.2176753987474251E-2</v>
      </c>
      <c r="P248" s="10">
        <f t="shared" si="23"/>
        <v>1.445669626741658E-2</v>
      </c>
      <c r="Q248" s="31">
        <f t="shared" si="36"/>
        <v>0</v>
      </c>
      <c r="R248" s="9">
        <v>2</v>
      </c>
      <c r="S248" s="4">
        <v>0</v>
      </c>
      <c r="T248" s="3">
        <v>0</v>
      </c>
      <c r="W248" s="13" t="str">
        <f t="shared" si="37"/>
        <v/>
      </c>
    </row>
    <row r="249" spans="1:23" x14ac:dyDescent="0.25">
      <c r="A249" s="2">
        <v>44736</v>
      </c>
      <c r="B249" s="3" t="s">
        <v>29</v>
      </c>
      <c r="C249" s="3" t="s">
        <v>175</v>
      </c>
      <c r="D249" s="4">
        <v>4.5999999999999996</v>
      </c>
      <c r="E249" s="5">
        <v>1</v>
      </c>
      <c r="F249" s="6">
        <v>3.5</v>
      </c>
      <c r="G249" s="3">
        <v>-160</v>
      </c>
      <c r="H249" s="12">
        <f t="shared" si="34"/>
        <v>-0.625</v>
      </c>
      <c r="I249" s="3">
        <v>120</v>
      </c>
      <c r="J249" s="12">
        <f t="shared" si="35"/>
        <v>1.2</v>
      </c>
      <c r="K249" s="7">
        <f t="shared" si="33"/>
        <v>0.61538461538461542</v>
      </c>
      <c r="L249" s="7">
        <f t="shared" si="31"/>
        <v>0.45454545454545453</v>
      </c>
      <c r="M249" s="7">
        <f t="shared" si="30"/>
        <v>0.67429371697855278</v>
      </c>
      <c r="N249" s="7">
        <f t="shared" si="32"/>
        <v>0.32570628302144716</v>
      </c>
      <c r="O249" s="10">
        <f t="shared" si="25"/>
        <v>5.8909101593937363E-2</v>
      </c>
      <c r="P249" s="10">
        <f t="shared" si="23"/>
        <v>-0.12883917152400737</v>
      </c>
      <c r="Q249" s="31">
        <f t="shared" si="36"/>
        <v>2</v>
      </c>
      <c r="R249" s="9">
        <v>1</v>
      </c>
      <c r="S249" s="4">
        <v>16</v>
      </c>
      <c r="T249" s="3">
        <v>0</v>
      </c>
      <c r="U249" s="3" t="s">
        <v>74</v>
      </c>
      <c r="V249" s="4">
        <v>-16</v>
      </c>
      <c r="W249" s="13">
        <f t="shared" si="37"/>
        <v>-16</v>
      </c>
    </row>
    <row r="250" spans="1:23" x14ac:dyDescent="0.25">
      <c r="A250" s="2">
        <v>44736</v>
      </c>
      <c r="B250" s="3" t="s">
        <v>70</v>
      </c>
      <c r="C250" s="3" t="s">
        <v>159</v>
      </c>
      <c r="D250" s="4">
        <v>3.5</v>
      </c>
      <c r="E250" s="5">
        <v>1</v>
      </c>
      <c r="F250" s="6">
        <v>3.5</v>
      </c>
      <c r="G250" s="3">
        <v>100</v>
      </c>
      <c r="H250" s="12">
        <f t="shared" si="34"/>
        <v>1</v>
      </c>
      <c r="I250" s="3">
        <v>-130</v>
      </c>
      <c r="J250" s="12">
        <f t="shared" si="35"/>
        <v>-0.76923076923076916</v>
      </c>
      <c r="K250" s="7">
        <f t="shared" si="33"/>
        <v>0.5</v>
      </c>
      <c r="L250" s="7">
        <f t="shared" si="31"/>
        <v>0.56521739130434778</v>
      </c>
      <c r="M250" s="7">
        <f t="shared" si="30"/>
        <v>0.46336733209921499</v>
      </c>
      <c r="N250" s="7">
        <f t="shared" si="32"/>
        <v>0.53663266790078501</v>
      </c>
      <c r="O250" s="10">
        <f t="shared" si="25"/>
        <v>-3.663266790078501E-2</v>
      </c>
      <c r="P250" s="10">
        <f t="shared" si="23"/>
        <v>-2.8584723403562773E-2</v>
      </c>
      <c r="Q250" s="31">
        <f t="shared" si="36"/>
        <v>0</v>
      </c>
      <c r="R250" s="9">
        <v>1</v>
      </c>
      <c r="S250" s="4">
        <v>0</v>
      </c>
      <c r="T250" s="3">
        <v>0</v>
      </c>
      <c r="W250" s="13" t="str">
        <f t="shared" si="37"/>
        <v/>
      </c>
    </row>
    <row r="251" spans="1:23" x14ac:dyDescent="0.25">
      <c r="A251" s="2">
        <v>44736</v>
      </c>
      <c r="B251" s="3" t="s">
        <v>31</v>
      </c>
      <c r="C251" s="3" t="s">
        <v>198</v>
      </c>
      <c r="D251" s="4">
        <v>3.34</v>
      </c>
      <c r="E251" s="5">
        <v>1</v>
      </c>
      <c r="F251" s="6">
        <v>2.5</v>
      </c>
      <c r="G251" s="3">
        <v>-145</v>
      </c>
      <c r="H251" s="12">
        <f t="shared" si="34"/>
        <v>-0.68965517241379315</v>
      </c>
      <c r="I251" s="3">
        <v>110</v>
      </c>
      <c r="J251" s="12">
        <f t="shared" si="35"/>
        <v>1.1000000000000001</v>
      </c>
      <c r="K251" s="7">
        <f t="shared" si="33"/>
        <v>0.59183673469387754</v>
      </c>
      <c r="L251" s="7">
        <f t="shared" si="31"/>
        <v>0.47619047619047616</v>
      </c>
      <c r="M251" s="7">
        <f t="shared" si="30"/>
        <v>0.6485433407087291</v>
      </c>
      <c r="N251" s="7">
        <f t="shared" si="32"/>
        <v>0.35145665929127096</v>
      </c>
      <c r="O251" s="10">
        <f t="shared" si="25"/>
        <v>5.6706606014851557E-2</v>
      </c>
      <c r="P251" s="10">
        <f t="shared" si="23"/>
        <v>-0.12473381689920521</v>
      </c>
      <c r="Q251" s="31">
        <f t="shared" si="36"/>
        <v>2</v>
      </c>
      <c r="R251" s="9">
        <v>1</v>
      </c>
      <c r="S251" s="4">
        <v>14.5</v>
      </c>
      <c r="T251" s="3">
        <v>0</v>
      </c>
      <c r="U251" s="3" t="s">
        <v>75</v>
      </c>
      <c r="V251" s="4">
        <v>10</v>
      </c>
      <c r="W251" s="13">
        <f t="shared" si="37"/>
        <v>10</v>
      </c>
    </row>
    <row r="252" spans="1:23" x14ac:dyDescent="0.25">
      <c r="A252" s="2">
        <v>44736</v>
      </c>
      <c r="B252" s="3" t="s">
        <v>58</v>
      </c>
      <c r="C252" s="3" t="s">
        <v>59</v>
      </c>
      <c r="D252" s="4">
        <v>3.39</v>
      </c>
      <c r="E252" s="5">
        <v>1</v>
      </c>
      <c r="F252" s="6">
        <v>3.5</v>
      </c>
      <c r="G252" s="3">
        <v>120</v>
      </c>
      <c r="H252" s="12">
        <f t="shared" si="34"/>
        <v>1.2</v>
      </c>
      <c r="I252" s="3">
        <v>-160</v>
      </c>
      <c r="J252" s="12">
        <f t="shared" si="35"/>
        <v>-0.625</v>
      </c>
      <c r="K252" s="7">
        <f t="shared" si="33"/>
        <v>0.45454545454545453</v>
      </c>
      <c r="L252" s="7">
        <f t="shared" si="31"/>
        <v>0.61538461538461542</v>
      </c>
      <c r="M252" s="7">
        <f t="shared" si="30"/>
        <v>0.43945549603645917</v>
      </c>
      <c r="N252" s="7">
        <f t="shared" si="32"/>
        <v>0.56054450396354083</v>
      </c>
      <c r="O252" s="10">
        <f t="shared" si="25"/>
        <v>-1.508995850899536E-2</v>
      </c>
      <c r="P252" s="10">
        <f t="shared" si="23"/>
        <v>-5.4840111421074589E-2</v>
      </c>
      <c r="Q252" s="31">
        <f t="shared" si="36"/>
        <v>0</v>
      </c>
      <c r="R252" s="9">
        <v>1</v>
      </c>
      <c r="S252" s="4">
        <v>0</v>
      </c>
      <c r="T252" s="3">
        <v>0</v>
      </c>
      <c r="W252" s="13" t="str">
        <f t="shared" si="37"/>
        <v/>
      </c>
    </row>
    <row r="253" spans="1:23" x14ac:dyDescent="0.25">
      <c r="A253" s="2">
        <v>44736</v>
      </c>
      <c r="B253" s="3" t="s">
        <v>68</v>
      </c>
      <c r="C253" s="3" t="s">
        <v>199</v>
      </c>
      <c r="D253" s="4">
        <v>4.59</v>
      </c>
      <c r="E253" s="5">
        <v>1</v>
      </c>
      <c r="F253" s="6">
        <v>4.5</v>
      </c>
      <c r="G253" s="3">
        <v>-130</v>
      </c>
      <c r="H253" s="12">
        <f t="shared" si="34"/>
        <v>-0.76923076923076916</v>
      </c>
      <c r="I253" s="3">
        <v>100</v>
      </c>
      <c r="J253" s="12">
        <f t="shared" si="35"/>
        <v>1</v>
      </c>
      <c r="K253" s="7">
        <f t="shared" si="33"/>
        <v>0.56521739130434778</v>
      </c>
      <c r="L253" s="7">
        <f t="shared" si="31"/>
        <v>0.5</v>
      </c>
      <c r="M253" s="7">
        <f t="shared" si="30"/>
        <v>0.48488950440822165</v>
      </c>
      <c r="N253" s="7">
        <f t="shared" si="32"/>
        <v>0.51511049559177835</v>
      </c>
      <c r="O253" s="10">
        <f t="shared" si="25"/>
        <v>-8.0327886896126133E-2</v>
      </c>
      <c r="P253" s="10">
        <f t="shared" si="23"/>
        <v>1.511049559177835E-2</v>
      </c>
      <c r="Q253" s="31">
        <f t="shared" si="36"/>
        <v>0</v>
      </c>
      <c r="R253" s="9">
        <v>1</v>
      </c>
      <c r="S253" s="4">
        <v>0</v>
      </c>
      <c r="T253" s="3">
        <v>0</v>
      </c>
      <c r="W253" s="13" t="str">
        <f t="shared" si="37"/>
        <v/>
      </c>
    </row>
    <row r="254" spans="1:23" x14ac:dyDescent="0.25">
      <c r="A254" s="2">
        <v>44736</v>
      </c>
      <c r="B254" s="3" t="s">
        <v>72</v>
      </c>
      <c r="C254" s="3" t="s">
        <v>149</v>
      </c>
      <c r="D254" s="4">
        <v>4.54</v>
      </c>
      <c r="E254" s="5">
        <v>1</v>
      </c>
      <c r="F254" s="6">
        <v>4.5</v>
      </c>
      <c r="G254" s="3">
        <v>120</v>
      </c>
      <c r="H254" s="12">
        <f t="shared" si="34"/>
        <v>1.2</v>
      </c>
      <c r="I254" s="3">
        <v>-152</v>
      </c>
      <c r="J254" s="12">
        <f t="shared" si="35"/>
        <v>-0.65789473684210531</v>
      </c>
      <c r="K254" s="7">
        <f t="shared" si="33"/>
        <v>0.45454545454545453</v>
      </c>
      <c r="L254" s="7">
        <f t="shared" si="31"/>
        <v>0.60317460317460314</v>
      </c>
      <c r="M254" s="7">
        <f t="shared" si="30"/>
        <v>0.47547148481317469</v>
      </c>
      <c r="N254" s="7">
        <f t="shared" si="32"/>
        <v>0.52452851518682531</v>
      </c>
      <c r="O254" s="10">
        <f t="shared" si="25"/>
        <v>2.0926030267720164E-2</v>
      </c>
      <c r="P254" s="10">
        <f t="shared" si="23"/>
        <v>-7.8646087987777835E-2</v>
      </c>
      <c r="Q254" s="31">
        <f t="shared" si="36"/>
        <v>0</v>
      </c>
      <c r="R254" s="9">
        <v>2</v>
      </c>
      <c r="S254" s="4">
        <v>0</v>
      </c>
      <c r="T254" s="3">
        <v>0</v>
      </c>
      <c r="W254" s="13" t="str">
        <f t="shared" si="37"/>
        <v/>
      </c>
    </row>
    <row r="255" spans="1:23" x14ac:dyDescent="0.25">
      <c r="A255" s="2">
        <v>44736</v>
      </c>
      <c r="B255" s="3" t="s">
        <v>40</v>
      </c>
      <c r="C255" s="3" t="s">
        <v>167</v>
      </c>
      <c r="D255" s="4">
        <v>6.7</v>
      </c>
      <c r="E255" s="5">
        <v>1</v>
      </c>
      <c r="F255" s="6">
        <v>6.5</v>
      </c>
      <c r="G255" s="3">
        <v>104</v>
      </c>
      <c r="H255" s="12">
        <f t="shared" si="34"/>
        <v>1.04</v>
      </c>
      <c r="I255" s="3">
        <v>-130</v>
      </c>
      <c r="J255" s="12">
        <f t="shared" si="35"/>
        <v>-0.76923076923076916</v>
      </c>
      <c r="K255" s="7">
        <f t="shared" si="33"/>
        <v>0.49019607843137253</v>
      </c>
      <c r="L255" s="7">
        <f t="shared" si="31"/>
        <v>0.56521739130434778</v>
      </c>
      <c r="M255" s="7">
        <f t="shared" si="30"/>
        <v>0.50470291342990803</v>
      </c>
      <c r="N255" s="7">
        <f t="shared" si="32"/>
        <v>0.49529708657009197</v>
      </c>
      <c r="O255" s="10">
        <f t="shared" si="25"/>
        <v>1.4506834998535501E-2</v>
      </c>
      <c r="P255" s="10">
        <f t="shared" si="23"/>
        <v>-6.9920304734255811E-2</v>
      </c>
      <c r="Q255" s="31">
        <f t="shared" si="36"/>
        <v>0</v>
      </c>
      <c r="R255" s="9">
        <v>2</v>
      </c>
      <c r="S255" s="4">
        <v>0</v>
      </c>
      <c r="T255" s="3">
        <v>0</v>
      </c>
      <c r="W255" s="13" t="str">
        <f t="shared" si="37"/>
        <v/>
      </c>
    </row>
    <row r="256" spans="1:23" x14ac:dyDescent="0.25">
      <c r="A256" s="2">
        <v>44736</v>
      </c>
      <c r="B256" s="3" t="s">
        <v>37</v>
      </c>
      <c r="C256" s="3" t="s">
        <v>143</v>
      </c>
      <c r="D256" s="4">
        <v>6.93</v>
      </c>
      <c r="E256" s="5">
        <v>1</v>
      </c>
      <c r="F256" s="6">
        <v>5.5</v>
      </c>
      <c r="G256" s="3">
        <v>110</v>
      </c>
      <c r="H256" s="12">
        <f t="shared" si="34"/>
        <v>1.1000000000000001</v>
      </c>
      <c r="I256" s="3">
        <v>-145</v>
      </c>
      <c r="J256" s="12">
        <f t="shared" si="35"/>
        <v>-0.68965517241379315</v>
      </c>
      <c r="K256" s="7">
        <f t="shared" si="33"/>
        <v>0.47619047619047616</v>
      </c>
      <c r="L256" s="7">
        <f t="shared" si="31"/>
        <v>0.59183673469387754</v>
      </c>
      <c r="M256" s="7">
        <f t="shared" si="30"/>
        <v>0.69026231640384661</v>
      </c>
      <c r="N256" s="7">
        <f t="shared" si="32"/>
        <v>0.30973768359615333</v>
      </c>
      <c r="O256" s="10">
        <f t="shared" si="25"/>
        <v>0.21407184021337045</v>
      </c>
      <c r="P256" s="10">
        <f t="shared" si="23"/>
        <v>-0.28209905109772421</v>
      </c>
      <c r="Q256" s="31">
        <f t="shared" si="36"/>
        <v>2</v>
      </c>
      <c r="R256" s="9">
        <v>1</v>
      </c>
      <c r="S256" s="4">
        <v>10</v>
      </c>
      <c r="T256" s="3">
        <v>0</v>
      </c>
      <c r="U256" s="3" t="s">
        <v>74</v>
      </c>
      <c r="V256" s="4">
        <v>-10</v>
      </c>
      <c r="W256" s="13">
        <f t="shared" si="37"/>
        <v>-10</v>
      </c>
    </row>
    <row r="257" spans="1:23" x14ac:dyDescent="0.25">
      <c r="A257" s="2">
        <v>44736</v>
      </c>
      <c r="B257" s="3" t="s">
        <v>60</v>
      </c>
      <c r="C257" s="3" t="s">
        <v>178</v>
      </c>
      <c r="D257" s="4">
        <v>4.88</v>
      </c>
      <c r="E257" s="5">
        <v>1</v>
      </c>
      <c r="F257" s="6">
        <v>5.5</v>
      </c>
      <c r="G257" s="3">
        <v>114</v>
      </c>
      <c r="H257" s="12">
        <f t="shared" si="34"/>
        <v>1.1399999999999999</v>
      </c>
      <c r="I257" s="3">
        <v>-144</v>
      </c>
      <c r="J257" s="12">
        <f t="shared" si="35"/>
        <v>-0.69444444444444442</v>
      </c>
      <c r="K257" s="7">
        <f t="shared" si="33"/>
        <v>0.46728971962616822</v>
      </c>
      <c r="L257" s="7">
        <f t="shared" si="31"/>
        <v>0.5901639344262295</v>
      </c>
      <c r="M257" s="7">
        <f t="shared" si="30"/>
        <v>0.36299348628953521</v>
      </c>
      <c r="N257" s="7">
        <f t="shared" si="32"/>
        <v>0.63700651371046479</v>
      </c>
      <c r="O257" s="10">
        <f t="shared" si="25"/>
        <v>-0.10429623333663302</v>
      </c>
      <c r="P257" s="10">
        <f t="shared" si="23"/>
        <v>4.6842579284235297E-2</v>
      </c>
      <c r="Q257" s="31">
        <f t="shared" si="36"/>
        <v>0</v>
      </c>
      <c r="R257" s="9">
        <v>2</v>
      </c>
      <c r="S257" s="4">
        <v>0</v>
      </c>
      <c r="T257" s="3">
        <v>0</v>
      </c>
      <c r="W257" s="13" t="str">
        <f t="shared" si="37"/>
        <v/>
      </c>
    </row>
    <row r="258" spans="1:23" x14ac:dyDescent="0.25">
      <c r="A258" s="2">
        <v>44736</v>
      </c>
      <c r="B258" s="3" t="s">
        <v>79</v>
      </c>
      <c r="C258" s="3" t="s">
        <v>165</v>
      </c>
      <c r="D258" s="4">
        <v>4.6100000000000003</v>
      </c>
      <c r="E258" s="5">
        <v>1</v>
      </c>
      <c r="F258" s="6">
        <v>4.5</v>
      </c>
      <c r="G258" s="3">
        <v>110</v>
      </c>
      <c r="H258" s="12">
        <f t="shared" si="34"/>
        <v>1.1000000000000001</v>
      </c>
      <c r="I258" s="3">
        <v>-145</v>
      </c>
      <c r="J258" s="12">
        <f t="shared" si="35"/>
        <v>-0.68965517241379315</v>
      </c>
      <c r="K258" s="7">
        <f t="shared" si="33"/>
        <v>0.47619047619047616</v>
      </c>
      <c r="L258" s="7">
        <f t="shared" si="31"/>
        <v>0.59183673469387754</v>
      </c>
      <c r="M258" s="7">
        <f t="shared" si="30"/>
        <v>0.48864004801069716</v>
      </c>
      <c r="N258" s="7">
        <f t="shared" si="32"/>
        <v>0.51135995198930284</v>
      </c>
      <c r="O258" s="10">
        <f t="shared" si="25"/>
        <v>1.2449571820220995E-2</v>
      </c>
      <c r="P258" s="10">
        <f t="shared" si="23"/>
        <v>-8.0476782704574701E-2</v>
      </c>
      <c r="Q258" s="31">
        <f t="shared" si="36"/>
        <v>0</v>
      </c>
      <c r="R258" s="9">
        <v>1</v>
      </c>
      <c r="S258" s="4">
        <v>0</v>
      </c>
      <c r="T258" s="3">
        <v>0</v>
      </c>
      <c r="W258" s="13" t="str">
        <f t="shared" si="37"/>
        <v/>
      </c>
    </row>
    <row r="259" spans="1:23" x14ac:dyDescent="0.25">
      <c r="A259" s="2">
        <v>44736</v>
      </c>
      <c r="B259" s="3" t="s">
        <v>35</v>
      </c>
      <c r="C259" s="3" t="s">
        <v>181</v>
      </c>
      <c r="D259" s="4">
        <v>4.0599999999999996</v>
      </c>
      <c r="E259" s="5">
        <v>1</v>
      </c>
      <c r="F259" s="6">
        <v>4.5</v>
      </c>
      <c r="G259" s="3">
        <v>100</v>
      </c>
      <c r="H259" s="12">
        <f t="shared" ref="H259:H322" si="38">IF(G259&gt;0,G259/100,1/(G259/100))</f>
        <v>1</v>
      </c>
      <c r="I259" s="3">
        <v>-130</v>
      </c>
      <c r="J259" s="12">
        <f t="shared" ref="J259:J322" si="39">IF(I259&gt;0,I259/100,1/(I259/100))</f>
        <v>-0.76923076923076916</v>
      </c>
      <c r="K259" s="7">
        <f t="shared" si="33"/>
        <v>0.5</v>
      </c>
      <c r="L259" s="7">
        <f t="shared" si="31"/>
        <v>0.56521739130434778</v>
      </c>
      <c r="M259" s="7">
        <f t="shared" si="30"/>
        <v>0.38288332871077602</v>
      </c>
      <c r="N259" s="7">
        <f t="shared" si="32"/>
        <v>0.61711667128922398</v>
      </c>
      <c r="O259" s="10">
        <f t="shared" si="25"/>
        <v>-0.11711667128922398</v>
      </c>
      <c r="P259" s="10">
        <f t="shared" si="23"/>
        <v>5.1899279984876201E-2</v>
      </c>
      <c r="Q259" s="31">
        <f t="shared" ref="Q259:Q322" si="40">IF(P259&gt;0.05,1,IF(O259&gt;0.05,2,0))</f>
        <v>1</v>
      </c>
      <c r="R259" s="9">
        <v>1</v>
      </c>
      <c r="S259" s="4">
        <v>13</v>
      </c>
      <c r="T259" s="3">
        <v>0</v>
      </c>
      <c r="U259" s="3" t="s">
        <v>75</v>
      </c>
      <c r="V259" s="4">
        <v>10</v>
      </c>
      <c r="W259" s="13">
        <f t="shared" ref="W259:W322" si="41">IF(IF(U259="L",-S259,IF(U259="W",S259*IF(Q259=1,ABS(J259),ABS(H259)))),IF(U259="L",-S259,IF(U259="W",S259*IF(Q259=1,ABS(J259),ABS(H259)))),"")</f>
        <v>10</v>
      </c>
    </row>
    <row r="260" spans="1:23" x14ac:dyDescent="0.25">
      <c r="A260" s="2">
        <v>44736</v>
      </c>
      <c r="B260" s="3" t="s">
        <v>56</v>
      </c>
      <c r="C260" s="3" t="s">
        <v>200</v>
      </c>
      <c r="D260" s="4">
        <v>3.21</v>
      </c>
      <c r="E260" s="5">
        <v>1</v>
      </c>
      <c r="F260" s="6">
        <v>3.5</v>
      </c>
      <c r="G260" s="3">
        <v>-160</v>
      </c>
      <c r="H260" s="12">
        <f t="shared" si="38"/>
        <v>-0.625</v>
      </c>
      <c r="I260" s="3">
        <v>120</v>
      </c>
      <c r="J260" s="12">
        <f t="shared" si="39"/>
        <v>1.2</v>
      </c>
      <c r="K260" s="7">
        <f t="shared" si="33"/>
        <v>0.61538461538461542</v>
      </c>
      <c r="L260" s="7">
        <f t="shared" si="31"/>
        <v>0.45454545454545453</v>
      </c>
      <c r="M260" s="7">
        <f t="shared" si="30"/>
        <v>0.39970572904984081</v>
      </c>
      <c r="N260" s="7">
        <f t="shared" si="32"/>
        <v>0.60029427095015919</v>
      </c>
      <c r="O260" s="10">
        <f t="shared" si="25"/>
        <v>-0.21567888633477461</v>
      </c>
      <c r="P260" s="10">
        <f t="shared" si="23"/>
        <v>0.14574881640470466</v>
      </c>
      <c r="Q260" s="31">
        <f t="shared" si="40"/>
        <v>1</v>
      </c>
      <c r="R260" s="9">
        <v>1</v>
      </c>
      <c r="S260" s="4">
        <v>15</v>
      </c>
      <c r="T260" s="3">
        <v>0</v>
      </c>
      <c r="U260" s="3" t="s">
        <v>74</v>
      </c>
      <c r="V260" s="4">
        <v>-15</v>
      </c>
      <c r="W260" s="13">
        <f t="shared" si="41"/>
        <v>-15</v>
      </c>
    </row>
    <row r="261" spans="1:23" x14ac:dyDescent="0.25">
      <c r="A261" s="2">
        <v>44737</v>
      </c>
      <c r="B261" s="3" t="s">
        <v>48</v>
      </c>
      <c r="C261" s="3" t="s">
        <v>201</v>
      </c>
      <c r="D261" s="4">
        <v>6.01</v>
      </c>
      <c r="E261" s="5">
        <v>1</v>
      </c>
      <c r="F261" s="6">
        <v>5.5</v>
      </c>
      <c r="G261" s="3">
        <v>110</v>
      </c>
      <c r="H261" s="12">
        <f t="shared" si="38"/>
        <v>1.1000000000000001</v>
      </c>
      <c r="I261" s="3">
        <v>-140</v>
      </c>
      <c r="J261" s="12">
        <f t="shared" si="39"/>
        <v>-0.7142857142857143</v>
      </c>
      <c r="K261" s="7">
        <f t="shared" si="33"/>
        <v>0.47619047619047616</v>
      </c>
      <c r="L261" s="7">
        <f t="shared" ref="L261:L514" si="42">IF(I261&gt;0,100/(100+I261),I261/(-100+I261))</f>
        <v>0.58333333333333337</v>
      </c>
      <c r="M261" s="7">
        <f t="shared" si="30"/>
        <v>0.55592524855262426</v>
      </c>
      <c r="N261" s="7">
        <f t="shared" si="32"/>
        <v>0.44407475144737568</v>
      </c>
      <c r="O261" s="10">
        <f t="shared" si="25"/>
        <v>7.9734772362148099E-2</v>
      </c>
      <c r="P261" s="10">
        <f t="shared" si="23"/>
        <v>-0.13925858188595769</v>
      </c>
      <c r="Q261" s="31">
        <f t="shared" si="40"/>
        <v>2</v>
      </c>
      <c r="R261" s="9">
        <v>2</v>
      </c>
      <c r="S261" s="4">
        <v>15</v>
      </c>
      <c r="T261" s="3">
        <v>0</v>
      </c>
      <c r="U261" s="3" t="s">
        <v>75</v>
      </c>
      <c r="V261" s="4">
        <v>16.5</v>
      </c>
      <c r="W261" s="13">
        <f t="shared" si="41"/>
        <v>16.5</v>
      </c>
    </row>
    <row r="262" spans="1:23" x14ac:dyDescent="0.25">
      <c r="A262" s="2">
        <v>44737</v>
      </c>
      <c r="B262" s="3" t="s">
        <v>23</v>
      </c>
      <c r="C262" s="3" t="s">
        <v>24</v>
      </c>
      <c r="D262" s="4">
        <v>6.81</v>
      </c>
      <c r="E262" s="5">
        <v>1</v>
      </c>
      <c r="F262" s="6">
        <v>7.5</v>
      </c>
      <c r="G262" s="3">
        <v>-116</v>
      </c>
      <c r="H262" s="12">
        <f t="shared" si="38"/>
        <v>-0.86206896551724144</v>
      </c>
      <c r="I262" s="3">
        <v>-110</v>
      </c>
      <c r="J262" s="12">
        <f t="shared" si="39"/>
        <v>-0.90909090909090906</v>
      </c>
      <c r="K262" s="7">
        <f t="shared" ref="K262:K515" si="43">IF(G262&gt;0,100/(100+G262),G262/(-100+G262))</f>
        <v>0.53703703703703709</v>
      </c>
      <c r="L262" s="7">
        <f t="shared" si="42"/>
        <v>0.52380952380952384</v>
      </c>
      <c r="M262" s="7">
        <f t="shared" si="30"/>
        <v>0.37300028623664394</v>
      </c>
      <c r="N262" s="7">
        <f t="shared" si="32"/>
        <v>0.62699971376335606</v>
      </c>
      <c r="O262" s="10">
        <f t="shared" si="25"/>
        <v>-0.16403675080039315</v>
      </c>
      <c r="P262" s="10">
        <f t="shared" si="23"/>
        <v>0.10319018995383222</v>
      </c>
      <c r="Q262" s="31">
        <f t="shared" si="40"/>
        <v>1</v>
      </c>
      <c r="R262" s="9">
        <v>2</v>
      </c>
      <c r="S262" s="4">
        <v>16.5</v>
      </c>
      <c r="T262" s="3">
        <v>0</v>
      </c>
      <c r="U262" s="3" t="s">
        <v>74</v>
      </c>
      <c r="V262" s="4">
        <v>-16.5</v>
      </c>
      <c r="W262" s="13">
        <f t="shared" si="41"/>
        <v>-16.5</v>
      </c>
    </row>
    <row r="263" spans="1:23" x14ac:dyDescent="0.25">
      <c r="A263" s="2">
        <v>44737</v>
      </c>
      <c r="B263" s="3" t="s">
        <v>66</v>
      </c>
      <c r="C263" s="3" t="s">
        <v>67</v>
      </c>
      <c r="D263" s="4">
        <v>5.94</v>
      </c>
      <c r="E263" s="5">
        <v>1</v>
      </c>
      <c r="F263" s="6">
        <v>5.5</v>
      </c>
      <c r="G263" s="3">
        <v>-105</v>
      </c>
      <c r="H263" s="12">
        <f t="shared" si="38"/>
        <v>-0.95238095238095233</v>
      </c>
      <c r="I263" s="3">
        <v>-125</v>
      </c>
      <c r="J263" s="12">
        <f t="shared" si="39"/>
        <v>-0.8</v>
      </c>
      <c r="K263" s="7">
        <f t="shared" si="43"/>
        <v>0.51219512195121952</v>
      </c>
      <c r="L263" s="7">
        <f t="shared" si="42"/>
        <v>0.55555555555555558</v>
      </c>
      <c r="M263" s="7">
        <f t="shared" si="30"/>
        <v>0.54463543537880599</v>
      </c>
      <c r="N263" s="7">
        <f t="shared" si="32"/>
        <v>0.45536456462119401</v>
      </c>
      <c r="O263" s="10">
        <f t="shared" si="25"/>
        <v>3.2440313427586465E-2</v>
      </c>
      <c r="P263" s="10">
        <f t="shared" si="23"/>
        <v>-0.10019099093436157</v>
      </c>
      <c r="Q263" s="31">
        <f t="shared" si="40"/>
        <v>0</v>
      </c>
      <c r="R263" s="9">
        <v>1</v>
      </c>
      <c r="S263" s="4">
        <v>0</v>
      </c>
      <c r="T263" s="3">
        <v>0</v>
      </c>
      <c r="W263" s="13" t="str">
        <f t="shared" si="41"/>
        <v/>
      </c>
    </row>
    <row r="264" spans="1:23" x14ac:dyDescent="0.25">
      <c r="A264" s="2">
        <v>44737</v>
      </c>
      <c r="B264" s="3" t="s">
        <v>14</v>
      </c>
      <c r="C264" s="3" t="s">
        <v>15</v>
      </c>
      <c r="D264" s="4">
        <v>5.52</v>
      </c>
      <c r="E264" s="5">
        <v>1</v>
      </c>
      <c r="F264" s="6">
        <v>5.5</v>
      </c>
      <c r="G264" s="3">
        <v>-115</v>
      </c>
      <c r="H264" s="12">
        <f t="shared" si="38"/>
        <v>-0.86956521739130443</v>
      </c>
      <c r="I264" s="3">
        <v>-115</v>
      </c>
      <c r="J264" s="12">
        <f t="shared" si="39"/>
        <v>-0.86956521739130443</v>
      </c>
      <c r="K264" s="7">
        <f t="shared" si="43"/>
        <v>0.53488372093023251</v>
      </c>
      <c r="L264" s="7">
        <f t="shared" si="42"/>
        <v>0.53488372093023251</v>
      </c>
      <c r="M264" s="7">
        <f t="shared" si="30"/>
        <v>0.47450617501389791</v>
      </c>
      <c r="N264" s="7">
        <f t="shared" si="32"/>
        <v>0.52549382498610209</v>
      </c>
      <c r="O264" s="10">
        <f t="shared" si="25"/>
        <v>-6.0377545916334596E-2</v>
      </c>
      <c r="P264" s="10">
        <f t="shared" si="23"/>
        <v>-9.3898959441304219E-3</v>
      </c>
      <c r="Q264" s="31">
        <f t="shared" si="40"/>
        <v>0</v>
      </c>
      <c r="R264" s="9">
        <v>1</v>
      </c>
      <c r="S264" s="4">
        <v>0</v>
      </c>
      <c r="T264" s="3">
        <v>0</v>
      </c>
      <c r="W264" s="13" t="str">
        <f t="shared" si="41"/>
        <v/>
      </c>
    </row>
    <row r="265" spans="1:23" x14ac:dyDescent="0.25">
      <c r="A265" s="2">
        <v>44737</v>
      </c>
      <c r="B265" s="3" t="s">
        <v>33</v>
      </c>
      <c r="C265" s="3" t="s">
        <v>202</v>
      </c>
      <c r="D265" s="4">
        <v>5.34</v>
      </c>
      <c r="E265" s="5">
        <v>1</v>
      </c>
      <c r="F265" s="6">
        <v>5.5</v>
      </c>
      <c r="G265" s="3">
        <v>-150</v>
      </c>
      <c r="H265" s="12">
        <f t="shared" si="38"/>
        <v>-0.66666666666666663</v>
      </c>
      <c r="I265" s="3">
        <v>115</v>
      </c>
      <c r="J265" s="12">
        <f t="shared" si="39"/>
        <v>1.1499999999999999</v>
      </c>
      <c r="K265" s="7">
        <f t="shared" si="43"/>
        <v>0.6</v>
      </c>
      <c r="L265" s="7">
        <f t="shared" si="42"/>
        <v>0.46511627906976744</v>
      </c>
      <c r="M265" s="7">
        <f t="shared" si="30"/>
        <v>0.44347661488534151</v>
      </c>
      <c r="N265" s="7">
        <f t="shared" si="32"/>
        <v>0.55652338511465849</v>
      </c>
      <c r="O265" s="10">
        <f t="shared" si="25"/>
        <v>-0.15652338511465846</v>
      </c>
      <c r="P265" s="10">
        <f t="shared" si="23"/>
        <v>9.1407106044891051E-2</v>
      </c>
      <c r="Q265" s="31">
        <f t="shared" si="40"/>
        <v>1</v>
      </c>
      <c r="R265" s="9">
        <v>1</v>
      </c>
      <c r="S265" s="4">
        <v>15</v>
      </c>
      <c r="T265" s="3">
        <v>0</v>
      </c>
      <c r="U265" s="3" t="s">
        <v>74</v>
      </c>
      <c r="V265" s="4">
        <v>-15</v>
      </c>
      <c r="W265" s="13">
        <f t="shared" si="41"/>
        <v>-15</v>
      </c>
    </row>
    <row r="266" spans="1:23" x14ac:dyDescent="0.25">
      <c r="A266" s="2">
        <v>44737</v>
      </c>
      <c r="B266" s="3" t="s">
        <v>16</v>
      </c>
      <c r="C266" s="3" t="s">
        <v>39</v>
      </c>
      <c r="D266" s="4">
        <v>4.96</v>
      </c>
      <c r="E266" s="5">
        <v>1</v>
      </c>
      <c r="F266" s="6">
        <v>4.5</v>
      </c>
      <c r="G266" s="3">
        <v>-160</v>
      </c>
      <c r="H266" s="12">
        <f t="shared" si="38"/>
        <v>-0.625</v>
      </c>
      <c r="I266" s="3">
        <v>120</v>
      </c>
      <c r="J266" s="12">
        <f t="shared" si="39"/>
        <v>1.2</v>
      </c>
      <c r="K266" s="7">
        <f t="shared" si="43"/>
        <v>0.61538461538461542</v>
      </c>
      <c r="L266" s="7">
        <f t="shared" si="42"/>
        <v>0.45454545454545453</v>
      </c>
      <c r="M266" s="7">
        <f t="shared" si="30"/>
        <v>0.55246017281540882</v>
      </c>
      <c r="N266" s="7">
        <f t="shared" si="32"/>
        <v>0.44753982718459118</v>
      </c>
      <c r="O266" s="10">
        <f t="shared" si="25"/>
        <v>-6.2924442569206596E-2</v>
      </c>
      <c r="P266" s="10">
        <f t="shared" si="23"/>
        <v>-7.0056273608633535E-3</v>
      </c>
      <c r="Q266" s="31">
        <f t="shared" si="40"/>
        <v>0</v>
      </c>
      <c r="R266" s="9">
        <v>1</v>
      </c>
      <c r="S266" s="4">
        <v>0</v>
      </c>
      <c r="T266" s="3">
        <v>0</v>
      </c>
      <c r="W266" s="13" t="str">
        <f t="shared" si="41"/>
        <v/>
      </c>
    </row>
    <row r="267" spans="1:23" x14ac:dyDescent="0.25">
      <c r="A267" s="2">
        <v>44737</v>
      </c>
      <c r="B267" s="3" t="s">
        <v>88</v>
      </c>
      <c r="C267" s="3" t="s">
        <v>168</v>
      </c>
      <c r="D267" s="4">
        <v>6.01</v>
      </c>
      <c r="E267" s="5">
        <v>1</v>
      </c>
      <c r="F267" s="6">
        <v>5.5</v>
      </c>
      <c r="G267" s="3">
        <v>-130</v>
      </c>
      <c r="H267" s="12">
        <f t="shared" si="38"/>
        <v>-0.76923076923076916</v>
      </c>
      <c r="I267" s="3">
        <v>100</v>
      </c>
      <c r="J267" s="12">
        <f t="shared" si="39"/>
        <v>1</v>
      </c>
      <c r="K267" s="7">
        <f t="shared" si="43"/>
        <v>0.56521739130434778</v>
      </c>
      <c r="L267" s="7">
        <f t="shared" si="42"/>
        <v>0.5</v>
      </c>
      <c r="M267" s="7">
        <f t="shared" si="30"/>
        <v>0.55592524855262426</v>
      </c>
      <c r="N267" s="7">
        <f t="shared" si="32"/>
        <v>0.44407475144737568</v>
      </c>
      <c r="O267" s="10">
        <f t="shared" si="25"/>
        <v>-9.29214275172352E-3</v>
      </c>
      <c r="P267" s="10">
        <f t="shared" si="23"/>
        <v>-5.5925248552624318E-2</v>
      </c>
      <c r="Q267" s="31">
        <f t="shared" si="40"/>
        <v>0</v>
      </c>
      <c r="R267" s="9">
        <v>1</v>
      </c>
      <c r="S267" s="4">
        <v>0</v>
      </c>
      <c r="T267" s="3">
        <v>0</v>
      </c>
      <c r="W267" s="13" t="str">
        <f t="shared" si="41"/>
        <v/>
      </c>
    </row>
    <row r="268" spans="1:23" x14ac:dyDescent="0.25">
      <c r="A268" s="2">
        <v>44737</v>
      </c>
      <c r="B268" s="3" t="s">
        <v>42</v>
      </c>
      <c r="C268" s="3" t="s">
        <v>43</v>
      </c>
      <c r="D268" s="4">
        <v>6.07</v>
      </c>
      <c r="E268" s="5">
        <v>1</v>
      </c>
      <c r="F268" s="6">
        <v>5.5</v>
      </c>
      <c r="G268" s="3">
        <v>-155</v>
      </c>
      <c r="H268" s="12">
        <f t="shared" si="38"/>
        <v>-0.64516129032258063</v>
      </c>
      <c r="I268" s="3">
        <v>120</v>
      </c>
      <c r="J268" s="12">
        <f t="shared" si="39"/>
        <v>1.2</v>
      </c>
      <c r="K268" s="7">
        <f t="shared" si="43"/>
        <v>0.60784313725490191</v>
      </c>
      <c r="L268" s="7">
        <f t="shared" si="42"/>
        <v>0.45454545454545453</v>
      </c>
      <c r="M268" s="7">
        <f t="shared" si="30"/>
        <v>0.56549738828302876</v>
      </c>
      <c r="N268" s="7">
        <f t="shared" si="32"/>
        <v>0.4345026117169713</v>
      </c>
      <c r="O268" s="10">
        <f t="shared" si="25"/>
        <v>-4.2345748971873154E-2</v>
      </c>
      <c r="P268" s="10">
        <f t="shared" si="23"/>
        <v>-2.0042842828483232E-2</v>
      </c>
      <c r="Q268" s="31">
        <f t="shared" si="40"/>
        <v>0</v>
      </c>
      <c r="R268" s="9">
        <v>1</v>
      </c>
      <c r="S268" s="4">
        <v>0</v>
      </c>
      <c r="T268" s="3">
        <v>0</v>
      </c>
      <c r="W268" s="13" t="str">
        <f t="shared" si="41"/>
        <v/>
      </c>
    </row>
    <row r="269" spans="1:23" x14ac:dyDescent="0.25">
      <c r="A269" s="2">
        <v>44737</v>
      </c>
      <c r="B269" s="3" t="s">
        <v>50</v>
      </c>
      <c r="C269" s="3" t="s">
        <v>51</v>
      </c>
      <c r="D269" s="4">
        <v>4.34</v>
      </c>
      <c r="E269" s="5">
        <v>1</v>
      </c>
      <c r="F269" s="6">
        <v>5.5</v>
      </c>
      <c r="G269" s="3">
        <v>126</v>
      </c>
      <c r="H269" s="12">
        <f t="shared" si="38"/>
        <v>1.26</v>
      </c>
      <c r="I269" s="3">
        <v>-160</v>
      </c>
      <c r="J269" s="12">
        <f t="shared" si="39"/>
        <v>-0.625</v>
      </c>
      <c r="K269" s="7">
        <f t="shared" si="43"/>
        <v>0.44247787610619471</v>
      </c>
      <c r="L269" s="7">
        <f t="shared" si="42"/>
        <v>0.61538461538461542</v>
      </c>
      <c r="M269" s="7">
        <f t="shared" si="30"/>
        <v>0.27000768921509155</v>
      </c>
      <c r="N269" s="7">
        <f t="shared" si="32"/>
        <v>0.72999231078490845</v>
      </c>
      <c r="O269" s="10">
        <f t="shared" si="25"/>
        <v>-0.17247018689110316</v>
      </c>
      <c r="P269" s="10">
        <f t="shared" si="23"/>
        <v>0.11460769540029303</v>
      </c>
      <c r="Q269" s="31">
        <f t="shared" si="40"/>
        <v>1</v>
      </c>
      <c r="R269" s="9">
        <v>2</v>
      </c>
      <c r="S269" s="4">
        <v>24</v>
      </c>
      <c r="T269" s="3">
        <v>0</v>
      </c>
      <c r="U269" s="3" t="s">
        <v>75</v>
      </c>
      <c r="V269" s="4">
        <v>15</v>
      </c>
      <c r="W269" s="13">
        <f t="shared" si="41"/>
        <v>15</v>
      </c>
    </row>
    <row r="270" spans="1:23" x14ac:dyDescent="0.25">
      <c r="A270" s="2">
        <v>44737</v>
      </c>
      <c r="B270" s="3" t="s">
        <v>44</v>
      </c>
      <c r="C270" s="3" t="s">
        <v>94</v>
      </c>
      <c r="D270" s="4">
        <v>6.56</v>
      </c>
      <c r="E270" s="5">
        <v>1</v>
      </c>
      <c r="F270" s="6">
        <v>7.5</v>
      </c>
      <c r="G270" s="3">
        <v>-150</v>
      </c>
      <c r="H270" s="12">
        <f t="shared" si="38"/>
        <v>-0.66666666666666663</v>
      </c>
      <c r="I270" s="3">
        <v>110</v>
      </c>
      <c r="J270" s="12">
        <f t="shared" si="39"/>
        <v>1.1000000000000001</v>
      </c>
      <c r="K270" s="7">
        <f t="shared" si="43"/>
        <v>0.6</v>
      </c>
      <c r="L270" s="7">
        <f t="shared" si="42"/>
        <v>0.47619047619047616</v>
      </c>
      <c r="M270" s="7">
        <f t="shared" si="30"/>
        <v>0.33603567717687222</v>
      </c>
      <c r="N270" s="7">
        <f t="shared" si="32"/>
        <v>0.66396432282312778</v>
      </c>
      <c r="O270" s="10">
        <f t="shared" si="25"/>
        <v>-0.26396432282312776</v>
      </c>
      <c r="P270" s="10">
        <f t="shared" si="23"/>
        <v>0.18777384663265162</v>
      </c>
      <c r="Q270" s="31">
        <f t="shared" si="40"/>
        <v>1</v>
      </c>
      <c r="R270" s="9">
        <v>1</v>
      </c>
      <c r="S270" s="4">
        <v>15</v>
      </c>
      <c r="T270" s="3">
        <v>0</v>
      </c>
      <c r="U270" s="3" t="s">
        <v>74</v>
      </c>
      <c r="V270" s="4">
        <v>-15</v>
      </c>
      <c r="W270" s="13">
        <f t="shared" si="41"/>
        <v>-15</v>
      </c>
    </row>
    <row r="271" spans="1:23" x14ac:dyDescent="0.25">
      <c r="A271" s="2">
        <v>44737</v>
      </c>
      <c r="B271" s="3" t="s">
        <v>62</v>
      </c>
      <c r="C271" s="3" t="s">
        <v>63</v>
      </c>
      <c r="D271" s="4">
        <v>5.33</v>
      </c>
      <c r="E271" s="5">
        <v>1</v>
      </c>
      <c r="F271" s="6">
        <v>5.5</v>
      </c>
      <c r="G271" s="3">
        <v>-104</v>
      </c>
      <c r="H271" s="12">
        <f t="shared" si="38"/>
        <v>-0.96153846153846145</v>
      </c>
      <c r="I271" s="3">
        <v>-122</v>
      </c>
      <c r="J271" s="12">
        <f t="shared" si="39"/>
        <v>-0.81967213114754101</v>
      </c>
      <c r="K271" s="7">
        <f t="shared" si="43"/>
        <v>0.50980392156862742</v>
      </c>
      <c r="L271" s="7">
        <f t="shared" si="42"/>
        <v>0.5495495495495496</v>
      </c>
      <c r="M271" s="7">
        <f t="shared" si="30"/>
        <v>0.44174069570778851</v>
      </c>
      <c r="N271" s="7">
        <f t="shared" si="32"/>
        <v>0.55825930429221149</v>
      </c>
      <c r="O271" s="10">
        <f t="shared" si="25"/>
        <v>-6.8063225860838905E-2</v>
      </c>
      <c r="P271" s="10">
        <f t="shared" si="23"/>
        <v>8.7097547426618904E-3</v>
      </c>
      <c r="Q271" s="31">
        <f t="shared" si="40"/>
        <v>0</v>
      </c>
      <c r="R271" s="9">
        <v>2</v>
      </c>
      <c r="S271" s="4">
        <v>0</v>
      </c>
      <c r="T271" s="3">
        <v>0</v>
      </c>
      <c r="W271" s="13" t="str">
        <f t="shared" si="41"/>
        <v/>
      </c>
    </row>
    <row r="272" spans="1:23" x14ac:dyDescent="0.25">
      <c r="A272" s="2">
        <v>44737</v>
      </c>
      <c r="B272" s="3" t="s">
        <v>70</v>
      </c>
      <c r="C272" s="3" t="s">
        <v>71</v>
      </c>
      <c r="D272" s="4">
        <v>3.69</v>
      </c>
      <c r="E272" s="5">
        <v>1</v>
      </c>
      <c r="F272" s="6">
        <v>2.5</v>
      </c>
      <c r="G272" s="3">
        <v>-155</v>
      </c>
      <c r="H272" s="12">
        <f t="shared" si="38"/>
        <v>-0.64516129032258063</v>
      </c>
      <c r="I272" s="3">
        <v>120</v>
      </c>
      <c r="J272" s="12">
        <f t="shared" si="39"/>
        <v>1.2</v>
      </c>
      <c r="K272" s="7">
        <f t="shared" si="43"/>
        <v>0.60784313725490191</v>
      </c>
      <c r="L272" s="7">
        <f t="shared" si="42"/>
        <v>0.45454545454545453</v>
      </c>
      <c r="M272" s="7">
        <f t="shared" si="30"/>
        <v>0.71287067191780662</v>
      </c>
      <c r="N272" s="7">
        <f t="shared" si="32"/>
        <v>0.28712932808219332</v>
      </c>
      <c r="O272" s="10">
        <f t="shared" si="25"/>
        <v>0.10502753466290471</v>
      </c>
      <c r="P272" s="10">
        <f t="shared" si="23"/>
        <v>-0.16741612646326121</v>
      </c>
      <c r="Q272" s="31">
        <f t="shared" si="40"/>
        <v>2</v>
      </c>
      <c r="R272" s="9">
        <v>1</v>
      </c>
      <c r="S272" s="4">
        <v>15.5</v>
      </c>
      <c r="T272" s="3">
        <v>0</v>
      </c>
      <c r="U272" s="3" t="s">
        <v>75</v>
      </c>
      <c r="V272" s="4">
        <v>10</v>
      </c>
      <c r="W272" s="13">
        <f t="shared" si="41"/>
        <v>10</v>
      </c>
    </row>
    <row r="273" spans="1:23" x14ac:dyDescent="0.25">
      <c r="A273" s="2">
        <v>44737</v>
      </c>
      <c r="B273" s="3" t="s">
        <v>31</v>
      </c>
      <c r="C273" s="3" t="s">
        <v>158</v>
      </c>
      <c r="D273" s="4">
        <v>3.95</v>
      </c>
      <c r="E273" s="5">
        <v>1</v>
      </c>
      <c r="F273" s="6">
        <v>4.5</v>
      </c>
      <c r="G273" s="3">
        <v>130</v>
      </c>
      <c r="H273" s="12">
        <f t="shared" si="38"/>
        <v>1.3</v>
      </c>
      <c r="I273" s="3">
        <v>-166</v>
      </c>
      <c r="J273" s="12">
        <f t="shared" si="39"/>
        <v>-0.60240963855421692</v>
      </c>
      <c r="K273" s="7">
        <f t="shared" si="43"/>
        <v>0.43478260869565216</v>
      </c>
      <c r="L273" s="7">
        <f t="shared" si="42"/>
        <v>0.62406015037593987</v>
      </c>
      <c r="M273" s="7">
        <f t="shared" si="30"/>
        <v>0.36139574792592954</v>
      </c>
      <c r="N273" s="7">
        <f t="shared" si="32"/>
        <v>0.63860425207407046</v>
      </c>
      <c r="O273" s="10">
        <f t="shared" si="25"/>
        <v>-7.3386860769722617E-2</v>
      </c>
      <c r="P273" s="10">
        <f t="shared" si="23"/>
        <v>1.4544101698130585E-2</v>
      </c>
      <c r="Q273" s="31">
        <f t="shared" si="40"/>
        <v>0</v>
      </c>
      <c r="R273" s="9">
        <v>2</v>
      </c>
      <c r="S273" s="4">
        <v>0</v>
      </c>
      <c r="T273" s="3">
        <v>0</v>
      </c>
      <c r="W273" s="13" t="str">
        <f t="shared" si="41"/>
        <v/>
      </c>
    </row>
    <row r="274" spans="1:23" x14ac:dyDescent="0.25">
      <c r="A274" s="2">
        <v>44737</v>
      </c>
      <c r="B274" s="3" t="s">
        <v>19</v>
      </c>
      <c r="C274" s="3" t="s">
        <v>97</v>
      </c>
      <c r="D274" s="4">
        <v>3.72</v>
      </c>
      <c r="E274" s="5">
        <v>1</v>
      </c>
      <c r="F274" s="6">
        <v>3.5</v>
      </c>
      <c r="G274" s="3">
        <v>135</v>
      </c>
      <c r="H274" s="12">
        <f t="shared" si="38"/>
        <v>1.35</v>
      </c>
      <c r="I274" s="3">
        <v>-180</v>
      </c>
      <c r="J274" s="12">
        <f t="shared" si="39"/>
        <v>-0.55555555555555558</v>
      </c>
      <c r="K274" s="7">
        <f t="shared" si="43"/>
        <v>0.42553191489361702</v>
      </c>
      <c r="L274" s="7">
        <f t="shared" si="42"/>
        <v>0.6428571428571429</v>
      </c>
      <c r="M274" s="7">
        <f t="shared" si="30"/>
        <v>0.5100132102562287</v>
      </c>
      <c r="N274" s="7">
        <f t="shared" si="32"/>
        <v>0.4899867897437713</v>
      </c>
      <c r="O274" s="10">
        <f t="shared" si="25"/>
        <v>8.4481295362611675E-2</v>
      </c>
      <c r="P274" s="10">
        <f t="shared" si="23"/>
        <v>-0.1528703531133716</v>
      </c>
      <c r="Q274" s="31">
        <f t="shared" si="40"/>
        <v>2</v>
      </c>
      <c r="R274" s="9">
        <v>1</v>
      </c>
      <c r="S274" s="4">
        <v>10</v>
      </c>
      <c r="T274" s="3">
        <v>0</v>
      </c>
      <c r="U274" s="3" t="s">
        <v>75</v>
      </c>
      <c r="V274" s="4">
        <v>13.5</v>
      </c>
      <c r="W274" s="13">
        <f t="shared" si="41"/>
        <v>13.5</v>
      </c>
    </row>
    <row r="275" spans="1:23" x14ac:dyDescent="0.25">
      <c r="A275" s="2">
        <v>44737</v>
      </c>
      <c r="B275" s="3" t="s">
        <v>21</v>
      </c>
      <c r="C275" s="3" t="s">
        <v>22</v>
      </c>
      <c r="D275" s="4">
        <v>6.71</v>
      </c>
      <c r="E275" s="5">
        <v>1</v>
      </c>
      <c r="F275" s="6">
        <v>6.5</v>
      </c>
      <c r="G275" s="3">
        <v>-152</v>
      </c>
      <c r="H275" s="12">
        <f t="shared" si="38"/>
        <v>-0.65789473684210531</v>
      </c>
      <c r="I275" s="3">
        <v>120</v>
      </c>
      <c r="J275" s="12">
        <f t="shared" si="39"/>
        <v>1.2</v>
      </c>
      <c r="K275" s="7">
        <f t="shared" si="43"/>
        <v>0.60317460317460314</v>
      </c>
      <c r="L275" s="7">
        <f t="shared" si="42"/>
        <v>0.45454545454545453</v>
      </c>
      <c r="M275" s="7">
        <f t="shared" si="30"/>
        <v>0.50624857878990392</v>
      </c>
      <c r="N275" s="7">
        <f t="shared" si="32"/>
        <v>0.49375142121009608</v>
      </c>
      <c r="O275" s="10">
        <f t="shared" si="25"/>
        <v>-9.6926024384699216E-2</v>
      </c>
      <c r="P275" s="10">
        <f t="shared" si="23"/>
        <v>3.9205966664641545E-2</v>
      </c>
      <c r="Q275" s="31">
        <f t="shared" si="40"/>
        <v>0</v>
      </c>
      <c r="R275" s="9">
        <v>2</v>
      </c>
      <c r="S275" s="4">
        <v>0</v>
      </c>
      <c r="T275" s="3">
        <v>0</v>
      </c>
      <c r="W275" s="13" t="str">
        <f t="shared" si="41"/>
        <v/>
      </c>
    </row>
    <row r="276" spans="1:23" x14ac:dyDescent="0.25">
      <c r="A276" s="2">
        <v>44737</v>
      </c>
      <c r="B276" s="3" t="s">
        <v>35</v>
      </c>
      <c r="C276" s="3" t="s">
        <v>36</v>
      </c>
      <c r="D276" s="4">
        <v>5.59</v>
      </c>
      <c r="E276" s="5">
        <v>1</v>
      </c>
      <c r="F276" s="6">
        <v>5.5</v>
      </c>
      <c r="G276" s="3">
        <v>105</v>
      </c>
      <c r="H276" s="12">
        <f t="shared" si="38"/>
        <v>1.05</v>
      </c>
      <c r="I276" s="3">
        <v>-135</v>
      </c>
      <c r="J276" s="12">
        <f t="shared" si="39"/>
        <v>-0.7407407407407407</v>
      </c>
      <c r="K276" s="7">
        <f t="shared" si="43"/>
        <v>0.48780487804878048</v>
      </c>
      <c r="L276" s="7">
        <f t="shared" si="42"/>
        <v>0.57446808510638303</v>
      </c>
      <c r="M276" s="7">
        <f t="shared" si="30"/>
        <v>0.48644104744147154</v>
      </c>
      <c r="N276" s="7">
        <f t="shared" si="32"/>
        <v>0.51355895255852846</v>
      </c>
      <c r="O276" s="10">
        <f t="shared" si="25"/>
        <v>-1.3638306073089357E-3</v>
      </c>
      <c r="P276" s="10">
        <f t="shared" si="23"/>
        <v>-6.0909132547854572E-2</v>
      </c>
      <c r="Q276" s="31">
        <f t="shared" si="40"/>
        <v>0</v>
      </c>
      <c r="R276" s="9">
        <v>1</v>
      </c>
      <c r="S276" s="4">
        <v>0</v>
      </c>
      <c r="T276" s="3">
        <v>0</v>
      </c>
      <c r="W276" s="13" t="str">
        <f t="shared" si="41"/>
        <v/>
      </c>
    </row>
    <row r="277" spans="1:23" x14ac:dyDescent="0.25">
      <c r="A277" s="2">
        <v>44737</v>
      </c>
      <c r="B277" s="3" t="s">
        <v>56</v>
      </c>
      <c r="C277" s="3" t="s">
        <v>203</v>
      </c>
      <c r="D277" s="4">
        <v>4.3099999999999996</v>
      </c>
      <c r="E277" s="5">
        <v>1</v>
      </c>
      <c r="F277" s="6">
        <v>4.5</v>
      </c>
      <c r="G277" s="3">
        <v>-140</v>
      </c>
      <c r="H277" s="12">
        <f t="shared" si="38"/>
        <v>-0.7142857142857143</v>
      </c>
      <c r="I277" s="3">
        <v>105</v>
      </c>
      <c r="J277" s="12">
        <f t="shared" si="39"/>
        <v>1.05</v>
      </c>
      <c r="K277" s="7">
        <f t="shared" si="43"/>
        <v>0.58333333333333337</v>
      </c>
      <c r="L277" s="7">
        <f t="shared" si="42"/>
        <v>0.48780487804878048</v>
      </c>
      <c r="M277" s="7">
        <f t="shared" si="30"/>
        <v>0.4314940533549696</v>
      </c>
      <c r="N277" s="7">
        <f t="shared" si="32"/>
        <v>0.5685059466450304</v>
      </c>
      <c r="O277" s="10">
        <f t="shared" si="25"/>
        <v>-0.15183927997836377</v>
      </c>
      <c r="P277" s="10">
        <f t="shared" si="23"/>
        <v>8.0701068596249925E-2</v>
      </c>
      <c r="Q277" s="31">
        <f t="shared" si="40"/>
        <v>1</v>
      </c>
      <c r="R277" s="9">
        <v>1</v>
      </c>
      <c r="S277" s="4">
        <v>10</v>
      </c>
      <c r="T277" s="3">
        <v>0</v>
      </c>
      <c r="U277" s="3" t="s">
        <v>75</v>
      </c>
      <c r="V277" s="4">
        <v>10.5</v>
      </c>
      <c r="W277" s="13">
        <f t="shared" si="41"/>
        <v>10.5</v>
      </c>
    </row>
    <row r="278" spans="1:23" x14ac:dyDescent="0.25">
      <c r="A278" s="2">
        <v>44737</v>
      </c>
      <c r="B278" s="3" t="s">
        <v>29</v>
      </c>
      <c r="C278" s="3" t="s">
        <v>186</v>
      </c>
      <c r="D278" s="4">
        <v>3.9</v>
      </c>
      <c r="E278" s="5">
        <v>1</v>
      </c>
      <c r="F278" s="6">
        <v>3.5</v>
      </c>
      <c r="G278" s="3">
        <v>-118</v>
      </c>
      <c r="H278" s="12">
        <f t="shared" si="38"/>
        <v>-0.84745762711864414</v>
      </c>
      <c r="I278" s="3">
        <v>-108</v>
      </c>
      <c r="J278" s="12">
        <f t="shared" si="39"/>
        <v>-0.92592592592592582</v>
      </c>
      <c r="K278" s="7">
        <f t="shared" si="43"/>
        <v>0.54128440366972475</v>
      </c>
      <c r="L278" s="7">
        <f t="shared" si="42"/>
        <v>0.51923076923076927</v>
      </c>
      <c r="M278" s="7">
        <f t="shared" si="30"/>
        <v>0.54675323986127111</v>
      </c>
      <c r="N278" s="7">
        <f t="shared" si="32"/>
        <v>0.45324676013872889</v>
      </c>
      <c r="O278" s="10">
        <f t="shared" si="25"/>
        <v>5.4688361915463668E-3</v>
      </c>
      <c r="P278" s="10">
        <f t="shared" si="23"/>
        <v>-6.5984009092040385E-2</v>
      </c>
      <c r="Q278" s="31">
        <f t="shared" si="40"/>
        <v>0</v>
      </c>
      <c r="R278" s="9">
        <v>2</v>
      </c>
      <c r="S278" s="4">
        <v>0</v>
      </c>
      <c r="T278" s="3">
        <v>0</v>
      </c>
      <c r="W278" s="13" t="str">
        <f t="shared" si="41"/>
        <v/>
      </c>
    </row>
    <row r="279" spans="1:23" x14ac:dyDescent="0.25">
      <c r="A279" s="2">
        <v>44737</v>
      </c>
      <c r="B279" s="3" t="s">
        <v>4</v>
      </c>
      <c r="C279" s="3" t="s">
        <v>5</v>
      </c>
      <c r="D279" s="4">
        <v>5.78</v>
      </c>
      <c r="E279" s="5">
        <v>1</v>
      </c>
      <c r="F279" s="6">
        <v>5.5</v>
      </c>
      <c r="G279" s="3">
        <v>-130</v>
      </c>
      <c r="H279" s="12">
        <f t="shared" si="38"/>
        <v>-0.76923076923076916</v>
      </c>
      <c r="I279" s="3">
        <v>100</v>
      </c>
      <c r="J279" s="12">
        <f t="shared" si="39"/>
        <v>1</v>
      </c>
      <c r="K279" s="7">
        <f t="shared" si="43"/>
        <v>0.56521739130434778</v>
      </c>
      <c r="L279" s="7">
        <f t="shared" si="42"/>
        <v>0.5</v>
      </c>
      <c r="M279" s="7">
        <f t="shared" si="30"/>
        <v>0.51836884665930394</v>
      </c>
      <c r="N279" s="7">
        <f t="shared" si="32"/>
        <v>0.48163115334069606</v>
      </c>
      <c r="O279" s="10">
        <f t="shared" si="25"/>
        <v>-4.6848544645043844E-2</v>
      </c>
      <c r="P279" s="10">
        <f t="shared" si="23"/>
        <v>-1.8368846659303939E-2</v>
      </c>
      <c r="Q279" s="31">
        <f t="shared" si="40"/>
        <v>0</v>
      </c>
      <c r="R279" s="9">
        <v>1</v>
      </c>
      <c r="S279" s="4">
        <v>0</v>
      </c>
      <c r="T279" s="3">
        <v>0</v>
      </c>
      <c r="W279" s="13" t="str">
        <f t="shared" si="41"/>
        <v/>
      </c>
    </row>
    <row r="280" spans="1:23" x14ac:dyDescent="0.25">
      <c r="A280" s="2">
        <v>44737</v>
      </c>
      <c r="B280" s="3" t="s">
        <v>68</v>
      </c>
      <c r="C280" s="3" t="s">
        <v>69</v>
      </c>
      <c r="D280" s="4">
        <v>6.29</v>
      </c>
      <c r="E280" s="5">
        <v>1</v>
      </c>
      <c r="F280" s="6">
        <v>6.5</v>
      </c>
      <c r="G280" s="3">
        <v>106</v>
      </c>
      <c r="H280" s="12">
        <f t="shared" si="38"/>
        <v>1.06</v>
      </c>
      <c r="I280" s="3">
        <v>-134</v>
      </c>
      <c r="J280" s="12">
        <f t="shared" si="39"/>
        <v>-0.74626865671641784</v>
      </c>
      <c r="K280" s="7">
        <f t="shared" si="43"/>
        <v>0.4854368932038835</v>
      </c>
      <c r="L280" s="7">
        <f t="shared" si="42"/>
        <v>0.57264957264957261</v>
      </c>
      <c r="M280" s="7">
        <f t="shared" si="30"/>
        <v>0.44017188332917234</v>
      </c>
      <c r="N280" s="7">
        <f t="shared" si="32"/>
        <v>0.55982811667082766</v>
      </c>
      <c r="O280" s="10">
        <f t="shared" si="25"/>
        <v>-4.526500987471116E-2</v>
      </c>
      <c r="P280" s="10">
        <f t="shared" si="23"/>
        <v>-1.2821455978744956E-2</v>
      </c>
      <c r="Q280" s="31">
        <f t="shared" si="40"/>
        <v>0</v>
      </c>
      <c r="R280" s="9">
        <v>2</v>
      </c>
      <c r="S280" s="4">
        <v>0</v>
      </c>
      <c r="T280" s="3">
        <v>0</v>
      </c>
      <c r="W280" s="13" t="str">
        <f t="shared" si="41"/>
        <v/>
      </c>
    </row>
    <row r="281" spans="1:23" x14ac:dyDescent="0.25">
      <c r="A281" s="2">
        <v>44737</v>
      </c>
      <c r="B281" s="3" t="s">
        <v>72</v>
      </c>
      <c r="C281" s="3" t="s">
        <v>176</v>
      </c>
      <c r="D281" s="4">
        <v>5.56</v>
      </c>
      <c r="E281" s="5">
        <v>1</v>
      </c>
      <c r="F281" s="6">
        <v>5.5</v>
      </c>
      <c r="G281" s="3">
        <v>-140</v>
      </c>
      <c r="H281" s="12">
        <f t="shared" si="38"/>
        <v>-0.7142857142857143</v>
      </c>
      <c r="I281" s="3">
        <v>110</v>
      </c>
      <c r="J281" s="12">
        <f t="shared" si="39"/>
        <v>1.1000000000000001</v>
      </c>
      <c r="K281" s="7">
        <f t="shared" si="43"/>
        <v>0.58333333333333337</v>
      </c>
      <c r="L281" s="7">
        <f t="shared" si="42"/>
        <v>0.47619047619047616</v>
      </c>
      <c r="M281" s="7">
        <f t="shared" si="30"/>
        <v>0.48133634791191404</v>
      </c>
      <c r="N281" s="7">
        <f t="shared" si="32"/>
        <v>0.51866365208808596</v>
      </c>
      <c r="O281" s="10">
        <f t="shared" si="25"/>
        <v>-0.10199698542141933</v>
      </c>
      <c r="P281" s="10">
        <f t="shared" si="23"/>
        <v>4.2473175897609794E-2</v>
      </c>
      <c r="Q281" s="31">
        <f t="shared" si="40"/>
        <v>0</v>
      </c>
      <c r="R281" s="9">
        <v>2</v>
      </c>
      <c r="S281" s="4">
        <v>0</v>
      </c>
      <c r="T281" s="3">
        <v>0</v>
      </c>
      <c r="W281" s="13" t="str">
        <f t="shared" si="41"/>
        <v/>
      </c>
    </row>
    <row r="282" spans="1:23" x14ac:dyDescent="0.25">
      <c r="A282" s="2">
        <v>44737</v>
      </c>
      <c r="B282" s="3" t="s">
        <v>40</v>
      </c>
      <c r="C282" s="3" t="s">
        <v>41</v>
      </c>
      <c r="D282" s="4">
        <v>4.71</v>
      </c>
      <c r="E282" s="5">
        <v>1</v>
      </c>
      <c r="F282" s="6">
        <v>4.5</v>
      </c>
      <c r="G282" s="3">
        <v>102</v>
      </c>
      <c r="H282" s="12">
        <f t="shared" si="38"/>
        <v>1.02</v>
      </c>
      <c r="I282" s="3">
        <v>-130</v>
      </c>
      <c r="J282" s="12">
        <f t="shared" si="39"/>
        <v>-0.76923076923076916</v>
      </c>
      <c r="K282" s="7">
        <f t="shared" si="43"/>
        <v>0.49504950495049505</v>
      </c>
      <c r="L282" s="7">
        <f t="shared" si="42"/>
        <v>0.56521739130434778</v>
      </c>
      <c r="M282" s="7">
        <f t="shared" si="30"/>
        <v>0.50723908404647167</v>
      </c>
      <c r="N282" s="7">
        <f t="shared" si="32"/>
        <v>0.49276091595352833</v>
      </c>
      <c r="O282" s="10">
        <f t="shared" si="25"/>
        <v>1.2189579095976621E-2</v>
      </c>
      <c r="P282" s="10">
        <f t="shared" si="23"/>
        <v>-7.2456475350819449E-2</v>
      </c>
      <c r="Q282" s="31">
        <f t="shared" si="40"/>
        <v>0</v>
      </c>
      <c r="R282" s="9">
        <v>2</v>
      </c>
      <c r="S282" s="4">
        <v>0</v>
      </c>
      <c r="T282" s="3">
        <v>0</v>
      </c>
      <c r="W282" s="13" t="str">
        <f t="shared" si="41"/>
        <v/>
      </c>
    </row>
    <row r="283" spans="1:23" x14ac:dyDescent="0.25">
      <c r="A283" s="2">
        <v>44737</v>
      </c>
      <c r="B283" s="3" t="s">
        <v>37</v>
      </c>
      <c r="C283" s="3" t="s">
        <v>182</v>
      </c>
      <c r="D283" s="4">
        <v>6.78</v>
      </c>
      <c r="E283" s="5">
        <v>1</v>
      </c>
      <c r="F283" s="6">
        <v>6.5</v>
      </c>
      <c r="G283" s="3">
        <v>108</v>
      </c>
      <c r="H283" s="12">
        <f t="shared" si="38"/>
        <v>1.08</v>
      </c>
      <c r="I283" s="3">
        <v>-138</v>
      </c>
      <c r="J283" s="12">
        <f t="shared" si="39"/>
        <v>-0.7246376811594204</v>
      </c>
      <c r="K283" s="7">
        <f t="shared" si="43"/>
        <v>0.48076923076923078</v>
      </c>
      <c r="L283" s="7">
        <f t="shared" si="42"/>
        <v>0.57983193277310929</v>
      </c>
      <c r="M283" s="7">
        <f t="shared" si="30"/>
        <v>0.51702142289101893</v>
      </c>
      <c r="N283" s="7">
        <f t="shared" si="32"/>
        <v>0.48297857710898107</v>
      </c>
      <c r="O283" s="10">
        <f t="shared" si="25"/>
        <v>3.6252192121788152E-2</v>
      </c>
      <c r="P283" s="10">
        <f t="shared" si="23"/>
        <v>-9.6853355664128227E-2</v>
      </c>
      <c r="Q283" s="31">
        <f t="shared" si="40"/>
        <v>0</v>
      </c>
      <c r="R283" s="9">
        <v>2</v>
      </c>
      <c r="S283" s="4">
        <v>0</v>
      </c>
      <c r="T283" s="3">
        <v>0</v>
      </c>
      <c r="W283" s="13" t="str">
        <f t="shared" si="41"/>
        <v/>
      </c>
    </row>
    <row r="284" spans="1:23" x14ac:dyDescent="0.25">
      <c r="A284" s="2">
        <v>44737</v>
      </c>
      <c r="B284" s="3" t="s">
        <v>79</v>
      </c>
      <c r="C284" s="3" t="s">
        <v>80</v>
      </c>
      <c r="D284" s="4">
        <v>4.8499999999999996</v>
      </c>
      <c r="E284" s="5">
        <v>1</v>
      </c>
      <c r="F284" s="6">
        <v>3.5</v>
      </c>
      <c r="G284" s="3">
        <v>-165</v>
      </c>
      <c r="H284" s="12">
        <f t="shared" si="38"/>
        <v>-0.60606060606060608</v>
      </c>
      <c r="I284" s="3">
        <v>125</v>
      </c>
      <c r="J284" s="12">
        <f t="shared" si="39"/>
        <v>1.25</v>
      </c>
      <c r="K284" s="7">
        <f t="shared" si="43"/>
        <v>0.62264150943396224</v>
      </c>
      <c r="L284" s="7">
        <f t="shared" si="42"/>
        <v>0.44444444444444442</v>
      </c>
      <c r="M284" s="7">
        <f t="shared" si="30"/>
        <v>0.71328355207401994</v>
      </c>
      <c r="N284" s="7">
        <f t="shared" si="32"/>
        <v>0.28671644792598011</v>
      </c>
      <c r="O284" s="10">
        <f t="shared" si="25"/>
        <v>9.0642042640057707E-2</v>
      </c>
      <c r="P284" s="10">
        <f t="shared" si="23"/>
        <v>-0.15772799651846431</v>
      </c>
      <c r="Q284" s="31">
        <f t="shared" si="40"/>
        <v>2</v>
      </c>
      <c r="R284" s="9">
        <v>1</v>
      </c>
      <c r="S284" s="4">
        <v>24.75</v>
      </c>
      <c r="T284" s="3">
        <v>0</v>
      </c>
      <c r="U284" s="3" t="s">
        <v>75</v>
      </c>
      <c r="V284" s="4">
        <v>15</v>
      </c>
      <c r="W284" s="13">
        <f t="shared" si="41"/>
        <v>15</v>
      </c>
    </row>
    <row r="285" spans="1:23" x14ac:dyDescent="0.25">
      <c r="A285" s="2">
        <v>44737</v>
      </c>
      <c r="B285" s="3" t="s">
        <v>60</v>
      </c>
      <c r="C285" s="3" t="s">
        <v>61</v>
      </c>
      <c r="D285" s="4">
        <v>4.71</v>
      </c>
      <c r="E285" s="5">
        <v>1</v>
      </c>
      <c r="F285" s="6">
        <v>4.5</v>
      </c>
      <c r="G285" s="3">
        <v>-105</v>
      </c>
      <c r="H285" s="12">
        <f t="shared" si="38"/>
        <v>-0.95238095238095233</v>
      </c>
      <c r="I285" s="3">
        <v>-125</v>
      </c>
      <c r="J285" s="12">
        <f t="shared" si="39"/>
        <v>-0.8</v>
      </c>
      <c r="K285" s="7">
        <f t="shared" si="43"/>
        <v>0.51219512195121952</v>
      </c>
      <c r="L285" s="7">
        <f t="shared" si="42"/>
        <v>0.55555555555555558</v>
      </c>
      <c r="M285" s="7">
        <f t="shared" si="30"/>
        <v>0.50723908404647167</v>
      </c>
      <c r="N285" s="7">
        <f t="shared" si="32"/>
        <v>0.49276091595352833</v>
      </c>
      <c r="O285" s="10">
        <f t="shared" si="25"/>
        <v>-4.9560379047478564E-3</v>
      </c>
      <c r="P285" s="10">
        <f t="shared" si="23"/>
        <v>-6.2794639602027247E-2</v>
      </c>
      <c r="Q285" s="31">
        <f t="shared" si="40"/>
        <v>0</v>
      </c>
      <c r="R285" s="9">
        <v>1</v>
      </c>
      <c r="S285" s="4">
        <v>0</v>
      </c>
      <c r="T285" s="3">
        <v>0</v>
      </c>
      <c r="W285" s="13" t="str">
        <f t="shared" si="41"/>
        <v/>
      </c>
    </row>
    <row r="286" spans="1:23" x14ac:dyDescent="0.25">
      <c r="A286" s="2">
        <v>44739</v>
      </c>
      <c r="B286" s="3" t="s">
        <v>23</v>
      </c>
      <c r="C286" s="3" t="s">
        <v>135</v>
      </c>
      <c r="D286" s="4">
        <v>4.93</v>
      </c>
      <c r="E286" s="5">
        <v>1</v>
      </c>
      <c r="F286" s="6">
        <v>5.5</v>
      </c>
      <c r="G286" s="3">
        <v>110</v>
      </c>
      <c r="H286" s="12">
        <f t="shared" si="38"/>
        <v>1.1000000000000001</v>
      </c>
      <c r="I286" s="3">
        <v>-145</v>
      </c>
      <c r="J286" s="12">
        <f t="shared" si="39"/>
        <v>-0.68965517241379315</v>
      </c>
      <c r="K286" s="7">
        <f t="shared" si="43"/>
        <v>0.47619047619047616</v>
      </c>
      <c r="L286" s="7">
        <f t="shared" si="42"/>
        <v>0.59183673469387754</v>
      </c>
      <c r="M286" s="7">
        <f t="shared" si="30"/>
        <v>0.37175864932290814</v>
      </c>
      <c r="N286" s="7">
        <f t="shared" si="32"/>
        <v>0.62824135067709186</v>
      </c>
      <c r="O286" s="10">
        <f t="shared" si="25"/>
        <v>-0.10443182686756802</v>
      </c>
      <c r="P286" s="10">
        <f t="shared" si="23"/>
        <v>3.6404615983214317E-2</v>
      </c>
      <c r="Q286" s="31">
        <f t="shared" si="40"/>
        <v>0</v>
      </c>
      <c r="R286" s="9">
        <v>1</v>
      </c>
      <c r="S286" s="4">
        <v>0</v>
      </c>
      <c r="T286" s="3">
        <v>0</v>
      </c>
      <c r="W286" s="13" t="str">
        <f t="shared" si="41"/>
        <v/>
      </c>
    </row>
    <row r="287" spans="1:23" x14ac:dyDescent="0.25">
      <c r="A287" s="2">
        <v>44739</v>
      </c>
      <c r="B287" s="3" t="s">
        <v>70</v>
      </c>
      <c r="C287" s="3" t="s">
        <v>112</v>
      </c>
      <c r="D287" s="4">
        <v>3.53</v>
      </c>
      <c r="E287" s="5">
        <v>1</v>
      </c>
      <c r="F287" s="6">
        <v>3.5</v>
      </c>
      <c r="G287" s="3">
        <v>-146</v>
      </c>
      <c r="H287" s="12">
        <f t="shared" si="38"/>
        <v>-0.68493150684931503</v>
      </c>
      <c r="I287" s="3">
        <v>114</v>
      </c>
      <c r="J287" s="12">
        <f t="shared" si="39"/>
        <v>1.1399999999999999</v>
      </c>
      <c r="K287" s="7">
        <f t="shared" si="43"/>
        <v>0.5934959349593496</v>
      </c>
      <c r="L287" s="7">
        <f t="shared" si="42"/>
        <v>0.46728971962616822</v>
      </c>
      <c r="M287" s="7">
        <f t="shared" si="30"/>
        <v>0.4698268080200918</v>
      </c>
      <c r="N287" s="7">
        <f t="shared" si="32"/>
        <v>0.5301731919799082</v>
      </c>
      <c r="O287" s="10">
        <f t="shared" si="25"/>
        <v>-0.1236691269392578</v>
      </c>
      <c r="P287" s="10">
        <f t="shared" si="23"/>
        <v>6.2883472353739978E-2</v>
      </c>
      <c r="Q287" s="31">
        <f t="shared" si="40"/>
        <v>1</v>
      </c>
      <c r="R287" s="9">
        <v>2</v>
      </c>
      <c r="S287" s="4">
        <v>10</v>
      </c>
      <c r="T287" s="3">
        <v>0</v>
      </c>
      <c r="U287" s="3" t="s">
        <v>74</v>
      </c>
      <c r="V287" s="4">
        <v>-10</v>
      </c>
      <c r="W287" s="13">
        <f t="shared" si="41"/>
        <v>-10</v>
      </c>
    </row>
    <row r="288" spans="1:23" x14ac:dyDescent="0.25">
      <c r="A288" s="2">
        <v>44739</v>
      </c>
      <c r="B288" s="3" t="s">
        <v>62</v>
      </c>
      <c r="C288" s="3" t="s">
        <v>115</v>
      </c>
      <c r="D288" s="4">
        <v>5.48</v>
      </c>
      <c r="E288" s="5">
        <v>1</v>
      </c>
      <c r="F288" s="6">
        <v>6.5</v>
      </c>
      <c r="G288" s="3">
        <v>124</v>
      </c>
      <c r="H288" s="12">
        <f t="shared" si="38"/>
        <v>1.24</v>
      </c>
      <c r="I288" s="3">
        <v>-158</v>
      </c>
      <c r="J288" s="12">
        <f t="shared" si="39"/>
        <v>-0.63291139240506322</v>
      </c>
      <c r="K288" s="7">
        <f t="shared" si="43"/>
        <v>0.44642857142857145</v>
      </c>
      <c r="L288" s="7">
        <f t="shared" si="42"/>
        <v>0.61240310077519378</v>
      </c>
      <c r="M288" s="7">
        <f t="shared" si="30"/>
        <v>0.31082457036027078</v>
      </c>
      <c r="N288" s="7">
        <f t="shared" si="32"/>
        <v>0.68917542963972922</v>
      </c>
      <c r="O288" s="10">
        <f t="shared" si="25"/>
        <v>-0.13560400106830067</v>
      </c>
      <c r="P288" s="10">
        <f t="shared" si="23"/>
        <v>7.6772328864535444E-2</v>
      </c>
      <c r="Q288" s="31">
        <f t="shared" si="40"/>
        <v>1</v>
      </c>
      <c r="R288" s="9">
        <v>2</v>
      </c>
      <c r="S288" s="4">
        <v>15.8</v>
      </c>
      <c r="T288" s="3">
        <v>0</v>
      </c>
      <c r="U288" s="3" t="s">
        <v>74</v>
      </c>
      <c r="V288" s="4">
        <v>-15.8</v>
      </c>
      <c r="W288" s="13">
        <f t="shared" si="41"/>
        <v>-15.8</v>
      </c>
    </row>
    <row r="289" spans="1:23" x14ac:dyDescent="0.25">
      <c r="A289" s="2">
        <v>44739</v>
      </c>
      <c r="B289" s="3" t="s">
        <v>29</v>
      </c>
      <c r="C289" s="3" t="s">
        <v>85</v>
      </c>
      <c r="D289" s="4">
        <v>4.25</v>
      </c>
      <c r="E289" s="5">
        <v>1</v>
      </c>
      <c r="F289" s="6">
        <v>4.5</v>
      </c>
      <c r="G289" s="3">
        <v>-130</v>
      </c>
      <c r="H289" s="12">
        <f t="shared" si="38"/>
        <v>-0.76923076923076916</v>
      </c>
      <c r="I289" s="3">
        <v>100</v>
      </c>
      <c r="J289" s="12">
        <f t="shared" si="39"/>
        <v>1</v>
      </c>
      <c r="K289" s="7">
        <f t="shared" si="43"/>
        <v>0.56521739130434778</v>
      </c>
      <c r="L289" s="7">
        <f t="shared" si="42"/>
        <v>0.5</v>
      </c>
      <c r="M289" s="7">
        <f t="shared" si="30"/>
        <v>0.41988168627223788</v>
      </c>
      <c r="N289" s="7">
        <f t="shared" si="32"/>
        <v>0.58011831372776212</v>
      </c>
      <c r="O289" s="10">
        <f t="shared" si="25"/>
        <v>-0.14533570503210991</v>
      </c>
      <c r="P289" s="10">
        <f t="shared" si="23"/>
        <v>8.0118313727762125E-2</v>
      </c>
      <c r="Q289" s="31">
        <f t="shared" si="40"/>
        <v>1</v>
      </c>
      <c r="R289" s="9">
        <v>1</v>
      </c>
      <c r="S289" s="4">
        <v>15</v>
      </c>
      <c r="T289" s="3">
        <v>0</v>
      </c>
      <c r="U289" s="3" t="s">
        <v>75</v>
      </c>
      <c r="V289" s="4">
        <v>15</v>
      </c>
      <c r="W289" s="13">
        <f t="shared" si="41"/>
        <v>15</v>
      </c>
    </row>
    <row r="290" spans="1:23" x14ac:dyDescent="0.25">
      <c r="A290" s="2">
        <v>44739</v>
      </c>
      <c r="B290" s="3" t="s">
        <v>21</v>
      </c>
      <c r="C290" s="3" t="s">
        <v>116</v>
      </c>
      <c r="D290" s="4">
        <v>4.8</v>
      </c>
      <c r="E290" s="5">
        <v>1</v>
      </c>
      <c r="F290" s="6">
        <v>5.5</v>
      </c>
      <c r="G290" s="3">
        <v>-115</v>
      </c>
      <c r="H290" s="12">
        <f t="shared" si="38"/>
        <v>-0.86956521739130443</v>
      </c>
      <c r="I290" s="3">
        <v>-115</v>
      </c>
      <c r="J290" s="12">
        <f t="shared" si="39"/>
        <v>-0.86956521739130443</v>
      </c>
      <c r="K290" s="7">
        <f t="shared" si="43"/>
        <v>0.53488372093023251</v>
      </c>
      <c r="L290" s="7">
        <f t="shared" si="42"/>
        <v>0.53488372093023251</v>
      </c>
      <c r="M290" s="7">
        <f t="shared" si="30"/>
        <v>0.34899356273050841</v>
      </c>
      <c r="N290" s="7">
        <f t="shared" si="32"/>
        <v>0.65100643726949159</v>
      </c>
      <c r="O290" s="10">
        <f t="shared" si="25"/>
        <v>-0.1858901581997241</v>
      </c>
      <c r="P290" s="10">
        <f t="shared" si="23"/>
        <v>0.11612271633925908</v>
      </c>
      <c r="Q290" s="31">
        <f t="shared" si="40"/>
        <v>1</v>
      </c>
      <c r="R290" s="9">
        <v>1</v>
      </c>
      <c r="S290" s="4">
        <v>17.25</v>
      </c>
      <c r="T290" s="3">
        <v>0</v>
      </c>
      <c r="U290" s="3" t="s">
        <v>74</v>
      </c>
      <c r="V290" s="4">
        <v>-17.25</v>
      </c>
      <c r="W290" s="13">
        <f t="shared" si="41"/>
        <v>-17.25</v>
      </c>
    </row>
    <row r="291" spans="1:23" x14ac:dyDescent="0.25">
      <c r="A291" s="2">
        <v>44739</v>
      </c>
      <c r="B291" s="3" t="s">
        <v>16</v>
      </c>
      <c r="C291" s="3" t="s">
        <v>137</v>
      </c>
      <c r="D291" s="4">
        <v>4.96</v>
      </c>
      <c r="E291" s="5">
        <v>1</v>
      </c>
      <c r="F291" s="6">
        <v>4.5</v>
      </c>
      <c r="G291" s="3">
        <v>-145</v>
      </c>
      <c r="H291" s="12">
        <f t="shared" si="38"/>
        <v>-0.68965517241379315</v>
      </c>
      <c r="I291" s="3">
        <v>110</v>
      </c>
      <c r="J291" s="12">
        <f t="shared" si="39"/>
        <v>1.1000000000000001</v>
      </c>
      <c r="K291" s="7">
        <f t="shared" si="43"/>
        <v>0.59183673469387754</v>
      </c>
      <c r="L291" s="7">
        <f t="shared" si="42"/>
        <v>0.47619047619047616</v>
      </c>
      <c r="M291" s="7">
        <f t="shared" si="30"/>
        <v>0.55246017281540882</v>
      </c>
      <c r="N291" s="7">
        <f t="shared" si="32"/>
        <v>0.44753982718459118</v>
      </c>
      <c r="O291" s="10">
        <f t="shared" si="25"/>
        <v>-3.9376561878468719E-2</v>
      </c>
      <c r="P291" s="10">
        <f t="shared" si="23"/>
        <v>-2.8650649005884987E-2</v>
      </c>
      <c r="Q291" s="31">
        <f t="shared" si="40"/>
        <v>0</v>
      </c>
      <c r="R291" s="9">
        <v>1</v>
      </c>
      <c r="S291" s="4">
        <v>0</v>
      </c>
      <c r="T291" s="3">
        <v>0</v>
      </c>
      <c r="W291" s="13" t="str">
        <f t="shared" si="41"/>
        <v/>
      </c>
    </row>
    <row r="292" spans="1:23" x14ac:dyDescent="0.25">
      <c r="A292" s="2">
        <v>44739</v>
      </c>
      <c r="B292" s="3" t="s">
        <v>50</v>
      </c>
      <c r="C292" s="3" t="s">
        <v>194</v>
      </c>
      <c r="D292" s="4">
        <v>4.99</v>
      </c>
      <c r="E292" s="5">
        <v>1</v>
      </c>
      <c r="F292" s="6">
        <v>5.5</v>
      </c>
      <c r="G292" s="3">
        <v>112</v>
      </c>
      <c r="H292" s="12">
        <f t="shared" si="38"/>
        <v>1.1200000000000001</v>
      </c>
      <c r="I292" s="3">
        <v>-144</v>
      </c>
      <c r="J292" s="12">
        <f t="shared" si="39"/>
        <v>-0.69444444444444442</v>
      </c>
      <c r="K292" s="7">
        <f t="shared" si="43"/>
        <v>0.47169811320754718</v>
      </c>
      <c r="L292" s="7">
        <f t="shared" si="42"/>
        <v>0.5901639344262295</v>
      </c>
      <c r="M292" s="7">
        <f t="shared" si="30"/>
        <v>0.38228467732400917</v>
      </c>
      <c r="N292" s="7">
        <f t="shared" si="32"/>
        <v>0.61771532267599083</v>
      </c>
      <c r="O292" s="10">
        <f t="shared" si="25"/>
        <v>-8.9413435883538006E-2</v>
      </c>
      <c r="P292" s="10">
        <f t="shared" si="23"/>
        <v>2.7551388249761333E-2</v>
      </c>
      <c r="Q292" s="31">
        <f t="shared" si="40"/>
        <v>0</v>
      </c>
      <c r="R292" s="9">
        <v>2</v>
      </c>
      <c r="S292" s="4">
        <v>0</v>
      </c>
      <c r="T292" s="3">
        <v>0</v>
      </c>
      <c r="W292" s="13" t="str">
        <f t="shared" si="41"/>
        <v/>
      </c>
    </row>
    <row r="293" spans="1:23" x14ac:dyDescent="0.25">
      <c r="A293" s="2">
        <v>44739</v>
      </c>
      <c r="B293" s="3" t="s">
        <v>31</v>
      </c>
      <c r="C293" s="3" t="s">
        <v>32</v>
      </c>
      <c r="D293" s="4">
        <v>4.07</v>
      </c>
      <c r="E293" s="5">
        <v>1</v>
      </c>
      <c r="F293" s="6">
        <v>4.5</v>
      </c>
      <c r="G293" s="3">
        <v>106</v>
      </c>
      <c r="H293" s="12">
        <f t="shared" si="38"/>
        <v>1.06</v>
      </c>
      <c r="I293" s="3">
        <v>-136</v>
      </c>
      <c r="J293" s="12">
        <f t="shared" si="39"/>
        <v>-0.73529411764705876</v>
      </c>
      <c r="K293" s="7">
        <f t="shared" si="43"/>
        <v>0.4854368932038835</v>
      </c>
      <c r="L293" s="7">
        <f t="shared" si="42"/>
        <v>0.57627118644067798</v>
      </c>
      <c r="M293" s="7">
        <f t="shared" si="30"/>
        <v>0.38483597442027295</v>
      </c>
      <c r="N293" s="7">
        <f t="shared" si="32"/>
        <v>0.61516402557972705</v>
      </c>
      <c r="O293" s="10">
        <f t="shared" si="25"/>
        <v>-0.10060091878361055</v>
      </c>
      <c r="P293" s="10">
        <f t="shared" si="23"/>
        <v>3.8892839139049062E-2</v>
      </c>
      <c r="Q293" s="31">
        <f t="shared" si="40"/>
        <v>0</v>
      </c>
      <c r="R293" s="9">
        <v>2</v>
      </c>
      <c r="S293" s="4">
        <v>0</v>
      </c>
      <c r="T293" s="3">
        <v>0</v>
      </c>
      <c r="W293" s="13" t="str">
        <f t="shared" si="41"/>
        <v/>
      </c>
    </row>
    <row r="294" spans="1:23" x14ac:dyDescent="0.25">
      <c r="A294" s="2">
        <v>44739</v>
      </c>
      <c r="B294" s="3" t="s">
        <v>64</v>
      </c>
      <c r="C294" s="3" t="s">
        <v>123</v>
      </c>
      <c r="D294" s="4">
        <v>3.76</v>
      </c>
      <c r="E294" s="5">
        <v>1</v>
      </c>
      <c r="F294" s="6">
        <v>4.5</v>
      </c>
      <c r="G294" s="3">
        <v>110</v>
      </c>
      <c r="H294" s="12">
        <f t="shared" si="38"/>
        <v>1.1000000000000001</v>
      </c>
      <c r="I294" s="3">
        <v>-145</v>
      </c>
      <c r="J294" s="12">
        <f t="shared" si="39"/>
        <v>-0.68965517241379315</v>
      </c>
      <c r="K294" s="7">
        <f t="shared" si="43"/>
        <v>0.47619047619047616</v>
      </c>
      <c r="L294" s="7">
        <f t="shared" si="42"/>
        <v>0.59183673469387754</v>
      </c>
      <c r="M294" s="7">
        <f t="shared" si="30"/>
        <v>0.32439080333977244</v>
      </c>
      <c r="N294" s="7">
        <f t="shared" si="32"/>
        <v>0.67560919666022756</v>
      </c>
      <c r="O294" s="10">
        <f t="shared" si="25"/>
        <v>-0.15179967285070373</v>
      </c>
      <c r="P294" s="10">
        <f t="shared" si="23"/>
        <v>8.377246196635002E-2</v>
      </c>
      <c r="Q294" s="31">
        <f t="shared" si="40"/>
        <v>1</v>
      </c>
      <c r="R294" s="9">
        <v>1</v>
      </c>
      <c r="S294" s="4">
        <v>21.75</v>
      </c>
      <c r="T294" s="3">
        <v>0</v>
      </c>
      <c r="U294" s="3" t="s">
        <v>74</v>
      </c>
      <c r="V294" s="4">
        <v>-21.75</v>
      </c>
      <c r="W294" s="13">
        <f t="shared" si="41"/>
        <v>-21.75</v>
      </c>
    </row>
    <row r="295" spans="1:23" x14ac:dyDescent="0.25">
      <c r="A295" s="2">
        <v>44739</v>
      </c>
      <c r="B295" s="3" t="s">
        <v>54</v>
      </c>
      <c r="C295" s="3" t="s">
        <v>117</v>
      </c>
      <c r="D295" s="4">
        <v>3.8</v>
      </c>
      <c r="E295" s="5">
        <v>1</v>
      </c>
      <c r="F295" s="6">
        <v>3.5</v>
      </c>
      <c r="G295" s="3">
        <v>-145</v>
      </c>
      <c r="H295" s="12">
        <f t="shared" si="38"/>
        <v>-0.68965517241379315</v>
      </c>
      <c r="I295" s="3">
        <v>110</v>
      </c>
      <c r="J295" s="12">
        <f t="shared" si="39"/>
        <v>1.1000000000000001</v>
      </c>
      <c r="K295" s="7">
        <f t="shared" si="43"/>
        <v>0.59183673469387754</v>
      </c>
      <c r="L295" s="7">
        <f t="shared" si="42"/>
        <v>0.47619047619047616</v>
      </c>
      <c r="M295" s="7">
        <f t="shared" si="30"/>
        <v>0.52651515674030347</v>
      </c>
      <c r="N295" s="7">
        <f t="shared" si="32"/>
        <v>0.47348484325969653</v>
      </c>
      <c r="O295" s="10">
        <f t="shared" si="25"/>
        <v>-6.5321577953574073E-2</v>
      </c>
      <c r="P295" s="10">
        <f t="shared" si="23"/>
        <v>-2.7056329307796334E-3</v>
      </c>
      <c r="Q295" s="31">
        <f t="shared" si="40"/>
        <v>0</v>
      </c>
      <c r="R295" s="9">
        <v>1</v>
      </c>
      <c r="S295" s="4">
        <v>0</v>
      </c>
      <c r="T295" s="3">
        <v>0</v>
      </c>
      <c r="W295" s="13" t="str">
        <f t="shared" si="41"/>
        <v/>
      </c>
    </row>
    <row r="296" spans="1:23" x14ac:dyDescent="0.25">
      <c r="A296" s="2">
        <v>44739</v>
      </c>
      <c r="B296" s="3" t="s">
        <v>46</v>
      </c>
      <c r="C296" s="3" t="s">
        <v>108</v>
      </c>
      <c r="D296" s="4">
        <v>3.78</v>
      </c>
      <c r="E296" s="5">
        <v>1</v>
      </c>
      <c r="F296" s="6">
        <v>3.5</v>
      </c>
      <c r="G296" s="3">
        <v>-145</v>
      </c>
      <c r="H296" s="12">
        <f t="shared" si="38"/>
        <v>-0.68965517241379315</v>
      </c>
      <c r="I296" s="3">
        <v>110</v>
      </c>
      <c r="J296" s="12">
        <f t="shared" si="39"/>
        <v>1.1000000000000001</v>
      </c>
      <c r="K296" s="7">
        <f t="shared" si="43"/>
        <v>0.59183673469387754</v>
      </c>
      <c r="L296" s="7">
        <f t="shared" si="42"/>
        <v>0.47619047619047616</v>
      </c>
      <c r="M296" s="7">
        <f t="shared" si="30"/>
        <v>0.52241482408917828</v>
      </c>
      <c r="N296" s="7">
        <f t="shared" si="32"/>
        <v>0.47758517591082172</v>
      </c>
      <c r="O296" s="10">
        <f t="shared" si="25"/>
        <v>-6.9421910604699266E-2</v>
      </c>
      <c r="P296" s="10">
        <f t="shared" si="23"/>
        <v>1.3946997203455602E-3</v>
      </c>
      <c r="Q296" s="31">
        <f t="shared" si="40"/>
        <v>0</v>
      </c>
      <c r="R296" s="9">
        <v>1</v>
      </c>
      <c r="S296" s="4">
        <v>0</v>
      </c>
      <c r="T296" s="3">
        <v>0</v>
      </c>
      <c r="W296" s="13" t="str">
        <f t="shared" si="41"/>
        <v/>
      </c>
    </row>
    <row r="297" spans="1:23" x14ac:dyDescent="0.25">
      <c r="A297" s="2">
        <v>44739</v>
      </c>
      <c r="B297" s="3" t="s">
        <v>33</v>
      </c>
      <c r="C297" s="3" t="s">
        <v>141</v>
      </c>
      <c r="D297" s="4">
        <v>6.72</v>
      </c>
      <c r="E297" s="5">
        <v>1</v>
      </c>
      <c r="F297" s="6">
        <v>6.5</v>
      </c>
      <c r="G297" s="3">
        <v>-128</v>
      </c>
      <c r="H297" s="12">
        <f t="shared" si="38"/>
        <v>-0.78125</v>
      </c>
      <c r="I297" s="3">
        <v>100</v>
      </c>
      <c r="J297" s="12">
        <f t="shared" si="39"/>
        <v>1</v>
      </c>
      <c r="K297" s="7">
        <f t="shared" si="43"/>
        <v>0.56140350877192979</v>
      </c>
      <c r="L297" s="7">
        <f t="shared" si="42"/>
        <v>0.5</v>
      </c>
      <c r="M297" s="7">
        <f t="shared" si="30"/>
        <v>0.50779260951896066</v>
      </c>
      <c r="N297" s="7">
        <f t="shared" si="32"/>
        <v>0.49220739048103934</v>
      </c>
      <c r="O297" s="10">
        <f t="shared" si="25"/>
        <v>-5.3610899252969135E-2</v>
      </c>
      <c r="P297" s="10">
        <f t="shared" si="23"/>
        <v>-7.7926095189606581E-3</v>
      </c>
      <c r="Q297" s="31">
        <f t="shared" si="40"/>
        <v>0</v>
      </c>
      <c r="R297" s="9">
        <v>2</v>
      </c>
      <c r="S297" s="4">
        <v>0</v>
      </c>
      <c r="T297" s="3">
        <v>0</v>
      </c>
      <c r="W297" s="13" t="str">
        <f t="shared" si="41"/>
        <v/>
      </c>
    </row>
    <row r="298" spans="1:23" x14ac:dyDescent="0.25">
      <c r="A298" s="2">
        <v>44739</v>
      </c>
      <c r="B298" s="3" t="s">
        <v>72</v>
      </c>
      <c r="C298" s="3" t="s">
        <v>73</v>
      </c>
      <c r="D298" s="4">
        <v>3.66</v>
      </c>
      <c r="E298" s="5">
        <v>1</v>
      </c>
      <c r="F298" s="6">
        <v>4.5</v>
      </c>
      <c r="G298" s="3">
        <v>124</v>
      </c>
      <c r="H298" s="12">
        <f t="shared" si="38"/>
        <v>1.24</v>
      </c>
      <c r="I298" s="3">
        <v>-158</v>
      </c>
      <c r="J298" s="12">
        <f t="shared" si="39"/>
        <v>-0.63291139240506322</v>
      </c>
      <c r="K298" s="7">
        <f t="shared" si="43"/>
        <v>0.44642857142857145</v>
      </c>
      <c r="L298" s="7">
        <f t="shared" si="42"/>
        <v>0.61240310077519378</v>
      </c>
      <c r="M298" s="7">
        <f t="shared" si="30"/>
        <v>0.3050711029360258</v>
      </c>
      <c r="N298" s="7">
        <f t="shared" si="32"/>
        <v>0.6949288970639742</v>
      </c>
      <c r="O298" s="10">
        <f t="shared" si="25"/>
        <v>-0.14135746849254566</v>
      </c>
      <c r="P298" s="10">
        <f t="shared" si="23"/>
        <v>8.2525796288780429E-2</v>
      </c>
      <c r="Q298" s="31">
        <f t="shared" si="40"/>
        <v>1</v>
      </c>
      <c r="R298" s="9">
        <v>2</v>
      </c>
      <c r="S298" s="4">
        <v>23.7</v>
      </c>
      <c r="T298" s="3">
        <v>0</v>
      </c>
      <c r="U298" s="3" t="s">
        <v>74</v>
      </c>
      <c r="V298" s="4">
        <v>-23.7</v>
      </c>
      <c r="W298" s="13">
        <f t="shared" si="41"/>
        <v>-23.7</v>
      </c>
    </row>
    <row r="299" spans="1:23" x14ac:dyDescent="0.25">
      <c r="A299" s="2">
        <v>44739</v>
      </c>
      <c r="B299" s="3" t="s">
        <v>52</v>
      </c>
      <c r="C299" s="3" t="s">
        <v>110</v>
      </c>
      <c r="D299" s="4">
        <v>4.1900000000000004</v>
      </c>
      <c r="E299" s="5">
        <v>1</v>
      </c>
      <c r="F299" s="6">
        <v>4.5</v>
      </c>
      <c r="G299" s="3">
        <v>116</v>
      </c>
      <c r="H299" s="12">
        <f t="shared" si="38"/>
        <v>1.1599999999999999</v>
      </c>
      <c r="I299" s="3">
        <v>-148</v>
      </c>
      <c r="J299" s="12">
        <f t="shared" si="39"/>
        <v>-0.67567567567567566</v>
      </c>
      <c r="K299" s="7">
        <f t="shared" si="43"/>
        <v>0.46296296296296297</v>
      </c>
      <c r="L299" s="7">
        <f t="shared" si="42"/>
        <v>0.59677419354838712</v>
      </c>
      <c r="M299" s="7">
        <f t="shared" si="30"/>
        <v>0.40822828654459209</v>
      </c>
      <c r="N299" s="7">
        <f t="shared" si="32"/>
        <v>0.59177171345540791</v>
      </c>
      <c r="O299" s="10">
        <f t="shared" si="25"/>
        <v>-5.4734676418370876E-2</v>
      </c>
      <c r="P299" s="10">
        <f t="shared" si="23"/>
        <v>-5.0024800929792113E-3</v>
      </c>
      <c r="Q299" s="31">
        <f t="shared" si="40"/>
        <v>0</v>
      </c>
      <c r="R299" s="9">
        <v>2</v>
      </c>
      <c r="S299" s="4">
        <v>0</v>
      </c>
      <c r="T299" s="3">
        <v>0</v>
      </c>
      <c r="W299" s="13" t="str">
        <f t="shared" si="41"/>
        <v/>
      </c>
    </row>
    <row r="300" spans="1:23" x14ac:dyDescent="0.25">
      <c r="A300" s="2">
        <v>44739</v>
      </c>
      <c r="B300" s="3" t="s">
        <v>68</v>
      </c>
      <c r="C300" s="3" t="s">
        <v>126</v>
      </c>
      <c r="D300" s="4">
        <v>4.78</v>
      </c>
      <c r="E300" s="5">
        <v>1</v>
      </c>
      <c r="F300" s="6">
        <v>5.5</v>
      </c>
      <c r="G300" s="3">
        <v>-104</v>
      </c>
      <c r="H300" s="12">
        <f t="shared" si="38"/>
        <v>-0.96153846153846145</v>
      </c>
      <c r="I300" s="3">
        <v>-122</v>
      </c>
      <c r="J300" s="12">
        <f t="shared" si="39"/>
        <v>-0.81967213114754101</v>
      </c>
      <c r="K300" s="7">
        <f t="shared" si="43"/>
        <v>0.50980392156862742</v>
      </c>
      <c r="L300" s="7">
        <f t="shared" si="42"/>
        <v>0.5495495495495496</v>
      </c>
      <c r="M300" s="7">
        <f t="shared" si="30"/>
        <v>0.34550011552075133</v>
      </c>
      <c r="N300" s="7">
        <f t="shared" si="32"/>
        <v>0.65449988447924867</v>
      </c>
      <c r="O300" s="10">
        <f t="shared" si="25"/>
        <v>-0.16430380604787609</v>
      </c>
      <c r="P300" s="10">
        <f t="shared" si="23"/>
        <v>0.10495033492969907</v>
      </c>
      <c r="Q300" s="31">
        <f t="shared" si="40"/>
        <v>1</v>
      </c>
      <c r="R300" s="9">
        <v>2</v>
      </c>
      <c r="S300" s="4">
        <v>18.3</v>
      </c>
      <c r="T300" s="3">
        <v>0</v>
      </c>
      <c r="U300" s="3" t="s">
        <v>75</v>
      </c>
      <c r="V300" s="4">
        <v>15</v>
      </c>
      <c r="W300" s="13">
        <f t="shared" si="41"/>
        <v>15.000000000000002</v>
      </c>
    </row>
    <row r="301" spans="1:23" x14ac:dyDescent="0.25">
      <c r="A301" s="2">
        <v>44740</v>
      </c>
      <c r="B301" s="3" t="s">
        <v>29</v>
      </c>
      <c r="C301" s="3" t="s">
        <v>145</v>
      </c>
      <c r="D301" s="4">
        <v>3.44</v>
      </c>
      <c r="E301" s="5">
        <v>1</v>
      </c>
      <c r="F301" s="6">
        <v>2.5</v>
      </c>
      <c r="G301" s="3">
        <v>-160</v>
      </c>
      <c r="H301" s="12">
        <f t="shared" si="38"/>
        <v>-0.625</v>
      </c>
      <c r="I301" s="3">
        <v>120</v>
      </c>
      <c r="J301" s="12">
        <f t="shared" si="39"/>
        <v>1.2</v>
      </c>
      <c r="K301" s="7">
        <f t="shared" si="43"/>
        <v>0.61538461538461542</v>
      </c>
      <c r="L301" s="7">
        <f t="shared" si="42"/>
        <v>0.45454545454545453</v>
      </c>
      <c r="M301" s="7">
        <f t="shared" si="30"/>
        <v>0.6679124669964116</v>
      </c>
      <c r="N301" s="7">
        <f t="shared" si="32"/>
        <v>0.3320875330035884</v>
      </c>
      <c r="O301" s="10">
        <f t="shared" si="25"/>
        <v>5.2527851611796184E-2</v>
      </c>
      <c r="P301" s="10">
        <f t="shared" si="23"/>
        <v>-0.12245792154186613</v>
      </c>
      <c r="Q301" s="31">
        <f t="shared" si="40"/>
        <v>2</v>
      </c>
      <c r="R301" s="9">
        <v>1</v>
      </c>
      <c r="S301" s="4">
        <v>24</v>
      </c>
      <c r="T301" s="3">
        <v>0</v>
      </c>
      <c r="U301" s="3" t="s">
        <v>75</v>
      </c>
      <c r="V301" s="4">
        <v>15</v>
      </c>
      <c r="W301" s="13">
        <f t="shared" si="41"/>
        <v>15</v>
      </c>
    </row>
    <row r="302" spans="1:23" x14ac:dyDescent="0.25">
      <c r="A302" s="2">
        <v>44740</v>
      </c>
      <c r="B302" s="3" t="s">
        <v>70</v>
      </c>
      <c r="C302" s="3" t="s">
        <v>197</v>
      </c>
      <c r="D302" s="4">
        <v>6.03</v>
      </c>
      <c r="E302" s="5">
        <v>1</v>
      </c>
      <c r="F302" s="6">
        <v>6.5</v>
      </c>
      <c r="G302" s="3">
        <v>120</v>
      </c>
      <c r="H302" s="12">
        <f t="shared" si="38"/>
        <v>1.2</v>
      </c>
      <c r="I302" s="3">
        <v>-165</v>
      </c>
      <c r="J302" s="12">
        <f t="shared" si="39"/>
        <v>-0.60606060606060608</v>
      </c>
      <c r="K302" s="7">
        <f t="shared" si="43"/>
        <v>0.45454545454545453</v>
      </c>
      <c r="L302" s="7">
        <f t="shared" si="42"/>
        <v>0.62264150943396224</v>
      </c>
      <c r="M302" s="7">
        <f t="shared" si="30"/>
        <v>0.39851579165445572</v>
      </c>
      <c r="N302" s="7">
        <f t="shared" si="32"/>
        <v>0.60148420834554428</v>
      </c>
      <c r="O302" s="10">
        <f t="shared" si="25"/>
        <v>-5.602966289099881E-2</v>
      </c>
      <c r="P302" s="10">
        <f t="shared" si="23"/>
        <v>-2.1157301088417957E-2</v>
      </c>
      <c r="Q302" s="31">
        <f t="shared" si="40"/>
        <v>0</v>
      </c>
      <c r="R302" s="9">
        <v>1</v>
      </c>
      <c r="S302" s="4">
        <v>0</v>
      </c>
      <c r="T302" s="3">
        <v>0</v>
      </c>
      <c r="W302" s="13" t="str">
        <f t="shared" si="41"/>
        <v/>
      </c>
    </row>
    <row r="303" spans="1:23" x14ac:dyDescent="0.25">
      <c r="A303" s="2">
        <v>44740</v>
      </c>
      <c r="B303" s="3" t="s">
        <v>4</v>
      </c>
      <c r="C303" s="3" t="s">
        <v>129</v>
      </c>
      <c r="D303" s="4">
        <v>6.17</v>
      </c>
      <c r="E303" s="5">
        <v>1</v>
      </c>
      <c r="F303" s="6">
        <v>6.5</v>
      </c>
      <c r="G303" s="3">
        <v>-130</v>
      </c>
      <c r="H303" s="12">
        <f t="shared" si="38"/>
        <v>-0.76923076923076916</v>
      </c>
      <c r="I303" s="3">
        <v>102</v>
      </c>
      <c r="J303" s="12">
        <f t="shared" si="39"/>
        <v>1.02</v>
      </c>
      <c r="K303" s="7">
        <f t="shared" si="43"/>
        <v>0.56521739130434778</v>
      </c>
      <c r="L303" s="7">
        <f t="shared" si="42"/>
        <v>0.49504950495049505</v>
      </c>
      <c r="M303" s="7">
        <f t="shared" si="30"/>
        <v>0.42098155167208118</v>
      </c>
      <c r="N303" s="7">
        <f t="shared" si="32"/>
        <v>0.57901844832791882</v>
      </c>
      <c r="O303" s="10">
        <f t="shared" si="25"/>
        <v>-0.1442358396322666</v>
      </c>
      <c r="P303" s="10">
        <f t="shared" si="23"/>
        <v>8.3968943377423777E-2</v>
      </c>
      <c r="Q303" s="31">
        <f t="shared" si="40"/>
        <v>1</v>
      </c>
      <c r="R303" s="9">
        <v>2</v>
      </c>
      <c r="S303" s="4">
        <v>15</v>
      </c>
      <c r="T303" s="3">
        <v>0</v>
      </c>
      <c r="U303" s="3" t="s">
        <v>75</v>
      </c>
      <c r="V303" s="4">
        <v>15.3</v>
      </c>
      <c r="W303" s="13">
        <f t="shared" si="41"/>
        <v>15.3</v>
      </c>
    </row>
    <row r="304" spans="1:23" x14ac:dyDescent="0.25">
      <c r="A304" s="2">
        <v>44740</v>
      </c>
      <c r="B304" s="3" t="s">
        <v>40</v>
      </c>
      <c r="C304" s="3" t="s">
        <v>119</v>
      </c>
      <c r="D304" s="4">
        <v>6.85</v>
      </c>
      <c r="E304" s="5">
        <v>1</v>
      </c>
      <c r="F304" s="6">
        <v>7.5</v>
      </c>
      <c r="G304" s="3">
        <v>116</v>
      </c>
      <c r="H304" s="12">
        <f t="shared" si="38"/>
        <v>1.1599999999999999</v>
      </c>
      <c r="I304" s="3">
        <v>-146</v>
      </c>
      <c r="J304" s="12">
        <f t="shared" si="39"/>
        <v>-0.68493150684931503</v>
      </c>
      <c r="K304" s="7">
        <f t="shared" si="43"/>
        <v>0.46296296296296297</v>
      </c>
      <c r="L304" s="7">
        <f t="shared" si="42"/>
        <v>0.5934959349593496</v>
      </c>
      <c r="M304" s="7">
        <f t="shared" si="30"/>
        <v>0.37894784501277612</v>
      </c>
      <c r="N304" s="7">
        <f t="shared" si="32"/>
        <v>0.62105215498722388</v>
      </c>
      <c r="O304" s="10">
        <f t="shared" si="25"/>
        <v>-8.4015117950186846E-2</v>
      </c>
      <c r="P304" s="10">
        <f t="shared" si="23"/>
        <v>2.7556220027874279E-2</v>
      </c>
      <c r="Q304" s="31">
        <f t="shared" si="40"/>
        <v>0</v>
      </c>
      <c r="R304" s="9">
        <v>2</v>
      </c>
      <c r="S304" s="4">
        <v>0</v>
      </c>
      <c r="T304" s="3">
        <v>0</v>
      </c>
      <c r="W304" s="13" t="str">
        <f t="shared" si="41"/>
        <v/>
      </c>
    </row>
    <row r="305" spans="1:23" x14ac:dyDescent="0.25">
      <c r="A305" s="2">
        <v>44740</v>
      </c>
      <c r="B305" s="3" t="s">
        <v>14</v>
      </c>
      <c r="C305" s="3" t="s">
        <v>196</v>
      </c>
      <c r="D305" s="4">
        <v>4.07</v>
      </c>
      <c r="E305" s="5">
        <v>1</v>
      </c>
      <c r="F305" s="6">
        <v>4.5</v>
      </c>
      <c r="G305" s="3">
        <v>120</v>
      </c>
      <c r="H305" s="12">
        <f t="shared" si="38"/>
        <v>1.2</v>
      </c>
      <c r="I305" s="3">
        <v>-152</v>
      </c>
      <c r="J305" s="12">
        <f t="shared" si="39"/>
        <v>-0.65789473684210531</v>
      </c>
      <c r="K305" s="7">
        <f t="shared" si="43"/>
        <v>0.45454545454545453</v>
      </c>
      <c r="L305" s="7">
        <f t="shared" si="42"/>
        <v>0.60317460317460314</v>
      </c>
      <c r="M305" s="7">
        <f t="shared" si="30"/>
        <v>0.38483597442027295</v>
      </c>
      <c r="N305" s="7">
        <f t="shared" si="32"/>
        <v>0.61516402557972705</v>
      </c>
      <c r="O305" s="10">
        <f t="shared" si="25"/>
        <v>-6.9709480125181578E-2</v>
      </c>
      <c r="P305" s="10">
        <f t="shared" si="23"/>
        <v>1.1989422405123906E-2</v>
      </c>
      <c r="Q305" s="31">
        <f t="shared" si="40"/>
        <v>0</v>
      </c>
      <c r="R305" s="9">
        <v>2</v>
      </c>
      <c r="S305" s="4">
        <v>0</v>
      </c>
      <c r="T305" s="3">
        <v>0</v>
      </c>
      <c r="W305" s="13" t="str">
        <f t="shared" si="41"/>
        <v/>
      </c>
    </row>
    <row r="306" spans="1:23" x14ac:dyDescent="0.25">
      <c r="A306" s="2">
        <v>44740</v>
      </c>
      <c r="B306" s="3" t="s">
        <v>88</v>
      </c>
      <c r="C306" s="3" t="s">
        <v>120</v>
      </c>
      <c r="D306" s="4">
        <v>5.05</v>
      </c>
      <c r="E306" s="5">
        <v>1</v>
      </c>
      <c r="F306" s="6">
        <v>4.5</v>
      </c>
      <c r="G306" s="3">
        <v>-150</v>
      </c>
      <c r="H306" s="12">
        <f t="shared" si="38"/>
        <v>-0.66666666666666663</v>
      </c>
      <c r="I306" s="3">
        <v>115</v>
      </c>
      <c r="J306" s="12">
        <f t="shared" si="39"/>
        <v>1.1499999999999999</v>
      </c>
      <c r="K306" s="7">
        <f t="shared" si="43"/>
        <v>0.6</v>
      </c>
      <c r="L306" s="7">
        <f t="shared" si="42"/>
        <v>0.46511627906976744</v>
      </c>
      <c r="M306" s="7">
        <f t="shared" si="30"/>
        <v>0.56823578483496207</v>
      </c>
      <c r="N306" s="7">
        <f t="shared" si="32"/>
        <v>0.43176421516503793</v>
      </c>
      <c r="O306" s="10">
        <f t="shared" si="25"/>
        <v>-3.1764215165037912E-2</v>
      </c>
      <c r="P306" s="10">
        <f t="shared" si="23"/>
        <v>-3.3352063904729501E-2</v>
      </c>
      <c r="Q306" s="31">
        <f t="shared" si="40"/>
        <v>0</v>
      </c>
      <c r="R306" s="9">
        <v>1</v>
      </c>
      <c r="S306" s="4">
        <v>0</v>
      </c>
      <c r="T306" s="3">
        <v>0</v>
      </c>
      <c r="W306" s="13" t="str">
        <f t="shared" si="41"/>
        <v/>
      </c>
    </row>
    <row r="307" spans="1:23" x14ac:dyDescent="0.25">
      <c r="A307" s="2">
        <v>44740</v>
      </c>
      <c r="B307" s="3" t="s">
        <v>19</v>
      </c>
      <c r="C307" s="3" t="s">
        <v>138</v>
      </c>
      <c r="D307" s="4">
        <v>4.01</v>
      </c>
      <c r="E307" s="5">
        <v>1</v>
      </c>
      <c r="F307" s="6">
        <v>3.5</v>
      </c>
      <c r="G307" s="3">
        <v>-115</v>
      </c>
      <c r="H307" s="12">
        <f t="shared" si="38"/>
        <v>-0.86956521739130443</v>
      </c>
      <c r="I307" s="3">
        <v>-115</v>
      </c>
      <c r="J307" s="12">
        <f t="shared" si="39"/>
        <v>-0.86956521739130443</v>
      </c>
      <c r="K307" s="7">
        <f t="shared" si="43"/>
        <v>0.53488372093023251</v>
      </c>
      <c r="L307" s="7">
        <f t="shared" si="42"/>
        <v>0.53488372093023251</v>
      </c>
      <c r="M307" s="7">
        <f t="shared" si="30"/>
        <v>0.56848110164388199</v>
      </c>
      <c r="N307" s="7">
        <f t="shared" si="32"/>
        <v>0.43151889835611795</v>
      </c>
      <c r="O307" s="10">
        <f t="shared" si="25"/>
        <v>3.3597380713649483E-2</v>
      </c>
      <c r="P307" s="10">
        <f t="shared" si="23"/>
        <v>-0.10336482257411456</v>
      </c>
      <c r="Q307" s="31">
        <f t="shared" si="40"/>
        <v>0</v>
      </c>
      <c r="R307" s="9">
        <v>1</v>
      </c>
      <c r="S307" s="4">
        <v>0</v>
      </c>
      <c r="T307" s="3">
        <v>0</v>
      </c>
      <c r="W307" s="13" t="str">
        <f t="shared" si="41"/>
        <v/>
      </c>
    </row>
    <row r="308" spans="1:23" x14ac:dyDescent="0.25">
      <c r="A308" s="2">
        <v>44740</v>
      </c>
      <c r="B308" s="3" t="s">
        <v>62</v>
      </c>
      <c r="C308" s="3" t="s">
        <v>136</v>
      </c>
      <c r="D308" s="4">
        <v>4.4000000000000004</v>
      </c>
      <c r="E308" s="5">
        <v>1</v>
      </c>
      <c r="F308" s="6">
        <v>3.5</v>
      </c>
      <c r="G308" s="3">
        <v>-110</v>
      </c>
      <c r="H308" s="12">
        <f t="shared" si="38"/>
        <v>-0.90909090909090906</v>
      </c>
      <c r="I308" s="3">
        <v>-120</v>
      </c>
      <c r="J308" s="12">
        <f t="shared" si="39"/>
        <v>-0.83333333333333337</v>
      </c>
      <c r="K308" s="7">
        <f t="shared" si="43"/>
        <v>0.52380952380952384</v>
      </c>
      <c r="L308" s="7">
        <f t="shared" si="42"/>
        <v>0.54545454545454541</v>
      </c>
      <c r="M308" s="7">
        <f t="shared" si="30"/>
        <v>0.64055222721123095</v>
      </c>
      <c r="N308" s="7">
        <f t="shared" si="32"/>
        <v>0.35944777278876899</v>
      </c>
      <c r="O308" s="10">
        <f t="shared" si="25"/>
        <v>0.11674270340170712</v>
      </c>
      <c r="P308" s="10">
        <f t="shared" si="23"/>
        <v>-0.18600677266577642</v>
      </c>
      <c r="Q308" s="31">
        <f t="shared" si="40"/>
        <v>2</v>
      </c>
      <c r="R308" s="9">
        <v>1</v>
      </c>
      <c r="S308" s="4">
        <v>16.5</v>
      </c>
      <c r="T308" s="3">
        <v>0</v>
      </c>
      <c r="U308" s="3" t="s">
        <v>74</v>
      </c>
      <c r="V308" s="4">
        <v>-16.5</v>
      </c>
      <c r="W308" s="13">
        <f t="shared" si="41"/>
        <v>-16.5</v>
      </c>
    </row>
    <row r="309" spans="1:23" x14ac:dyDescent="0.25">
      <c r="A309" s="2">
        <v>44740</v>
      </c>
      <c r="B309" s="3" t="s">
        <v>48</v>
      </c>
      <c r="C309" s="3" t="s">
        <v>142</v>
      </c>
      <c r="D309" s="4">
        <v>5.03</v>
      </c>
      <c r="E309" s="5">
        <v>1</v>
      </c>
      <c r="F309" s="6">
        <v>4.5</v>
      </c>
      <c r="G309" s="3">
        <v>-130</v>
      </c>
      <c r="H309" s="12">
        <f t="shared" si="38"/>
        <v>-0.76923076923076916</v>
      </c>
      <c r="I309" s="3">
        <v>-105</v>
      </c>
      <c r="J309" s="12">
        <f t="shared" si="39"/>
        <v>-0.95238095238095233</v>
      </c>
      <c r="K309" s="7">
        <f t="shared" si="43"/>
        <v>0.56521739130434778</v>
      </c>
      <c r="L309" s="7">
        <f t="shared" si="42"/>
        <v>0.51219512195121952</v>
      </c>
      <c r="M309" s="7">
        <f t="shared" si="30"/>
        <v>0.56475485011053694</v>
      </c>
      <c r="N309" s="7">
        <f t="shared" si="32"/>
        <v>0.43524514988946306</v>
      </c>
      <c r="O309" s="10">
        <f t="shared" si="25"/>
        <v>-4.6254119381083925E-4</v>
      </c>
      <c r="P309" s="10">
        <f t="shared" si="23"/>
        <v>-7.6949972061756466E-2</v>
      </c>
      <c r="Q309" s="31">
        <f t="shared" si="40"/>
        <v>0</v>
      </c>
      <c r="R309" s="9">
        <v>1</v>
      </c>
      <c r="S309" s="4">
        <v>0</v>
      </c>
      <c r="T309" s="3">
        <v>0</v>
      </c>
      <c r="W309" s="13" t="str">
        <f t="shared" si="41"/>
        <v/>
      </c>
    </row>
    <row r="310" spans="1:23" x14ac:dyDescent="0.25">
      <c r="A310" s="2">
        <v>44740</v>
      </c>
      <c r="B310" s="3" t="s">
        <v>42</v>
      </c>
      <c r="C310" s="3" t="s">
        <v>193</v>
      </c>
      <c r="D310" s="4">
        <v>4.97</v>
      </c>
      <c r="E310" s="5">
        <v>1</v>
      </c>
      <c r="F310" s="6">
        <v>3.5</v>
      </c>
      <c r="G310" s="3">
        <v>-165</v>
      </c>
      <c r="H310" s="12">
        <f t="shared" si="38"/>
        <v>-0.60606060606060608</v>
      </c>
      <c r="I310" s="3">
        <v>125</v>
      </c>
      <c r="J310" s="12">
        <f t="shared" si="39"/>
        <v>1.25</v>
      </c>
      <c r="K310" s="7">
        <f t="shared" si="43"/>
        <v>0.62264150943396224</v>
      </c>
      <c r="L310" s="7">
        <f t="shared" si="42"/>
        <v>0.44444444444444442</v>
      </c>
      <c r="M310" s="7">
        <f t="shared" si="30"/>
        <v>0.73073757587040933</v>
      </c>
      <c r="N310" s="7">
        <f t="shared" si="32"/>
        <v>0.26926242412959067</v>
      </c>
      <c r="O310" s="10">
        <f t="shared" si="25"/>
        <v>0.10809606643644709</v>
      </c>
      <c r="P310" s="10">
        <f t="shared" si="23"/>
        <v>-0.17518202031485375</v>
      </c>
      <c r="Q310" s="31">
        <f t="shared" si="40"/>
        <v>2</v>
      </c>
      <c r="R310" s="9">
        <v>1</v>
      </c>
      <c r="S310" s="4">
        <v>24.75</v>
      </c>
      <c r="T310" s="3">
        <v>0</v>
      </c>
      <c r="U310" s="3" t="s">
        <v>75</v>
      </c>
      <c r="V310" s="4">
        <v>15</v>
      </c>
      <c r="W310" s="13">
        <f t="shared" si="41"/>
        <v>15</v>
      </c>
    </row>
    <row r="311" spans="1:23" x14ac:dyDescent="0.25">
      <c r="A311" s="2">
        <v>44740</v>
      </c>
      <c r="B311" s="3" t="s">
        <v>44</v>
      </c>
      <c r="C311" s="3" t="s">
        <v>204</v>
      </c>
      <c r="D311" s="4">
        <v>5.56</v>
      </c>
      <c r="E311" s="5">
        <v>1</v>
      </c>
      <c r="F311" s="6">
        <v>5.5</v>
      </c>
      <c r="G311" s="3">
        <v>-154</v>
      </c>
      <c r="H311" s="12">
        <f t="shared" si="38"/>
        <v>-0.64935064935064934</v>
      </c>
      <c r="I311" s="3">
        <v>120</v>
      </c>
      <c r="J311" s="12">
        <f t="shared" si="39"/>
        <v>1.2</v>
      </c>
      <c r="K311" s="7">
        <f t="shared" si="43"/>
        <v>0.60629921259842523</v>
      </c>
      <c r="L311" s="7">
        <f t="shared" si="42"/>
        <v>0.45454545454545453</v>
      </c>
      <c r="M311" s="7">
        <f t="shared" si="30"/>
        <v>0.48133634791191404</v>
      </c>
      <c r="N311" s="7">
        <f t="shared" si="32"/>
        <v>0.51866365208808596</v>
      </c>
      <c r="O311" s="10">
        <f t="shared" si="25"/>
        <v>-0.12496286468651119</v>
      </c>
      <c r="P311" s="10">
        <f t="shared" si="23"/>
        <v>6.4118197542631428E-2</v>
      </c>
      <c r="Q311" s="31">
        <f t="shared" si="40"/>
        <v>1</v>
      </c>
      <c r="R311" s="9">
        <v>2</v>
      </c>
      <c r="S311" s="4">
        <v>15</v>
      </c>
      <c r="T311" s="3">
        <v>0</v>
      </c>
      <c r="U311" s="3" t="s">
        <v>74</v>
      </c>
      <c r="V311" s="4">
        <v>-15</v>
      </c>
      <c r="W311" s="13">
        <f t="shared" si="41"/>
        <v>-15</v>
      </c>
    </row>
    <row r="312" spans="1:23" x14ac:dyDescent="0.25">
      <c r="A312" s="2">
        <v>44740</v>
      </c>
      <c r="B312" s="3" t="s">
        <v>16</v>
      </c>
      <c r="C312" s="3" t="s">
        <v>171</v>
      </c>
      <c r="D312" s="4">
        <v>4</v>
      </c>
      <c r="E312" s="5">
        <v>1</v>
      </c>
      <c r="F312" s="6">
        <v>3.5</v>
      </c>
      <c r="G312" s="3">
        <v>-115</v>
      </c>
      <c r="H312" s="12">
        <f t="shared" si="38"/>
        <v>-0.86956521739130443</v>
      </c>
      <c r="I312" s="3">
        <v>-115</v>
      </c>
      <c r="J312" s="12">
        <f t="shared" si="39"/>
        <v>-0.86956521739130443</v>
      </c>
      <c r="K312" s="7">
        <f t="shared" si="43"/>
        <v>0.53488372093023251</v>
      </c>
      <c r="L312" s="7">
        <f t="shared" si="42"/>
        <v>0.53488372093023251</v>
      </c>
      <c r="M312" s="7">
        <f t="shared" si="30"/>
        <v>0.56652987963329104</v>
      </c>
      <c r="N312" s="7">
        <f t="shared" si="32"/>
        <v>0.43347012036670896</v>
      </c>
      <c r="O312" s="10">
        <f t="shared" si="25"/>
        <v>3.1646158703058536E-2</v>
      </c>
      <c r="P312" s="10">
        <f t="shared" si="23"/>
        <v>-0.10141360056352355</v>
      </c>
      <c r="Q312" s="31">
        <f t="shared" si="40"/>
        <v>0</v>
      </c>
      <c r="R312" s="9">
        <v>1</v>
      </c>
      <c r="S312" s="4">
        <v>0</v>
      </c>
      <c r="T312" s="3">
        <v>0</v>
      </c>
      <c r="W312" s="13" t="str">
        <f t="shared" si="41"/>
        <v/>
      </c>
    </row>
    <row r="313" spans="1:23" x14ac:dyDescent="0.25">
      <c r="A313" s="2">
        <v>44740</v>
      </c>
      <c r="B313" s="3" t="s">
        <v>56</v>
      </c>
      <c r="C313" s="3" t="s">
        <v>82</v>
      </c>
      <c r="D313" s="4">
        <v>5.95</v>
      </c>
      <c r="E313" s="5">
        <v>1</v>
      </c>
      <c r="F313" s="6">
        <v>5.5</v>
      </c>
      <c r="G313" s="3">
        <v>-130</v>
      </c>
      <c r="H313" s="12">
        <f t="shared" si="38"/>
        <v>-0.76923076923076916</v>
      </c>
      <c r="I313" s="3">
        <v>100</v>
      </c>
      <c r="J313" s="12">
        <f t="shared" si="39"/>
        <v>1</v>
      </c>
      <c r="K313" s="7">
        <f t="shared" si="43"/>
        <v>0.56521739130434778</v>
      </c>
      <c r="L313" s="7">
        <f t="shared" si="42"/>
        <v>0.5</v>
      </c>
      <c r="M313" s="7">
        <f t="shared" si="30"/>
        <v>0.54625611489663151</v>
      </c>
      <c r="N313" s="7">
        <f t="shared" si="32"/>
        <v>0.45374388510336849</v>
      </c>
      <c r="O313" s="10">
        <f t="shared" si="25"/>
        <v>-1.8961276407716277E-2</v>
      </c>
      <c r="P313" s="10">
        <f t="shared" si="23"/>
        <v>-4.6256114896631506E-2</v>
      </c>
      <c r="Q313" s="31">
        <f t="shared" si="40"/>
        <v>0</v>
      </c>
      <c r="R313" s="9">
        <v>1</v>
      </c>
      <c r="S313" s="4">
        <v>0</v>
      </c>
      <c r="T313" s="3">
        <v>0</v>
      </c>
      <c r="W313" s="13" t="str">
        <f t="shared" si="41"/>
        <v/>
      </c>
    </row>
    <row r="314" spans="1:23" x14ac:dyDescent="0.25">
      <c r="A314" s="2">
        <v>44740</v>
      </c>
      <c r="B314" s="3" t="s">
        <v>58</v>
      </c>
      <c r="C314" s="3" t="s">
        <v>130</v>
      </c>
      <c r="D314" s="4">
        <v>3.77</v>
      </c>
      <c r="E314" s="5">
        <v>1</v>
      </c>
      <c r="F314" s="6">
        <v>3.5</v>
      </c>
      <c r="G314" s="3">
        <v>-135</v>
      </c>
      <c r="H314" s="12">
        <f t="shared" si="38"/>
        <v>-0.7407407407407407</v>
      </c>
      <c r="I314" s="3">
        <v>100</v>
      </c>
      <c r="J314" s="12">
        <f t="shared" si="39"/>
        <v>1</v>
      </c>
      <c r="K314" s="7">
        <f t="shared" si="43"/>
        <v>0.57446808510638303</v>
      </c>
      <c r="L314" s="7">
        <f t="shared" si="42"/>
        <v>0.5</v>
      </c>
      <c r="M314" s="7">
        <f t="shared" si="30"/>
        <v>0.52035828180373322</v>
      </c>
      <c r="N314" s="7">
        <f t="shared" si="32"/>
        <v>0.47964171819626678</v>
      </c>
      <c r="O314" s="10">
        <f t="shared" si="25"/>
        <v>-5.4109803302649806E-2</v>
      </c>
      <c r="P314" s="10">
        <f t="shared" si="23"/>
        <v>-2.0358281803733225E-2</v>
      </c>
      <c r="Q314" s="31">
        <f t="shared" si="40"/>
        <v>0</v>
      </c>
      <c r="R314" s="9">
        <v>1</v>
      </c>
      <c r="S314" s="4">
        <v>0</v>
      </c>
      <c r="T314" s="3">
        <v>0</v>
      </c>
      <c r="W314" s="13" t="str">
        <f t="shared" si="41"/>
        <v/>
      </c>
    </row>
    <row r="315" spans="1:23" x14ac:dyDescent="0.25">
      <c r="A315" s="2">
        <v>44740</v>
      </c>
      <c r="B315" s="3" t="s">
        <v>64</v>
      </c>
      <c r="C315" s="3" t="s">
        <v>139</v>
      </c>
      <c r="D315" s="4">
        <v>4.97</v>
      </c>
      <c r="E315" s="5">
        <v>1</v>
      </c>
      <c r="F315" s="6">
        <v>5.5</v>
      </c>
      <c r="G315" s="3">
        <v>110</v>
      </c>
      <c r="H315" s="12">
        <f t="shared" si="38"/>
        <v>1.1000000000000001</v>
      </c>
      <c r="I315" s="3">
        <v>-140</v>
      </c>
      <c r="J315" s="12">
        <f t="shared" si="39"/>
        <v>-0.7142857142857143</v>
      </c>
      <c r="K315" s="7">
        <f t="shared" si="43"/>
        <v>0.47619047619047616</v>
      </c>
      <c r="L315" s="7">
        <f t="shared" si="42"/>
        <v>0.58333333333333337</v>
      </c>
      <c r="M315" s="7">
        <f t="shared" si="30"/>
        <v>0.37877548246571613</v>
      </c>
      <c r="N315" s="7">
        <f t="shared" si="32"/>
        <v>0.62122451753428387</v>
      </c>
      <c r="O315" s="10">
        <f t="shared" si="25"/>
        <v>-9.7414993724760035E-2</v>
      </c>
      <c r="P315" s="10">
        <f t="shared" si="23"/>
        <v>3.7891184200950501E-2</v>
      </c>
      <c r="Q315" s="31">
        <f t="shared" si="40"/>
        <v>0</v>
      </c>
      <c r="R315" s="9">
        <v>2</v>
      </c>
      <c r="S315" s="4">
        <v>0</v>
      </c>
      <c r="T315" s="3">
        <v>0</v>
      </c>
      <c r="W315" s="13" t="str">
        <f t="shared" si="41"/>
        <v/>
      </c>
    </row>
    <row r="316" spans="1:23" x14ac:dyDescent="0.25">
      <c r="A316" s="2">
        <v>44740</v>
      </c>
      <c r="B316" s="3" t="s">
        <v>31</v>
      </c>
      <c r="C316" s="3" t="s">
        <v>84</v>
      </c>
      <c r="D316" s="4">
        <v>4.3499999999999996</v>
      </c>
      <c r="E316" s="5">
        <v>1</v>
      </c>
      <c r="F316" s="6">
        <v>3.5</v>
      </c>
      <c r="G316" s="3">
        <v>-130</v>
      </c>
      <c r="H316" s="12">
        <f t="shared" si="38"/>
        <v>-0.76923076923076916</v>
      </c>
      <c r="I316" s="3">
        <v>100</v>
      </c>
      <c r="J316" s="12">
        <f t="shared" si="39"/>
        <v>1</v>
      </c>
      <c r="K316" s="7">
        <f t="shared" si="43"/>
        <v>0.56521739130434778</v>
      </c>
      <c r="L316" s="7">
        <f t="shared" si="42"/>
        <v>0.5</v>
      </c>
      <c r="M316" s="7">
        <f t="shared" si="30"/>
        <v>0.63176783040312312</v>
      </c>
      <c r="N316" s="7">
        <f t="shared" si="32"/>
        <v>0.36823216959687693</v>
      </c>
      <c r="O316" s="10">
        <f t="shared" si="25"/>
        <v>6.6550439098775338E-2</v>
      </c>
      <c r="P316" s="10">
        <f t="shared" si="23"/>
        <v>-0.13176783040312307</v>
      </c>
      <c r="Q316" s="31">
        <f t="shared" si="40"/>
        <v>2</v>
      </c>
      <c r="R316" s="9">
        <v>1</v>
      </c>
      <c r="S316" s="4">
        <v>19.5</v>
      </c>
      <c r="T316" s="3">
        <v>0</v>
      </c>
      <c r="U316" s="3" t="s">
        <v>74</v>
      </c>
      <c r="V316" s="4">
        <v>-19.5</v>
      </c>
      <c r="W316" s="13">
        <f t="shared" si="41"/>
        <v>-19.5</v>
      </c>
    </row>
    <row r="317" spans="1:23" x14ac:dyDescent="0.25">
      <c r="A317" s="2">
        <v>44740</v>
      </c>
      <c r="B317" s="3" t="s">
        <v>46</v>
      </c>
      <c r="C317" s="3" t="s">
        <v>148</v>
      </c>
      <c r="D317" s="4">
        <v>4.08</v>
      </c>
      <c r="E317" s="5">
        <v>1</v>
      </c>
      <c r="F317" s="6">
        <v>4.5</v>
      </c>
      <c r="G317" s="3">
        <v>-125</v>
      </c>
      <c r="H317" s="12">
        <f t="shared" si="38"/>
        <v>-0.8</v>
      </c>
      <c r="I317" s="3">
        <v>-105</v>
      </c>
      <c r="J317" s="12">
        <f t="shared" si="39"/>
        <v>-0.95238095238095233</v>
      </c>
      <c r="K317" s="7">
        <f t="shared" si="43"/>
        <v>0.55555555555555558</v>
      </c>
      <c r="L317" s="7">
        <f t="shared" si="42"/>
        <v>0.51219512195121952</v>
      </c>
      <c r="M317" s="7">
        <f t="shared" si="30"/>
        <v>0.38678828434275769</v>
      </c>
      <c r="N317" s="7">
        <f t="shared" si="32"/>
        <v>0.61321171565724231</v>
      </c>
      <c r="O317" s="10">
        <f t="shared" si="25"/>
        <v>-0.16876727121279789</v>
      </c>
      <c r="P317" s="10">
        <f t="shared" si="23"/>
        <v>0.10101659370602278</v>
      </c>
      <c r="Q317" s="31">
        <f t="shared" si="40"/>
        <v>1</v>
      </c>
      <c r="R317" s="9">
        <v>1</v>
      </c>
      <c r="S317" s="4">
        <v>15.75</v>
      </c>
      <c r="T317" s="3">
        <v>0</v>
      </c>
      <c r="U317" s="3" t="s">
        <v>75</v>
      </c>
      <c r="V317" s="4">
        <v>15</v>
      </c>
      <c r="W317" s="13">
        <f t="shared" si="41"/>
        <v>15</v>
      </c>
    </row>
    <row r="318" spans="1:23" x14ac:dyDescent="0.25">
      <c r="A318" s="2">
        <v>44740</v>
      </c>
      <c r="B318" s="3" t="s">
        <v>54</v>
      </c>
      <c r="C318" s="3" t="s">
        <v>144</v>
      </c>
      <c r="D318" s="4">
        <v>3.51</v>
      </c>
      <c r="E318" s="5">
        <v>1</v>
      </c>
      <c r="F318" s="6">
        <v>3.5</v>
      </c>
      <c r="G318" s="3">
        <v>-120</v>
      </c>
      <c r="H318" s="12">
        <f t="shared" si="38"/>
        <v>-0.83333333333333337</v>
      </c>
      <c r="I318" s="3">
        <v>-110</v>
      </c>
      <c r="J318" s="12">
        <f t="shared" si="39"/>
        <v>-0.90909090909090906</v>
      </c>
      <c r="K318" s="7">
        <f t="shared" si="43"/>
        <v>0.54545454545454541</v>
      </c>
      <c r="L318" s="7">
        <f t="shared" si="42"/>
        <v>0.52380952380952384</v>
      </c>
      <c r="M318" s="7">
        <f t="shared" si="30"/>
        <v>0.46552363741296432</v>
      </c>
      <c r="N318" s="7">
        <f t="shared" si="32"/>
        <v>0.53447636258703568</v>
      </c>
      <c r="O318" s="10">
        <f t="shared" si="25"/>
        <v>-7.9930908041581095E-2</v>
      </c>
      <c r="P318" s="10">
        <f t="shared" si="23"/>
        <v>1.0666838777511845E-2</v>
      </c>
      <c r="Q318" s="31">
        <f t="shared" si="40"/>
        <v>0</v>
      </c>
      <c r="R318" s="9">
        <v>1</v>
      </c>
      <c r="S318" s="4">
        <v>0</v>
      </c>
      <c r="T318" s="3">
        <v>0</v>
      </c>
      <c r="W318" s="13" t="str">
        <f t="shared" si="41"/>
        <v/>
      </c>
    </row>
    <row r="319" spans="1:23" x14ac:dyDescent="0.25">
      <c r="A319" s="2">
        <v>44740</v>
      </c>
      <c r="B319" s="3" t="s">
        <v>33</v>
      </c>
      <c r="C319" s="3" t="s">
        <v>162</v>
      </c>
      <c r="D319" s="4">
        <v>4.78</v>
      </c>
      <c r="E319" s="5">
        <v>1</v>
      </c>
      <c r="F319" s="6">
        <v>4.5</v>
      </c>
      <c r="G319" s="3">
        <v>-150</v>
      </c>
      <c r="H319" s="12">
        <f t="shared" si="38"/>
        <v>-0.66666666666666663</v>
      </c>
      <c r="I319" s="3">
        <v>110</v>
      </c>
      <c r="J319" s="12">
        <f t="shared" si="39"/>
        <v>1.1000000000000001</v>
      </c>
      <c r="K319" s="7">
        <f t="shared" si="43"/>
        <v>0.6</v>
      </c>
      <c r="L319" s="7">
        <f t="shared" si="42"/>
        <v>0.47619047619047616</v>
      </c>
      <c r="M319" s="7">
        <f t="shared" si="30"/>
        <v>0.52009463758605856</v>
      </c>
      <c r="N319" s="7">
        <f t="shared" si="32"/>
        <v>0.47990536241394144</v>
      </c>
      <c r="O319" s="10">
        <f t="shared" si="25"/>
        <v>-7.9905362413941416E-2</v>
      </c>
      <c r="P319" s="10">
        <f t="shared" si="23"/>
        <v>3.7148862234652746E-3</v>
      </c>
      <c r="Q319" s="31">
        <f t="shared" si="40"/>
        <v>0</v>
      </c>
      <c r="R319" s="9">
        <v>1</v>
      </c>
      <c r="S319" s="4">
        <v>0</v>
      </c>
      <c r="T319" s="3">
        <v>0</v>
      </c>
      <c r="W319" s="13" t="str">
        <f t="shared" si="41"/>
        <v/>
      </c>
    </row>
    <row r="320" spans="1:23" x14ac:dyDescent="0.25">
      <c r="A320" s="2">
        <v>44740</v>
      </c>
      <c r="B320" s="3" t="s">
        <v>37</v>
      </c>
      <c r="C320" s="3" t="s">
        <v>38</v>
      </c>
      <c r="D320" s="4">
        <v>6.02</v>
      </c>
      <c r="E320" s="5">
        <v>1</v>
      </c>
      <c r="F320" s="6">
        <v>5.5</v>
      </c>
      <c r="G320" s="3">
        <v>-110</v>
      </c>
      <c r="H320" s="12">
        <f t="shared" si="38"/>
        <v>-0.90909090909090906</v>
      </c>
      <c r="I320" s="3">
        <v>-115</v>
      </c>
      <c r="J320" s="12">
        <f t="shared" si="39"/>
        <v>-0.86956521739130443</v>
      </c>
      <c r="K320" s="7">
        <f t="shared" si="43"/>
        <v>0.52380952380952384</v>
      </c>
      <c r="L320" s="7">
        <f t="shared" si="42"/>
        <v>0.53488372093023251</v>
      </c>
      <c r="M320" s="7">
        <f t="shared" si="30"/>
        <v>0.55752744367452578</v>
      </c>
      <c r="N320" s="7">
        <f t="shared" si="32"/>
        <v>0.44247255632547422</v>
      </c>
      <c r="O320" s="10">
        <f t="shared" si="25"/>
        <v>3.3717919865001944E-2</v>
      </c>
      <c r="P320" s="10">
        <f t="shared" si="23"/>
        <v>-9.2411164604758289E-2</v>
      </c>
      <c r="Q320" s="31">
        <f t="shared" si="40"/>
        <v>0</v>
      </c>
      <c r="R320" s="9">
        <v>1</v>
      </c>
      <c r="S320" s="4">
        <v>0</v>
      </c>
      <c r="T320" s="3">
        <v>0</v>
      </c>
      <c r="W320" s="13" t="str">
        <f t="shared" si="41"/>
        <v/>
      </c>
    </row>
    <row r="321" spans="1:23" x14ac:dyDescent="0.25">
      <c r="A321" s="2">
        <v>44740</v>
      </c>
      <c r="B321" s="3" t="s">
        <v>60</v>
      </c>
      <c r="C321" s="3" t="s">
        <v>83</v>
      </c>
      <c r="D321" s="4">
        <v>5.87</v>
      </c>
      <c r="E321" s="5">
        <v>1</v>
      </c>
      <c r="F321" s="6">
        <v>5.5</v>
      </c>
      <c r="G321" s="3">
        <v>-118</v>
      </c>
      <c r="H321" s="12">
        <f t="shared" si="38"/>
        <v>-0.84745762711864414</v>
      </c>
      <c r="I321" s="3">
        <v>-108</v>
      </c>
      <c r="J321" s="12">
        <f t="shared" si="39"/>
        <v>-0.92592592592592582</v>
      </c>
      <c r="K321" s="7">
        <f t="shared" si="43"/>
        <v>0.54128440366972475</v>
      </c>
      <c r="L321" s="7">
        <f t="shared" si="42"/>
        <v>0.51923076923076927</v>
      </c>
      <c r="M321" s="7">
        <f t="shared" si="30"/>
        <v>0.53321988760037764</v>
      </c>
      <c r="N321" s="7">
        <f t="shared" si="32"/>
        <v>0.46678011239962236</v>
      </c>
      <c r="O321" s="10">
        <f t="shared" si="25"/>
        <v>-8.0645160693471052E-3</v>
      </c>
      <c r="P321" s="10">
        <f t="shared" si="23"/>
        <v>-5.2450656831146913E-2</v>
      </c>
      <c r="Q321" s="31">
        <f t="shared" si="40"/>
        <v>0</v>
      </c>
      <c r="R321" s="9">
        <v>2</v>
      </c>
      <c r="S321" s="4">
        <v>0</v>
      </c>
      <c r="T321" s="3">
        <v>0</v>
      </c>
      <c r="W321" s="13" t="str">
        <f t="shared" si="41"/>
        <v/>
      </c>
    </row>
    <row r="322" spans="1:23" x14ac:dyDescent="0.25">
      <c r="A322" s="2">
        <v>44740</v>
      </c>
      <c r="B322" s="3" t="s">
        <v>79</v>
      </c>
      <c r="C322" s="3" t="s">
        <v>140</v>
      </c>
      <c r="D322" s="4">
        <v>5.48</v>
      </c>
      <c r="E322" s="5">
        <v>1</v>
      </c>
      <c r="F322" s="6">
        <v>5.5</v>
      </c>
      <c r="G322" s="3">
        <v>-105</v>
      </c>
      <c r="H322" s="12">
        <f t="shared" si="38"/>
        <v>-0.95238095238095233</v>
      </c>
      <c r="I322" s="3">
        <v>-130</v>
      </c>
      <c r="J322" s="12">
        <f t="shared" si="39"/>
        <v>-0.76923076923076916</v>
      </c>
      <c r="K322" s="7">
        <f t="shared" si="43"/>
        <v>0.51219512195121952</v>
      </c>
      <c r="L322" s="7">
        <f t="shared" si="42"/>
        <v>0.56521739130434778</v>
      </c>
      <c r="M322" s="7">
        <f t="shared" si="30"/>
        <v>0.46765021942089069</v>
      </c>
      <c r="N322" s="7">
        <f t="shared" si="32"/>
        <v>0.53234978057910931</v>
      </c>
      <c r="O322" s="10">
        <f t="shared" si="25"/>
        <v>-4.4544902530328834E-2</v>
      </c>
      <c r="P322" s="10">
        <f t="shared" si="23"/>
        <v>-3.2867610725238472E-2</v>
      </c>
      <c r="Q322" s="31">
        <f t="shared" si="40"/>
        <v>0</v>
      </c>
      <c r="R322" s="9">
        <v>1</v>
      </c>
      <c r="S322" s="4">
        <v>0</v>
      </c>
      <c r="T322" s="3">
        <v>0</v>
      </c>
      <c r="W322" s="13" t="str">
        <f t="shared" si="41"/>
        <v/>
      </c>
    </row>
    <row r="323" spans="1:23" x14ac:dyDescent="0.25">
      <c r="A323" s="2">
        <v>44740</v>
      </c>
      <c r="B323" s="3" t="s">
        <v>35</v>
      </c>
      <c r="C323" s="3" t="s">
        <v>133</v>
      </c>
      <c r="D323" s="4">
        <v>7.41</v>
      </c>
      <c r="E323" s="5">
        <v>1</v>
      </c>
      <c r="F323" s="6">
        <v>8.5</v>
      </c>
      <c r="G323" s="3">
        <v>122</v>
      </c>
      <c r="H323" s="12">
        <f t="shared" ref="H323:H577" si="44">IF(G323&gt;0,G323/100,1/(G323/100))</f>
        <v>1.22</v>
      </c>
      <c r="I323" s="3">
        <v>-154</v>
      </c>
      <c r="J323" s="12">
        <f t="shared" ref="J323:J577" si="45">IF(I323&gt;0,I323/100,1/(I323/100))</f>
        <v>-0.64935064935064934</v>
      </c>
      <c r="K323" s="7">
        <f t="shared" si="43"/>
        <v>0.45045045045045046</v>
      </c>
      <c r="L323" s="7">
        <f t="shared" si="42"/>
        <v>0.60629921259842523</v>
      </c>
      <c r="M323" s="7">
        <f t="shared" si="30"/>
        <v>0.32571268843776602</v>
      </c>
      <c r="N323" s="7">
        <f t="shared" si="32"/>
        <v>0.67428731156223398</v>
      </c>
      <c r="O323" s="10">
        <f t="shared" si="25"/>
        <v>-0.12473776201268444</v>
      </c>
      <c r="P323" s="10">
        <f t="shared" si="23"/>
        <v>6.7988098963808752E-2</v>
      </c>
      <c r="Q323" s="31">
        <f t="shared" ref="Q323:Q577" si="46">IF(P323&gt;0.05,1,IF(O323&gt;0.05,2,0))</f>
        <v>1</v>
      </c>
      <c r="R323" s="9">
        <v>2</v>
      </c>
      <c r="S323" s="4">
        <v>15.4</v>
      </c>
      <c r="T323" s="3">
        <v>0</v>
      </c>
      <c r="U323" s="3" t="s">
        <v>75</v>
      </c>
      <c r="V323" s="4">
        <v>10</v>
      </c>
      <c r="W323" s="13">
        <f t="shared" ref="W323:W386" si="47">IF(IF(U323="L",-S323,IF(U323="W",S323*IF(Q323=1,ABS(J323),ABS(H323)))),IF(U323="L",-S323,IF(U323="W",S323*IF(Q323=1,ABS(J323),ABS(H323)))),"")</f>
        <v>10</v>
      </c>
    </row>
    <row r="324" spans="1:23" x14ac:dyDescent="0.25">
      <c r="A324" s="2">
        <v>44740</v>
      </c>
      <c r="B324" s="3" t="s">
        <v>52</v>
      </c>
      <c r="C324" s="3" t="s">
        <v>205</v>
      </c>
      <c r="D324" s="4">
        <v>4.03</v>
      </c>
      <c r="E324" s="5">
        <v>1</v>
      </c>
      <c r="F324" s="6">
        <v>4.5</v>
      </c>
      <c r="G324" s="3">
        <v>115</v>
      </c>
      <c r="H324" s="12">
        <f t="shared" si="44"/>
        <v>1.1499999999999999</v>
      </c>
      <c r="I324" s="3">
        <v>-155</v>
      </c>
      <c r="J324" s="12">
        <f t="shared" si="45"/>
        <v>-0.64516129032258063</v>
      </c>
      <c r="K324" s="7">
        <f t="shared" si="43"/>
        <v>0.46511627906976744</v>
      </c>
      <c r="L324" s="7">
        <f t="shared" si="42"/>
        <v>0.60784313725490191</v>
      </c>
      <c r="M324" s="7">
        <f t="shared" si="30"/>
        <v>0.37702385030472441</v>
      </c>
      <c r="N324" s="7">
        <f t="shared" si="32"/>
        <v>0.62297614969527559</v>
      </c>
      <c r="O324" s="10">
        <f t="shared" si="25"/>
        <v>-8.8092428765043029E-2</v>
      </c>
      <c r="P324" s="10">
        <f t="shared" si="23"/>
        <v>1.5133012440373683E-2</v>
      </c>
      <c r="Q324" s="31">
        <f t="shared" si="46"/>
        <v>0</v>
      </c>
      <c r="R324" s="9">
        <v>1</v>
      </c>
      <c r="S324" s="4">
        <v>0</v>
      </c>
      <c r="T324" s="3">
        <v>0</v>
      </c>
      <c r="W324" s="13" t="str">
        <f t="shared" si="47"/>
        <v/>
      </c>
    </row>
    <row r="325" spans="1:23" x14ac:dyDescent="0.25">
      <c r="A325" s="2">
        <v>44740</v>
      </c>
      <c r="B325" s="3" t="s">
        <v>68</v>
      </c>
      <c r="C325" s="3" t="s">
        <v>150</v>
      </c>
      <c r="D325" s="4">
        <v>6.51</v>
      </c>
      <c r="E325" s="5">
        <v>1</v>
      </c>
      <c r="F325" s="6">
        <v>6.5</v>
      </c>
      <c r="G325" s="3">
        <v>-116</v>
      </c>
      <c r="H325" s="12">
        <f t="shared" si="44"/>
        <v>-0.86206896551724144</v>
      </c>
      <c r="I325" s="3">
        <v>-110</v>
      </c>
      <c r="J325" s="12">
        <f t="shared" si="45"/>
        <v>-0.90909090909090906</v>
      </c>
      <c r="K325" s="7">
        <f t="shared" si="43"/>
        <v>0.53703703703703709</v>
      </c>
      <c r="L325" s="7">
        <f t="shared" si="42"/>
        <v>0.52380952380952384</v>
      </c>
      <c r="M325" s="7">
        <f t="shared" si="30"/>
        <v>0.4750505976009548</v>
      </c>
      <c r="N325" s="7">
        <f t="shared" si="32"/>
        <v>0.5249494023990452</v>
      </c>
      <c r="O325" s="10">
        <f t="shared" si="25"/>
        <v>-6.1986439436082286E-2</v>
      </c>
      <c r="P325" s="10">
        <f t="shared" si="23"/>
        <v>1.1398785895213592E-3</v>
      </c>
      <c r="Q325" s="31">
        <f t="shared" si="46"/>
        <v>0</v>
      </c>
      <c r="R325" s="9">
        <v>2</v>
      </c>
      <c r="S325" s="4">
        <v>0</v>
      </c>
      <c r="T325" s="3">
        <v>0</v>
      </c>
      <c r="W325" s="13" t="str">
        <f t="shared" si="47"/>
        <v/>
      </c>
    </row>
    <row r="326" spans="1:23" x14ac:dyDescent="0.25">
      <c r="A326" s="2">
        <v>44741</v>
      </c>
      <c r="B326" s="3" t="s">
        <v>44</v>
      </c>
      <c r="C326" s="3" t="s">
        <v>131</v>
      </c>
      <c r="D326" s="4">
        <v>4.62</v>
      </c>
      <c r="E326" s="5">
        <v>1</v>
      </c>
      <c r="F326" s="6">
        <v>4.5</v>
      </c>
      <c r="G326" s="3">
        <v>-115</v>
      </c>
      <c r="H326" s="12">
        <f t="shared" si="44"/>
        <v>-0.86956521739130443</v>
      </c>
      <c r="I326" s="3">
        <v>-115</v>
      </c>
      <c r="J326" s="12">
        <f t="shared" si="45"/>
        <v>-0.86956521739130443</v>
      </c>
      <c r="K326" s="7">
        <f t="shared" si="43"/>
        <v>0.53488372093023251</v>
      </c>
      <c r="L326" s="7">
        <f t="shared" si="42"/>
        <v>0.53488372093023251</v>
      </c>
      <c r="M326" s="7">
        <f t="shared" si="30"/>
        <v>0.49051161871273363</v>
      </c>
      <c r="N326" s="7">
        <f t="shared" si="32"/>
        <v>0.50948838128726637</v>
      </c>
      <c r="O326" s="10">
        <f t="shared" si="25"/>
        <v>-4.4372102217498877E-2</v>
      </c>
      <c r="P326" s="10">
        <f t="shared" si="23"/>
        <v>-2.5395339642966142E-2</v>
      </c>
      <c r="Q326" s="31">
        <f t="shared" si="46"/>
        <v>0</v>
      </c>
      <c r="R326" s="9">
        <v>1</v>
      </c>
      <c r="S326" s="4">
        <v>0</v>
      </c>
      <c r="T326" s="3">
        <v>0</v>
      </c>
      <c r="W326" s="13" t="str">
        <f t="shared" si="47"/>
        <v/>
      </c>
    </row>
    <row r="327" spans="1:23" x14ac:dyDescent="0.25">
      <c r="A327" s="2">
        <v>44741</v>
      </c>
      <c r="B327" s="3" t="s">
        <v>70</v>
      </c>
      <c r="C327" s="3" t="s">
        <v>159</v>
      </c>
      <c r="D327" s="4">
        <v>3.65</v>
      </c>
      <c r="E327" s="5">
        <v>1</v>
      </c>
      <c r="F327" s="6">
        <v>3.5</v>
      </c>
      <c r="G327" s="3">
        <v>-140</v>
      </c>
      <c r="H327" s="12">
        <f t="shared" si="44"/>
        <v>-0.7142857142857143</v>
      </c>
      <c r="I327" s="3">
        <v>100</v>
      </c>
      <c r="J327" s="12">
        <f t="shared" si="45"/>
        <v>1</v>
      </c>
      <c r="K327" s="7">
        <f t="shared" si="43"/>
        <v>0.58333333333333337</v>
      </c>
      <c r="L327" s="7">
        <f t="shared" si="42"/>
        <v>0.5</v>
      </c>
      <c r="M327" s="7">
        <f t="shared" si="30"/>
        <v>0.49536219993203168</v>
      </c>
      <c r="N327" s="7">
        <f t="shared" si="32"/>
        <v>0.50463780006796832</v>
      </c>
      <c r="O327" s="10">
        <f t="shared" si="25"/>
        <v>-8.7971133401301693E-2</v>
      </c>
      <c r="P327" s="10">
        <f t="shared" si="23"/>
        <v>4.6378000679683229E-3</v>
      </c>
      <c r="Q327" s="31">
        <f t="shared" si="46"/>
        <v>0</v>
      </c>
      <c r="R327" s="9">
        <v>1</v>
      </c>
      <c r="S327" s="4">
        <v>0</v>
      </c>
      <c r="T327" s="3">
        <v>0</v>
      </c>
      <c r="W327" s="13" t="str">
        <f t="shared" si="47"/>
        <v/>
      </c>
    </row>
    <row r="328" spans="1:23" x14ac:dyDescent="0.25">
      <c r="A328" s="2">
        <v>44741</v>
      </c>
      <c r="B328" s="3" t="s">
        <v>23</v>
      </c>
      <c r="C328" s="3" t="s">
        <v>153</v>
      </c>
      <c r="D328" s="4">
        <v>4.8</v>
      </c>
      <c r="E328" s="5">
        <v>1</v>
      </c>
      <c r="F328" s="6">
        <v>5.5</v>
      </c>
      <c r="G328" s="3">
        <v>112</v>
      </c>
      <c r="H328" s="12">
        <f t="shared" si="44"/>
        <v>1.1200000000000001</v>
      </c>
      <c r="I328" s="3">
        <v>-142</v>
      </c>
      <c r="J328" s="12">
        <f t="shared" si="45"/>
        <v>-0.70422535211267612</v>
      </c>
      <c r="K328" s="7">
        <f t="shared" si="43"/>
        <v>0.47169811320754718</v>
      </c>
      <c r="L328" s="7">
        <f t="shared" si="42"/>
        <v>0.58677685950413228</v>
      </c>
      <c r="M328" s="7">
        <f t="shared" si="30"/>
        <v>0.34899356273050841</v>
      </c>
      <c r="N328" s="7">
        <f t="shared" si="32"/>
        <v>0.65100643726949159</v>
      </c>
      <c r="O328" s="10">
        <f t="shared" si="25"/>
        <v>-0.12270455047703877</v>
      </c>
      <c r="P328" s="10">
        <f t="shared" si="23"/>
        <v>6.4229577765359314E-2</v>
      </c>
      <c r="Q328" s="31">
        <f t="shared" si="46"/>
        <v>1</v>
      </c>
      <c r="R328" s="9">
        <v>2</v>
      </c>
      <c r="S328" s="4">
        <v>14.2</v>
      </c>
      <c r="T328" s="3">
        <v>0</v>
      </c>
      <c r="U328" s="3" t="s">
        <v>74</v>
      </c>
      <c r="V328" s="4">
        <v>-14.2</v>
      </c>
      <c r="W328" s="13">
        <f t="shared" si="47"/>
        <v>-14.2</v>
      </c>
    </row>
    <row r="329" spans="1:23" x14ac:dyDescent="0.25">
      <c r="A329" s="2">
        <v>44741</v>
      </c>
      <c r="B329" s="3" t="s">
        <v>14</v>
      </c>
      <c r="C329" s="3" t="s">
        <v>183</v>
      </c>
      <c r="D329" s="4">
        <v>3.64</v>
      </c>
      <c r="E329" s="5">
        <v>1</v>
      </c>
      <c r="F329" s="6">
        <v>3.5</v>
      </c>
      <c r="G329" s="3">
        <v>-104</v>
      </c>
      <c r="H329" s="12">
        <f t="shared" si="44"/>
        <v>-0.96153846153846145</v>
      </c>
      <c r="I329" s="3">
        <v>-125</v>
      </c>
      <c r="J329" s="12">
        <f t="shared" si="45"/>
        <v>-0.8</v>
      </c>
      <c r="K329" s="7">
        <f t="shared" si="43"/>
        <v>0.50980392156862742</v>
      </c>
      <c r="L329" s="7">
        <f t="shared" si="42"/>
        <v>0.55555555555555558</v>
      </c>
      <c r="M329" s="7">
        <f t="shared" si="30"/>
        <v>0.49325387468659909</v>
      </c>
      <c r="N329" s="7">
        <f t="shared" si="32"/>
        <v>0.50674612531340091</v>
      </c>
      <c r="O329" s="10">
        <f t="shared" si="25"/>
        <v>-1.6550046882028324E-2</v>
      </c>
      <c r="P329" s="10">
        <f t="shared" si="23"/>
        <v>-4.8809430242154672E-2</v>
      </c>
      <c r="Q329" s="31">
        <f t="shared" si="46"/>
        <v>0</v>
      </c>
      <c r="R329" s="9">
        <v>1</v>
      </c>
      <c r="S329" s="4">
        <v>0</v>
      </c>
      <c r="T329" s="3">
        <v>0</v>
      </c>
      <c r="W329" s="13" t="str">
        <f t="shared" si="47"/>
        <v/>
      </c>
    </row>
    <row r="330" spans="1:23" x14ac:dyDescent="0.25">
      <c r="A330" s="2">
        <v>44741</v>
      </c>
      <c r="B330" s="3" t="s">
        <v>48</v>
      </c>
      <c r="C330" s="3" t="s">
        <v>163</v>
      </c>
      <c r="D330" s="4">
        <v>5.74</v>
      </c>
      <c r="E330" s="5">
        <v>1</v>
      </c>
      <c r="F330" s="6">
        <v>5.5</v>
      </c>
      <c r="G330" s="3">
        <v>-115</v>
      </c>
      <c r="H330" s="12">
        <f t="shared" si="44"/>
        <v>-0.86956521739130443</v>
      </c>
      <c r="I330" s="3">
        <v>-110</v>
      </c>
      <c r="J330" s="12">
        <f t="shared" si="45"/>
        <v>-0.90909090909090906</v>
      </c>
      <c r="K330" s="7">
        <f t="shared" si="43"/>
        <v>0.53488372093023251</v>
      </c>
      <c r="L330" s="7">
        <f t="shared" si="42"/>
        <v>0.52380952380952384</v>
      </c>
      <c r="M330" s="7">
        <f t="shared" si="30"/>
        <v>0.51170920153487975</v>
      </c>
      <c r="N330" s="7">
        <f t="shared" si="32"/>
        <v>0.48829079846512025</v>
      </c>
      <c r="O330" s="10">
        <f t="shared" si="25"/>
        <v>-2.3174519395352755E-2</v>
      </c>
      <c r="P330" s="10">
        <f t="shared" si="23"/>
        <v>-3.551872534440359E-2</v>
      </c>
      <c r="Q330" s="31">
        <f t="shared" si="46"/>
        <v>0</v>
      </c>
      <c r="R330" s="9">
        <v>1</v>
      </c>
      <c r="S330" s="4">
        <v>0</v>
      </c>
      <c r="T330" s="3">
        <v>0</v>
      </c>
      <c r="W330" s="13" t="str">
        <f t="shared" si="47"/>
        <v/>
      </c>
    </row>
    <row r="331" spans="1:23" x14ac:dyDescent="0.25">
      <c r="A331" s="2">
        <v>44741</v>
      </c>
      <c r="B331" s="3" t="s">
        <v>42</v>
      </c>
      <c r="C331" s="3" t="s">
        <v>161</v>
      </c>
      <c r="D331" s="4">
        <v>4.37</v>
      </c>
      <c r="E331" s="5">
        <v>1</v>
      </c>
      <c r="F331" s="6">
        <v>4.5</v>
      </c>
      <c r="G331" s="3">
        <v>115</v>
      </c>
      <c r="H331" s="12">
        <f t="shared" si="44"/>
        <v>1.1499999999999999</v>
      </c>
      <c r="I331" s="3">
        <v>-155</v>
      </c>
      <c r="J331" s="12">
        <f t="shared" si="45"/>
        <v>-0.64516129032258063</v>
      </c>
      <c r="K331" s="7">
        <f t="shared" si="43"/>
        <v>0.46511627906976744</v>
      </c>
      <c r="L331" s="7">
        <f t="shared" si="42"/>
        <v>0.60784313725490191</v>
      </c>
      <c r="M331" s="7">
        <f t="shared" si="30"/>
        <v>0.44305643873910494</v>
      </c>
      <c r="N331" s="7">
        <f t="shared" si="32"/>
        <v>0.55694356126089506</v>
      </c>
      <c r="O331" s="10">
        <f t="shared" si="25"/>
        <v>-2.2059840330662495E-2</v>
      </c>
      <c r="P331" s="10">
        <f t="shared" si="23"/>
        <v>-5.0899575994006852E-2</v>
      </c>
      <c r="Q331" s="31">
        <f t="shared" si="46"/>
        <v>0</v>
      </c>
      <c r="R331" s="9">
        <v>1</v>
      </c>
      <c r="S331" s="4">
        <v>0</v>
      </c>
      <c r="T331" s="3">
        <v>0</v>
      </c>
      <c r="W331" s="13" t="str">
        <f t="shared" si="47"/>
        <v/>
      </c>
    </row>
    <row r="332" spans="1:23" x14ac:dyDescent="0.25">
      <c r="A332" s="2">
        <v>44741</v>
      </c>
      <c r="B332" s="3" t="s">
        <v>64</v>
      </c>
      <c r="C332" s="3" t="s">
        <v>65</v>
      </c>
      <c r="D332" s="4">
        <v>4.04</v>
      </c>
      <c r="E332" s="5">
        <v>1</v>
      </c>
      <c r="F332" s="6">
        <v>3.5</v>
      </c>
      <c r="G332" s="3">
        <v>-125</v>
      </c>
      <c r="H332" s="12">
        <f t="shared" si="44"/>
        <v>-0.8</v>
      </c>
      <c r="I332" s="3">
        <v>100</v>
      </c>
      <c r="J332" s="12">
        <f t="shared" si="45"/>
        <v>1</v>
      </c>
      <c r="K332" s="7">
        <f t="shared" si="43"/>
        <v>0.55555555555555558</v>
      </c>
      <c r="L332" s="7">
        <f t="shared" si="42"/>
        <v>0.5</v>
      </c>
      <c r="M332" s="7">
        <f t="shared" si="30"/>
        <v>0.57430522291142061</v>
      </c>
      <c r="N332" s="7">
        <f t="shared" si="32"/>
        <v>0.42569477708857939</v>
      </c>
      <c r="O332" s="10">
        <f t="shared" si="25"/>
        <v>1.874966735586503E-2</v>
      </c>
      <c r="P332" s="10">
        <f t="shared" si="23"/>
        <v>-7.430522291142061E-2</v>
      </c>
      <c r="Q332" s="31">
        <f t="shared" si="46"/>
        <v>0</v>
      </c>
      <c r="R332" s="9">
        <v>1</v>
      </c>
      <c r="S332" s="4">
        <v>0</v>
      </c>
      <c r="T332" s="3">
        <v>0</v>
      </c>
      <c r="W332" s="13" t="str">
        <f t="shared" si="47"/>
        <v/>
      </c>
    </row>
    <row r="333" spans="1:23" x14ac:dyDescent="0.25">
      <c r="A333" s="2">
        <v>44741</v>
      </c>
      <c r="B333" s="3" t="s">
        <v>31</v>
      </c>
      <c r="C333" s="3" t="s">
        <v>198</v>
      </c>
      <c r="D333" s="4">
        <v>3.78</v>
      </c>
      <c r="E333" s="5">
        <v>1</v>
      </c>
      <c r="F333" s="6">
        <v>2.5</v>
      </c>
      <c r="G333" s="3">
        <v>-195</v>
      </c>
      <c r="H333" s="12">
        <f t="shared" si="44"/>
        <v>-0.51282051282051289</v>
      </c>
      <c r="I333" s="3">
        <v>145</v>
      </c>
      <c r="J333" s="12">
        <f t="shared" si="45"/>
        <v>1.45</v>
      </c>
      <c r="K333" s="7">
        <f t="shared" si="43"/>
        <v>0.66101694915254239</v>
      </c>
      <c r="L333" s="7">
        <f t="shared" si="42"/>
        <v>0.40816326530612246</v>
      </c>
      <c r="M333" s="7">
        <f t="shared" si="30"/>
        <v>0.7278576629089063</v>
      </c>
      <c r="N333" s="7">
        <f t="shared" si="32"/>
        <v>0.2721423370910937</v>
      </c>
      <c r="O333" s="10">
        <f t="shared" si="25"/>
        <v>6.6840713756363912E-2</v>
      </c>
      <c r="P333" s="10">
        <f t="shared" si="23"/>
        <v>-0.13602092821502876</v>
      </c>
      <c r="Q333" s="31">
        <f t="shared" si="46"/>
        <v>2</v>
      </c>
      <c r="R333" s="9">
        <v>1</v>
      </c>
      <c r="S333" s="4">
        <v>19.5</v>
      </c>
      <c r="T333" s="3">
        <v>0</v>
      </c>
      <c r="U333" s="3" t="s">
        <v>75</v>
      </c>
      <c r="V333" s="4">
        <v>10</v>
      </c>
      <c r="W333" s="13">
        <f t="shared" si="47"/>
        <v>10.000000000000002</v>
      </c>
    </row>
    <row r="334" spans="1:23" x14ac:dyDescent="0.25">
      <c r="A334" s="2">
        <v>44741</v>
      </c>
      <c r="B334" s="3" t="s">
        <v>60</v>
      </c>
      <c r="C334" s="3" t="s">
        <v>146</v>
      </c>
      <c r="D334" s="4">
        <v>4.18</v>
      </c>
      <c r="E334" s="5">
        <v>1</v>
      </c>
      <c r="F334" s="6">
        <v>4.5</v>
      </c>
      <c r="G334" s="3">
        <v>116</v>
      </c>
      <c r="H334" s="12">
        <f t="shared" si="44"/>
        <v>1.1599999999999999</v>
      </c>
      <c r="I334" s="3">
        <v>-148</v>
      </c>
      <c r="J334" s="12">
        <f t="shared" si="45"/>
        <v>-0.67567567567567566</v>
      </c>
      <c r="K334" s="7">
        <f t="shared" si="43"/>
        <v>0.46296296296296297</v>
      </c>
      <c r="L334" s="7">
        <f t="shared" si="42"/>
        <v>0.59677419354838712</v>
      </c>
      <c r="M334" s="7">
        <f t="shared" si="30"/>
        <v>0.40628271237779234</v>
      </c>
      <c r="N334" s="7">
        <f t="shared" si="32"/>
        <v>0.59371728762220766</v>
      </c>
      <c r="O334" s="10">
        <f t="shared" si="25"/>
        <v>-5.6680250585170622E-2</v>
      </c>
      <c r="P334" s="10">
        <f t="shared" si="23"/>
        <v>-3.0569059261794651E-3</v>
      </c>
      <c r="Q334" s="31">
        <f t="shared" si="46"/>
        <v>0</v>
      </c>
      <c r="R334" s="9">
        <v>2</v>
      </c>
      <c r="S334" s="4">
        <v>0</v>
      </c>
      <c r="T334" s="3">
        <v>0</v>
      </c>
      <c r="W334" s="13" t="str">
        <f t="shared" si="47"/>
        <v/>
      </c>
    </row>
    <row r="335" spans="1:23" x14ac:dyDescent="0.25">
      <c r="A335" s="2">
        <v>44741</v>
      </c>
      <c r="B335" s="3" t="s">
        <v>37</v>
      </c>
      <c r="C335" s="3" t="s">
        <v>210</v>
      </c>
      <c r="D335" s="4">
        <v>4.8499999999999996</v>
      </c>
      <c r="E335" s="5">
        <v>1</v>
      </c>
      <c r="F335" s="6">
        <v>4.5</v>
      </c>
      <c r="G335" s="3">
        <v>-155</v>
      </c>
      <c r="H335" s="12">
        <f t="shared" si="44"/>
        <v>-0.64516129032258063</v>
      </c>
      <c r="I335" s="3">
        <v>115</v>
      </c>
      <c r="J335" s="12">
        <f t="shared" si="45"/>
        <v>1.1499999999999999</v>
      </c>
      <c r="K335" s="7">
        <f t="shared" si="43"/>
        <v>0.60784313725490191</v>
      </c>
      <c r="L335" s="7">
        <f t="shared" si="42"/>
        <v>0.46511627906976744</v>
      </c>
      <c r="M335" s="7">
        <f t="shared" si="30"/>
        <v>0.5328042198267543</v>
      </c>
      <c r="N335" s="7">
        <f t="shared" si="32"/>
        <v>0.4671957801732457</v>
      </c>
      <c r="O335" s="10">
        <f t="shared" si="25"/>
        <v>-7.5038917428147611E-2</v>
      </c>
      <c r="P335" s="10">
        <f t="shared" si="23"/>
        <v>2.0795011034782651E-3</v>
      </c>
      <c r="Q335" s="31">
        <f t="shared" si="46"/>
        <v>0</v>
      </c>
      <c r="R335" s="9">
        <v>1</v>
      </c>
      <c r="S335" s="4">
        <v>0</v>
      </c>
      <c r="T335" s="3">
        <v>0</v>
      </c>
      <c r="W335" s="13" t="str">
        <f t="shared" si="47"/>
        <v/>
      </c>
    </row>
    <row r="336" spans="1:23" x14ac:dyDescent="0.25">
      <c r="A336" s="2">
        <v>44741</v>
      </c>
      <c r="B336" s="3" t="s">
        <v>35</v>
      </c>
      <c r="C336" s="3" t="s">
        <v>157</v>
      </c>
      <c r="D336" s="4">
        <v>5.86</v>
      </c>
      <c r="E336" s="5">
        <v>1</v>
      </c>
      <c r="F336" s="6">
        <v>4.5</v>
      </c>
      <c r="G336" s="3">
        <v>-135</v>
      </c>
      <c r="H336" s="12">
        <f t="shared" si="44"/>
        <v>-0.7407407407407407</v>
      </c>
      <c r="I336" s="3">
        <v>105</v>
      </c>
      <c r="J336" s="12">
        <f t="shared" si="45"/>
        <v>1.05</v>
      </c>
      <c r="K336" s="7">
        <f t="shared" si="43"/>
        <v>0.57446808510638303</v>
      </c>
      <c r="L336" s="7">
        <f t="shared" si="42"/>
        <v>0.48780487804878048</v>
      </c>
      <c r="M336" s="7">
        <f t="shared" si="30"/>
        <v>0.69576712498220539</v>
      </c>
      <c r="N336" s="7">
        <f t="shared" si="32"/>
        <v>0.30423287501779461</v>
      </c>
      <c r="O336" s="10">
        <f t="shared" si="25"/>
        <v>0.12129903987582236</v>
      </c>
      <c r="P336" s="10">
        <f t="shared" si="23"/>
        <v>-0.18357200303098586</v>
      </c>
      <c r="Q336" s="31">
        <f t="shared" si="46"/>
        <v>2</v>
      </c>
      <c r="R336" s="9">
        <v>1</v>
      </c>
      <c r="S336" s="4">
        <v>20.25</v>
      </c>
      <c r="T336" s="3">
        <v>0</v>
      </c>
      <c r="U336" s="3" t="s">
        <v>75</v>
      </c>
      <c r="V336" s="4">
        <v>15</v>
      </c>
      <c r="W336" s="13">
        <f t="shared" si="47"/>
        <v>15</v>
      </c>
    </row>
    <row r="337" spans="1:23" x14ac:dyDescent="0.25">
      <c r="A337" s="2">
        <v>44741</v>
      </c>
      <c r="B337" s="3" t="s">
        <v>79</v>
      </c>
      <c r="C337" s="3" t="s">
        <v>165</v>
      </c>
      <c r="D337" s="4">
        <v>4.45</v>
      </c>
      <c r="E337" s="5">
        <v>1</v>
      </c>
      <c r="F337" s="6">
        <v>3.5</v>
      </c>
      <c r="G337" s="3">
        <v>-128</v>
      </c>
      <c r="H337" s="12">
        <f t="shared" si="44"/>
        <v>-0.78125</v>
      </c>
      <c r="I337" s="3">
        <v>102</v>
      </c>
      <c r="J337" s="12">
        <f t="shared" si="45"/>
        <v>1.02</v>
      </c>
      <c r="K337" s="7">
        <f t="shared" si="43"/>
        <v>0.56140350877192979</v>
      </c>
      <c r="L337" s="7">
        <f t="shared" si="42"/>
        <v>0.49504950495049505</v>
      </c>
      <c r="M337" s="7">
        <f t="shared" si="30"/>
        <v>0.64919798882586899</v>
      </c>
      <c r="N337" s="7">
        <f t="shared" si="32"/>
        <v>0.35080201117413107</v>
      </c>
      <c r="O337" s="10">
        <f t="shared" si="25"/>
        <v>8.7794480053939195E-2</v>
      </c>
      <c r="P337" s="10">
        <f t="shared" si="23"/>
        <v>-0.14424749377636398</v>
      </c>
      <c r="Q337" s="31">
        <f t="shared" si="46"/>
        <v>2</v>
      </c>
      <c r="R337" s="9">
        <v>2</v>
      </c>
      <c r="S337" s="4">
        <v>19.2</v>
      </c>
      <c r="T337" s="3">
        <v>0</v>
      </c>
      <c r="U337" s="3" t="s">
        <v>75</v>
      </c>
      <c r="V337" s="4">
        <v>15</v>
      </c>
      <c r="W337" s="13">
        <f t="shared" si="47"/>
        <v>15</v>
      </c>
    </row>
    <row r="338" spans="1:23" x14ac:dyDescent="0.25">
      <c r="A338" s="2">
        <v>44741</v>
      </c>
      <c r="B338" s="3" t="s">
        <v>68</v>
      </c>
      <c r="C338" s="3" t="s">
        <v>199</v>
      </c>
      <c r="D338" s="4">
        <v>4.6100000000000003</v>
      </c>
      <c r="E338" s="5">
        <v>1</v>
      </c>
      <c r="F338" s="6">
        <v>4.5</v>
      </c>
      <c r="G338" s="3">
        <v>-102</v>
      </c>
      <c r="H338" s="12">
        <f t="shared" si="44"/>
        <v>-0.98039215686274506</v>
      </c>
      <c r="I338" s="3">
        <v>-126</v>
      </c>
      <c r="J338" s="12">
        <f t="shared" si="45"/>
        <v>-0.79365079365079361</v>
      </c>
      <c r="K338" s="7">
        <f t="shared" si="43"/>
        <v>0.50495049504950495</v>
      </c>
      <c r="L338" s="7">
        <f t="shared" si="42"/>
        <v>0.55752212389380529</v>
      </c>
      <c r="M338" s="7">
        <f t="shared" si="30"/>
        <v>0.48864004801069716</v>
      </c>
      <c r="N338" s="7">
        <f t="shared" si="32"/>
        <v>0.51135995198930284</v>
      </c>
      <c r="O338" s="10">
        <f t="shared" si="25"/>
        <v>-1.6310447038807796E-2</v>
      </c>
      <c r="P338" s="10">
        <f t="shared" si="23"/>
        <v>-4.6162171904502447E-2</v>
      </c>
      <c r="Q338" s="31">
        <f t="shared" si="46"/>
        <v>0</v>
      </c>
      <c r="R338" s="9">
        <v>2</v>
      </c>
      <c r="S338" s="4">
        <v>0</v>
      </c>
      <c r="T338" s="3">
        <v>0</v>
      </c>
      <c r="W338" s="13" t="str">
        <f t="shared" si="47"/>
        <v/>
      </c>
    </row>
    <row r="339" spans="1:23" x14ac:dyDescent="0.25">
      <c r="A339" s="2">
        <v>44741</v>
      </c>
      <c r="B339" s="3" t="s">
        <v>4</v>
      </c>
      <c r="C339" s="3" t="s">
        <v>152</v>
      </c>
      <c r="D339" s="4">
        <v>5.59</v>
      </c>
      <c r="E339" s="5">
        <v>1</v>
      </c>
      <c r="F339" s="6">
        <v>4.5</v>
      </c>
      <c r="G339" s="3">
        <v>-158</v>
      </c>
      <c r="H339" s="12">
        <f t="shared" si="44"/>
        <v>-0.63291139240506322</v>
      </c>
      <c r="I339" s="3">
        <v>124</v>
      </c>
      <c r="J339" s="12">
        <f t="shared" si="45"/>
        <v>1.24</v>
      </c>
      <c r="K339" s="7">
        <f t="shared" si="43"/>
        <v>0.61240310077519378</v>
      </c>
      <c r="L339" s="7">
        <f t="shared" si="42"/>
        <v>0.44642857142857145</v>
      </c>
      <c r="M339" s="7">
        <f t="shared" si="30"/>
        <v>0.65633254303072008</v>
      </c>
      <c r="N339" s="7">
        <f t="shared" si="32"/>
        <v>0.34366745696927986</v>
      </c>
      <c r="O339" s="10">
        <f t="shared" si="25"/>
        <v>4.3929442255526308E-2</v>
      </c>
      <c r="P339" s="10">
        <f t="shared" si="23"/>
        <v>-0.10276111445929159</v>
      </c>
      <c r="Q339" s="31">
        <f t="shared" si="46"/>
        <v>0</v>
      </c>
      <c r="R339" s="9">
        <v>2</v>
      </c>
      <c r="S339" s="4">
        <v>0</v>
      </c>
      <c r="T339" s="3">
        <v>0</v>
      </c>
      <c r="W339" s="13" t="str">
        <f t="shared" si="47"/>
        <v/>
      </c>
    </row>
    <row r="340" spans="1:23" x14ac:dyDescent="0.25">
      <c r="A340" s="2">
        <v>44741</v>
      </c>
      <c r="B340" s="3" t="s">
        <v>40</v>
      </c>
      <c r="C340" s="3" t="s">
        <v>127</v>
      </c>
      <c r="D340" s="4">
        <v>4.78</v>
      </c>
      <c r="E340" s="5">
        <v>1</v>
      </c>
      <c r="F340" s="6">
        <v>4.5</v>
      </c>
      <c r="G340" s="3">
        <v>-110</v>
      </c>
      <c r="H340" s="12">
        <f t="shared" si="44"/>
        <v>-0.90909090909090906</v>
      </c>
      <c r="I340" s="3">
        <v>-120</v>
      </c>
      <c r="J340" s="12">
        <f t="shared" si="45"/>
        <v>-0.83333333333333337</v>
      </c>
      <c r="K340" s="7">
        <f t="shared" si="43"/>
        <v>0.52380952380952384</v>
      </c>
      <c r="L340" s="7">
        <f t="shared" si="42"/>
        <v>0.54545454545454541</v>
      </c>
      <c r="M340" s="7">
        <f t="shared" si="30"/>
        <v>0.52009463758605856</v>
      </c>
      <c r="N340" s="7">
        <f t="shared" si="32"/>
        <v>0.47990536241394144</v>
      </c>
      <c r="O340" s="10">
        <f t="shared" si="25"/>
        <v>-3.7148862234652746E-3</v>
      </c>
      <c r="P340" s="10">
        <f t="shared" si="23"/>
        <v>-6.5549183040603975E-2</v>
      </c>
      <c r="Q340" s="31">
        <f t="shared" si="46"/>
        <v>0</v>
      </c>
      <c r="R340" s="9">
        <v>1</v>
      </c>
      <c r="S340" s="4">
        <v>0</v>
      </c>
      <c r="T340" s="3">
        <v>0</v>
      </c>
      <c r="W340" s="13" t="str">
        <f t="shared" si="47"/>
        <v/>
      </c>
    </row>
    <row r="341" spans="1:23" x14ac:dyDescent="0.25">
      <c r="A341" s="2">
        <v>44741</v>
      </c>
      <c r="B341" s="3" t="s">
        <v>62</v>
      </c>
      <c r="C341" s="3" t="s">
        <v>154</v>
      </c>
      <c r="D341" s="4">
        <v>5.75</v>
      </c>
      <c r="E341" s="5">
        <v>1</v>
      </c>
      <c r="F341" s="6">
        <v>5.5</v>
      </c>
      <c r="G341" s="3">
        <v>-110</v>
      </c>
      <c r="H341" s="12">
        <f t="shared" si="44"/>
        <v>-0.90909090909090906</v>
      </c>
      <c r="I341" s="3">
        <v>-120</v>
      </c>
      <c r="J341" s="12">
        <f t="shared" si="45"/>
        <v>-0.83333333333333337</v>
      </c>
      <c r="K341" s="7">
        <f t="shared" si="43"/>
        <v>0.52380952380952384</v>
      </c>
      <c r="L341" s="7">
        <f t="shared" si="42"/>
        <v>0.54545454545454541</v>
      </c>
      <c r="M341" s="7">
        <f t="shared" si="30"/>
        <v>0.51337739677174421</v>
      </c>
      <c r="N341" s="7">
        <f t="shared" si="32"/>
        <v>0.48662260322825579</v>
      </c>
      <c r="O341" s="10">
        <f t="shared" si="25"/>
        <v>-1.0432127037779626E-2</v>
      </c>
      <c r="P341" s="10">
        <f t="shared" si="23"/>
        <v>-5.8831942226289624E-2</v>
      </c>
      <c r="Q341" s="31">
        <f t="shared" si="46"/>
        <v>0</v>
      </c>
      <c r="R341" s="9">
        <v>1</v>
      </c>
      <c r="S341" s="4">
        <v>0</v>
      </c>
      <c r="T341" s="3">
        <v>0</v>
      </c>
      <c r="W341" s="13" t="str">
        <f t="shared" si="47"/>
        <v/>
      </c>
    </row>
    <row r="342" spans="1:23" x14ac:dyDescent="0.25">
      <c r="A342" s="2">
        <v>44741</v>
      </c>
      <c r="B342" s="3" t="s">
        <v>19</v>
      </c>
      <c r="C342" s="3" t="s">
        <v>20</v>
      </c>
      <c r="D342" s="4">
        <v>5.45</v>
      </c>
      <c r="E342" s="5">
        <v>1</v>
      </c>
      <c r="F342" s="6">
        <v>4.5</v>
      </c>
      <c r="G342" s="3">
        <v>-135</v>
      </c>
      <c r="H342" s="12">
        <f t="shared" si="44"/>
        <v>-0.7407407407407407</v>
      </c>
      <c r="I342" s="3">
        <v>100</v>
      </c>
      <c r="J342" s="12">
        <f t="shared" si="45"/>
        <v>1</v>
      </c>
      <c r="K342" s="7">
        <f t="shared" si="43"/>
        <v>0.57446808510638303</v>
      </c>
      <c r="L342" s="7">
        <f t="shared" si="42"/>
        <v>0.5</v>
      </c>
      <c r="M342" s="7">
        <f t="shared" si="30"/>
        <v>0.63463813068759634</v>
      </c>
      <c r="N342" s="7">
        <f t="shared" si="32"/>
        <v>0.36536186931240366</v>
      </c>
      <c r="O342" s="10">
        <f t="shared" si="25"/>
        <v>6.0170045581213305E-2</v>
      </c>
      <c r="P342" s="10">
        <f t="shared" si="23"/>
        <v>-0.13463813068759634</v>
      </c>
      <c r="Q342" s="31">
        <f t="shared" si="46"/>
        <v>2</v>
      </c>
      <c r="R342" s="9">
        <v>1</v>
      </c>
      <c r="S342" s="4">
        <v>13.5</v>
      </c>
      <c r="T342" s="3">
        <v>0</v>
      </c>
      <c r="U342" s="3" t="s">
        <v>75</v>
      </c>
      <c r="V342" s="4">
        <v>10</v>
      </c>
      <c r="W342" s="13">
        <f t="shared" si="47"/>
        <v>10</v>
      </c>
    </row>
    <row r="343" spans="1:23" x14ac:dyDescent="0.25">
      <c r="A343" s="2">
        <v>44741</v>
      </c>
      <c r="B343" s="3" t="s">
        <v>29</v>
      </c>
      <c r="C343" s="3" t="s">
        <v>175</v>
      </c>
      <c r="D343" s="4">
        <v>4.09</v>
      </c>
      <c r="E343" s="5">
        <v>1</v>
      </c>
      <c r="F343" s="6">
        <v>3.5</v>
      </c>
      <c r="G343" s="3">
        <v>130</v>
      </c>
      <c r="H343" s="12">
        <f t="shared" si="44"/>
        <v>1.3</v>
      </c>
      <c r="I343" s="3">
        <v>-166</v>
      </c>
      <c r="J343" s="12">
        <f t="shared" si="45"/>
        <v>-0.60240963855421692</v>
      </c>
      <c r="K343" s="7">
        <f t="shared" si="43"/>
        <v>0.43478260869565216</v>
      </c>
      <c r="L343" s="7">
        <f t="shared" si="42"/>
        <v>0.62406015037593987</v>
      </c>
      <c r="M343" s="7">
        <f t="shared" si="30"/>
        <v>0.58391223255361369</v>
      </c>
      <c r="N343" s="7">
        <f t="shared" si="32"/>
        <v>0.41608776744638626</v>
      </c>
      <c r="O343" s="10">
        <f t="shared" si="25"/>
        <v>0.14912962385796152</v>
      </c>
      <c r="P343" s="10">
        <f t="shared" si="23"/>
        <v>-0.20797238292955361</v>
      </c>
      <c r="Q343" s="31">
        <f t="shared" si="46"/>
        <v>2</v>
      </c>
      <c r="R343" s="9">
        <v>2</v>
      </c>
      <c r="S343" s="4">
        <v>15</v>
      </c>
      <c r="T343" s="3">
        <v>0</v>
      </c>
      <c r="U343" s="3" t="s">
        <v>74</v>
      </c>
      <c r="V343" s="4">
        <v>-15</v>
      </c>
      <c r="W343" s="13">
        <f t="shared" si="47"/>
        <v>-15</v>
      </c>
    </row>
    <row r="344" spans="1:23" x14ac:dyDescent="0.25">
      <c r="A344" s="2">
        <v>44741</v>
      </c>
      <c r="B344" s="3" t="s">
        <v>21</v>
      </c>
      <c r="C344" s="3" t="s">
        <v>169</v>
      </c>
      <c r="D344" s="4">
        <v>3.99</v>
      </c>
      <c r="E344" s="5">
        <v>1</v>
      </c>
      <c r="F344" s="6">
        <v>4.5</v>
      </c>
      <c r="G344" s="3">
        <v>132</v>
      </c>
      <c r="H344" s="12">
        <f t="shared" si="44"/>
        <v>1.32</v>
      </c>
      <c r="I344" s="3">
        <v>-168</v>
      </c>
      <c r="J344" s="12">
        <f t="shared" si="45"/>
        <v>-0.59523809523809523</v>
      </c>
      <c r="K344" s="7">
        <f t="shared" si="43"/>
        <v>0.43103448275862066</v>
      </c>
      <c r="L344" s="7">
        <f t="shared" si="42"/>
        <v>0.62686567164179108</v>
      </c>
      <c r="M344" s="7">
        <f t="shared" si="30"/>
        <v>0.3692094048224388</v>
      </c>
      <c r="N344" s="7">
        <f t="shared" si="32"/>
        <v>0.6307905951775612</v>
      </c>
      <c r="O344" s="10">
        <f t="shared" si="25"/>
        <v>-6.182507793618186E-2</v>
      </c>
      <c r="P344" s="10">
        <f t="shared" si="23"/>
        <v>3.9249235357701195E-3</v>
      </c>
      <c r="Q344" s="31">
        <f t="shared" si="46"/>
        <v>0</v>
      </c>
      <c r="R344" s="9">
        <v>2</v>
      </c>
      <c r="S344" s="4">
        <v>0</v>
      </c>
      <c r="T344" s="3">
        <v>0</v>
      </c>
      <c r="W344" s="13" t="str">
        <f t="shared" si="47"/>
        <v/>
      </c>
    </row>
    <row r="345" spans="1:23" x14ac:dyDescent="0.25">
      <c r="A345" s="2">
        <v>44741</v>
      </c>
      <c r="B345" s="3" t="s">
        <v>16</v>
      </c>
      <c r="C345" s="3" t="s">
        <v>188</v>
      </c>
      <c r="D345" s="4">
        <v>4.28</v>
      </c>
      <c r="E345" s="5">
        <v>1</v>
      </c>
      <c r="F345" s="6">
        <v>3.5</v>
      </c>
      <c r="G345" s="3">
        <v>100</v>
      </c>
      <c r="H345" s="12">
        <f t="shared" si="44"/>
        <v>1</v>
      </c>
      <c r="I345" s="3">
        <v>-130</v>
      </c>
      <c r="J345" s="12">
        <f t="shared" si="45"/>
        <v>-0.76923076923076916</v>
      </c>
      <c r="K345" s="7">
        <f t="shared" si="43"/>
        <v>0.5</v>
      </c>
      <c r="L345" s="7">
        <f t="shared" si="42"/>
        <v>0.56521739130434778</v>
      </c>
      <c r="M345" s="7">
        <f t="shared" si="30"/>
        <v>0.61923923316989593</v>
      </c>
      <c r="N345" s="7">
        <f t="shared" si="32"/>
        <v>0.38076076683010401</v>
      </c>
      <c r="O345" s="10">
        <f t="shared" si="25"/>
        <v>0.11923923316989593</v>
      </c>
      <c r="P345" s="10">
        <f t="shared" si="23"/>
        <v>-0.18445662447424377</v>
      </c>
      <c r="Q345" s="31">
        <f t="shared" si="46"/>
        <v>2</v>
      </c>
      <c r="R345" s="9">
        <v>1</v>
      </c>
      <c r="S345" s="4">
        <v>10</v>
      </c>
      <c r="T345" s="3">
        <v>0</v>
      </c>
      <c r="U345" s="3" t="s">
        <v>74</v>
      </c>
      <c r="V345" s="4">
        <v>-10</v>
      </c>
      <c r="W345" s="13">
        <f t="shared" si="47"/>
        <v>-10</v>
      </c>
    </row>
    <row r="346" spans="1:23" x14ac:dyDescent="0.25">
      <c r="A346" s="2">
        <v>44741</v>
      </c>
      <c r="B346" s="3" t="s">
        <v>50</v>
      </c>
      <c r="C346" s="3" t="s">
        <v>177</v>
      </c>
      <c r="D346" s="4">
        <v>5.4</v>
      </c>
      <c r="E346" s="5">
        <v>1</v>
      </c>
      <c r="F346" s="6">
        <v>5.5</v>
      </c>
      <c r="G346" s="3">
        <v>112</v>
      </c>
      <c r="H346" s="12">
        <f t="shared" si="44"/>
        <v>1.1200000000000001</v>
      </c>
      <c r="I346" s="3">
        <v>-142</v>
      </c>
      <c r="J346" s="12">
        <f t="shared" si="45"/>
        <v>-0.70422535211267612</v>
      </c>
      <c r="K346" s="7">
        <f t="shared" si="43"/>
        <v>0.47169811320754718</v>
      </c>
      <c r="L346" s="7">
        <f t="shared" si="42"/>
        <v>0.58677685950413228</v>
      </c>
      <c r="M346" s="7">
        <f t="shared" si="30"/>
        <v>0.45386789564180074</v>
      </c>
      <c r="N346" s="7">
        <f t="shared" si="32"/>
        <v>0.54613210435819926</v>
      </c>
      <c r="O346" s="10">
        <f t="shared" si="25"/>
        <v>-1.7830217565746431E-2</v>
      </c>
      <c r="P346" s="10">
        <f t="shared" si="23"/>
        <v>-4.064475514593302E-2</v>
      </c>
      <c r="Q346" s="31">
        <f t="shared" si="46"/>
        <v>0</v>
      </c>
      <c r="R346" s="9">
        <v>2</v>
      </c>
      <c r="S346" s="4">
        <v>0</v>
      </c>
      <c r="T346" s="3">
        <v>0</v>
      </c>
      <c r="W346" s="13" t="str">
        <f t="shared" si="47"/>
        <v/>
      </c>
    </row>
    <row r="347" spans="1:23" x14ac:dyDescent="0.25">
      <c r="A347" s="2">
        <v>44741</v>
      </c>
      <c r="B347" s="3" t="s">
        <v>56</v>
      </c>
      <c r="C347" s="3" t="s">
        <v>132</v>
      </c>
      <c r="D347" s="4">
        <v>6.96</v>
      </c>
      <c r="E347" s="5">
        <v>1</v>
      </c>
      <c r="F347" s="6">
        <v>6.5</v>
      </c>
      <c r="G347" s="3">
        <v>108</v>
      </c>
      <c r="H347" s="12">
        <f t="shared" si="44"/>
        <v>1.08</v>
      </c>
      <c r="I347" s="3">
        <v>-136</v>
      </c>
      <c r="J347" s="12">
        <f t="shared" si="45"/>
        <v>-0.73529411764705876</v>
      </c>
      <c r="K347" s="7">
        <f t="shared" si="43"/>
        <v>0.48076923076923078</v>
      </c>
      <c r="L347" s="7">
        <f t="shared" si="42"/>
        <v>0.57627118644067798</v>
      </c>
      <c r="M347" s="7">
        <f t="shared" si="30"/>
        <v>0.54431196759943878</v>
      </c>
      <c r="N347" s="7">
        <f t="shared" si="32"/>
        <v>0.45568803240056122</v>
      </c>
      <c r="O347" s="10">
        <f t="shared" si="25"/>
        <v>6.3542736830208002E-2</v>
      </c>
      <c r="P347" s="10">
        <f t="shared" si="23"/>
        <v>-0.12058315404011677</v>
      </c>
      <c r="Q347" s="31">
        <f t="shared" si="46"/>
        <v>2</v>
      </c>
      <c r="R347" s="9">
        <v>2</v>
      </c>
      <c r="S347" s="4">
        <v>10</v>
      </c>
      <c r="T347" s="3">
        <v>0</v>
      </c>
      <c r="U347" s="3" t="s">
        <v>74</v>
      </c>
      <c r="V347" s="4">
        <v>-10</v>
      </c>
      <c r="W347" s="13">
        <f t="shared" si="47"/>
        <v>-10</v>
      </c>
    </row>
    <row r="348" spans="1:23" x14ac:dyDescent="0.25">
      <c r="A348" s="2">
        <v>44741</v>
      </c>
      <c r="B348" s="3" t="s">
        <v>58</v>
      </c>
      <c r="C348" s="3" t="s">
        <v>151</v>
      </c>
      <c r="D348" s="4">
        <v>4.29</v>
      </c>
      <c r="E348" s="5">
        <v>1</v>
      </c>
      <c r="F348" s="6">
        <v>4.5</v>
      </c>
      <c r="G348" s="3">
        <v>105</v>
      </c>
      <c r="H348" s="12">
        <f t="shared" si="44"/>
        <v>1.05</v>
      </c>
      <c r="I348" s="3">
        <v>-140</v>
      </c>
      <c r="J348" s="12">
        <f t="shared" si="45"/>
        <v>-0.7142857142857143</v>
      </c>
      <c r="K348" s="7">
        <f t="shared" si="43"/>
        <v>0.48780487804878048</v>
      </c>
      <c r="L348" s="7">
        <f t="shared" si="42"/>
        <v>0.58333333333333337</v>
      </c>
      <c r="M348" s="7">
        <f t="shared" si="30"/>
        <v>0.42762838338599063</v>
      </c>
      <c r="N348" s="7">
        <f t="shared" si="32"/>
        <v>0.57237161661400937</v>
      </c>
      <c r="O348" s="10">
        <f t="shared" si="25"/>
        <v>-6.0176494662789848E-2</v>
      </c>
      <c r="P348" s="10">
        <f t="shared" si="23"/>
        <v>-1.0961716719323999E-2</v>
      </c>
      <c r="Q348" s="31">
        <f t="shared" si="46"/>
        <v>0</v>
      </c>
      <c r="R348" s="9">
        <v>1</v>
      </c>
      <c r="S348" s="4">
        <v>0</v>
      </c>
      <c r="T348" s="3">
        <v>0</v>
      </c>
      <c r="W348" s="13" t="str">
        <f t="shared" si="47"/>
        <v/>
      </c>
    </row>
    <row r="349" spans="1:23" x14ac:dyDescent="0.25">
      <c r="A349" s="2">
        <v>44741</v>
      </c>
      <c r="B349" s="3" t="s">
        <v>46</v>
      </c>
      <c r="C349" s="3" t="s">
        <v>170</v>
      </c>
      <c r="D349" s="4">
        <v>3.88</v>
      </c>
      <c r="E349" s="5">
        <v>1</v>
      </c>
      <c r="F349" s="6">
        <v>4.5</v>
      </c>
      <c r="G349" s="3">
        <v>102</v>
      </c>
      <c r="H349" s="12">
        <f t="shared" si="44"/>
        <v>1.02</v>
      </c>
      <c r="I349" s="3">
        <v>-130</v>
      </c>
      <c r="J349" s="12">
        <f t="shared" si="45"/>
        <v>-0.76923076923076916</v>
      </c>
      <c r="K349" s="7">
        <f t="shared" si="43"/>
        <v>0.49504950495049505</v>
      </c>
      <c r="L349" s="7">
        <f t="shared" si="42"/>
        <v>0.56521739130434778</v>
      </c>
      <c r="M349" s="7">
        <f t="shared" si="30"/>
        <v>0.34773332047205607</v>
      </c>
      <c r="N349" s="7">
        <f t="shared" si="32"/>
        <v>0.65226667952794393</v>
      </c>
      <c r="O349" s="10">
        <f t="shared" si="25"/>
        <v>-0.14731618447843897</v>
      </c>
      <c r="P349" s="10">
        <f t="shared" si="23"/>
        <v>8.7049288223596144E-2</v>
      </c>
      <c r="Q349" s="31">
        <f t="shared" si="46"/>
        <v>1</v>
      </c>
      <c r="R349" s="9">
        <v>2</v>
      </c>
      <c r="S349" s="4">
        <v>19.5</v>
      </c>
      <c r="T349" s="3">
        <v>0</v>
      </c>
      <c r="U349" s="3" t="s">
        <v>74</v>
      </c>
      <c r="V349" s="4">
        <v>-19.5</v>
      </c>
      <c r="W349" s="13">
        <f t="shared" si="47"/>
        <v>-19.5</v>
      </c>
    </row>
    <row r="350" spans="1:23" x14ac:dyDescent="0.25">
      <c r="A350" s="2">
        <v>44741</v>
      </c>
      <c r="B350" s="3" t="s">
        <v>54</v>
      </c>
      <c r="C350" s="3" t="s">
        <v>173</v>
      </c>
      <c r="D350" s="4">
        <v>4.7</v>
      </c>
      <c r="E350" s="5">
        <v>1</v>
      </c>
      <c r="F350" s="6">
        <v>3.5</v>
      </c>
      <c r="G350" s="3">
        <v>-160</v>
      </c>
      <c r="H350" s="12">
        <f t="shared" si="44"/>
        <v>-0.625</v>
      </c>
      <c r="I350" s="3">
        <v>120</v>
      </c>
      <c r="J350" s="12">
        <f t="shared" si="45"/>
        <v>1.2</v>
      </c>
      <c r="K350" s="7">
        <f t="shared" si="43"/>
        <v>0.61538461538461542</v>
      </c>
      <c r="L350" s="7">
        <f t="shared" si="42"/>
        <v>0.45454545454545453</v>
      </c>
      <c r="M350" s="7">
        <f t="shared" si="30"/>
        <v>0.69031642584387609</v>
      </c>
      <c r="N350" s="7">
        <f t="shared" si="32"/>
        <v>0.30968357415612391</v>
      </c>
      <c r="O350" s="10">
        <f t="shared" si="25"/>
        <v>7.4931810459260673E-2</v>
      </c>
      <c r="P350" s="10">
        <f t="shared" si="23"/>
        <v>-0.14486188038933062</v>
      </c>
      <c r="Q350" s="31">
        <f t="shared" si="46"/>
        <v>2</v>
      </c>
      <c r="R350" s="9">
        <v>1</v>
      </c>
      <c r="S350" s="4">
        <v>24</v>
      </c>
      <c r="T350" s="3">
        <v>0</v>
      </c>
      <c r="U350" s="3" t="s">
        <v>74</v>
      </c>
      <c r="V350" s="4">
        <v>-24</v>
      </c>
      <c r="W350" s="13">
        <f t="shared" si="47"/>
        <v>-24</v>
      </c>
    </row>
    <row r="351" spans="1:23" x14ac:dyDescent="0.25">
      <c r="A351" s="2">
        <v>44741</v>
      </c>
      <c r="B351" s="3" t="s">
        <v>33</v>
      </c>
      <c r="C351" s="3" t="s">
        <v>179</v>
      </c>
      <c r="D351" s="4">
        <v>6.17</v>
      </c>
      <c r="E351" s="5">
        <v>1</v>
      </c>
      <c r="F351" s="6">
        <v>5.5</v>
      </c>
      <c r="G351" s="3">
        <v>-110</v>
      </c>
      <c r="H351" s="12">
        <f t="shared" si="44"/>
        <v>-0.90909090909090906</v>
      </c>
      <c r="I351" s="3">
        <v>-120</v>
      </c>
      <c r="J351" s="12">
        <f t="shared" si="45"/>
        <v>-0.83333333333333337</v>
      </c>
      <c r="K351" s="7">
        <f t="shared" si="43"/>
        <v>0.52380952380952384</v>
      </c>
      <c r="L351" s="7">
        <f t="shared" si="42"/>
        <v>0.54545454545454541</v>
      </c>
      <c r="M351" s="7">
        <f t="shared" si="30"/>
        <v>0.58122546207546233</v>
      </c>
      <c r="N351" s="7">
        <f t="shared" si="32"/>
        <v>0.41877453792453767</v>
      </c>
      <c r="O351" s="10">
        <f t="shared" si="25"/>
        <v>5.7415938265938493E-2</v>
      </c>
      <c r="P351" s="10">
        <f t="shared" si="23"/>
        <v>-0.12668000753000774</v>
      </c>
      <c r="Q351" s="31">
        <f t="shared" si="46"/>
        <v>2</v>
      </c>
      <c r="R351" s="9">
        <v>1</v>
      </c>
      <c r="S351" s="4">
        <v>11</v>
      </c>
      <c r="T351" s="3">
        <v>0</v>
      </c>
      <c r="U351" s="3" t="s">
        <v>75</v>
      </c>
      <c r="V351" s="4">
        <v>10</v>
      </c>
      <c r="W351" s="13">
        <f t="shared" si="47"/>
        <v>10</v>
      </c>
    </row>
    <row r="352" spans="1:23" x14ac:dyDescent="0.25">
      <c r="A352" s="2">
        <v>44741</v>
      </c>
      <c r="B352" s="3" t="s">
        <v>72</v>
      </c>
      <c r="C352" s="3" t="s">
        <v>125</v>
      </c>
      <c r="D352" s="4">
        <v>5.85</v>
      </c>
      <c r="E352" s="5">
        <v>1</v>
      </c>
      <c r="F352" s="6">
        <v>6.5</v>
      </c>
      <c r="G352" s="3">
        <v>-110</v>
      </c>
      <c r="H352" s="12">
        <f t="shared" si="44"/>
        <v>-0.90909090909090906</v>
      </c>
      <c r="I352" s="3">
        <v>-125</v>
      </c>
      <c r="J352" s="12">
        <f t="shared" si="45"/>
        <v>-0.8</v>
      </c>
      <c r="K352" s="7">
        <f t="shared" si="43"/>
        <v>0.52380952380952384</v>
      </c>
      <c r="L352" s="7">
        <f t="shared" si="42"/>
        <v>0.55555555555555558</v>
      </c>
      <c r="M352" s="7">
        <f t="shared" si="30"/>
        <v>0.36961898724401188</v>
      </c>
      <c r="N352" s="7">
        <f t="shared" si="32"/>
        <v>0.63038101275598812</v>
      </c>
      <c r="O352" s="10">
        <f t="shared" si="25"/>
        <v>-0.15419053656551196</v>
      </c>
      <c r="P352" s="10">
        <f t="shared" si="23"/>
        <v>7.4825457200432544E-2</v>
      </c>
      <c r="Q352" s="31">
        <f t="shared" si="46"/>
        <v>1</v>
      </c>
      <c r="R352" s="9">
        <v>1</v>
      </c>
      <c r="S352" s="4">
        <v>12.5</v>
      </c>
      <c r="T352" s="3">
        <v>0</v>
      </c>
      <c r="U352" s="3" t="s">
        <v>74</v>
      </c>
      <c r="V352" s="4">
        <v>-12.5</v>
      </c>
      <c r="W352" s="13">
        <f t="shared" si="47"/>
        <v>-12.5</v>
      </c>
    </row>
    <row r="353" spans="1:23" x14ac:dyDescent="0.25">
      <c r="A353" s="2">
        <v>44742</v>
      </c>
      <c r="B353" s="3" t="s">
        <v>29</v>
      </c>
      <c r="C353" s="3" t="s">
        <v>186</v>
      </c>
      <c r="D353" s="4">
        <v>3.12</v>
      </c>
      <c r="E353" s="5">
        <v>1</v>
      </c>
      <c r="F353" s="6">
        <v>2.5</v>
      </c>
      <c r="G353" s="3">
        <v>-190</v>
      </c>
      <c r="H353" s="12">
        <f t="shared" si="44"/>
        <v>-0.52631578947368418</v>
      </c>
      <c r="I353" s="3">
        <v>140</v>
      </c>
      <c r="J353" s="12">
        <f t="shared" si="45"/>
        <v>1.4</v>
      </c>
      <c r="K353" s="7">
        <f t="shared" si="43"/>
        <v>0.65517241379310343</v>
      </c>
      <c r="L353" s="7">
        <f t="shared" si="42"/>
        <v>0.41666666666666669</v>
      </c>
      <c r="M353" s="7">
        <f t="shared" si="30"/>
        <v>0.60315069597853621</v>
      </c>
      <c r="N353" s="7">
        <f t="shared" si="32"/>
        <v>0.39684930402146373</v>
      </c>
      <c r="O353" s="10">
        <f t="shared" si="25"/>
        <v>-5.2021717814567214E-2</v>
      </c>
      <c r="P353" s="10">
        <f t="shared" si="23"/>
        <v>-1.9817362645202952E-2</v>
      </c>
      <c r="Q353" s="31">
        <f t="shared" si="46"/>
        <v>0</v>
      </c>
      <c r="R353" s="9">
        <v>1</v>
      </c>
      <c r="S353" s="4">
        <v>0</v>
      </c>
      <c r="T353" s="3">
        <v>0</v>
      </c>
      <c r="W353" s="13" t="str">
        <f t="shared" si="47"/>
        <v/>
      </c>
    </row>
    <row r="354" spans="1:23" x14ac:dyDescent="0.25">
      <c r="A354" s="2">
        <v>44742</v>
      </c>
      <c r="B354" s="3" t="s">
        <v>21</v>
      </c>
      <c r="C354" s="3" t="s">
        <v>22</v>
      </c>
      <c r="D354" s="4">
        <v>5.97</v>
      </c>
      <c r="E354" s="5">
        <v>1</v>
      </c>
      <c r="F354" s="6">
        <v>6.5</v>
      </c>
      <c r="G354" s="3">
        <v>-105</v>
      </c>
      <c r="H354" s="12">
        <f t="shared" si="44"/>
        <v>-0.95238095238095233</v>
      </c>
      <c r="I354" s="3">
        <v>-125</v>
      </c>
      <c r="J354" s="12">
        <f t="shared" si="45"/>
        <v>-0.8</v>
      </c>
      <c r="K354" s="7">
        <f t="shared" si="43"/>
        <v>0.51219512195121952</v>
      </c>
      <c r="L354" s="7">
        <f t="shared" si="42"/>
        <v>0.55555555555555558</v>
      </c>
      <c r="M354" s="7">
        <f t="shared" si="30"/>
        <v>0.38887864412267437</v>
      </c>
      <c r="N354" s="7">
        <f t="shared" si="32"/>
        <v>0.61112135587732563</v>
      </c>
      <c r="O354" s="10">
        <f t="shared" si="25"/>
        <v>-0.12331647782854516</v>
      </c>
      <c r="P354" s="10">
        <f t="shared" si="23"/>
        <v>5.5565800321770054E-2</v>
      </c>
      <c r="Q354" s="31">
        <f t="shared" si="46"/>
        <v>1</v>
      </c>
      <c r="R354" s="9">
        <v>1</v>
      </c>
      <c r="S354" s="4">
        <v>18.75</v>
      </c>
      <c r="T354" s="3">
        <v>0</v>
      </c>
      <c r="U354" s="3" t="s">
        <v>75</v>
      </c>
      <c r="V354" s="4">
        <v>15</v>
      </c>
      <c r="W354" s="13">
        <f t="shared" si="47"/>
        <v>15</v>
      </c>
    </row>
    <row r="355" spans="1:23" x14ac:dyDescent="0.25">
      <c r="A355" s="2">
        <v>44742</v>
      </c>
      <c r="B355" s="3" t="s">
        <v>4</v>
      </c>
      <c r="C355" s="3" t="s">
        <v>184</v>
      </c>
      <c r="D355" s="4">
        <v>5</v>
      </c>
      <c r="E355" s="5">
        <v>1</v>
      </c>
      <c r="F355" s="6">
        <v>4.5</v>
      </c>
      <c r="G355" s="3">
        <v>-128</v>
      </c>
      <c r="H355" s="12">
        <f t="shared" si="44"/>
        <v>-0.78125</v>
      </c>
      <c r="I355" s="3">
        <v>102</v>
      </c>
      <c r="J355" s="12">
        <f t="shared" si="45"/>
        <v>1.02</v>
      </c>
      <c r="K355" s="7">
        <f t="shared" si="43"/>
        <v>0.56140350877192979</v>
      </c>
      <c r="L355" s="7">
        <f t="shared" si="42"/>
        <v>0.49504950495049505</v>
      </c>
      <c r="M355" s="7">
        <f t="shared" si="30"/>
        <v>0.55950671493478765</v>
      </c>
      <c r="N355" s="7">
        <f t="shared" si="32"/>
        <v>0.44049328506521235</v>
      </c>
      <c r="O355" s="10">
        <f t="shared" si="25"/>
        <v>-1.8967938371421411E-3</v>
      </c>
      <c r="P355" s="10">
        <f t="shared" si="23"/>
        <v>-5.4556219885282697E-2</v>
      </c>
      <c r="Q355" s="31">
        <f t="shared" si="46"/>
        <v>0</v>
      </c>
      <c r="R355" s="9">
        <v>2</v>
      </c>
      <c r="S355" s="4">
        <v>0</v>
      </c>
      <c r="T355" s="3">
        <v>0</v>
      </c>
      <c r="W355" s="13" t="str">
        <f t="shared" si="47"/>
        <v/>
      </c>
    </row>
    <row r="356" spans="1:23" x14ac:dyDescent="0.25">
      <c r="A356" s="2">
        <v>44742</v>
      </c>
      <c r="B356" s="3" t="s">
        <v>40</v>
      </c>
      <c r="C356" s="3" t="s">
        <v>167</v>
      </c>
      <c r="D356" s="4">
        <v>7.31</v>
      </c>
      <c r="E356" s="5">
        <v>1</v>
      </c>
      <c r="F356" s="6">
        <v>7.5</v>
      </c>
      <c r="G356" s="3">
        <v>-120</v>
      </c>
      <c r="H356" s="12">
        <f t="shared" si="44"/>
        <v>-0.83333333333333337</v>
      </c>
      <c r="I356" s="3">
        <v>-110</v>
      </c>
      <c r="J356" s="12">
        <f t="shared" si="45"/>
        <v>-0.90909090909090906</v>
      </c>
      <c r="K356" s="7">
        <f t="shared" si="43"/>
        <v>0.54545454545454541</v>
      </c>
      <c r="L356" s="7">
        <f t="shared" si="42"/>
        <v>0.52380952380952384</v>
      </c>
      <c r="M356" s="7">
        <f t="shared" si="30"/>
        <v>0.44737382396854564</v>
      </c>
      <c r="N356" s="7">
        <f t="shared" si="32"/>
        <v>0.55262617603145436</v>
      </c>
      <c r="O356" s="10">
        <f t="shared" si="25"/>
        <v>-9.8080721485999778E-2</v>
      </c>
      <c r="P356" s="10">
        <f t="shared" si="23"/>
        <v>2.8816652221930528E-2</v>
      </c>
      <c r="Q356" s="31">
        <f t="shared" si="46"/>
        <v>0</v>
      </c>
      <c r="R356" s="9">
        <v>1</v>
      </c>
      <c r="S356" s="4">
        <v>0</v>
      </c>
      <c r="T356" s="3">
        <v>0</v>
      </c>
      <c r="W356" s="13" t="str">
        <f t="shared" si="47"/>
        <v/>
      </c>
    </row>
    <row r="357" spans="1:23" x14ac:dyDescent="0.25">
      <c r="A357" s="2">
        <v>44742</v>
      </c>
      <c r="B357" s="3" t="s">
        <v>48</v>
      </c>
      <c r="C357" s="3" t="s">
        <v>81</v>
      </c>
      <c r="D357" s="4">
        <v>4.7300000000000004</v>
      </c>
      <c r="E357" s="5">
        <v>1</v>
      </c>
      <c r="F357" s="6">
        <v>5.5</v>
      </c>
      <c r="G357" s="3">
        <v>102</v>
      </c>
      <c r="H357" s="12">
        <f t="shared" si="44"/>
        <v>1.02</v>
      </c>
      <c r="I357" s="3">
        <v>-130</v>
      </c>
      <c r="J357" s="12">
        <f t="shared" si="45"/>
        <v>-0.76923076923076916</v>
      </c>
      <c r="K357" s="7">
        <f t="shared" si="43"/>
        <v>0.49504950495049505</v>
      </c>
      <c r="L357" s="7">
        <f t="shared" si="42"/>
        <v>0.56521739130434778</v>
      </c>
      <c r="M357" s="7">
        <f t="shared" si="30"/>
        <v>0.33678122510653696</v>
      </c>
      <c r="N357" s="7">
        <f t="shared" si="32"/>
        <v>0.66321877489346304</v>
      </c>
      <c r="O357" s="10">
        <f t="shared" si="25"/>
        <v>-0.15826827984395808</v>
      </c>
      <c r="P357" s="10">
        <f t="shared" si="23"/>
        <v>9.8001383589115254E-2</v>
      </c>
      <c r="Q357" s="31">
        <f t="shared" si="46"/>
        <v>1</v>
      </c>
      <c r="R357" s="9">
        <v>2</v>
      </c>
      <c r="S357" s="4">
        <v>19.5</v>
      </c>
      <c r="T357" s="3">
        <v>0</v>
      </c>
      <c r="U357" s="3" t="s">
        <v>74</v>
      </c>
      <c r="V357" s="4">
        <v>-19.5</v>
      </c>
      <c r="W357" s="13">
        <f t="shared" si="47"/>
        <v>-19.5</v>
      </c>
    </row>
    <row r="358" spans="1:23" x14ac:dyDescent="0.25">
      <c r="A358" s="2">
        <v>44742</v>
      </c>
      <c r="B358" s="3" t="s">
        <v>23</v>
      </c>
      <c r="C358" s="3" t="s">
        <v>118</v>
      </c>
      <c r="D358" s="4">
        <v>5.44</v>
      </c>
      <c r="E358" s="5">
        <v>1</v>
      </c>
      <c r="F358" s="6">
        <v>6.5</v>
      </c>
      <c r="G358" s="3">
        <v>-102</v>
      </c>
      <c r="H358" s="12">
        <f t="shared" si="44"/>
        <v>-0.98039215686274506</v>
      </c>
      <c r="I358" s="3">
        <v>-124</v>
      </c>
      <c r="J358" s="12">
        <f t="shared" si="45"/>
        <v>-0.80645161290322587</v>
      </c>
      <c r="K358" s="7">
        <f t="shared" si="43"/>
        <v>0.50495049504950495</v>
      </c>
      <c r="L358" s="7">
        <f t="shared" si="42"/>
        <v>0.5535714285714286</v>
      </c>
      <c r="M358" s="7">
        <f t="shared" si="30"/>
        <v>0.3045637688406504</v>
      </c>
      <c r="N358" s="7">
        <f t="shared" si="32"/>
        <v>0.6954362311593496</v>
      </c>
      <c r="O358" s="10">
        <f t="shared" si="25"/>
        <v>-0.20038672620885456</v>
      </c>
      <c r="P358" s="10">
        <f t="shared" si="23"/>
        <v>0.141864802587921</v>
      </c>
      <c r="Q358" s="31">
        <f t="shared" si="46"/>
        <v>1</v>
      </c>
      <c r="R358" s="9">
        <v>2</v>
      </c>
      <c r="S358" s="4">
        <v>18.600000000000001</v>
      </c>
      <c r="T358" s="3">
        <v>0</v>
      </c>
      <c r="U358" s="3" t="s">
        <v>75</v>
      </c>
      <c r="V358" s="4">
        <v>15</v>
      </c>
      <c r="W358" s="13">
        <f t="shared" si="47"/>
        <v>15.000000000000002</v>
      </c>
    </row>
    <row r="359" spans="1:23" x14ac:dyDescent="0.25">
      <c r="A359" s="2">
        <v>44742</v>
      </c>
      <c r="B359" s="3" t="s">
        <v>14</v>
      </c>
      <c r="C359" s="3" t="s">
        <v>15</v>
      </c>
      <c r="D359" s="4">
        <v>4.55</v>
      </c>
      <c r="E359" s="5">
        <v>1</v>
      </c>
      <c r="F359" s="6">
        <v>4.5</v>
      </c>
      <c r="G359" s="3">
        <v>-144</v>
      </c>
      <c r="H359" s="12">
        <f t="shared" si="44"/>
        <v>-0.69444444444444442</v>
      </c>
      <c r="I359" s="3">
        <v>114</v>
      </c>
      <c r="J359" s="12">
        <f t="shared" si="45"/>
        <v>1.1399999999999999</v>
      </c>
      <c r="K359" s="7">
        <f t="shared" si="43"/>
        <v>0.5901639344262295</v>
      </c>
      <c r="L359" s="7">
        <f t="shared" si="42"/>
        <v>0.46728971962616822</v>
      </c>
      <c r="M359" s="7">
        <f t="shared" si="30"/>
        <v>0.47735971772843389</v>
      </c>
      <c r="N359" s="7">
        <f t="shared" si="32"/>
        <v>0.52264028227156611</v>
      </c>
      <c r="O359" s="10">
        <f t="shared" si="25"/>
        <v>-0.11280421669779561</v>
      </c>
      <c r="P359" s="10">
        <f t="shared" si="23"/>
        <v>5.5350562645397894E-2</v>
      </c>
      <c r="Q359" s="31">
        <f t="shared" si="46"/>
        <v>1</v>
      </c>
      <c r="R359" s="9">
        <v>2</v>
      </c>
      <c r="S359" s="4">
        <v>15</v>
      </c>
      <c r="T359" s="3">
        <v>0</v>
      </c>
      <c r="U359" s="3" t="s">
        <v>74</v>
      </c>
      <c r="V359" s="4">
        <v>-15</v>
      </c>
      <c r="W359" s="13">
        <f t="shared" si="47"/>
        <v>-15</v>
      </c>
    </row>
    <row r="360" spans="1:23" x14ac:dyDescent="0.25">
      <c r="A360" s="2">
        <v>44742</v>
      </c>
      <c r="B360" s="3" t="s">
        <v>44</v>
      </c>
      <c r="C360" s="3" t="s">
        <v>45</v>
      </c>
      <c r="D360" s="4">
        <v>4.32</v>
      </c>
      <c r="E360" s="5">
        <v>1</v>
      </c>
      <c r="F360" s="6">
        <v>4.5</v>
      </c>
      <c r="G360" s="3">
        <v>115</v>
      </c>
      <c r="H360" s="12">
        <f t="shared" si="44"/>
        <v>1.1499999999999999</v>
      </c>
      <c r="I360" s="3">
        <v>-155</v>
      </c>
      <c r="J360" s="12">
        <f t="shared" si="45"/>
        <v>-0.64516129032258063</v>
      </c>
      <c r="K360" s="7">
        <f t="shared" si="43"/>
        <v>0.46511627906976744</v>
      </c>
      <c r="L360" s="7">
        <f t="shared" si="42"/>
        <v>0.60784313725490191</v>
      </c>
      <c r="M360" s="7">
        <f t="shared" si="30"/>
        <v>0.43342482490108813</v>
      </c>
      <c r="N360" s="7">
        <f t="shared" si="32"/>
        <v>0.56657517509891187</v>
      </c>
      <c r="O360" s="10">
        <f t="shared" si="25"/>
        <v>-3.1691454168679301E-2</v>
      </c>
      <c r="P360" s="10">
        <f t="shared" si="23"/>
        <v>-4.1267962155990046E-2</v>
      </c>
      <c r="Q360" s="31">
        <f t="shared" si="46"/>
        <v>0</v>
      </c>
      <c r="R360" s="9">
        <v>1</v>
      </c>
      <c r="S360" s="4">
        <v>0</v>
      </c>
      <c r="T360" s="3">
        <v>0</v>
      </c>
      <c r="W360" s="13" t="str">
        <f t="shared" si="47"/>
        <v/>
      </c>
    </row>
    <row r="361" spans="1:23" x14ac:dyDescent="0.25">
      <c r="A361" s="2">
        <v>44742</v>
      </c>
      <c r="B361" s="3" t="s">
        <v>62</v>
      </c>
      <c r="C361" s="3" t="s">
        <v>63</v>
      </c>
      <c r="D361" s="4">
        <v>4.1500000000000004</v>
      </c>
      <c r="E361" s="5">
        <v>1</v>
      </c>
      <c r="F361" s="6">
        <v>4.5</v>
      </c>
      <c r="G361" s="3">
        <v>110</v>
      </c>
      <c r="H361" s="12">
        <f t="shared" si="44"/>
        <v>1.1000000000000001</v>
      </c>
      <c r="I361" s="3">
        <v>-145</v>
      </c>
      <c r="J361" s="12">
        <f t="shared" si="45"/>
        <v>-0.68965517241379315</v>
      </c>
      <c r="K361" s="7">
        <f t="shared" si="43"/>
        <v>0.47619047619047616</v>
      </c>
      <c r="L361" s="7">
        <f t="shared" si="42"/>
        <v>0.59183673469387754</v>
      </c>
      <c r="M361" s="7">
        <f t="shared" si="30"/>
        <v>0.4004411396358285</v>
      </c>
      <c r="N361" s="7">
        <f t="shared" si="32"/>
        <v>0.5995588603641715</v>
      </c>
      <c r="O361" s="10">
        <f t="shared" si="25"/>
        <v>-7.5749336554647662E-2</v>
      </c>
      <c r="P361" s="10">
        <f t="shared" si="23"/>
        <v>7.7221256702939556E-3</v>
      </c>
      <c r="Q361" s="31">
        <f t="shared" si="46"/>
        <v>0</v>
      </c>
      <c r="R361" s="9">
        <v>1</v>
      </c>
      <c r="S361" s="4">
        <v>0</v>
      </c>
      <c r="T361" s="3">
        <v>0</v>
      </c>
      <c r="W361" s="13" t="str">
        <f t="shared" si="47"/>
        <v/>
      </c>
    </row>
    <row r="362" spans="1:23" x14ac:dyDescent="0.25">
      <c r="A362" s="2">
        <v>44742</v>
      </c>
      <c r="B362" s="3" t="s">
        <v>56</v>
      </c>
      <c r="C362" s="3" t="s">
        <v>200</v>
      </c>
      <c r="D362" s="4">
        <v>4.01</v>
      </c>
      <c r="E362" s="5">
        <v>1</v>
      </c>
      <c r="F362" s="6">
        <v>4.5</v>
      </c>
      <c r="G362" s="3">
        <v>104</v>
      </c>
      <c r="H362" s="12">
        <f t="shared" si="44"/>
        <v>1.04</v>
      </c>
      <c r="I362" s="3">
        <v>-134</v>
      </c>
      <c r="J362" s="12">
        <f t="shared" si="45"/>
        <v>-0.74626865671641784</v>
      </c>
      <c r="K362" s="7">
        <f t="shared" si="43"/>
        <v>0.49019607843137253</v>
      </c>
      <c r="L362" s="7">
        <f t="shared" si="42"/>
        <v>0.57264957264957261</v>
      </c>
      <c r="M362" s="7">
        <f t="shared" si="30"/>
        <v>0.3731167248381646</v>
      </c>
      <c r="N362" s="7">
        <f t="shared" si="32"/>
        <v>0.6268832751618354</v>
      </c>
      <c r="O362" s="10">
        <f t="shared" si="25"/>
        <v>-0.11707935359320792</v>
      </c>
      <c r="P362" s="10">
        <f t="shared" si="23"/>
        <v>5.4233702512262782E-2</v>
      </c>
      <c r="Q362" s="31">
        <f t="shared" si="46"/>
        <v>1</v>
      </c>
      <c r="R362" s="9">
        <v>2</v>
      </c>
      <c r="S362" s="4">
        <v>20.100000000000001</v>
      </c>
      <c r="T362" s="3">
        <v>0</v>
      </c>
      <c r="U362" s="3" t="s">
        <v>75</v>
      </c>
      <c r="V362" s="4">
        <v>15</v>
      </c>
      <c r="W362" s="13">
        <f t="shared" si="47"/>
        <v>15</v>
      </c>
    </row>
    <row r="363" spans="1:23" x14ac:dyDescent="0.25">
      <c r="A363" s="2">
        <v>44742</v>
      </c>
      <c r="B363" s="3" t="s">
        <v>58</v>
      </c>
      <c r="C363" s="3" t="s">
        <v>59</v>
      </c>
      <c r="D363" s="4">
        <v>3.47</v>
      </c>
      <c r="E363" s="5">
        <v>1</v>
      </c>
      <c r="F363" s="6">
        <v>3.5</v>
      </c>
      <c r="G363" s="3">
        <v>-102</v>
      </c>
      <c r="H363" s="12">
        <f t="shared" si="44"/>
        <v>-0.98039215686274506</v>
      </c>
      <c r="I363" s="3">
        <v>-124</v>
      </c>
      <c r="J363" s="12">
        <f t="shared" si="45"/>
        <v>-0.80645161290322587</v>
      </c>
      <c r="K363" s="7">
        <f t="shared" si="43"/>
        <v>0.50495049504950495</v>
      </c>
      <c r="L363" s="7">
        <f t="shared" si="42"/>
        <v>0.5535714285714286</v>
      </c>
      <c r="M363" s="7">
        <f t="shared" si="30"/>
        <v>0.45688011585682675</v>
      </c>
      <c r="N363" s="7">
        <f t="shared" si="32"/>
        <v>0.54311988414317325</v>
      </c>
      <c r="O363" s="10">
        <f t="shared" si="25"/>
        <v>-4.8070379192678203E-2</v>
      </c>
      <c r="P363" s="10">
        <f t="shared" si="23"/>
        <v>-1.0451544428255355E-2</v>
      </c>
      <c r="Q363" s="31">
        <f t="shared" si="46"/>
        <v>0</v>
      </c>
      <c r="R363" s="9">
        <v>2</v>
      </c>
      <c r="S363" s="4">
        <v>0</v>
      </c>
      <c r="T363" s="3">
        <v>0</v>
      </c>
      <c r="W363" s="13" t="str">
        <f t="shared" si="47"/>
        <v/>
      </c>
    </row>
    <row r="364" spans="1:23" x14ac:dyDescent="0.25">
      <c r="A364" s="2">
        <v>44742</v>
      </c>
      <c r="B364" s="3" t="s">
        <v>37</v>
      </c>
      <c r="C364" s="3" t="s">
        <v>113</v>
      </c>
      <c r="D364" s="4">
        <v>5.74</v>
      </c>
      <c r="E364" s="5">
        <v>1</v>
      </c>
      <c r="F364" s="6">
        <v>5.5</v>
      </c>
      <c r="G364" s="3">
        <v>-156</v>
      </c>
      <c r="H364" s="12">
        <f t="shared" si="44"/>
        <v>-0.64102564102564097</v>
      </c>
      <c r="I364" s="3">
        <v>122</v>
      </c>
      <c r="J364" s="12">
        <f t="shared" si="45"/>
        <v>1.22</v>
      </c>
      <c r="K364" s="7">
        <f t="shared" si="43"/>
        <v>0.609375</v>
      </c>
      <c r="L364" s="7">
        <f t="shared" si="42"/>
        <v>0.45045045045045046</v>
      </c>
      <c r="M364" s="7">
        <f t="shared" si="30"/>
        <v>0.51170920153487975</v>
      </c>
      <c r="N364" s="7">
        <f t="shared" si="32"/>
        <v>0.48829079846512025</v>
      </c>
      <c r="O364" s="10">
        <f t="shared" si="25"/>
        <v>-9.7665798465120246E-2</v>
      </c>
      <c r="P364" s="10">
        <f t="shared" si="23"/>
        <v>3.7840348014669789E-2</v>
      </c>
      <c r="Q364" s="31">
        <f t="shared" si="46"/>
        <v>0</v>
      </c>
      <c r="R364" s="9">
        <v>2</v>
      </c>
      <c r="S364" s="4">
        <v>0</v>
      </c>
      <c r="T364" s="3">
        <v>0</v>
      </c>
      <c r="W364" s="13" t="str">
        <f t="shared" si="47"/>
        <v/>
      </c>
    </row>
    <row r="365" spans="1:23" x14ac:dyDescent="0.25">
      <c r="A365" s="2">
        <v>44742</v>
      </c>
      <c r="B365" s="3" t="s">
        <v>68</v>
      </c>
      <c r="C365" s="3" t="s">
        <v>69</v>
      </c>
      <c r="D365" s="4">
        <v>6</v>
      </c>
      <c r="E365" s="5">
        <v>1</v>
      </c>
      <c r="F365" s="6">
        <v>5.5</v>
      </c>
      <c r="G365" s="3">
        <v>-160</v>
      </c>
      <c r="H365" s="12">
        <f t="shared" si="44"/>
        <v>-0.625</v>
      </c>
      <c r="I365" s="3">
        <v>120</v>
      </c>
      <c r="J365" s="12">
        <f t="shared" si="45"/>
        <v>1.2</v>
      </c>
      <c r="K365" s="7">
        <f t="shared" si="43"/>
        <v>0.61538461538461542</v>
      </c>
      <c r="L365" s="7">
        <f t="shared" si="42"/>
        <v>0.45454545454545453</v>
      </c>
      <c r="M365" s="7">
        <f t="shared" si="30"/>
        <v>0.55432035863538887</v>
      </c>
      <c r="N365" s="7">
        <f t="shared" si="32"/>
        <v>0.44567964136461113</v>
      </c>
      <c r="O365" s="10">
        <f t="shared" si="25"/>
        <v>-6.1064256749226553E-2</v>
      </c>
      <c r="P365" s="10">
        <f t="shared" si="23"/>
        <v>-8.865813180843396E-3</v>
      </c>
      <c r="Q365" s="31">
        <f t="shared" si="46"/>
        <v>0</v>
      </c>
      <c r="R365" s="9">
        <v>1</v>
      </c>
      <c r="S365" s="4">
        <v>0</v>
      </c>
      <c r="T365" s="3">
        <v>0</v>
      </c>
      <c r="W365" s="13" t="str">
        <f t="shared" si="47"/>
        <v/>
      </c>
    </row>
    <row r="366" spans="1:23" x14ac:dyDescent="0.25">
      <c r="A366" s="2">
        <v>44743</v>
      </c>
      <c r="B366" s="3" t="s">
        <v>19</v>
      </c>
      <c r="C366" s="3" t="s">
        <v>111</v>
      </c>
      <c r="D366" s="4">
        <v>5.05</v>
      </c>
      <c r="E366" s="5">
        <v>1</v>
      </c>
      <c r="F366" s="6">
        <v>4.5</v>
      </c>
      <c r="G366" s="3">
        <v>100</v>
      </c>
      <c r="H366" s="3">
        <f t="shared" si="44"/>
        <v>1</v>
      </c>
      <c r="I366" s="3">
        <v>-130</v>
      </c>
      <c r="J366" s="3">
        <f t="shared" si="45"/>
        <v>-0.76923076923076916</v>
      </c>
      <c r="K366" s="7">
        <f t="shared" si="43"/>
        <v>0.5</v>
      </c>
      <c r="L366" s="7">
        <f t="shared" si="42"/>
        <v>0.56521739130434778</v>
      </c>
      <c r="M366" s="7">
        <f t="shared" si="30"/>
        <v>0.56823578483496207</v>
      </c>
      <c r="N366" s="7">
        <f t="shared" si="32"/>
        <v>0.43176421516503793</v>
      </c>
      <c r="O366" s="10">
        <f t="shared" si="25"/>
        <v>6.8235784834962065E-2</v>
      </c>
      <c r="P366" s="10">
        <f t="shared" si="23"/>
        <v>-0.13345317613930985</v>
      </c>
      <c r="Q366" s="10">
        <f t="shared" si="46"/>
        <v>2</v>
      </c>
      <c r="R366" s="9">
        <v>1</v>
      </c>
      <c r="S366" s="4">
        <v>15</v>
      </c>
      <c r="T366" s="3">
        <v>0</v>
      </c>
      <c r="U366" s="3" t="s">
        <v>74</v>
      </c>
      <c r="V366" s="4">
        <v>-15</v>
      </c>
      <c r="W366" s="4">
        <f t="shared" si="47"/>
        <v>-15</v>
      </c>
    </row>
    <row r="367" spans="1:23" x14ac:dyDescent="0.25">
      <c r="A367" s="2">
        <v>44743</v>
      </c>
      <c r="B367" s="3" t="s">
        <v>66</v>
      </c>
      <c r="C367" s="3" t="s">
        <v>67</v>
      </c>
      <c r="D367" s="4">
        <v>4.08</v>
      </c>
      <c r="E367" s="5">
        <v>1</v>
      </c>
      <c r="F367" s="6">
        <v>4.5</v>
      </c>
      <c r="G367" s="3">
        <v>134</v>
      </c>
      <c r="H367" s="3">
        <f t="shared" si="44"/>
        <v>1.34</v>
      </c>
      <c r="I367" s="3">
        <v>-172</v>
      </c>
      <c r="J367" s="3">
        <f t="shared" si="45"/>
        <v>-0.58139534883720934</v>
      </c>
      <c r="K367" s="7">
        <f t="shared" si="43"/>
        <v>0.42735042735042733</v>
      </c>
      <c r="L367" s="7">
        <f t="shared" si="42"/>
        <v>0.63235294117647056</v>
      </c>
      <c r="M367" s="7">
        <f t="shared" si="30"/>
        <v>0.38678828434275769</v>
      </c>
      <c r="N367" s="7">
        <f t="shared" si="32"/>
        <v>0.61321171565724231</v>
      </c>
      <c r="O367" s="10">
        <f t="shared" si="25"/>
        <v>-4.0562143007669638E-2</v>
      </c>
      <c r="P367" s="10">
        <f t="shared" si="23"/>
        <v>-1.9141225519228255E-2</v>
      </c>
      <c r="Q367" s="10">
        <f t="shared" si="46"/>
        <v>0</v>
      </c>
      <c r="R367" s="9">
        <v>2</v>
      </c>
      <c r="S367" s="4">
        <v>0</v>
      </c>
      <c r="T367" s="3">
        <v>0</v>
      </c>
      <c r="W367" s="4" t="str">
        <f t="shared" si="47"/>
        <v/>
      </c>
    </row>
    <row r="368" spans="1:23" x14ac:dyDescent="0.25">
      <c r="A368" s="2">
        <v>44743</v>
      </c>
      <c r="B368" s="3" t="s">
        <v>62</v>
      </c>
      <c r="C368" s="3" t="s">
        <v>93</v>
      </c>
      <c r="D368" s="4">
        <v>5.03</v>
      </c>
      <c r="E368" s="5">
        <v>1</v>
      </c>
      <c r="F368" s="6">
        <v>4.5</v>
      </c>
      <c r="G368" s="3">
        <v>-140</v>
      </c>
      <c r="H368" s="3">
        <f t="shared" si="44"/>
        <v>-0.7142857142857143</v>
      </c>
      <c r="I368" s="3">
        <v>110</v>
      </c>
      <c r="J368" s="3">
        <f t="shared" si="45"/>
        <v>1.1000000000000001</v>
      </c>
      <c r="K368" s="7">
        <f t="shared" si="43"/>
        <v>0.58333333333333337</v>
      </c>
      <c r="L368" s="7">
        <f t="shared" si="42"/>
        <v>0.47619047619047616</v>
      </c>
      <c r="M368" s="7">
        <f t="shared" si="30"/>
        <v>0.56475485011053694</v>
      </c>
      <c r="N368" s="7">
        <f t="shared" si="32"/>
        <v>0.43524514988946306</v>
      </c>
      <c r="O368" s="10">
        <f t="shared" si="25"/>
        <v>-1.8578483222796427E-2</v>
      </c>
      <c r="P368" s="10">
        <f t="shared" si="23"/>
        <v>-4.0945326301013107E-2</v>
      </c>
      <c r="Q368" s="10">
        <f t="shared" si="46"/>
        <v>0</v>
      </c>
      <c r="R368" s="9">
        <v>2</v>
      </c>
      <c r="S368" s="4">
        <v>0</v>
      </c>
      <c r="T368" s="3">
        <v>0</v>
      </c>
      <c r="W368" s="4" t="str">
        <f t="shared" si="47"/>
        <v/>
      </c>
    </row>
    <row r="369" spans="1:23" x14ac:dyDescent="0.25">
      <c r="A369" s="2">
        <v>44743</v>
      </c>
      <c r="B369" s="3" t="s">
        <v>88</v>
      </c>
      <c r="C369" s="3" t="s">
        <v>168</v>
      </c>
      <c r="D369" s="4">
        <v>5.99</v>
      </c>
      <c r="E369" s="5">
        <v>1</v>
      </c>
      <c r="F369" s="6">
        <v>5.5</v>
      </c>
      <c r="G369" s="3">
        <v>-125</v>
      </c>
      <c r="H369" s="3">
        <f t="shared" si="44"/>
        <v>-0.8</v>
      </c>
      <c r="I369" s="3">
        <v>-105</v>
      </c>
      <c r="J369" s="3">
        <f t="shared" si="45"/>
        <v>-0.95238095238095233</v>
      </c>
      <c r="K369" s="7">
        <f t="shared" si="43"/>
        <v>0.55555555555555558</v>
      </c>
      <c r="L369" s="7">
        <f t="shared" si="42"/>
        <v>0.51219512195121952</v>
      </c>
      <c r="M369" s="7">
        <f t="shared" si="30"/>
        <v>0.55271279168067489</v>
      </c>
      <c r="N369" s="7">
        <f t="shared" si="32"/>
        <v>0.44728720831932511</v>
      </c>
      <c r="O369" s="10">
        <f t="shared" si="25"/>
        <v>-2.8427638748806938E-3</v>
      </c>
      <c r="P369" s="10">
        <f t="shared" si="23"/>
        <v>-6.4907913631894409E-2</v>
      </c>
      <c r="Q369" s="10">
        <f t="shared" si="46"/>
        <v>0</v>
      </c>
      <c r="R369" s="9">
        <v>1</v>
      </c>
      <c r="S369" s="4">
        <v>0</v>
      </c>
      <c r="T369" s="3">
        <v>0</v>
      </c>
      <c r="W369" s="4" t="str">
        <f t="shared" si="47"/>
        <v/>
      </c>
    </row>
    <row r="370" spans="1:23" x14ac:dyDescent="0.25">
      <c r="A370" s="2">
        <v>44743</v>
      </c>
      <c r="B370" s="3" t="s">
        <v>50</v>
      </c>
      <c r="C370" s="3" t="s">
        <v>51</v>
      </c>
      <c r="D370" s="4">
        <v>4.03</v>
      </c>
      <c r="E370" s="5">
        <v>1</v>
      </c>
      <c r="F370" s="6">
        <v>4.5</v>
      </c>
      <c r="G370" s="3">
        <v>-102</v>
      </c>
      <c r="H370" s="3">
        <f t="shared" si="44"/>
        <v>-0.98039215686274506</v>
      </c>
      <c r="I370" s="3">
        <v>-126</v>
      </c>
      <c r="J370" s="3">
        <f t="shared" si="45"/>
        <v>-0.79365079365079361</v>
      </c>
      <c r="K370" s="7">
        <f t="shared" si="43"/>
        <v>0.50495049504950495</v>
      </c>
      <c r="L370" s="7">
        <f t="shared" si="42"/>
        <v>0.55752212389380529</v>
      </c>
      <c r="M370" s="7">
        <f t="shared" si="30"/>
        <v>0.37702385030472441</v>
      </c>
      <c r="N370" s="7">
        <f t="shared" si="32"/>
        <v>0.62297614969527559</v>
      </c>
      <c r="O370" s="10">
        <f t="shared" si="25"/>
        <v>-0.12792664474478055</v>
      </c>
      <c r="P370" s="10">
        <f t="shared" si="23"/>
        <v>6.5454025801470306E-2</v>
      </c>
      <c r="Q370" s="10">
        <f t="shared" si="46"/>
        <v>1</v>
      </c>
      <c r="R370" s="9">
        <v>2</v>
      </c>
      <c r="S370" s="4">
        <f>15*1.26</f>
        <v>18.899999999999999</v>
      </c>
      <c r="T370" s="3">
        <v>0</v>
      </c>
      <c r="U370" s="3" t="s">
        <v>75</v>
      </c>
      <c r="V370" s="4">
        <v>15</v>
      </c>
      <c r="W370" s="4">
        <f t="shared" si="47"/>
        <v>14.999999999999998</v>
      </c>
    </row>
    <row r="371" spans="1:23" x14ac:dyDescent="0.25">
      <c r="A371" s="2">
        <v>44743</v>
      </c>
      <c r="B371" s="3" t="s">
        <v>16</v>
      </c>
      <c r="C371" s="3" t="s">
        <v>39</v>
      </c>
      <c r="D371" s="4">
        <v>4.55</v>
      </c>
      <c r="E371" s="5">
        <v>1</v>
      </c>
      <c r="F371" s="6">
        <v>4.5</v>
      </c>
      <c r="G371" s="3">
        <v>-135</v>
      </c>
      <c r="H371" s="3">
        <f t="shared" si="44"/>
        <v>-0.7407407407407407</v>
      </c>
      <c r="I371" s="3">
        <v>100</v>
      </c>
      <c r="J371" s="3">
        <f t="shared" si="45"/>
        <v>1</v>
      </c>
      <c r="K371" s="7">
        <f t="shared" si="43"/>
        <v>0.57446808510638303</v>
      </c>
      <c r="L371" s="7">
        <f t="shared" si="42"/>
        <v>0.5</v>
      </c>
      <c r="M371" s="7">
        <f t="shared" si="30"/>
        <v>0.47735971772843389</v>
      </c>
      <c r="N371" s="7">
        <f t="shared" si="32"/>
        <v>0.52264028227156611</v>
      </c>
      <c r="O371" s="10">
        <f t="shared" si="25"/>
        <v>-9.7108367377949145E-2</v>
      </c>
      <c r="P371" s="10">
        <f t="shared" si="23"/>
        <v>2.2640282271566115E-2</v>
      </c>
      <c r="Q371" s="10">
        <f t="shared" si="46"/>
        <v>0</v>
      </c>
      <c r="R371" s="9">
        <v>1</v>
      </c>
      <c r="S371" s="4">
        <v>0</v>
      </c>
      <c r="T371" s="3">
        <v>0</v>
      </c>
      <c r="W371" s="4" t="str">
        <f t="shared" si="47"/>
        <v/>
      </c>
    </row>
    <row r="372" spans="1:23" x14ac:dyDescent="0.25">
      <c r="A372" s="2">
        <v>44743</v>
      </c>
      <c r="B372" s="3" t="s">
        <v>4</v>
      </c>
      <c r="C372" s="3" t="s">
        <v>5</v>
      </c>
      <c r="D372" s="4">
        <v>6.05</v>
      </c>
      <c r="E372" s="5">
        <v>2</v>
      </c>
      <c r="F372" s="6">
        <v>6.5</v>
      </c>
      <c r="G372" s="3">
        <v>124</v>
      </c>
      <c r="H372" s="3">
        <f t="shared" si="44"/>
        <v>1.24</v>
      </c>
      <c r="I372" s="3">
        <v>-158</v>
      </c>
      <c r="J372" s="3">
        <f t="shared" si="45"/>
        <v>-0.63291139240506322</v>
      </c>
      <c r="K372" s="7">
        <f t="shared" si="43"/>
        <v>0.44642857142857145</v>
      </c>
      <c r="L372" s="7">
        <f t="shared" si="42"/>
        <v>0.61240310077519378</v>
      </c>
      <c r="M372" s="7">
        <f t="shared" si="30"/>
        <v>0.40172781926737877</v>
      </c>
      <c r="N372" s="7">
        <f t="shared" si="32"/>
        <v>0.59827218073262123</v>
      </c>
      <c r="O372" s="10">
        <f t="shared" si="25"/>
        <v>-4.4700752161192681E-2</v>
      </c>
      <c r="P372" s="10">
        <f t="shared" si="23"/>
        <v>-1.4130920042572548E-2</v>
      </c>
      <c r="Q372" s="10">
        <f t="shared" si="46"/>
        <v>0</v>
      </c>
      <c r="R372" s="9">
        <v>2</v>
      </c>
      <c r="S372" s="4">
        <v>0</v>
      </c>
      <c r="T372" s="3">
        <v>0</v>
      </c>
      <c r="W372" s="4" t="str">
        <f t="shared" si="47"/>
        <v/>
      </c>
    </row>
    <row r="373" spans="1:23" x14ac:dyDescent="0.25">
      <c r="A373" s="2">
        <v>44743</v>
      </c>
      <c r="B373" s="3" t="s">
        <v>56</v>
      </c>
      <c r="C373" s="3" t="s">
        <v>203</v>
      </c>
      <c r="D373" s="4">
        <v>4.57</v>
      </c>
      <c r="E373" s="5">
        <v>1</v>
      </c>
      <c r="F373" s="6">
        <v>5.5</v>
      </c>
      <c r="G373" s="3">
        <v>125</v>
      </c>
      <c r="H373" s="3">
        <f t="shared" si="44"/>
        <v>1.25</v>
      </c>
      <c r="I373" s="3">
        <v>-165</v>
      </c>
      <c r="J373" s="3">
        <f t="shared" si="45"/>
        <v>-0.60606060606060608</v>
      </c>
      <c r="K373" s="7">
        <f t="shared" si="43"/>
        <v>0.44444444444444442</v>
      </c>
      <c r="L373" s="7">
        <f t="shared" si="42"/>
        <v>0.62264150943396224</v>
      </c>
      <c r="M373" s="7">
        <f t="shared" si="30"/>
        <v>0.30907166265852748</v>
      </c>
      <c r="N373" s="7">
        <f t="shared" si="32"/>
        <v>0.69092833734147252</v>
      </c>
      <c r="O373" s="10">
        <f t="shared" si="25"/>
        <v>-0.13537278178591694</v>
      </c>
      <c r="P373" s="10">
        <f t="shared" si="23"/>
        <v>6.8286827907510284E-2</v>
      </c>
      <c r="Q373" s="10">
        <f t="shared" si="46"/>
        <v>1</v>
      </c>
      <c r="R373" s="9">
        <v>1</v>
      </c>
      <c r="S373" s="4">
        <f>15*1.65</f>
        <v>24.75</v>
      </c>
      <c r="T373" s="3">
        <v>0</v>
      </c>
      <c r="U373" s="3" t="s">
        <v>75</v>
      </c>
      <c r="V373" s="4">
        <v>15</v>
      </c>
      <c r="W373" s="4">
        <f t="shared" si="47"/>
        <v>15</v>
      </c>
    </row>
    <row r="374" spans="1:23" x14ac:dyDescent="0.25">
      <c r="A374" s="2">
        <v>44743</v>
      </c>
      <c r="B374" s="3" t="s">
        <v>44</v>
      </c>
      <c r="C374" s="3" t="s">
        <v>94</v>
      </c>
      <c r="D374" s="4">
        <v>6.94</v>
      </c>
      <c r="E374" s="5">
        <v>1</v>
      </c>
      <c r="F374" s="6">
        <v>8.5</v>
      </c>
      <c r="G374" s="3">
        <v>104</v>
      </c>
      <c r="H374" s="3">
        <f t="shared" si="44"/>
        <v>1.04</v>
      </c>
      <c r="I374" s="3">
        <v>-132</v>
      </c>
      <c r="J374" s="3">
        <f t="shared" si="45"/>
        <v>-0.75757575757575757</v>
      </c>
      <c r="K374" s="7">
        <f t="shared" si="43"/>
        <v>0.49019607843137253</v>
      </c>
      <c r="L374" s="7">
        <f t="shared" si="42"/>
        <v>0.56896551724137934</v>
      </c>
      <c r="M374" s="7">
        <f t="shared" si="30"/>
        <v>0.26312028097334461</v>
      </c>
      <c r="N374" s="7">
        <f t="shared" si="32"/>
        <v>0.73687971902665539</v>
      </c>
      <c r="O374" s="10">
        <f t="shared" si="25"/>
        <v>-0.22707579745802792</v>
      </c>
      <c r="P374" s="10">
        <f t="shared" si="23"/>
        <v>0.16791420178527605</v>
      </c>
      <c r="Q374" s="10">
        <f t="shared" si="46"/>
        <v>1</v>
      </c>
      <c r="R374" s="9">
        <v>2</v>
      </c>
      <c r="S374" s="4">
        <f>20*1.32</f>
        <v>26.400000000000002</v>
      </c>
      <c r="T374" s="3">
        <v>0</v>
      </c>
      <c r="U374" s="3" t="s">
        <v>75</v>
      </c>
      <c r="V374" s="4">
        <v>20</v>
      </c>
      <c r="W374" s="4">
        <f t="shared" si="47"/>
        <v>20</v>
      </c>
    </row>
    <row r="375" spans="1:23" x14ac:dyDescent="0.25">
      <c r="A375" s="2">
        <v>44743</v>
      </c>
      <c r="B375" s="3" t="s">
        <v>14</v>
      </c>
      <c r="C375" s="3" t="s">
        <v>98</v>
      </c>
      <c r="D375" s="4">
        <v>5.61</v>
      </c>
      <c r="E375" s="5">
        <v>1</v>
      </c>
      <c r="F375" s="6">
        <v>4.5</v>
      </c>
      <c r="G375" s="3">
        <v>105</v>
      </c>
      <c r="H375" s="3">
        <f t="shared" si="44"/>
        <v>1.05</v>
      </c>
      <c r="I375" s="3">
        <v>-140</v>
      </c>
      <c r="J375" s="3">
        <f t="shared" si="45"/>
        <v>-0.7142857142857143</v>
      </c>
      <c r="K375" s="7">
        <f t="shared" si="43"/>
        <v>0.48780487804878048</v>
      </c>
      <c r="L375" s="7">
        <f t="shared" si="42"/>
        <v>0.58333333333333337</v>
      </c>
      <c r="M375" s="7">
        <f t="shared" si="30"/>
        <v>0.65936309287209038</v>
      </c>
      <c r="N375" s="7">
        <f t="shared" si="32"/>
        <v>0.34063690712790962</v>
      </c>
      <c r="O375" s="10">
        <f t="shared" si="25"/>
        <v>0.17155821482330991</v>
      </c>
      <c r="P375" s="10">
        <f t="shared" si="23"/>
        <v>-0.24269642620542375</v>
      </c>
      <c r="Q375" s="10">
        <f t="shared" si="46"/>
        <v>2</v>
      </c>
      <c r="R375" s="9">
        <v>1</v>
      </c>
      <c r="S375" s="4">
        <v>15</v>
      </c>
      <c r="T375" s="3">
        <v>0</v>
      </c>
      <c r="U375" s="3" t="s">
        <v>74</v>
      </c>
      <c r="V375" s="4">
        <v>-15</v>
      </c>
      <c r="W375" s="4">
        <f t="shared" si="47"/>
        <v>-15</v>
      </c>
    </row>
    <row r="376" spans="1:23" x14ac:dyDescent="0.25">
      <c r="A376" s="2">
        <v>44743</v>
      </c>
      <c r="B376" s="3" t="s">
        <v>64</v>
      </c>
      <c r="C376" s="3" t="s">
        <v>215</v>
      </c>
      <c r="D376" s="4">
        <v>3.44</v>
      </c>
      <c r="E376" s="5">
        <v>1</v>
      </c>
      <c r="F376" s="6">
        <v>3.5</v>
      </c>
      <c r="G376" s="3">
        <v>130</v>
      </c>
      <c r="H376" s="3">
        <f t="shared" si="44"/>
        <v>1.3</v>
      </c>
      <c r="I376" s="3">
        <v>-175</v>
      </c>
      <c r="J376" s="3">
        <f t="shared" si="45"/>
        <v>-0.5714285714285714</v>
      </c>
      <c r="K376" s="7">
        <f t="shared" si="43"/>
        <v>0.43478260869565216</v>
      </c>
      <c r="L376" s="7">
        <f t="shared" si="42"/>
        <v>0.63636363636363635</v>
      </c>
      <c r="M376" s="7">
        <f t="shared" si="30"/>
        <v>0.4503664884268348</v>
      </c>
      <c r="N376" s="7">
        <f t="shared" si="32"/>
        <v>0.5496335115731652</v>
      </c>
      <c r="O376" s="10">
        <f t="shared" si="25"/>
        <v>1.5583879731182637E-2</v>
      </c>
      <c r="P376" s="10">
        <f t="shared" si="23"/>
        <v>-8.6730124790471153E-2</v>
      </c>
      <c r="Q376" s="10">
        <f t="shared" si="46"/>
        <v>0</v>
      </c>
      <c r="R376" s="9">
        <v>1</v>
      </c>
      <c r="S376" s="4">
        <v>0</v>
      </c>
      <c r="T376" s="3">
        <v>0</v>
      </c>
      <c r="W376" s="4" t="str">
        <f t="shared" si="47"/>
        <v/>
      </c>
    </row>
    <row r="377" spans="1:23" x14ac:dyDescent="0.25">
      <c r="A377" s="2">
        <v>44743</v>
      </c>
      <c r="B377" s="3" t="s">
        <v>42</v>
      </c>
      <c r="C377" s="3" t="s">
        <v>43</v>
      </c>
      <c r="D377" s="4">
        <v>6.12</v>
      </c>
      <c r="E377" s="5">
        <v>1</v>
      </c>
      <c r="F377" s="6">
        <v>5.5</v>
      </c>
      <c r="G377" s="3">
        <v>-175</v>
      </c>
      <c r="H377" s="3">
        <f t="shared" si="44"/>
        <v>-0.5714285714285714</v>
      </c>
      <c r="I377" s="3">
        <v>130</v>
      </c>
      <c r="J377" s="3">
        <f t="shared" si="45"/>
        <v>1.3</v>
      </c>
      <c r="K377" s="7">
        <f t="shared" si="43"/>
        <v>0.63636363636363635</v>
      </c>
      <c r="L377" s="7">
        <f t="shared" si="42"/>
        <v>0.43478260869565216</v>
      </c>
      <c r="M377" s="7">
        <f t="shared" si="30"/>
        <v>0.57339740139457529</v>
      </c>
      <c r="N377" s="7">
        <f t="shared" si="32"/>
        <v>0.42660259860542471</v>
      </c>
      <c r="O377" s="10">
        <f t="shared" si="25"/>
        <v>-6.2966234969061063E-2</v>
      </c>
      <c r="P377" s="10">
        <f t="shared" si="23"/>
        <v>-8.180010090227452E-3</v>
      </c>
      <c r="Q377" s="10">
        <f t="shared" si="46"/>
        <v>0</v>
      </c>
      <c r="R377" s="9">
        <v>1</v>
      </c>
      <c r="S377" s="4">
        <v>0</v>
      </c>
      <c r="T377" s="3">
        <v>0</v>
      </c>
      <c r="W377" s="4" t="str">
        <f t="shared" si="47"/>
        <v/>
      </c>
    </row>
    <row r="378" spans="1:23" x14ac:dyDescent="0.25">
      <c r="A378" s="2">
        <v>44743</v>
      </c>
      <c r="B378" s="3" t="s">
        <v>21</v>
      </c>
      <c r="C378" s="3" t="s">
        <v>192</v>
      </c>
      <c r="D378" s="4">
        <v>4.13</v>
      </c>
      <c r="E378" s="5">
        <v>1</v>
      </c>
      <c r="F378" s="6">
        <v>4.5</v>
      </c>
      <c r="G378" s="3">
        <v>110</v>
      </c>
      <c r="H378" s="3">
        <f t="shared" si="44"/>
        <v>1.1000000000000001</v>
      </c>
      <c r="I378" s="3">
        <v>-140</v>
      </c>
      <c r="J378" s="3">
        <f t="shared" si="45"/>
        <v>-0.7142857142857143</v>
      </c>
      <c r="K378" s="7">
        <f t="shared" si="43"/>
        <v>0.47619047619047616</v>
      </c>
      <c r="L378" s="7">
        <f t="shared" si="42"/>
        <v>0.58333333333333337</v>
      </c>
      <c r="M378" s="7">
        <f t="shared" si="30"/>
        <v>0.39654316254470201</v>
      </c>
      <c r="N378" s="7">
        <f t="shared" si="32"/>
        <v>0.60345683745529799</v>
      </c>
      <c r="O378" s="10">
        <f t="shared" si="25"/>
        <v>-7.9647313645774154E-2</v>
      </c>
      <c r="P378" s="10">
        <f t="shared" si="23"/>
        <v>2.0123504121964619E-2</v>
      </c>
      <c r="Q378" s="10">
        <f t="shared" si="46"/>
        <v>0</v>
      </c>
      <c r="R378" s="9">
        <v>2</v>
      </c>
      <c r="S378" s="4">
        <v>0</v>
      </c>
      <c r="T378" s="3">
        <v>0</v>
      </c>
      <c r="W378" s="4" t="str">
        <f t="shared" si="47"/>
        <v/>
      </c>
    </row>
    <row r="379" spans="1:23" x14ac:dyDescent="0.25">
      <c r="A379" s="2">
        <v>44743</v>
      </c>
      <c r="B379" s="3" t="s">
        <v>31</v>
      </c>
      <c r="C379" s="3" t="s">
        <v>158</v>
      </c>
      <c r="D379" s="4">
        <v>4.3899999999999997</v>
      </c>
      <c r="E379" s="5">
        <v>1</v>
      </c>
      <c r="F379" s="6">
        <v>4.5</v>
      </c>
      <c r="G379" s="3">
        <v>130</v>
      </c>
      <c r="H379" s="3">
        <f t="shared" si="44"/>
        <v>1.3</v>
      </c>
      <c r="I379" s="3">
        <v>-170</v>
      </c>
      <c r="J379" s="3">
        <f t="shared" si="45"/>
        <v>-0.58823529411764708</v>
      </c>
      <c r="K379" s="7">
        <f t="shared" si="43"/>
        <v>0.43478260869565216</v>
      </c>
      <c r="L379" s="7">
        <f t="shared" si="42"/>
        <v>0.62962962962962965</v>
      </c>
      <c r="M379" s="7">
        <f t="shared" si="30"/>
        <v>0.44689796592101594</v>
      </c>
      <c r="N379" s="7">
        <f t="shared" si="32"/>
        <v>0.55310203407898406</v>
      </c>
      <c r="O379" s="10">
        <f t="shared" si="25"/>
        <v>1.2115357225363776E-2</v>
      </c>
      <c r="P379" s="10">
        <f t="shared" si="23"/>
        <v>-7.6527595550645588E-2</v>
      </c>
      <c r="Q379" s="10">
        <f t="shared" si="46"/>
        <v>0</v>
      </c>
      <c r="R379" s="9">
        <v>1</v>
      </c>
      <c r="S379" s="4">
        <v>0</v>
      </c>
      <c r="T379" s="3">
        <v>0</v>
      </c>
      <c r="W379" s="4" t="str">
        <f t="shared" si="47"/>
        <v/>
      </c>
    </row>
    <row r="380" spans="1:23" x14ac:dyDescent="0.25">
      <c r="A380" s="2">
        <v>44743</v>
      </c>
      <c r="B380" s="3" t="s">
        <v>54</v>
      </c>
      <c r="C380" s="3" t="s">
        <v>55</v>
      </c>
      <c r="D380" s="4">
        <v>3.2</v>
      </c>
      <c r="E380" s="5">
        <v>2</v>
      </c>
      <c r="F380" s="6">
        <v>2.5</v>
      </c>
      <c r="G380" s="3">
        <v>-186</v>
      </c>
      <c r="H380" s="3">
        <f t="shared" si="44"/>
        <v>-0.5376344086021505</v>
      </c>
      <c r="I380" s="3">
        <v>140</v>
      </c>
      <c r="J380" s="3">
        <f t="shared" si="45"/>
        <v>1.4</v>
      </c>
      <c r="K380" s="7">
        <f t="shared" si="43"/>
        <v>0.65034965034965031</v>
      </c>
      <c r="L380" s="7">
        <f t="shared" si="42"/>
        <v>0.41666666666666669</v>
      </c>
      <c r="M380" s="7">
        <f t="shared" si="30"/>
        <v>0.6200962589216269</v>
      </c>
      <c r="N380" s="7">
        <f t="shared" si="32"/>
        <v>0.3799037410783731</v>
      </c>
      <c r="O380" s="10">
        <f t="shared" si="25"/>
        <v>-3.0253391428023413E-2</v>
      </c>
      <c r="P380" s="10">
        <f t="shared" si="23"/>
        <v>-3.6762925588293582E-2</v>
      </c>
      <c r="Q380" s="10">
        <f t="shared" si="46"/>
        <v>0</v>
      </c>
      <c r="R380" s="9">
        <v>1</v>
      </c>
      <c r="S380" s="4">
        <v>0</v>
      </c>
      <c r="T380" s="3">
        <v>0</v>
      </c>
      <c r="W380" s="4" t="str">
        <f t="shared" si="47"/>
        <v/>
      </c>
    </row>
    <row r="381" spans="1:23" x14ac:dyDescent="0.25">
      <c r="A381" s="2">
        <v>44743</v>
      </c>
      <c r="B381" s="3" t="s">
        <v>60</v>
      </c>
      <c r="C381" s="3" t="s">
        <v>178</v>
      </c>
      <c r="D381" s="4">
        <v>3.73</v>
      </c>
      <c r="E381" s="5">
        <v>1</v>
      </c>
      <c r="F381" s="6">
        <v>3.5</v>
      </c>
      <c r="G381" s="3">
        <v>-150</v>
      </c>
      <c r="H381" s="3">
        <f t="shared" si="44"/>
        <v>-0.66666666666666663</v>
      </c>
      <c r="I381" s="3">
        <v>118</v>
      </c>
      <c r="J381" s="3">
        <f t="shared" si="45"/>
        <v>1.18</v>
      </c>
      <c r="K381" s="7">
        <f t="shared" si="43"/>
        <v>0.6</v>
      </c>
      <c r="L381" s="7">
        <f t="shared" si="42"/>
        <v>0.45871559633027525</v>
      </c>
      <c r="M381" s="7">
        <f t="shared" si="30"/>
        <v>0.5120904198181212</v>
      </c>
      <c r="N381" s="7">
        <f t="shared" si="32"/>
        <v>0.4879095801818788</v>
      </c>
      <c r="O381" s="10">
        <f t="shared" si="25"/>
        <v>-8.7909580181878777E-2</v>
      </c>
      <c r="P381" s="10">
        <f t="shared" si="23"/>
        <v>2.9193983851603544E-2</v>
      </c>
      <c r="Q381" s="10">
        <f t="shared" si="46"/>
        <v>0</v>
      </c>
      <c r="R381" s="9">
        <v>2</v>
      </c>
      <c r="S381" s="4">
        <v>0</v>
      </c>
      <c r="T381" s="3">
        <v>0</v>
      </c>
      <c r="W381" s="4" t="str">
        <f t="shared" si="47"/>
        <v/>
      </c>
    </row>
    <row r="382" spans="1:23" x14ac:dyDescent="0.25">
      <c r="A382" s="2">
        <v>44743</v>
      </c>
      <c r="B382" s="3" t="s">
        <v>29</v>
      </c>
      <c r="C382" s="3" t="s">
        <v>30</v>
      </c>
      <c r="D382" s="4">
        <v>6.24</v>
      </c>
      <c r="E382" s="5">
        <v>1</v>
      </c>
      <c r="F382" s="6">
        <v>5.5</v>
      </c>
      <c r="G382" s="3">
        <v>126</v>
      </c>
      <c r="H382" s="3">
        <f t="shared" si="44"/>
        <v>1.26</v>
      </c>
      <c r="I382" s="3">
        <v>-160</v>
      </c>
      <c r="J382" s="3">
        <f t="shared" si="45"/>
        <v>-0.625</v>
      </c>
      <c r="K382" s="7">
        <f t="shared" si="43"/>
        <v>0.44247787610619471</v>
      </c>
      <c r="L382" s="7">
        <f t="shared" si="42"/>
        <v>0.61538461538461542</v>
      </c>
      <c r="M382" s="7">
        <f t="shared" si="30"/>
        <v>0.59206024692677406</v>
      </c>
      <c r="N382" s="7">
        <f t="shared" si="32"/>
        <v>0.40793975307322594</v>
      </c>
      <c r="O382" s="10">
        <f t="shared" si="25"/>
        <v>0.14958237082057935</v>
      </c>
      <c r="P382" s="10">
        <f t="shared" si="23"/>
        <v>-0.20744486231138948</v>
      </c>
      <c r="Q382" s="10">
        <f t="shared" si="46"/>
        <v>2</v>
      </c>
      <c r="R382" s="9">
        <v>2</v>
      </c>
      <c r="S382" s="4">
        <v>15</v>
      </c>
      <c r="T382" s="3">
        <v>0</v>
      </c>
      <c r="U382" s="3" t="s">
        <v>75</v>
      </c>
      <c r="V382" s="4">
        <v>18.899999999999999</v>
      </c>
      <c r="W382" s="4">
        <f t="shared" si="47"/>
        <v>18.899999999999999</v>
      </c>
    </row>
    <row r="383" spans="1:23" x14ac:dyDescent="0.25">
      <c r="A383" s="2">
        <v>44743</v>
      </c>
      <c r="B383" s="3" t="s">
        <v>48</v>
      </c>
      <c r="C383" s="3" t="s">
        <v>201</v>
      </c>
      <c r="D383" s="4">
        <v>7.28</v>
      </c>
      <c r="E383" s="5">
        <v>1</v>
      </c>
      <c r="F383" s="6">
        <v>7.5</v>
      </c>
      <c r="G383" s="3">
        <v>-108</v>
      </c>
      <c r="H383" s="3">
        <f t="shared" si="44"/>
        <v>-0.92592592592592582</v>
      </c>
      <c r="I383" s="3">
        <v>-118</v>
      </c>
      <c r="J383" s="3">
        <f t="shared" si="45"/>
        <v>-0.84745762711864414</v>
      </c>
      <c r="K383" s="7">
        <f t="shared" si="43"/>
        <v>0.51923076923076927</v>
      </c>
      <c r="L383" s="7">
        <f t="shared" si="42"/>
        <v>0.54128440366972475</v>
      </c>
      <c r="M383" s="7">
        <f t="shared" si="30"/>
        <v>0.44293071023003017</v>
      </c>
      <c r="N383" s="7">
        <f t="shared" si="32"/>
        <v>0.55706928976996983</v>
      </c>
      <c r="O383" s="10">
        <f t="shared" si="25"/>
        <v>-7.6300059000739107E-2</v>
      </c>
      <c r="P383" s="10">
        <f t="shared" ref="P383:P637" si="48">N383-L383</f>
        <v>1.5784886100245088E-2</v>
      </c>
      <c r="Q383" s="10">
        <f t="shared" si="46"/>
        <v>0</v>
      </c>
      <c r="R383" s="9">
        <v>2</v>
      </c>
      <c r="S383" s="4">
        <v>0</v>
      </c>
      <c r="T383" s="3">
        <v>0</v>
      </c>
      <c r="W383" s="4" t="str">
        <f t="shared" si="47"/>
        <v/>
      </c>
    </row>
    <row r="384" spans="1:23" x14ac:dyDescent="0.25">
      <c r="A384" s="2">
        <v>44743</v>
      </c>
      <c r="B384" s="3" t="s">
        <v>72</v>
      </c>
      <c r="C384" s="3" t="s">
        <v>149</v>
      </c>
      <c r="D384" s="4">
        <v>4.01</v>
      </c>
      <c r="E384" s="5">
        <v>1</v>
      </c>
      <c r="F384" s="6">
        <v>3.5</v>
      </c>
      <c r="G384" s="3">
        <v>-148</v>
      </c>
      <c r="H384" s="3">
        <f t="shared" si="44"/>
        <v>-0.67567567567567566</v>
      </c>
      <c r="I384" s="3">
        <v>116</v>
      </c>
      <c r="J384" s="3">
        <f t="shared" si="45"/>
        <v>1.1599999999999999</v>
      </c>
      <c r="K384" s="7">
        <f t="shared" si="43"/>
        <v>0.59677419354838712</v>
      </c>
      <c r="L384" s="7">
        <f t="shared" si="42"/>
        <v>0.46296296296296297</v>
      </c>
      <c r="M384" s="7">
        <f t="shared" si="30"/>
        <v>0.56848110164388199</v>
      </c>
      <c r="N384" s="7">
        <f t="shared" si="32"/>
        <v>0.43151889835611795</v>
      </c>
      <c r="O384" s="10">
        <f t="shared" ref="O384:O638" si="49">M384-K384</f>
        <v>-2.829309190450513E-2</v>
      </c>
      <c r="P384" s="10">
        <f t="shared" si="48"/>
        <v>-3.1444064606845012E-2</v>
      </c>
      <c r="Q384" s="10">
        <f t="shared" si="46"/>
        <v>0</v>
      </c>
      <c r="R384" s="9">
        <v>2</v>
      </c>
      <c r="S384" s="4">
        <v>0</v>
      </c>
      <c r="T384" s="3">
        <v>0</v>
      </c>
      <c r="W384" s="4" t="str">
        <f t="shared" si="47"/>
        <v/>
      </c>
    </row>
    <row r="385" spans="1:23" x14ac:dyDescent="0.25">
      <c r="A385" s="2">
        <v>44743</v>
      </c>
      <c r="B385" s="3" t="s">
        <v>70</v>
      </c>
      <c r="C385" s="3" t="s">
        <v>96</v>
      </c>
      <c r="D385" s="4">
        <v>4.67</v>
      </c>
      <c r="E385" s="5">
        <v>1</v>
      </c>
      <c r="F385" s="6">
        <v>4.5</v>
      </c>
      <c r="G385" s="3">
        <v>100</v>
      </c>
      <c r="H385" s="3">
        <f t="shared" si="44"/>
        <v>1</v>
      </c>
      <c r="I385" s="3">
        <v>-130</v>
      </c>
      <c r="J385" s="3">
        <f t="shared" si="45"/>
        <v>-0.76923076923076916</v>
      </c>
      <c r="K385" s="7">
        <f t="shared" si="43"/>
        <v>0.5</v>
      </c>
      <c r="L385" s="7">
        <f t="shared" si="42"/>
        <v>0.56521739130434778</v>
      </c>
      <c r="M385" s="7">
        <f t="shared" si="30"/>
        <v>0.49983119682653077</v>
      </c>
      <c r="N385" s="7">
        <f t="shared" si="32"/>
        <v>0.50016880317346923</v>
      </c>
      <c r="O385" s="10">
        <f t="shared" si="49"/>
        <v>-1.6880317346923412E-4</v>
      </c>
      <c r="P385" s="10">
        <f t="shared" si="48"/>
        <v>-6.5048588130878549E-2</v>
      </c>
      <c r="Q385" s="10">
        <f t="shared" si="46"/>
        <v>0</v>
      </c>
      <c r="R385" s="9">
        <v>1</v>
      </c>
      <c r="S385" s="4">
        <v>0</v>
      </c>
      <c r="T385" s="3">
        <v>0</v>
      </c>
      <c r="W385" s="4" t="str">
        <f t="shared" si="47"/>
        <v/>
      </c>
    </row>
    <row r="386" spans="1:23" x14ac:dyDescent="0.25">
      <c r="A386" s="2">
        <v>44743</v>
      </c>
      <c r="B386" s="3" t="s">
        <v>68</v>
      </c>
      <c r="C386" s="3" t="s">
        <v>86</v>
      </c>
      <c r="D386" s="4">
        <v>4.5</v>
      </c>
      <c r="E386" s="5">
        <v>1</v>
      </c>
      <c r="F386" s="6">
        <v>4.5</v>
      </c>
      <c r="G386" s="3">
        <v>120</v>
      </c>
      <c r="H386" s="3">
        <f t="shared" si="44"/>
        <v>1.2</v>
      </c>
      <c r="I386" s="3">
        <v>-165</v>
      </c>
      <c r="J386" s="3">
        <f t="shared" si="45"/>
        <v>-0.60606060606060608</v>
      </c>
      <c r="K386" s="7">
        <f t="shared" si="43"/>
        <v>0.45454545454545453</v>
      </c>
      <c r="L386" s="7">
        <f t="shared" si="42"/>
        <v>0.62264150943396224</v>
      </c>
      <c r="M386" s="7">
        <f t="shared" si="30"/>
        <v>0.46789642362528472</v>
      </c>
      <c r="N386" s="7">
        <f t="shared" si="32"/>
        <v>0.53210357637471528</v>
      </c>
      <c r="O386" s="10">
        <f t="shared" si="49"/>
        <v>1.3350969079830188E-2</v>
      </c>
      <c r="P386" s="10">
        <f t="shared" si="48"/>
        <v>-9.0537933059246956E-2</v>
      </c>
      <c r="Q386" s="10">
        <f t="shared" si="46"/>
        <v>0</v>
      </c>
      <c r="R386" s="9">
        <v>1</v>
      </c>
      <c r="S386" s="4">
        <v>0</v>
      </c>
      <c r="T386" s="3">
        <v>0</v>
      </c>
      <c r="W386" s="4" t="str">
        <f t="shared" si="47"/>
        <v/>
      </c>
    </row>
    <row r="387" spans="1:23" x14ac:dyDescent="0.25">
      <c r="A387" s="2">
        <v>44743</v>
      </c>
      <c r="B387" s="3" t="s">
        <v>37</v>
      </c>
      <c r="C387" s="3" t="s">
        <v>182</v>
      </c>
      <c r="D387" s="4">
        <v>5.84</v>
      </c>
      <c r="E387" s="5">
        <v>1</v>
      </c>
      <c r="F387" s="6">
        <v>6.5</v>
      </c>
      <c r="G387" s="3">
        <v>110</v>
      </c>
      <c r="H387" s="3">
        <f t="shared" si="44"/>
        <v>1.1000000000000001</v>
      </c>
      <c r="I387" s="3">
        <v>-145</v>
      </c>
      <c r="J387" s="3">
        <f t="shared" si="45"/>
        <v>-0.68965517241379315</v>
      </c>
      <c r="K387" s="7">
        <f t="shared" si="43"/>
        <v>0.47619047619047616</v>
      </c>
      <c r="L387" s="7">
        <f t="shared" si="42"/>
        <v>0.59183673469387754</v>
      </c>
      <c r="M387" s="7">
        <f t="shared" ref="M387:M641" si="50">1-_xlfn.POISSON.DIST(_xlfn.CEILING.MATH(F387)-1,D387,TRUE)</f>
        <v>0.368016025959093</v>
      </c>
      <c r="N387" s="7">
        <f t="shared" si="32"/>
        <v>0.631983974040907</v>
      </c>
      <c r="O387" s="10">
        <f t="shared" si="49"/>
        <v>-0.10817445023138317</v>
      </c>
      <c r="P387" s="10">
        <f t="shared" si="48"/>
        <v>4.0147239347029462E-2</v>
      </c>
      <c r="Q387" s="10">
        <f t="shared" si="46"/>
        <v>0</v>
      </c>
      <c r="R387" s="9">
        <v>1</v>
      </c>
      <c r="S387" s="4">
        <v>0</v>
      </c>
      <c r="T387" s="3">
        <v>0</v>
      </c>
      <c r="W387" s="4" t="str">
        <f t="shared" ref="W387:W450" si="51">IF(IF(U387="L",-S387,IF(U387="W",S387*IF(Q387=1,ABS(J387),ABS(H387)))),IF(U387="L",-S387,IF(U387="W",S387*IF(Q387=1,ABS(J387),ABS(H387)))),"")</f>
        <v/>
      </c>
    </row>
    <row r="388" spans="1:23" x14ac:dyDescent="0.25">
      <c r="A388" s="2">
        <v>44743</v>
      </c>
      <c r="B388" s="3" t="s">
        <v>72</v>
      </c>
      <c r="C388" s="3" t="s">
        <v>47</v>
      </c>
      <c r="D388" s="4">
        <v>5.56</v>
      </c>
      <c r="E388" s="5">
        <v>1</v>
      </c>
      <c r="F388" s="6">
        <v>5.5</v>
      </c>
      <c r="G388" s="3">
        <v>110</v>
      </c>
      <c r="H388" s="3">
        <f t="shared" si="44"/>
        <v>1.1000000000000001</v>
      </c>
      <c r="I388" s="3">
        <v>-140</v>
      </c>
      <c r="J388" s="3">
        <f t="shared" si="45"/>
        <v>-0.7142857142857143</v>
      </c>
      <c r="K388" s="7">
        <f t="shared" si="43"/>
        <v>0.47619047619047616</v>
      </c>
      <c r="L388" s="7">
        <f t="shared" si="42"/>
        <v>0.58333333333333337</v>
      </c>
      <c r="M388" s="7">
        <f t="shared" si="50"/>
        <v>0.48133634791191404</v>
      </c>
      <c r="N388" s="7">
        <f t="shared" ref="N388:N642" si="52">_xlfn.POISSON.DIST(_xlfn.FLOOR.MATH(F388),D388,TRUE)</f>
        <v>0.51866365208808596</v>
      </c>
      <c r="O388" s="10">
        <f t="shared" si="49"/>
        <v>5.145871721437878E-3</v>
      </c>
      <c r="P388" s="10">
        <f t="shared" si="48"/>
        <v>-6.4669681245247412E-2</v>
      </c>
      <c r="Q388" s="10">
        <f t="shared" si="46"/>
        <v>0</v>
      </c>
      <c r="R388" s="9">
        <v>2</v>
      </c>
      <c r="S388" s="4">
        <v>0</v>
      </c>
      <c r="T388" s="3">
        <v>0</v>
      </c>
      <c r="W388" s="4" t="str">
        <f t="shared" si="51"/>
        <v/>
      </c>
    </row>
    <row r="389" spans="1:23" x14ac:dyDescent="0.25">
      <c r="A389" s="2">
        <v>44743</v>
      </c>
      <c r="B389" s="3" t="s">
        <v>35</v>
      </c>
      <c r="C389" s="3" t="s">
        <v>181</v>
      </c>
      <c r="D389" s="4">
        <v>4.58</v>
      </c>
      <c r="E389" s="5">
        <v>1</v>
      </c>
      <c r="F389" s="6">
        <v>4.5</v>
      </c>
      <c r="G389" s="3">
        <v>100</v>
      </c>
      <c r="H389" s="3">
        <f t="shared" si="44"/>
        <v>1</v>
      </c>
      <c r="I389" s="3">
        <v>-135</v>
      </c>
      <c r="J389" s="3">
        <f t="shared" si="45"/>
        <v>-0.7407407407407407</v>
      </c>
      <c r="K389" s="7">
        <f t="shared" si="43"/>
        <v>0.5</v>
      </c>
      <c r="L389" s="7">
        <f t="shared" si="42"/>
        <v>0.57446808510638303</v>
      </c>
      <c r="M389" s="7">
        <f t="shared" si="50"/>
        <v>0.48301059602590302</v>
      </c>
      <c r="N389" s="7">
        <f t="shared" si="52"/>
        <v>0.51698940397409698</v>
      </c>
      <c r="O389" s="10">
        <f t="shared" si="49"/>
        <v>-1.6989403974096984E-2</v>
      </c>
      <c r="P389" s="10">
        <f t="shared" si="48"/>
        <v>-5.7478681132286047E-2</v>
      </c>
      <c r="Q389" s="10">
        <f t="shared" si="46"/>
        <v>0</v>
      </c>
      <c r="R389" s="9">
        <v>1</v>
      </c>
      <c r="S389" s="4">
        <v>0</v>
      </c>
      <c r="T389" s="3">
        <v>0</v>
      </c>
      <c r="W389" s="4" t="str">
        <f t="shared" si="51"/>
        <v/>
      </c>
    </row>
    <row r="390" spans="1:23" x14ac:dyDescent="0.25">
      <c r="A390" s="2">
        <v>44743</v>
      </c>
      <c r="B390" s="3" t="s">
        <v>33</v>
      </c>
      <c r="C390" s="3" t="s">
        <v>202</v>
      </c>
      <c r="D390" s="4">
        <v>5.15</v>
      </c>
      <c r="E390" s="5">
        <v>1</v>
      </c>
      <c r="F390" s="6">
        <v>5.5</v>
      </c>
      <c r="G390" s="3">
        <v>114</v>
      </c>
      <c r="H390" s="3">
        <f t="shared" si="44"/>
        <v>1.1399999999999999</v>
      </c>
      <c r="I390" s="3">
        <v>-144</v>
      </c>
      <c r="J390" s="3">
        <f t="shared" si="45"/>
        <v>-0.69444444444444442</v>
      </c>
      <c r="K390" s="7">
        <f t="shared" si="43"/>
        <v>0.46728971962616822</v>
      </c>
      <c r="L390" s="7">
        <f t="shared" si="42"/>
        <v>0.5901639344262295</v>
      </c>
      <c r="M390" s="7">
        <f t="shared" si="50"/>
        <v>0.41034001431442202</v>
      </c>
      <c r="N390" s="7">
        <f t="shared" si="52"/>
        <v>0.58965998568557798</v>
      </c>
      <c r="O390" s="10">
        <f t="shared" si="49"/>
        <v>-5.6949705311746202E-2</v>
      </c>
      <c r="P390" s="10">
        <f t="shared" si="48"/>
        <v>-5.039487406515164E-4</v>
      </c>
      <c r="Q390" s="10">
        <f t="shared" si="46"/>
        <v>0</v>
      </c>
      <c r="R390" s="9">
        <v>2</v>
      </c>
      <c r="S390" s="4">
        <v>0</v>
      </c>
      <c r="T390" s="3">
        <v>0</v>
      </c>
      <c r="W390" s="4" t="str">
        <f t="shared" si="51"/>
        <v/>
      </c>
    </row>
    <row r="391" spans="1:23" x14ac:dyDescent="0.25">
      <c r="A391" s="2">
        <v>44744</v>
      </c>
      <c r="B391" s="3" t="s">
        <v>52</v>
      </c>
      <c r="C391" s="3" t="s">
        <v>53</v>
      </c>
      <c r="D391" s="4">
        <v>3.93</v>
      </c>
      <c r="E391" s="5">
        <v>1</v>
      </c>
      <c r="F391" s="6">
        <v>3.5</v>
      </c>
      <c r="G391" s="3">
        <v>-155</v>
      </c>
      <c r="H391" s="3">
        <f t="shared" si="44"/>
        <v>-0.64516129032258063</v>
      </c>
      <c r="I391" s="3">
        <v>115</v>
      </c>
      <c r="J391" s="3">
        <f t="shared" si="45"/>
        <v>1.1499999999999999</v>
      </c>
      <c r="K391" s="7">
        <f t="shared" si="43"/>
        <v>0.60784313725490191</v>
      </c>
      <c r="L391" s="7">
        <f t="shared" si="42"/>
        <v>0.46511627906976744</v>
      </c>
      <c r="M391" s="7">
        <f t="shared" si="50"/>
        <v>0.55273597957525022</v>
      </c>
      <c r="N391" s="7">
        <f t="shared" si="52"/>
        <v>0.44726402042474978</v>
      </c>
      <c r="O391" s="10">
        <f t="shared" si="49"/>
        <v>-5.5107157679651686E-2</v>
      </c>
      <c r="P391" s="10">
        <f t="shared" si="48"/>
        <v>-1.785225864501766E-2</v>
      </c>
      <c r="Q391" s="10">
        <f t="shared" si="46"/>
        <v>0</v>
      </c>
      <c r="R391" s="9">
        <v>1</v>
      </c>
      <c r="S391" s="4">
        <v>0</v>
      </c>
      <c r="T391" s="3">
        <v>0</v>
      </c>
      <c r="W391" s="4" t="str">
        <f t="shared" si="51"/>
        <v/>
      </c>
    </row>
    <row r="392" spans="1:23" x14ac:dyDescent="0.25">
      <c r="A392" s="2">
        <v>44744</v>
      </c>
      <c r="B392" s="3" t="s">
        <v>29</v>
      </c>
      <c r="C392" s="3" t="s">
        <v>85</v>
      </c>
      <c r="D392" s="4">
        <v>5.45</v>
      </c>
      <c r="E392" s="5">
        <v>1</v>
      </c>
      <c r="F392" s="6">
        <v>4.5</v>
      </c>
      <c r="G392" s="3">
        <v>-155</v>
      </c>
      <c r="H392" s="3">
        <f t="shared" si="44"/>
        <v>-0.64516129032258063</v>
      </c>
      <c r="I392" s="3">
        <v>120</v>
      </c>
      <c r="J392" s="3">
        <f t="shared" si="45"/>
        <v>1.2</v>
      </c>
      <c r="K392" s="7">
        <f t="shared" si="43"/>
        <v>0.60784313725490191</v>
      </c>
      <c r="L392" s="7">
        <f t="shared" si="42"/>
        <v>0.45454545454545453</v>
      </c>
      <c r="M392" s="7">
        <f t="shared" si="50"/>
        <v>0.63463813068759634</v>
      </c>
      <c r="N392" s="7">
        <f t="shared" si="52"/>
        <v>0.36536186931240366</v>
      </c>
      <c r="O392" s="10">
        <f t="shared" si="49"/>
        <v>2.6794993432694425E-2</v>
      </c>
      <c r="P392" s="10">
        <f t="shared" si="48"/>
        <v>-8.9183585233050866E-2</v>
      </c>
      <c r="Q392" s="10">
        <f t="shared" si="46"/>
        <v>0</v>
      </c>
      <c r="R392" s="9">
        <v>1</v>
      </c>
      <c r="S392" s="4">
        <v>0</v>
      </c>
      <c r="T392" s="3">
        <v>0</v>
      </c>
      <c r="W392" s="4" t="str">
        <f t="shared" si="51"/>
        <v/>
      </c>
    </row>
    <row r="393" spans="1:23" x14ac:dyDescent="0.25">
      <c r="A393" s="2">
        <v>44744</v>
      </c>
      <c r="B393" s="3" t="s">
        <v>33</v>
      </c>
      <c r="C393" s="3" t="s">
        <v>34</v>
      </c>
      <c r="D393" s="4">
        <v>6.99</v>
      </c>
      <c r="E393" s="5">
        <v>1</v>
      </c>
      <c r="F393" s="6">
        <v>7.5</v>
      </c>
      <c r="G393" s="3">
        <v>105</v>
      </c>
      <c r="H393" s="3">
        <f t="shared" si="44"/>
        <v>1.05</v>
      </c>
      <c r="I393" s="3">
        <v>-145</v>
      </c>
      <c r="J393" s="3">
        <f t="shared" si="45"/>
        <v>-0.68965517241379315</v>
      </c>
      <c r="K393" s="7">
        <f t="shared" si="43"/>
        <v>0.48780487804878048</v>
      </c>
      <c r="L393" s="7">
        <f t="shared" si="42"/>
        <v>0.59183673469387754</v>
      </c>
      <c r="M393" s="7">
        <f t="shared" si="50"/>
        <v>0.39979614023043397</v>
      </c>
      <c r="N393" s="7">
        <f t="shared" si="52"/>
        <v>0.60020385976956603</v>
      </c>
      <c r="O393" s="10">
        <f t="shared" si="49"/>
        <v>-8.8008737818346505E-2</v>
      </c>
      <c r="P393" s="10">
        <f t="shared" si="48"/>
        <v>8.3671250756884863E-3</v>
      </c>
      <c r="Q393" s="10">
        <f t="shared" si="46"/>
        <v>0</v>
      </c>
      <c r="R393" s="9">
        <v>1</v>
      </c>
      <c r="S393" s="4">
        <v>0</v>
      </c>
      <c r="T393" s="3">
        <v>0</v>
      </c>
      <c r="W393" s="4" t="str">
        <f t="shared" si="51"/>
        <v/>
      </c>
    </row>
    <row r="394" spans="1:23" x14ac:dyDescent="0.25">
      <c r="A394" s="2">
        <v>44744</v>
      </c>
      <c r="B394" s="3" t="s">
        <v>35</v>
      </c>
      <c r="C394" s="3" t="s">
        <v>36</v>
      </c>
      <c r="D394" s="4">
        <v>5.4</v>
      </c>
      <c r="E394" s="5">
        <v>1</v>
      </c>
      <c r="F394" s="6">
        <v>5.5</v>
      </c>
      <c r="G394" s="3">
        <v>120</v>
      </c>
      <c r="H394" s="3">
        <f t="shared" si="44"/>
        <v>1.2</v>
      </c>
      <c r="I394" s="3">
        <v>-152</v>
      </c>
      <c r="J394" s="3">
        <f t="shared" si="45"/>
        <v>-0.65789473684210531</v>
      </c>
      <c r="K394" s="7">
        <f t="shared" si="43"/>
        <v>0.45454545454545453</v>
      </c>
      <c r="L394" s="7">
        <f t="shared" si="42"/>
        <v>0.60317460317460314</v>
      </c>
      <c r="M394" s="7">
        <f t="shared" si="50"/>
        <v>0.45386789564180074</v>
      </c>
      <c r="N394" s="7">
        <f t="shared" si="52"/>
        <v>0.54613210435819926</v>
      </c>
      <c r="O394" s="10">
        <f t="shared" si="49"/>
        <v>-6.7755890365378546E-4</v>
      </c>
      <c r="P394" s="10">
        <f t="shared" si="48"/>
        <v>-5.7042498816403886E-2</v>
      </c>
      <c r="Q394" s="10">
        <f t="shared" si="46"/>
        <v>0</v>
      </c>
      <c r="R394" s="9">
        <v>2</v>
      </c>
      <c r="S394" s="4">
        <v>0</v>
      </c>
      <c r="T394" s="3">
        <v>0</v>
      </c>
      <c r="W394" s="4" t="str">
        <f t="shared" si="51"/>
        <v/>
      </c>
    </row>
    <row r="395" spans="1:23" x14ac:dyDescent="0.25">
      <c r="A395" s="2">
        <v>44744</v>
      </c>
      <c r="B395" s="3" t="s">
        <v>40</v>
      </c>
      <c r="C395" s="3" t="s">
        <v>78</v>
      </c>
      <c r="D395" s="4">
        <v>5.03</v>
      </c>
      <c r="E395" s="5">
        <v>1</v>
      </c>
      <c r="F395" s="6">
        <v>4.5</v>
      </c>
      <c r="G395" s="3">
        <v>-115</v>
      </c>
      <c r="H395" s="3">
        <f t="shared" si="44"/>
        <v>-0.86956521739130443</v>
      </c>
      <c r="I395" s="3">
        <v>-115</v>
      </c>
      <c r="J395" s="3">
        <f t="shared" si="45"/>
        <v>-0.86956521739130443</v>
      </c>
      <c r="K395" s="7">
        <f t="shared" si="43"/>
        <v>0.53488372093023251</v>
      </c>
      <c r="L395" s="7">
        <f t="shared" si="42"/>
        <v>0.53488372093023251</v>
      </c>
      <c r="M395" s="7">
        <f t="shared" si="50"/>
        <v>0.56475485011053694</v>
      </c>
      <c r="N395" s="7">
        <f t="shared" si="52"/>
        <v>0.43524514988946306</v>
      </c>
      <c r="O395" s="10">
        <f t="shared" si="49"/>
        <v>2.9871129180304434E-2</v>
      </c>
      <c r="P395" s="10">
        <f t="shared" si="48"/>
        <v>-9.9638571040769452E-2</v>
      </c>
      <c r="Q395" s="10">
        <f t="shared" si="46"/>
        <v>0</v>
      </c>
      <c r="R395" s="9">
        <v>1</v>
      </c>
      <c r="S395" s="4">
        <v>0</v>
      </c>
      <c r="T395" s="3">
        <v>0</v>
      </c>
      <c r="W395" s="4" t="str">
        <f t="shared" si="51"/>
        <v/>
      </c>
    </row>
    <row r="396" spans="1:23" x14ac:dyDescent="0.25">
      <c r="A396" s="2">
        <v>44744</v>
      </c>
      <c r="B396" s="3" t="s">
        <v>16</v>
      </c>
      <c r="C396" s="3" t="s">
        <v>17</v>
      </c>
      <c r="D396" s="4">
        <v>3.96</v>
      </c>
      <c r="E396" s="5">
        <v>1</v>
      </c>
      <c r="F396" s="6">
        <v>3.5</v>
      </c>
      <c r="G396" s="3">
        <v>-166</v>
      </c>
      <c r="H396" s="3">
        <f t="shared" si="44"/>
        <v>-0.60240963855421692</v>
      </c>
      <c r="I396" s="3">
        <v>130</v>
      </c>
      <c r="J396" s="3">
        <f t="shared" si="45"/>
        <v>1.3</v>
      </c>
      <c r="K396" s="7">
        <f t="shared" si="43"/>
        <v>0.62406015037593987</v>
      </c>
      <c r="L396" s="7">
        <f t="shared" si="42"/>
        <v>0.43478260869565216</v>
      </c>
      <c r="M396" s="7">
        <f t="shared" si="50"/>
        <v>0.55867639874621566</v>
      </c>
      <c r="N396" s="7">
        <f t="shared" si="52"/>
        <v>0.44132360125378434</v>
      </c>
      <c r="O396" s="10">
        <f t="shared" si="49"/>
        <v>-6.5383751629724207E-2</v>
      </c>
      <c r="P396" s="10">
        <f t="shared" si="48"/>
        <v>6.5409925581321748E-3</v>
      </c>
      <c r="Q396" s="10">
        <f t="shared" si="46"/>
        <v>0</v>
      </c>
      <c r="R396" s="9">
        <v>2</v>
      </c>
      <c r="S396" s="4">
        <v>0</v>
      </c>
      <c r="T396" s="3">
        <v>0</v>
      </c>
      <c r="W396" s="4" t="str">
        <f t="shared" si="51"/>
        <v/>
      </c>
    </row>
    <row r="397" spans="1:23" x14ac:dyDescent="0.25">
      <c r="A397" s="2">
        <v>44744</v>
      </c>
      <c r="B397" s="3" t="s">
        <v>44</v>
      </c>
      <c r="C397" s="3" t="s">
        <v>121</v>
      </c>
      <c r="D397" s="4">
        <v>5.0199999999999996</v>
      </c>
      <c r="E397" s="5">
        <v>1</v>
      </c>
      <c r="F397" s="6">
        <v>5.5</v>
      </c>
      <c r="G397" s="3">
        <v>100</v>
      </c>
      <c r="H397" s="3">
        <f t="shared" si="44"/>
        <v>1</v>
      </c>
      <c r="I397" s="3">
        <v>-130</v>
      </c>
      <c r="J397" s="3">
        <f t="shared" si="45"/>
        <v>-0.76923076923076916</v>
      </c>
      <c r="K397" s="7">
        <f t="shared" si="43"/>
        <v>0.5</v>
      </c>
      <c r="L397" s="7">
        <f t="shared" si="42"/>
        <v>0.56521739130434778</v>
      </c>
      <c r="M397" s="7">
        <f t="shared" si="50"/>
        <v>0.38754864586491278</v>
      </c>
      <c r="N397" s="7">
        <f t="shared" si="52"/>
        <v>0.61245135413508722</v>
      </c>
      <c r="O397" s="10">
        <f t="shared" si="49"/>
        <v>-0.11245135413508722</v>
      </c>
      <c r="P397" s="10">
        <f t="shared" si="48"/>
        <v>4.723396283073944E-2</v>
      </c>
      <c r="Q397" s="10">
        <f t="shared" si="46"/>
        <v>0</v>
      </c>
      <c r="R397" s="9">
        <v>1</v>
      </c>
      <c r="S397" s="4">
        <v>0</v>
      </c>
      <c r="T397" s="3">
        <v>0</v>
      </c>
      <c r="W397" s="4" t="str">
        <f t="shared" si="51"/>
        <v/>
      </c>
    </row>
    <row r="398" spans="1:23" x14ac:dyDescent="0.25">
      <c r="A398" s="2">
        <v>44744</v>
      </c>
      <c r="B398" s="3" t="s">
        <v>4</v>
      </c>
      <c r="C398" s="3" t="s">
        <v>87</v>
      </c>
      <c r="D398" s="4">
        <v>7.01</v>
      </c>
      <c r="E398" s="5">
        <v>1</v>
      </c>
      <c r="F398" s="6">
        <v>6.5</v>
      </c>
      <c r="G398" s="3">
        <v>-130</v>
      </c>
      <c r="H398" s="3">
        <f t="shared" si="44"/>
        <v>-0.76923076923076916</v>
      </c>
      <c r="I398" s="3">
        <v>100</v>
      </c>
      <c r="J398" s="3">
        <f t="shared" si="45"/>
        <v>1</v>
      </c>
      <c r="K398" s="7">
        <f t="shared" si="43"/>
        <v>0.56521739130434778</v>
      </c>
      <c r="L398" s="7">
        <f t="shared" si="42"/>
        <v>0.5</v>
      </c>
      <c r="M398" s="7">
        <f t="shared" si="50"/>
        <v>0.55177790511366309</v>
      </c>
      <c r="N398" s="7">
        <f t="shared" si="52"/>
        <v>0.44822209488633691</v>
      </c>
      <c r="O398" s="10">
        <f t="shared" si="49"/>
        <v>-1.3439486190684691E-2</v>
      </c>
      <c r="P398" s="10">
        <f t="shared" si="48"/>
        <v>-5.1777905113663092E-2</v>
      </c>
      <c r="Q398" s="10">
        <f t="shared" si="46"/>
        <v>0</v>
      </c>
      <c r="R398" s="9">
        <v>1</v>
      </c>
      <c r="S398" s="4">
        <v>0</v>
      </c>
      <c r="T398" s="3">
        <v>0</v>
      </c>
      <c r="W398" s="4" t="str">
        <f t="shared" si="51"/>
        <v/>
      </c>
    </row>
    <row r="399" spans="1:23" x14ac:dyDescent="0.25">
      <c r="A399" s="2">
        <v>44744</v>
      </c>
      <c r="B399" s="3" t="s">
        <v>56</v>
      </c>
      <c r="C399" s="3" t="s">
        <v>57</v>
      </c>
      <c r="D399" s="4">
        <v>6.34</v>
      </c>
      <c r="E399" s="5">
        <v>1</v>
      </c>
      <c r="F399" s="6">
        <v>6.5</v>
      </c>
      <c r="G399" s="3">
        <v>-110</v>
      </c>
      <c r="H399" s="3">
        <f t="shared" si="44"/>
        <v>-0.90909090909090906</v>
      </c>
      <c r="I399" s="3">
        <v>-125</v>
      </c>
      <c r="J399" s="3">
        <f t="shared" si="45"/>
        <v>-0.8</v>
      </c>
      <c r="K399" s="7">
        <f t="shared" si="43"/>
        <v>0.52380952380952384</v>
      </c>
      <c r="L399" s="7">
        <f t="shared" si="42"/>
        <v>0.55555555555555558</v>
      </c>
      <c r="M399" s="7">
        <f t="shared" si="50"/>
        <v>0.44813900207568502</v>
      </c>
      <c r="N399" s="7">
        <f t="shared" si="52"/>
        <v>0.55186099792431498</v>
      </c>
      <c r="O399" s="10">
        <f t="shared" si="49"/>
        <v>-7.5670521733838814E-2</v>
      </c>
      <c r="P399" s="10">
        <f t="shared" si="48"/>
        <v>-3.6945576312406025E-3</v>
      </c>
      <c r="Q399" s="10">
        <f t="shared" si="46"/>
        <v>0</v>
      </c>
      <c r="R399" s="9">
        <v>1</v>
      </c>
      <c r="S399" s="4">
        <v>0</v>
      </c>
      <c r="T399" s="3">
        <v>0</v>
      </c>
      <c r="W399" s="4" t="str">
        <f t="shared" si="51"/>
        <v/>
      </c>
    </row>
    <row r="400" spans="1:23" x14ac:dyDescent="0.25">
      <c r="A400" s="2">
        <v>44744</v>
      </c>
      <c r="B400" s="3" t="s">
        <v>48</v>
      </c>
      <c r="C400" s="3" t="s">
        <v>49</v>
      </c>
      <c r="D400" s="4">
        <v>5.62</v>
      </c>
      <c r="E400" s="5">
        <v>1</v>
      </c>
      <c r="F400" s="6">
        <v>5.5</v>
      </c>
      <c r="G400" s="3">
        <v>-126</v>
      </c>
      <c r="H400" s="3">
        <f t="shared" si="44"/>
        <v>-0.79365079365079361</v>
      </c>
      <c r="I400" s="3">
        <v>-102</v>
      </c>
      <c r="J400" s="3">
        <f t="shared" si="45"/>
        <v>-0.98039215686274506</v>
      </c>
      <c r="K400" s="7">
        <f t="shared" si="43"/>
        <v>0.55752212389380529</v>
      </c>
      <c r="L400" s="7">
        <f t="shared" si="42"/>
        <v>0.50495049504950495</v>
      </c>
      <c r="M400" s="7">
        <f t="shared" si="50"/>
        <v>0.49152961002255469</v>
      </c>
      <c r="N400" s="7">
        <f t="shared" si="52"/>
        <v>0.50847038997744531</v>
      </c>
      <c r="O400" s="10">
        <f t="shared" si="49"/>
        <v>-6.5992513871250602E-2</v>
      </c>
      <c r="P400" s="10">
        <f t="shared" si="48"/>
        <v>3.5198949279403591E-3</v>
      </c>
      <c r="Q400" s="10">
        <f t="shared" si="46"/>
        <v>0</v>
      </c>
      <c r="R400" s="9">
        <v>2</v>
      </c>
      <c r="S400" s="4">
        <v>0</v>
      </c>
      <c r="T400" s="3">
        <v>0</v>
      </c>
      <c r="W400" s="4" t="str">
        <f t="shared" si="51"/>
        <v/>
      </c>
    </row>
    <row r="401" spans="1:23" x14ac:dyDescent="0.25">
      <c r="A401" s="2">
        <v>44744</v>
      </c>
      <c r="B401" s="3" t="s">
        <v>72</v>
      </c>
      <c r="C401" s="3" t="s">
        <v>176</v>
      </c>
      <c r="D401" s="4">
        <v>4.7699999999999996</v>
      </c>
      <c r="E401" s="5">
        <v>1</v>
      </c>
      <c r="F401" s="6">
        <v>4.5</v>
      </c>
      <c r="G401" s="3">
        <v>-106</v>
      </c>
      <c r="H401" s="3">
        <f t="shared" si="44"/>
        <v>-0.94339622641509424</v>
      </c>
      <c r="I401" s="3">
        <v>-122</v>
      </c>
      <c r="J401" s="3">
        <f t="shared" si="45"/>
        <v>-0.81967213114754101</v>
      </c>
      <c r="K401" s="7">
        <f t="shared" si="43"/>
        <v>0.5145631067961165</v>
      </c>
      <c r="L401" s="7">
        <f t="shared" si="42"/>
        <v>0.5495495495495496</v>
      </c>
      <c r="M401" s="7">
        <f t="shared" si="50"/>
        <v>0.51826684950454271</v>
      </c>
      <c r="N401" s="7">
        <f t="shared" si="52"/>
        <v>0.48173315049545729</v>
      </c>
      <c r="O401" s="10">
        <f t="shared" si="49"/>
        <v>3.7037427084262164E-3</v>
      </c>
      <c r="P401" s="10">
        <f t="shared" si="48"/>
        <v>-6.7816399054092313E-2</v>
      </c>
      <c r="Q401" s="10">
        <f t="shared" si="46"/>
        <v>0</v>
      </c>
      <c r="R401" s="9">
        <v>2</v>
      </c>
      <c r="S401" s="4">
        <v>0</v>
      </c>
      <c r="T401" s="3">
        <v>0</v>
      </c>
      <c r="W401" s="4" t="str">
        <f t="shared" si="51"/>
        <v/>
      </c>
    </row>
    <row r="402" spans="1:23" x14ac:dyDescent="0.25">
      <c r="A402" s="2">
        <v>44744</v>
      </c>
      <c r="B402" s="3" t="s">
        <v>68</v>
      </c>
      <c r="C402" s="3" t="s">
        <v>126</v>
      </c>
      <c r="D402" s="4">
        <v>5</v>
      </c>
      <c r="E402" s="5">
        <v>1</v>
      </c>
      <c r="F402" s="6">
        <v>5.5</v>
      </c>
      <c r="G402" s="3">
        <v>-102</v>
      </c>
      <c r="H402" s="3">
        <f t="shared" si="44"/>
        <v>-0.98039215686274506</v>
      </c>
      <c r="I402" s="3">
        <v>-124</v>
      </c>
      <c r="J402" s="3">
        <f t="shared" si="45"/>
        <v>-0.80645161290322587</v>
      </c>
      <c r="K402" s="7">
        <f t="shared" si="43"/>
        <v>0.50495049504950495</v>
      </c>
      <c r="L402" s="7">
        <f t="shared" si="42"/>
        <v>0.5535714285714286</v>
      </c>
      <c r="M402" s="7">
        <f t="shared" si="50"/>
        <v>0.38403934516693694</v>
      </c>
      <c r="N402" s="7">
        <f t="shared" si="52"/>
        <v>0.61596065483306306</v>
      </c>
      <c r="O402" s="10">
        <f t="shared" si="49"/>
        <v>-0.12091114988256801</v>
      </c>
      <c r="P402" s="10">
        <f t="shared" si="48"/>
        <v>6.2389226261634456E-2</v>
      </c>
      <c r="Q402" s="10">
        <f t="shared" si="46"/>
        <v>1</v>
      </c>
      <c r="R402" s="9">
        <v>2</v>
      </c>
      <c r="S402" s="4">
        <f>15*1.24</f>
        <v>18.600000000000001</v>
      </c>
      <c r="T402" s="3">
        <v>0</v>
      </c>
      <c r="U402" s="3" t="s">
        <v>74</v>
      </c>
      <c r="V402" s="4">
        <v>-18.600000000000001</v>
      </c>
      <c r="W402" s="4">
        <f t="shared" si="51"/>
        <v>-18.600000000000001</v>
      </c>
    </row>
    <row r="403" spans="1:23" x14ac:dyDescent="0.25">
      <c r="A403" s="2">
        <v>44744</v>
      </c>
      <c r="B403" s="3" t="s">
        <v>70</v>
      </c>
      <c r="C403" s="3" t="s">
        <v>112</v>
      </c>
      <c r="D403" s="4">
        <v>4.5</v>
      </c>
      <c r="E403" s="5">
        <v>1</v>
      </c>
      <c r="F403" s="6">
        <v>3.5</v>
      </c>
      <c r="G403" s="3">
        <v>-160</v>
      </c>
      <c r="H403" s="3">
        <f t="shared" si="44"/>
        <v>-0.625</v>
      </c>
      <c r="I403" s="3">
        <v>120</v>
      </c>
      <c r="J403" s="3">
        <f t="shared" si="45"/>
        <v>1.2</v>
      </c>
      <c r="K403" s="7">
        <f t="shared" si="43"/>
        <v>0.61538461538461542</v>
      </c>
      <c r="L403" s="7">
        <f t="shared" si="42"/>
        <v>0.45454545454545453</v>
      </c>
      <c r="M403" s="7">
        <f t="shared" si="50"/>
        <v>0.65770404416540895</v>
      </c>
      <c r="N403" s="7">
        <f t="shared" si="52"/>
        <v>0.34229595583459105</v>
      </c>
      <c r="O403" s="10">
        <f t="shared" si="49"/>
        <v>4.2319428780793533E-2</v>
      </c>
      <c r="P403" s="10">
        <f t="shared" si="48"/>
        <v>-0.11224949871086348</v>
      </c>
      <c r="Q403" s="10">
        <f t="shared" si="46"/>
        <v>0</v>
      </c>
      <c r="R403" s="9">
        <v>1</v>
      </c>
      <c r="S403" s="4">
        <v>0</v>
      </c>
      <c r="T403" s="3">
        <v>0</v>
      </c>
      <c r="W403" s="4" t="str">
        <f t="shared" si="51"/>
        <v/>
      </c>
    </row>
    <row r="404" spans="1:23" x14ac:dyDescent="0.25">
      <c r="A404" s="2">
        <v>44744</v>
      </c>
      <c r="B404" s="3" t="s">
        <v>79</v>
      </c>
      <c r="C404" s="3" t="s">
        <v>124</v>
      </c>
      <c r="D404" s="4">
        <v>3.66</v>
      </c>
      <c r="E404" s="5">
        <v>1</v>
      </c>
      <c r="F404" s="6">
        <v>3.5</v>
      </c>
      <c r="G404" s="3">
        <v>114</v>
      </c>
      <c r="H404" s="3">
        <f t="shared" si="44"/>
        <v>1.1399999999999999</v>
      </c>
      <c r="I404" s="3">
        <v>-144</v>
      </c>
      <c r="J404" s="3">
        <f t="shared" si="45"/>
        <v>-0.69444444444444442</v>
      </c>
      <c r="K404" s="7">
        <f t="shared" si="43"/>
        <v>0.46728971962616822</v>
      </c>
      <c r="L404" s="7">
        <f t="shared" si="42"/>
        <v>0.5901639344262295</v>
      </c>
      <c r="M404" s="7">
        <f t="shared" si="50"/>
        <v>0.49746677399544037</v>
      </c>
      <c r="N404" s="7">
        <f t="shared" si="52"/>
        <v>0.50253322600455963</v>
      </c>
      <c r="O404" s="10">
        <f t="shared" si="49"/>
        <v>3.0177054369272149E-2</v>
      </c>
      <c r="P404" s="10">
        <f t="shared" si="48"/>
        <v>-8.7630708421669867E-2</v>
      </c>
      <c r="Q404" s="10">
        <f t="shared" si="46"/>
        <v>0</v>
      </c>
      <c r="R404" s="9">
        <v>2</v>
      </c>
      <c r="S404" s="4">
        <v>0</v>
      </c>
      <c r="T404" s="3">
        <v>0</v>
      </c>
      <c r="W404" s="4" t="str">
        <f t="shared" si="51"/>
        <v/>
      </c>
    </row>
    <row r="405" spans="1:23" x14ac:dyDescent="0.25">
      <c r="A405" s="2">
        <v>44744</v>
      </c>
      <c r="B405" s="3" t="s">
        <v>31</v>
      </c>
      <c r="C405" s="3" t="s">
        <v>32</v>
      </c>
      <c r="D405" s="4">
        <v>4.49</v>
      </c>
      <c r="E405" s="5">
        <v>1</v>
      </c>
      <c r="F405" s="6">
        <v>3.5</v>
      </c>
      <c r="G405" s="3">
        <v>-155</v>
      </c>
      <c r="H405" s="3">
        <f t="shared" si="44"/>
        <v>-0.64516129032258063</v>
      </c>
      <c r="I405" s="3">
        <v>115</v>
      </c>
      <c r="J405" s="3">
        <f t="shared" si="45"/>
        <v>1.1499999999999999</v>
      </c>
      <c r="K405" s="7">
        <f t="shared" si="43"/>
        <v>0.60784313725490191</v>
      </c>
      <c r="L405" s="7">
        <f t="shared" si="42"/>
        <v>0.46511627906976744</v>
      </c>
      <c r="M405" s="7">
        <f t="shared" si="50"/>
        <v>0.65601405440534433</v>
      </c>
      <c r="N405" s="7">
        <f t="shared" si="52"/>
        <v>0.34398594559465573</v>
      </c>
      <c r="O405" s="10">
        <f t="shared" si="49"/>
        <v>4.8170917150442416E-2</v>
      </c>
      <c r="P405" s="10">
        <f t="shared" si="48"/>
        <v>-0.12113033347511171</v>
      </c>
      <c r="Q405" s="10">
        <f t="shared" si="46"/>
        <v>0</v>
      </c>
      <c r="R405" s="9">
        <v>1</v>
      </c>
      <c r="S405" s="4">
        <v>0</v>
      </c>
      <c r="T405" s="3">
        <v>0</v>
      </c>
      <c r="W405" s="4" t="str">
        <f t="shared" si="51"/>
        <v/>
      </c>
    </row>
    <row r="406" spans="1:23" x14ac:dyDescent="0.25">
      <c r="A406" s="2">
        <v>44744</v>
      </c>
      <c r="B406" s="3" t="s">
        <v>64</v>
      </c>
      <c r="C406" s="3" t="s">
        <v>123</v>
      </c>
      <c r="D406" s="4">
        <v>4.47</v>
      </c>
      <c r="E406" s="5">
        <v>1</v>
      </c>
      <c r="F406" s="6">
        <v>4.5</v>
      </c>
      <c r="G406" s="3">
        <v>100</v>
      </c>
      <c r="H406" s="3">
        <f t="shared" si="44"/>
        <v>1</v>
      </c>
      <c r="I406" s="3">
        <v>-135</v>
      </c>
      <c r="J406" s="3">
        <f t="shared" si="45"/>
        <v>-0.7407407407407407</v>
      </c>
      <c r="K406" s="7">
        <f t="shared" si="43"/>
        <v>0.5</v>
      </c>
      <c r="L406" s="7">
        <f t="shared" si="42"/>
        <v>0.57446808510638303</v>
      </c>
      <c r="M406" s="7">
        <f t="shared" si="50"/>
        <v>0.46219286377625068</v>
      </c>
      <c r="N406" s="7">
        <f t="shared" si="52"/>
        <v>0.53780713622374932</v>
      </c>
      <c r="O406" s="10">
        <f t="shared" si="49"/>
        <v>-3.7807136223749316E-2</v>
      </c>
      <c r="P406" s="10">
        <f t="shared" si="48"/>
        <v>-3.6660948882633715E-2</v>
      </c>
      <c r="Q406" s="10">
        <f t="shared" si="46"/>
        <v>0</v>
      </c>
      <c r="R406" s="9">
        <v>1</v>
      </c>
      <c r="S406" s="4">
        <v>0</v>
      </c>
      <c r="T406" s="3">
        <v>0</v>
      </c>
      <c r="W406" s="4" t="str">
        <f t="shared" si="51"/>
        <v/>
      </c>
    </row>
    <row r="407" spans="1:23" x14ac:dyDescent="0.25">
      <c r="A407" s="2">
        <v>44744</v>
      </c>
      <c r="B407" s="3" t="s">
        <v>19</v>
      </c>
      <c r="C407" s="3" t="s">
        <v>97</v>
      </c>
      <c r="D407" s="4">
        <v>4.53</v>
      </c>
      <c r="E407" s="5">
        <v>1</v>
      </c>
      <c r="F407" s="6">
        <v>3.5</v>
      </c>
      <c r="G407" s="3">
        <v>-120</v>
      </c>
      <c r="H407" s="3">
        <f t="shared" si="44"/>
        <v>-0.83333333333333337</v>
      </c>
      <c r="I407" s="3">
        <v>-110</v>
      </c>
      <c r="J407" s="3">
        <f t="shared" si="45"/>
        <v>-0.90909090909090906</v>
      </c>
      <c r="K407" s="7">
        <f t="shared" si="43"/>
        <v>0.54545454545454541</v>
      </c>
      <c r="L407" s="7">
        <f t="shared" si="42"/>
        <v>0.52380952380952384</v>
      </c>
      <c r="M407" s="7">
        <f t="shared" si="50"/>
        <v>0.66274024591318303</v>
      </c>
      <c r="N407" s="7">
        <f t="shared" si="52"/>
        <v>0.33725975408681697</v>
      </c>
      <c r="O407" s="10">
        <f t="shared" si="49"/>
        <v>0.11728570045863762</v>
      </c>
      <c r="P407" s="10">
        <f t="shared" si="48"/>
        <v>-0.18654976972270687</v>
      </c>
      <c r="Q407" s="10">
        <f t="shared" si="46"/>
        <v>2</v>
      </c>
      <c r="R407" s="9">
        <v>1</v>
      </c>
      <c r="S407" s="4">
        <f>15*1.2</f>
        <v>18</v>
      </c>
      <c r="T407" s="3">
        <v>0</v>
      </c>
      <c r="U407" s="3" t="s">
        <v>75</v>
      </c>
      <c r="V407" s="4">
        <v>15</v>
      </c>
      <c r="W407" s="4">
        <f t="shared" si="51"/>
        <v>15</v>
      </c>
    </row>
    <row r="408" spans="1:23" x14ac:dyDescent="0.25">
      <c r="A408" s="2">
        <v>44744</v>
      </c>
      <c r="B408" s="3" t="s">
        <v>37</v>
      </c>
      <c r="C408" s="3" t="s">
        <v>189</v>
      </c>
      <c r="D408" s="4">
        <v>5.66</v>
      </c>
      <c r="E408" s="5">
        <v>1</v>
      </c>
      <c r="F408" s="6">
        <v>5.5</v>
      </c>
      <c r="G408" s="3">
        <v>-170</v>
      </c>
      <c r="H408" s="3">
        <f t="shared" si="44"/>
        <v>-0.58823529411764708</v>
      </c>
      <c r="I408" s="3">
        <v>125</v>
      </c>
      <c r="J408" s="3">
        <f t="shared" si="45"/>
        <v>1.25</v>
      </c>
      <c r="K408" s="7">
        <f t="shared" si="43"/>
        <v>0.62962962962962965</v>
      </c>
      <c r="L408" s="7">
        <f t="shared" si="42"/>
        <v>0.44444444444444442</v>
      </c>
      <c r="M408" s="7">
        <f t="shared" si="50"/>
        <v>0.49828809276358155</v>
      </c>
      <c r="N408" s="7">
        <f t="shared" si="52"/>
        <v>0.50171190723641845</v>
      </c>
      <c r="O408" s="10">
        <f t="shared" si="49"/>
        <v>-0.1313415368660481</v>
      </c>
      <c r="P408" s="10">
        <f t="shared" si="48"/>
        <v>5.7267462791974033E-2</v>
      </c>
      <c r="Q408" s="10">
        <f t="shared" si="46"/>
        <v>1</v>
      </c>
      <c r="R408" s="9">
        <v>1</v>
      </c>
      <c r="S408" s="4">
        <v>15</v>
      </c>
      <c r="T408" s="3">
        <v>0</v>
      </c>
      <c r="U408" s="3" t="s">
        <v>74</v>
      </c>
      <c r="V408" s="4">
        <v>-15</v>
      </c>
      <c r="W408" s="4">
        <f t="shared" si="51"/>
        <v>-15</v>
      </c>
    </row>
    <row r="409" spans="1:23" x14ac:dyDescent="0.25">
      <c r="A409" s="2">
        <v>44744</v>
      </c>
      <c r="B409" s="3" t="s">
        <v>46</v>
      </c>
      <c r="C409" s="3" t="s">
        <v>108</v>
      </c>
      <c r="D409" s="4">
        <v>4.38</v>
      </c>
      <c r="E409" s="5">
        <v>1</v>
      </c>
      <c r="F409" s="6">
        <v>4.5</v>
      </c>
      <c r="G409" s="3">
        <v>108</v>
      </c>
      <c r="H409" s="3">
        <f t="shared" si="44"/>
        <v>1.08</v>
      </c>
      <c r="I409" s="3">
        <v>-138</v>
      </c>
      <c r="J409" s="3">
        <f t="shared" si="45"/>
        <v>-0.7246376811594204</v>
      </c>
      <c r="K409" s="7">
        <f t="shared" si="43"/>
        <v>0.48076923076923078</v>
      </c>
      <c r="L409" s="7">
        <f t="shared" si="42"/>
        <v>0.57983193277310929</v>
      </c>
      <c r="M409" s="7">
        <f t="shared" si="50"/>
        <v>0.44497803552889126</v>
      </c>
      <c r="N409" s="7">
        <f t="shared" si="52"/>
        <v>0.55502196447110874</v>
      </c>
      <c r="O409" s="10">
        <f t="shared" si="49"/>
        <v>-3.5791195240339524E-2</v>
      </c>
      <c r="P409" s="10">
        <f t="shared" si="48"/>
        <v>-2.4809968302000551E-2</v>
      </c>
      <c r="Q409" s="10">
        <f t="shared" si="46"/>
        <v>0</v>
      </c>
      <c r="R409" s="9">
        <v>2</v>
      </c>
      <c r="S409" s="4">
        <v>0</v>
      </c>
      <c r="T409" s="3">
        <v>0</v>
      </c>
      <c r="W409" s="4" t="str">
        <f t="shared" si="51"/>
        <v/>
      </c>
    </row>
    <row r="410" spans="1:23" x14ac:dyDescent="0.25">
      <c r="A410" s="2">
        <v>44744</v>
      </c>
      <c r="B410" s="3" t="s">
        <v>54</v>
      </c>
      <c r="C410" s="3" t="s">
        <v>105</v>
      </c>
      <c r="D410" s="4">
        <v>3.2</v>
      </c>
      <c r="E410" s="5">
        <v>1</v>
      </c>
      <c r="F410" s="6">
        <v>3.5</v>
      </c>
      <c r="G410" s="3">
        <v>120</v>
      </c>
      <c r="H410" s="3">
        <f t="shared" si="44"/>
        <v>1.2</v>
      </c>
      <c r="I410" s="3">
        <v>-165</v>
      </c>
      <c r="J410" s="3">
        <f t="shared" si="45"/>
        <v>-0.60606060606060608</v>
      </c>
      <c r="K410" s="7">
        <f t="shared" si="43"/>
        <v>0.45454545454545453</v>
      </c>
      <c r="L410" s="7">
        <f t="shared" si="42"/>
        <v>0.62264150943396224</v>
      </c>
      <c r="M410" s="7">
        <f t="shared" si="50"/>
        <v>0.39748027559444288</v>
      </c>
      <c r="N410" s="7">
        <f t="shared" si="52"/>
        <v>0.60251972440555712</v>
      </c>
      <c r="O410" s="10">
        <f t="shared" si="49"/>
        <v>-5.7065178951011652E-2</v>
      </c>
      <c r="P410" s="10">
        <f t="shared" si="48"/>
        <v>-2.0121785028405115E-2</v>
      </c>
      <c r="Q410" s="10">
        <f t="shared" si="46"/>
        <v>0</v>
      </c>
      <c r="R410" s="9">
        <v>1</v>
      </c>
      <c r="S410" s="4">
        <v>0</v>
      </c>
      <c r="T410" s="3">
        <v>0</v>
      </c>
      <c r="W410" s="4" t="str">
        <f t="shared" si="51"/>
        <v/>
      </c>
    </row>
    <row r="411" spans="1:23" x14ac:dyDescent="0.25">
      <c r="A411" s="2">
        <v>44745</v>
      </c>
      <c r="B411" s="3" t="s">
        <v>31</v>
      </c>
      <c r="C411" s="3" t="s">
        <v>185</v>
      </c>
      <c r="D411" s="4">
        <v>4.9800000000000004</v>
      </c>
      <c r="E411" s="5">
        <v>1</v>
      </c>
      <c r="F411" s="6">
        <v>4.5</v>
      </c>
      <c r="G411" s="3">
        <v>-135</v>
      </c>
      <c r="H411" s="3">
        <f t="shared" si="44"/>
        <v>-0.7407407407407407</v>
      </c>
      <c r="I411" s="3">
        <v>100</v>
      </c>
      <c r="J411" s="3">
        <f t="shared" si="45"/>
        <v>1</v>
      </c>
      <c r="K411" s="7">
        <f t="shared" si="43"/>
        <v>0.57446808510638303</v>
      </c>
      <c r="L411" s="7">
        <f t="shared" si="42"/>
        <v>0.5</v>
      </c>
      <c r="M411" s="7">
        <f t="shared" si="50"/>
        <v>0.5559903770974568</v>
      </c>
      <c r="N411" s="7">
        <f t="shared" si="52"/>
        <v>0.4440096229025432</v>
      </c>
      <c r="O411" s="10">
        <f t="shared" si="49"/>
        <v>-1.847770800892623E-2</v>
      </c>
      <c r="P411" s="10">
        <f t="shared" si="48"/>
        <v>-5.59903770974568E-2</v>
      </c>
      <c r="Q411" s="10">
        <f t="shared" si="46"/>
        <v>0</v>
      </c>
      <c r="R411" s="9">
        <v>1</v>
      </c>
      <c r="S411" s="4">
        <v>0</v>
      </c>
      <c r="T411" s="3">
        <v>0</v>
      </c>
      <c r="W411" s="4" t="str">
        <f t="shared" si="51"/>
        <v/>
      </c>
    </row>
    <row r="412" spans="1:23" x14ac:dyDescent="0.25">
      <c r="A412" s="2">
        <v>44745</v>
      </c>
      <c r="B412" s="3" t="s">
        <v>79</v>
      </c>
      <c r="C412" s="3" t="s">
        <v>140</v>
      </c>
      <c r="D412" s="4">
        <v>5.88</v>
      </c>
      <c r="E412" s="5">
        <v>1</v>
      </c>
      <c r="F412" s="6">
        <v>5.5</v>
      </c>
      <c r="G412" s="3">
        <v>116</v>
      </c>
      <c r="H412" s="3">
        <f t="shared" si="44"/>
        <v>1.1599999999999999</v>
      </c>
      <c r="I412" s="3">
        <v>-148</v>
      </c>
      <c r="J412" s="3">
        <f t="shared" si="45"/>
        <v>-0.67567567567567566</v>
      </c>
      <c r="K412" s="7">
        <f t="shared" si="43"/>
        <v>0.46296296296296297</v>
      </c>
      <c r="L412" s="7">
        <f t="shared" si="42"/>
        <v>0.59677419354838712</v>
      </c>
      <c r="M412" s="7">
        <f t="shared" si="50"/>
        <v>0.53485812865598126</v>
      </c>
      <c r="N412" s="7">
        <f t="shared" si="52"/>
        <v>0.46514187134401874</v>
      </c>
      <c r="O412" s="10">
        <f t="shared" si="49"/>
        <v>7.1895165693018293E-2</v>
      </c>
      <c r="P412" s="10">
        <f t="shared" si="48"/>
        <v>-0.13163232220436838</v>
      </c>
      <c r="Q412" s="10">
        <f t="shared" si="46"/>
        <v>2</v>
      </c>
      <c r="R412" s="9">
        <v>2</v>
      </c>
      <c r="S412" s="4">
        <v>15</v>
      </c>
      <c r="T412" s="3">
        <v>0</v>
      </c>
      <c r="U412" s="3" t="s">
        <v>74</v>
      </c>
      <c r="V412" s="4">
        <v>-15</v>
      </c>
      <c r="W412" s="4">
        <f t="shared" si="51"/>
        <v>-15</v>
      </c>
    </row>
    <row r="413" spans="1:23" x14ac:dyDescent="0.25">
      <c r="A413" s="2">
        <v>44745</v>
      </c>
      <c r="B413" s="3" t="s">
        <v>44</v>
      </c>
      <c r="C413" s="3" t="s">
        <v>204</v>
      </c>
      <c r="D413" s="4">
        <v>6.56</v>
      </c>
      <c r="E413" s="5">
        <v>1</v>
      </c>
      <c r="F413" s="6">
        <v>6.5</v>
      </c>
      <c r="G413" s="3">
        <v>-160</v>
      </c>
      <c r="H413" s="3">
        <f t="shared" si="44"/>
        <v>-0.625</v>
      </c>
      <c r="I413" s="3">
        <v>120</v>
      </c>
      <c r="J413" s="3">
        <f t="shared" si="45"/>
        <v>1.2</v>
      </c>
      <c r="K413" s="7">
        <f t="shared" si="43"/>
        <v>0.61538461538461542</v>
      </c>
      <c r="L413" s="7">
        <f t="shared" si="42"/>
        <v>0.45454545454545453</v>
      </c>
      <c r="M413" s="7">
        <f t="shared" si="50"/>
        <v>0.48290278340270243</v>
      </c>
      <c r="N413" s="7">
        <f t="shared" si="52"/>
        <v>0.51709721659729757</v>
      </c>
      <c r="O413" s="10">
        <f t="shared" si="49"/>
        <v>-0.13248183198191299</v>
      </c>
      <c r="P413" s="10">
        <f t="shared" si="48"/>
        <v>6.2551762051843041E-2</v>
      </c>
      <c r="Q413" s="10">
        <f t="shared" si="46"/>
        <v>1</v>
      </c>
      <c r="R413" s="9">
        <v>1</v>
      </c>
      <c r="S413" s="4">
        <v>15</v>
      </c>
      <c r="T413" s="3">
        <v>0</v>
      </c>
      <c r="U413" s="3" t="s">
        <v>74</v>
      </c>
      <c r="V413" s="4">
        <v>-15</v>
      </c>
      <c r="W413" s="4">
        <f t="shared" si="51"/>
        <v>-15</v>
      </c>
    </row>
    <row r="414" spans="1:23" x14ac:dyDescent="0.25">
      <c r="A414" s="2">
        <v>44745</v>
      </c>
      <c r="B414" s="3" t="s">
        <v>14</v>
      </c>
      <c r="C414" s="3" t="s">
        <v>134</v>
      </c>
      <c r="D414" s="4">
        <v>3.87</v>
      </c>
      <c r="E414" s="5">
        <v>1</v>
      </c>
      <c r="F414" s="6">
        <v>3.5</v>
      </c>
      <c r="G414" s="3">
        <v>100</v>
      </c>
      <c r="H414" s="3">
        <f t="shared" si="44"/>
        <v>1</v>
      </c>
      <c r="I414" s="3">
        <v>-130</v>
      </c>
      <c r="J414" s="3">
        <f t="shared" si="45"/>
        <v>-0.76923076923076916</v>
      </c>
      <c r="K414" s="7">
        <f t="shared" si="43"/>
        <v>0.5</v>
      </c>
      <c r="L414" s="7">
        <f t="shared" si="42"/>
        <v>0.56521739130434778</v>
      </c>
      <c r="M414" s="7">
        <f t="shared" si="50"/>
        <v>0.54072893946325373</v>
      </c>
      <c r="N414" s="7">
        <f t="shared" si="52"/>
        <v>0.45927106053674627</v>
      </c>
      <c r="O414" s="10">
        <f t="shared" si="49"/>
        <v>4.0728939463253733E-2</v>
      </c>
      <c r="P414" s="10">
        <f t="shared" si="48"/>
        <v>-0.10594633076760152</v>
      </c>
      <c r="Q414" s="10">
        <f t="shared" si="46"/>
        <v>0</v>
      </c>
      <c r="R414" s="9">
        <v>1</v>
      </c>
      <c r="S414" s="4">
        <v>0</v>
      </c>
      <c r="T414" s="3">
        <v>0</v>
      </c>
      <c r="W414" s="4" t="str">
        <f t="shared" si="51"/>
        <v/>
      </c>
    </row>
    <row r="415" spans="1:23" x14ac:dyDescent="0.25">
      <c r="A415" s="2">
        <v>44745</v>
      </c>
      <c r="B415" s="3" t="s">
        <v>50</v>
      </c>
      <c r="C415" s="3" t="s">
        <v>194</v>
      </c>
      <c r="D415" s="4">
        <v>4.79</v>
      </c>
      <c r="E415" s="5">
        <v>1</v>
      </c>
      <c r="F415" s="6">
        <v>4.5</v>
      </c>
      <c r="G415" s="3">
        <v>-140</v>
      </c>
      <c r="H415" s="3">
        <f t="shared" si="44"/>
        <v>-0.7142857142857143</v>
      </c>
      <c r="I415" s="3">
        <v>100</v>
      </c>
      <c r="J415" s="3">
        <f t="shared" si="45"/>
        <v>1</v>
      </c>
      <c r="K415" s="7">
        <f t="shared" si="43"/>
        <v>0.58333333333333337</v>
      </c>
      <c r="L415" s="7">
        <f t="shared" si="42"/>
        <v>0.5</v>
      </c>
      <c r="M415" s="7">
        <f t="shared" si="50"/>
        <v>0.52191944553216074</v>
      </c>
      <c r="N415" s="7">
        <f t="shared" si="52"/>
        <v>0.47808055446783926</v>
      </c>
      <c r="O415" s="10">
        <f t="shared" si="49"/>
        <v>-6.1413887801172629E-2</v>
      </c>
      <c r="P415" s="10">
        <f t="shared" si="48"/>
        <v>-2.1919445532160742E-2</v>
      </c>
      <c r="Q415" s="10">
        <f t="shared" si="46"/>
        <v>0</v>
      </c>
      <c r="R415" s="9">
        <v>1</v>
      </c>
      <c r="S415" s="4">
        <v>0</v>
      </c>
      <c r="T415" s="3">
        <v>0</v>
      </c>
      <c r="W415" s="4" t="str">
        <f t="shared" si="51"/>
        <v/>
      </c>
    </row>
    <row r="416" spans="1:23" x14ac:dyDescent="0.25">
      <c r="A416" s="2">
        <v>44745</v>
      </c>
      <c r="B416" s="3" t="s">
        <v>88</v>
      </c>
      <c r="C416" s="3" t="s">
        <v>89</v>
      </c>
      <c r="D416" s="4">
        <v>4.63</v>
      </c>
      <c r="E416" s="5">
        <v>1</v>
      </c>
      <c r="F416" s="6">
        <v>4.5</v>
      </c>
      <c r="G416" s="3">
        <v>110</v>
      </c>
      <c r="H416" s="3">
        <f t="shared" si="44"/>
        <v>1.1000000000000001</v>
      </c>
      <c r="I416" s="3">
        <v>-145</v>
      </c>
      <c r="J416" s="3">
        <f t="shared" si="45"/>
        <v>-0.68965517241379315</v>
      </c>
      <c r="K416" s="7">
        <f t="shared" si="43"/>
        <v>0.47619047619047616</v>
      </c>
      <c r="L416" s="7">
        <f t="shared" si="42"/>
        <v>0.59183673469387754</v>
      </c>
      <c r="M416" s="7">
        <f t="shared" si="50"/>
        <v>0.49238067948418562</v>
      </c>
      <c r="N416" s="7">
        <f t="shared" si="52"/>
        <v>0.50761932051581438</v>
      </c>
      <c r="O416" s="10">
        <f t="shared" si="49"/>
        <v>1.619020329370946E-2</v>
      </c>
      <c r="P416" s="10">
        <f t="shared" si="48"/>
        <v>-8.4217414178063166E-2</v>
      </c>
      <c r="Q416" s="10">
        <f t="shared" si="46"/>
        <v>0</v>
      </c>
      <c r="R416" s="9">
        <v>1</v>
      </c>
      <c r="S416" s="4">
        <v>0</v>
      </c>
      <c r="T416" s="3">
        <v>0</v>
      </c>
      <c r="W416" s="4" t="str">
        <f t="shared" si="51"/>
        <v/>
      </c>
    </row>
    <row r="417" spans="1:23" x14ac:dyDescent="0.25">
      <c r="A417" s="2">
        <v>44745</v>
      </c>
      <c r="B417" s="3" t="s">
        <v>62</v>
      </c>
      <c r="C417" s="3" t="s">
        <v>136</v>
      </c>
      <c r="D417" s="4">
        <v>4.01</v>
      </c>
      <c r="E417" s="5">
        <v>1</v>
      </c>
      <c r="F417" s="6">
        <v>3.5</v>
      </c>
      <c r="G417" s="3">
        <v>102</v>
      </c>
      <c r="H417" s="3">
        <f t="shared" si="44"/>
        <v>1.02</v>
      </c>
      <c r="I417" s="3">
        <v>-128</v>
      </c>
      <c r="J417" s="3">
        <f t="shared" si="45"/>
        <v>-0.78125</v>
      </c>
      <c r="K417" s="7">
        <f t="shared" si="43"/>
        <v>0.49504950495049505</v>
      </c>
      <c r="L417" s="7">
        <f t="shared" si="42"/>
        <v>0.56140350877192979</v>
      </c>
      <c r="M417" s="7">
        <f t="shared" si="50"/>
        <v>0.56848110164388199</v>
      </c>
      <c r="N417" s="7">
        <f t="shared" si="52"/>
        <v>0.43151889835611795</v>
      </c>
      <c r="O417" s="10">
        <f t="shared" si="49"/>
        <v>7.3431596693386947E-2</v>
      </c>
      <c r="P417" s="10">
        <f t="shared" si="48"/>
        <v>-0.12988461041581184</v>
      </c>
      <c r="Q417" s="10">
        <f t="shared" si="46"/>
        <v>2</v>
      </c>
      <c r="R417" s="9">
        <v>2</v>
      </c>
      <c r="S417" s="4">
        <v>15</v>
      </c>
      <c r="T417" s="3">
        <v>0</v>
      </c>
      <c r="U417" s="3" t="s">
        <v>74</v>
      </c>
      <c r="V417" s="4">
        <v>-15</v>
      </c>
      <c r="W417" s="4">
        <f t="shared" si="51"/>
        <v>-15</v>
      </c>
    </row>
    <row r="418" spans="1:23" x14ac:dyDescent="0.25">
      <c r="A418" s="2">
        <v>44745</v>
      </c>
      <c r="B418" s="3" t="s">
        <v>23</v>
      </c>
      <c r="C418" s="3" t="s">
        <v>135</v>
      </c>
      <c r="D418" s="4">
        <v>4.62</v>
      </c>
      <c r="E418" s="5">
        <v>1</v>
      </c>
      <c r="F418" s="6">
        <v>4.5</v>
      </c>
      <c r="G418" s="3">
        <v>-128</v>
      </c>
      <c r="H418" s="3">
        <f t="shared" si="44"/>
        <v>-0.78125</v>
      </c>
      <c r="I418" s="3">
        <v>102</v>
      </c>
      <c r="J418" s="3">
        <f t="shared" si="45"/>
        <v>1.02</v>
      </c>
      <c r="K418" s="7">
        <f t="shared" si="43"/>
        <v>0.56140350877192979</v>
      </c>
      <c r="L418" s="7">
        <f t="shared" si="42"/>
        <v>0.49504950495049505</v>
      </c>
      <c r="M418" s="7">
        <f t="shared" si="50"/>
        <v>0.49051161871273363</v>
      </c>
      <c r="N418" s="7">
        <f t="shared" si="52"/>
        <v>0.50948838128726637</v>
      </c>
      <c r="O418" s="10">
        <f t="shared" si="49"/>
        <v>-7.0891890059196161E-2</v>
      </c>
      <c r="P418" s="10">
        <f t="shared" si="48"/>
        <v>1.4438876336771322E-2</v>
      </c>
      <c r="Q418" s="10">
        <f t="shared" si="46"/>
        <v>0</v>
      </c>
      <c r="R418" s="9">
        <v>2</v>
      </c>
      <c r="S418" s="4">
        <v>0</v>
      </c>
      <c r="T418" s="3">
        <v>0</v>
      </c>
      <c r="W418" s="4" t="str">
        <f t="shared" si="51"/>
        <v/>
      </c>
    </row>
    <row r="419" spans="1:23" x14ac:dyDescent="0.25">
      <c r="A419" s="2">
        <v>44745</v>
      </c>
      <c r="B419" s="3" t="s">
        <v>21</v>
      </c>
      <c r="C419" s="3" t="s">
        <v>116</v>
      </c>
      <c r="D419" s="4">
        <v>5.12</v>
      </c>
      <c r="E419" s="5">
        <v>1</v>
      </c>
      <c r="F419" s="6">
        <v>5.5</v>
      </c>
      <c r="G419" s="3">
        <v>120</v>
      </c>
      <c r="H419" s="3">
        <f t="shared" si="44"/>
        <v>1.2</v>
      </c>
      <c r="I419" s="3">
        <v>-152</v>
      </c>
      <c r="J419" s="3">
        <f t="shared" si="45"/>
        <v>-0.65789473684210531</v>
      </c>
      <c r="K419" s="7">
        <f t="shared" si="43"/>
        <v>0.45454545454545453</v>
      </c>
      <c r="L419" s="7">
        <f t="shared" si="42"/>
        <v>0.60317460317460314</v>
      </c>
      <c r="M419" s="7">
        <f t="shared" si="50"/>
        <v>0.40508544643348654</v>
      </c>
      <c r="N419" s="7">
        <f t="shared" si="52"/>
        <v>0.59491455356651346</v>
      </c>
      <c r="O419" s="10">
        <f t="shared" si="49"/>
        <v>-4.946000811196799E-2</v>
      </c>
      <c r="P419" s="10">
        <f t="shared" si="48"/>
        <v>-8.2600496080896813E-3</v>
      </c>
      <c r="Q419" s="10">
        <f t="shared" si="46"/>
        <v>0</v>
      </c>
      <c r="R419" s="9">
        <v>2</v>
      </c>
      <c r="S419" s="4">
        <v>0</v>
      </c>
      <c r="T419" s="3">
        <v>0</v>
      </c>
      <c r="W419" s="4" t="str">
        <f t="shared" si="51"/>
        <v/>
      </c>
    </row>
    <row r="420" spans="1:23" x14ac:dyDescent="0.25">
      <c r="A420" s="2">
        <v>44745</v>
      </c>
      <c r="B420" s="3" t="s">
        <v>42</v>
      </c>
      <c r="C420" s="3" t="s">
        <v>193</v>
      </c>
      <c r="D420" s="4">
        <v>5.29</v>
      </c>
      <c r="E420" s="5">
        <v>1</v>
      </c>
      <c r="F420" s="6">
        <v>5.5</v>
      </c>
      <c r="G420" s="3">
        <v>108</v>
      </c>
      <c r="H420" s="3">
        <f t="shared" si="44"/>
        <v>1.08</v>
      </c>
      <c r="I420" s="3">
        <v>-138</v>
      </c>
      <c r="J420" s="3">
        <f t="shared" si="45"/>
        <v>-0.7246376811594204</v>
      </c>
      <c r="K420" s="7">
        <f t="shared" si="43"/>
        <v>0.48076923076923078</v>
      </c>
      <c r="L420" s="7">
        <f t="shared" si="42"/>
        <v>0.57983193277310929</v>
      </c>
      <c r="M420" s="7">
        <f t="shared" si="50"/>
        <v>0.43478656873180221</v>
      </c>
      <c r="N420" s="7">
        <f t="shared" si="52"/>
        <v>0.56521343126819779</v>
      </c>
      <c r="O420" s="10">
        <f t="shared" si="49"/>
        <v>-4.5982662037428568E-2</v>
      </c>
      <c r="P420" s="10">
        <f t="shared" si="48"/>
        <v>-1.4618501504911507E-2</v>
      </c>
      <c r="Q420" s="10">
        <f t="shared" si="46"/>
        <v>0</v>
      </c>
      <c r="R420" s="9">
        <v>2</v>
      </c>
      <c r="S420" s="4">
        <v>0</v>
      </c>
      <c r="T420" s="3">
        <v>0</v>
      </c>
      <c r="W420" s="4" t="str">
        <f t="shared" si="51"/>
        <v/>
      </c>
    </row>
    <row r="421" spans="1:23" x14ac:dyDescent="0.25">
      <c r="A421" s="2">
        <v>44745</v>
      </c>
      <c r="B421" s="3" t="s">
        <v>64</v>
      </c>
      <c r="C421" s="3" t="s">
        <v>139</v>
      </c>
      <c r="D421" s="4">
        <v>4.76</v>
      </c>
      <c r="E421" s="5">
        <v>1</v>
      </c>
      <c r="F421" s="6">
        <v>4.5</v>
      </c>
      <c r="G421" s="3">
        <v>-180</v>
      </c>
      <c r="H421" s="3">
        <f t="shared" si="44"/>
        <v>-0.55555555555555558</v>
      </c>
      <c r="I421" s="3">
        <v>135</v>
      </c>
      <c r="J421" s="3">
        <f t="shared" si="45"/>
        <v>1.35</v>
      </c>
      <c r="K421" s="7">
        <f t="shared" si="43"/>
        <v>0.6428571428571429</v>
      </c>
      <c r="L421" s="7">
        <f t="shared" si="42"/>
        <v>0.42553191489361702</v>
      </c>
      <c r="M421" s="7">
        <f t="shared" si="50"/>
        <v>0.51643610853842692</v>
      </c>
      <c r="N421" s="7">
        <f t="shared" si="52"/>
        <v>0.48356389146157308</v>
      </c>
      <c r="O421" s="10">
        <f t="shared" si="49"/>
        <v>-0.12642103431871599</v>
      </c>
      <c r="P421" s="10">
        <f t="shared" si="48"/>
        <v>5.8031976567956056E-2</v>
      </c>
      <c r="Q421" s="10">
        <f t="shared" si="46"/>
        <v>1</v>
      </c>
      <c r="R421" s="9">
        <v>1</v>
      </c>
      <c r="S421" s="4">
        <v>10</v>
      </c>
      <c r="T421" s="3">
        <v>1</v>
      </c>
      <c r="U421" s="3" t="s">
        <v>74</v>
      </c>
      <c r="V421" s="4">
        <v>-10</v>
      </c>
      <c r="W421" s="4">
        <f t="shared" si="51"/>
        <v>-10</v>
      </c>
    </row>
    <row r="422" spans="1:23" x14ac:dyDescent="0.25">
      <c r="A422" s="2">
        <v>44745</v>
      </c>
      <c r="B422" s="3" t="s">
        <v>4</v>
      </c>
      <c r="C422" s="3" t="s">
        <v>129</v>
      </c>
      <c r="D422" s="4">
        <v>6.01</v>
      </c>
      <c r="E422" s="5">
        <v>1</v>
      </c>
      <c r="F422" s="6">
        <v>6.5</v>
      </c>
      <c r="G422" s="3">
        <v>125</v>
      </c>
      <c r="H422" s="3">
        <f t="shared" si="44"/>
        <v>1.25</v>
      </c>
      <c r="I422" s="3">
        <v>-165</v>
      </c>
      <c r="J422" s="3">
        <f t="shared" si="45"/>
        <v>-0.60606060606060608</v>
      </c>
      <c r="K422" s="7">
        <f t="shared" si="43"/>
        <v>0.44444444444444442</v>
      </c>
      <c r="L422" s="7">
        <f t="shared" si="42"/>
        <v>0.62264150943396224</v>
      </c>
      <c r="M422" s="7">
        <f t="shared" si="50"/>
        <v>0.39530344453986022</v>
      </c>
      <c r="N422" s="7">
        <f t="shared" si="52"/>
        <v>0.60469655546013978</v>
      </c>
      <c r="O422" s="10">
        <f t="shared" si="49"/>
        <v>-4.9140999904584204E-2</v>
      </c>
      <c r="P422" s="10">
        <f t="shared" si="48"/>
        <v>-1.7944953973822453E-2</v>
      </c>
      <c r="Q422" s="10">
        <f t="shared" si="46"/>
        <v>0</v>
      </c>
      <c r="R422" s="9">
        <v>1</v>
      </c>
      <c r="S422" s="4">
        <v>0</v>
      </c>
      <c r="T422" s="3">
        <v>0</v>
      </c>
      <c r="W422" s="4" t="str">
        <f t="shared" si="51"/>
        <v/>
      </c>
    </row>
    <row r="423" spans="1:23" x14ac:dyDescent="0.25">
      <c r="A423" s="2">
        <v>44745</v>
      </c>
      <c r="B423" s="3" t="s">
        <v>40</v>
      </c>
      <c r="C423" s="3" t="s">
        <v>119</v>
      </c>
      <c r="D423" s="4">
        <v>6.33</v>
      </c>
      <c r="E423" s="5">
        <v>1</v>
      </c>
      <c r="F423" s="6">
        <v>6.5</v>
      </c>
      <c r="G423" s="3">
        <v>-110</v>
      </c>
      <c r="H423" s="3">
        <f t="shared" si="44"/>
        <v>-0.90909090909090906</v>
      </c>
      <c r="I423" s="3">
        <v>-120</v>
      </c>
      <c r="J423" s="3">
        <f t="shared" si="45"/>
        <v>-0.83333333333333337</v>
      </c>
      <c r="K423" s="7">
        <f t="shared" si="43"/>
        <v>0.52380952380952384</v>
      </c>
      <c r="L423" s="7">
        <f t="shared" si="42"/>
        <v>0.54545454545454541</v>
      </c>
      <c r="M423" s="7">
        <f t="shared" si="50"/>
        <v>0.44654719140908705</v>
      </c>
      <c r="N423" s="7">
        <f t="shared" si="52"/>
        <v>0.55345280859091295</v>
      </c>
      <c r="O423" s="10">
        <f t="shared" si="49"/>
        <v>-7.7262332400436784E-2</v>
      </c>
      <c r="P423" s="10">
        <f t="shared" si="48"/>
        <v>7.9982631363675338E-3</v>
      </c>
      <c r="Q423" s="10">
        <f t="shared" si="46"/>
        <v>0</v>
      </c>
      <c r="R423" s="9">
        <v>1</v>
      </c>
      <c r="S423" s="4">
        <v>0</v>
      </c>
      <c r="T423" s="3">
        <v>0</v>
      </c>
      <c r="W423" s="4" t="str">
        <f t="shared" si="51"/>
        <v/>
      </c>
    </row>
    <row r="424" spans="1:23" x14ac:dyDescent="0.25">
      <c r="A424" s="2">
        <v>44745</v>
      </c>
      <c r="B424" s="3" t="s">
        <v>16</v>
      </c>
      <c r="C424" s="3" t="s">
        <v>137</v>
      </c>
      <c r="D424" s="4">
        <v>4.84</v>
      </c>
      <c r="E424" s="5">
        <v>1</v>
      </c>
      <c r="F424" s="6">
        <v>4.5</v>
      </c>
      <c r="G424" s="3">
        <v>-150</v>
      </c>
      <c r="H424" s="3">
        <f t="shared" si="44"/>
        <v>-0.66666666666666663</v>
      </c>
      <c r="I424" s="3">
        <v>115</v>
      </c>
      <c r="J424" s="3">
        <f t="shared" si="45"/>
        <v>1.1499999999999999</v>
      </c>
      <c r="K424" s="7">
        <f t="shared" si="43"/>
        <v>0.6</v>
      </c>
      <c r="L424" s="7">
        <f t="shared" si="42"/>
        <v>0.46511627906976744</v>
      </c>
      <c r="M424" s="7">
        <f t="shared" si="50"/>
        <v>0.53099784918712889</v>
      </c>
      <c r="N424" s="7">
        <f t="shared" si="52"/>
        <v>0.46900215081287111</v>
      </c>
      <c r="O424" s="10">
        <f t="shared" si="49"/>
        <v>-6.9002150812871088E-2</v>
      </c>
      <c r="P424" s="10">
        <f t="shared" si="48"/>
        <v>3.8858717431036749E-3</v>
      </c>
      <c r="Q424" s="10">
        <f t="shared" si="46"/>
        <v>0</v>
      </c>
      <c r="R424" s="9">
        <v>1</v>
      </c>
      <c r="S424" s="4">
        <v>0</v>
      </c>
      <c r="T424" s="3">
        <v>0</v>
      </c>
      <c r="W424" s="4" t="str">
        <f t="shared" si="51"/>
        <v/>
      </c>
    </row>
    <row r="425" spans="1:23" x14ac:dyDescent="0.25">
      <c r="A425" s="2">
        <v>44746</v>
      </c>
      <c r="B425" s="3" t="s">
        <v>88</v>
      </c>
      <c r="C425" s="3" t="s">
        <v>120</v>
      </c>
      <c r="D425" s="4">
        <v>4.37</v>
      </c>
      <c r="E425" s="5">
        <v>1</v>
      </c>
      <c r="F425" s="6">
        <v>5.5</v>
      </c>
      <c r="G425" s="3">
        <v>-110</v>
      </c>
      <c r="H425" s="3">
        <f t="shared" si="44"/>
        <v>-0.90909090909090906</v>
      </c>
      <c r="I425" s="3">
        <v>-120</v>
      </c>
      <c r="J425" s="3">
        <f t="shared" si="45"/>
        <v>-0.83333333333333337</v>
      </c>
      <c r="K425" s="7">
        <f t="shared" si="43"/>
        <v>0.52380952380952384</v>
      </c>
      <c r="L425" s="7">
        <f t="shared" si="42"/>
        <v>0.54545454545454541</v>
      </c>
      <c r="M425" s="7">
        <f t="shared" si="50"/>
        <v>0.27503718444366543</v>
      </c>
      <c r="N425" s="7">
        <f t="shared" si="52"/>
        <v>0.72496281555633457</v>
      </c>
      <c r="O425" s="10">
        <f t="shared" si="49"/>
        <v>-0.24877233936585841</v>
      </c>
      <c r="P425" s="10">
        <f t="shared" si="48"/>
        <v>0.17950827010178916</v>
      </c>
      <c r="Q425" s="10">
        <f t="shared" si="46"/>
        <v>1</v>
      </c>
      <c r="R425" s="9">
        <v>1</v>
      </c>
      <c r="S425" s="4">
        <f>15*1.2</f>
        <v>18</v>
      </c>
      <c r="T425" s="3">
        <v>0</v>
      </c>
      <c r="U425" s="3" t="s">
        <v>75</v>
      </c>
      <c r="V425" s="4">
        <v>15</v>
      </c>
      <c r="W425" s="4">
        <f t="shared" si="51"/>
        <v>15</v>
      </c>
    </row>
    <row r="426" spans="1:23" x14ac:dyDescent="0.25">
      <c r="A426" s="2">
        <v>44746</v>
      </c>
      <c r="B426" s="3" t="s">
        <v>64</v>
      </c>
      <c r="C426" s="3" t="s">
        <v>65</v>
      </c>
      <c r="D426" s="4">
        <v>4.67</v>
      </c>
      <c r="E426" s="5">
        <v>1</v>
      </c>
      <c r="F426" s="6">
        <v>3.5</v>
      </c>
      <c r="G426" s="3">
        <v>-156</v>
      </c>
      <c r="H426" s="3">
        <f t="shared" si="44"/>
        <v>-0.64102564102564097</v>
      </c>
      <c r="I426" s="3">
        <v>122</v>
      </c>
      <c r="J426" s="3">
        <f t="shared" si="45"/>
        <v>1.22</v>
      </c>
      <c r="K426" s="7">
        <f t="shared" si="43"/>
        <v>0.609375</v>
      </c>
      <c r="L426" s="7">
        <f t="shared" si="42"/>
        <v>0.45045045045045046</v>
      </c>
      <c r="M426" s="7">
        <f t="shared" si="50"/>
        <v>0.68556931882065952</v>
      </c>
      <c r="N426" s="7">
        <f t="shared" si="52"/>
        <v>0.31443068117934053</v>
      </c>
      <c r="O426" s="10">
        <f t="shared" si="49"/>
        <v>7.6194318820659523E-2</v>
      </c>
      <c r="P426" s="10">
        <f t="shared" si="48"/>
        <v>-0.13601976927110992</v>
      </c>
      <c r="Q426" s="10">
        <f t="shared" si="46"/>
        <v>2</v>
      </c>
      <c r="R426" s="9">
        <v>2</v>
      </c>
      <c r="S426" s="4">
        <f>15*1.56</f>
        <v>23.400000000000002</v>
      </c>
      <c r="T426" s="3">
        <v>0</v>
      </c>
      <c r="U426" s="3" t="s">
        <v>75</v>
      </c>
      <c r="V426" s="4">
        <v>15</v>
      </c>
      <c r="W426" s="4">
        <f t="shared" si="51"/>
        <v>15</v>
      </c>
    </row>
    <row r="427" spans="1:23" x14ac:dyDescent="0.25">
      <c r="A427" s="2">
        <v>44746</v>
      </c>
      <c r="B427" s="3" t="s">
        <v>21</v>
      </c>
      <c r="C427" s="3" t="s">
        <v>147</v>
      </c>
      <c r="D427" s="4">
        <v>4.8899999999999997</v>
      </c>
      <c r="E427" s="5">
        <v>1</v>
      </c>
      <c r="F427" s="6">
        <v>4.5</v>
      </c>
      <c r="G427" s="3">
        <v>100</v>
      </c>
      <c r="H427" s="3">
        <f t="shared" si="44"/>
        <v>1</v>
      </c>
      <c r="I427" s="3">
        <v>-130</v>
      </c>
      <c r="J427" s="3">
        <f t="shared" si="45"/>
        <v>-0.76923076923076916</v>
      </c>
      <c r="K427" s="7">
        <f t="shared" si="43"/>
        <v>0.5</v>
      </c>
      <c r="L427" s="7">
        <f t="shared" si="42"/>
        <v>0.56521739130434778</v>
      </c>
      <c r="M427" s="7">
        <f t="shared" si="50"/>
        <v>0.53999782352477566</v>
      </c>
      <c r="N427" s="7">
        <f t="shared" si="52"/>
        <v>0.46000217647522434</v>
      </c>
      <c r="O427" s="10">
        <f t="shared" si="49"/>
        <v>3.9997823524775655E-2</v>
      </c>
      <c r="P427" s="10">
        <f t="shared" si="48"/>
        <v>-0.10521521482912344</v>
      </c>
      <c r="Q427" s="10">
        <f t="shared" si="46"/>
        <v>0</v>
      </c>
      <c r="R427" s="9">
        <v>1</v>
      </c>
      <c r="S427" s="4">
        <v>0</v>
      </c>
      <c r="T427" s="3">
        <v>0</v>
      </c>
      <c r="W427" s="4" t="str">
        <f t="shared" si="51"/>
        <v/>
      </c>
    </row>
    <row r="428" spans="1:23" x14ac:dyDescent="0.25">
      <c r="A428" s="2">
        <v>44746</v>
      </c>
      <c r="B428" s="3" t="s">
        <v>58</v>
      </c>
      <c r="C428" s="3" t="s">
        <v>151</v>
      </c>
      <c r="D428" s="4">
        <v>5.07</v>
      </c>
      <c r="E428" s="5">
        <v>1</v>
      </c>
      <c r="F428" s="6">
        <v>5.5</v>
      </c>
      <c r="G428" s="3">
        <v>110</v>
      </c>
      <c r="H428" s="3">
        <f t="shared" si="44"/>
        <v>1.1000000000000001</v>
      </c>
      <c r="I428" s="3">
        <v>-140</v>
      </c>
      <c r="J428" s="3">
        <f t="shared" si="45"/>
        <v>-0.7142857142857143</v>
      </c>
      <c r="K428" s="7">
        <f t="shared" si="43"/>
        <v>0.47619047619047616</v>
      </c>
      <c r="L428" s="7">
        <f t="shared" si="42"/>
        <v>0.58333333333333337</v>
      </c>
      <c r="M428" s="7">
        <f t="shared" si="50"/>
        <v>0.39632006909047024</v>
      </c>
      <c r="N428" s="7">
        <f t="shared" si="52"/>
        <v>0.60367993090952976</v>
      </c>
      <c r="O428" s="10">
        <f t="shared" si="49"/>
        <v>-7.9870407100005925E-2</v>
      </c>
      <c r="P428" s="10">
        <f t="shared" si="48"/>
        <v>2.034659757619639E-2</v>
      </c>
      <c r="Q428" s="10">
        <f t="shared" si="46"/>
        <v>0</v>
      </c>
      <c r="R428" s="9">
        <v>2</v>
      </c>
      <c r="S428" s="4">
        <v>0</v>
      </c>
      <c r="T428" s="3">
        <v>0</v>
      </c>
      <c r="W428" s="4" t="str">
        <f t="shared" si="51"/>
        <v/>
      </c>
    </row>
    <row r="429" spans="1:23" x14ac:dyDescent="0.25">
      <c r="A429" s="2">
        <v>44746</v>
      </c>
      <c r="B429" s="3" t="s">
        <v>44</v>
      </c>
      <c r="C429" s="3" t="s">
        <v>131</v>
      </c>
      <c r="D429" s="4">
        <v>5.68</v>
      </c>
      <c r="E429" s="5">
        <v>1</v>
      </c>
      <c r="F429" s="6">
        <v>5.5</v>
      </c>
      <c r="G429" s="3">
        <v>-106</v>
      </c>
      <c r="H429" s="3">
        <f t="shared" si="44"/>
        <v>-0.94339622641509424</v>
      </c>
      <c r="I429" s="3">
        <v>-120</v>
      </c>
      <c r="J429" s="3">
        <f t="shared" si="45"/>
        <v>-0.83333333333333337</v>
      </c>
      <c r="K429" s="7">
        <f t="shared" si="43"/>
        <v>0.5145631067961165</v>
      </c>
      <c r="L429" s="7">
        <f t="shared" si="42"/>
        <v>0.54545454545454541</v>
      </c>
      <c r="M429" s="7">
        <f t="shared" si="50"/>
        <v>0.50165563698177129</v>
      </c>
      <c r="N429" s="7">
        <f t="shared" si="52"/>
        <v>0.49834436301822871</v>
      </c>
      <c r="O429" s="10">
        <f t="shared" si="49"/>
        <v>-1.2907469814345207E-2</v>
      </c>
      <c r="P429" s="10">
        <f t="shared" si="48"/>
        <v>-4.7110182436316705E-2</v>
      </c>
      <c r="Q429" s="10">
        <f t="shared" si="46"/>
        <v>0</v>
      </c>
      <c r="R429" s="9">
        <v>2</v>
      </c>
      <c r="S429" s="4">
        <v>0</v>
      </c>
      <c r="T429" s="3">
        <v>0</v>
      </c>
      <c r="W429" s="4" t="str">
        <f t="shared" si="51"/>
        <v/>
      </c>
    </row>
    <row r="430" spans="1:23" x14ac:dyDescent="0.25">
      <c r="A430" s="2">
        <v>44746</v>
      </c>
      <c r="B430" s="3" t="s">
        <v>31</v>
      </c>
      <c r="C430" s="3" t="s">
        <v>84</v>
      </c>
      <c r="D430" s="4">
        <v>3.97</v>
      </c>
      <c r="E430" s="5">
        <v>1</v>
      </c>
      <c r="F430" s="6">
        <v>3.5</v>
      </c>
      <c r="G430" s="3">
        <v>-115</v>
      </c>
      <c r="H430" s="3">
        <f t="shared" si="44"/>
        <v>-0.86956521739130443</v>
      </c>
      <c r="I430" s="3">
        <v>-115</v>
      </c>
      <c r="J430" s="3">
        <f t="shared" si="45"/>
        <v>-0.86956521739130443</v>
      </c>
      <c r="K430" s="7">
        <f t="shared" si="43"/>
        <v>0.53488372093023251</v>
      </c>
      <c r="L430" s="7">
        <f t="shared" si="42"/>
        <v>0.53488372093023251</v>
      </c>
      <c r="M430" s="7">
        <f t="shared" si="50"/>
        <v>0.56064700776335252</v>
      </c>
      <c r="N430" s="7">
        <f t="shared" si="52"/>
        <v>0.43935299223664748</v>
      </c>
      <c r="O430" s="10">
        <f t="shared" si="49"/>
        <v>2.5763286833120014E-2</v>
      </c>
      <c r="P430" s="10">
        <f t="shared" si="48"/>
        <v>-9.5530728693585032E-2</v>
      </c>
      <c r="Q430" s="10">
        <f t="shared" si="46"/>
        <v>0</v>
      </c>
      <c r="R430" s="9">
        <v>1</v>
      </c>
      <c r="S430" s="4">
        <v>0</v>
      </c>
      <c r="T430" s="3">
        <v>0</v>
      </c>
      <c r="W430" s="4" t="str">
        <f t="shared" si="51"/>
        <v/>
      </c>
    </row>
    <row r="431" spans="1:23" x14ac:dyDescent="0.25">
      <c r="A431" s="2">
        <v>44746</v>
      </c>
      <c r="B431" s="3" t="s">
        <v>48</v>
      </c>
      <c r="C431" s="3" t="s">
        <v>216</v>
      </c>
      <c r="D431" s="4">
        <v>4.01</v>
      </c>
      <c r="E431" s="5">
        <v>1</v>
      </c>
      <c r="F431" s="6">
        <v>3.5</v>
      </c>
      <c r="G431" s="3">
        <v>-145</v>
      </c>
      <c r="H431" s="3">
        <f t="shared" si="44"/>
        <v>-0.68965517241379315</v>
      </c>
      <c r="I431" s="3">
        <v>110</v>
      </c>
      <c r="J431" s="3">
        <f t="shared" si="45"/>
        <v>1.1000000000000001</v>
      </c>
      <c r="K431" s="7">
        <f t="shared" si="43"/>
        <v>0.59183673469387754</v>
      </c>
      <c r="L431" s="7">
        <f t="shared" si="42"/>
        <v>0.47619047619047616</v>
      </c>
      <c r="M431" s="7">
        <f t="shared" si="50"/>
        <v>0.56848110164388199</v>
      </c>
      <c r="N431" s="7">
        <f t="shared" si="52"/>
        <v>0.43151889835611795</v>
      </c>
      <c r="O431" s="10">
        <f t="shared" si="49"/>
        <v>-2.335563304999555E-2</v>
      </c>
      <c r="P431" s="10">
        <f t="shared" si="48"/>
        <v>-4.4671577834358212E-2</v>
      </c>
      <c r="Q431" s="10">
        <f t="shared" si="46"/>
        <v>0</v>
      </c>
      <c r="R431" s="9">
        <v>1</v>
      </c>
      <c r="S431" s="4">
        <v>0</v>
      </c>
      <c r="T431" s="3">
        <v>0</v>
      </c>
      <c r="W431" s="4" t="str">
        <f t="shared" si="51"/>
        <v/>
      </c>
    </row>
    <row r="432" spans="1:23" x14ac:dyDescent="0.25">
      <c r="A432" s="2">
        <v>44746</v>
      </c>
      <c r="B432" s="3" t="s">
        <v>35</v>
      </c>
      <c r="C432" s="3" t="s">
        <v>133</v>
      </c>
      <c r="D432" s="4">
        <v>6.54</v>
      </c>
      <c r="E432" s="5">
        <v>1</v>
      </c>
      <c r="F432" s="6">
        <v>7.5</v>
      </c>
      <c r="G432" s="3">
        <v>-104</v>
      </c>
      <c r="H432" s="3">
        <f t="shared" si="44"/>
        <v>-0.96153846153846145</v>
      </c>
      <c r="I432" s="3">
        <v>-122</v>
      </c>
      <c r="J432" s="3">
        <f t="shared" si="45"/>
        <v>-0.81967213114754101</v>
      </c>
      <c r="K432" s="7">
        <f t="shared" si="43"/>
        <v>0.50980392156862742</v>
      </c>
      <c r="L432" s="7">
        <f t="shared" si="42"/>
        <v>0.5495495495495496</v>
      </c>
      <c r="M432" s="7">
        <f t="shared" si="50"/>
        <v>0.33310033620967294</v>
      </c>
      <c r="N432" s="7">
        <f t="shared" si="52"/>
        <v>0.66689966379032706</v>
      </c>
      <c r="O432" s="10">
        <f t="shared" si="49"/>
        <v>-0.17670358535895447</v>
      </c>
      <c r="P432" s="10">
        <f t="shared" si="48"/>
        <v>0.11735011424077746</v>
      </c>
      <c r="Q432" s="10">
        <f t="shared" si="46"/>
        <v>1</v>
      </c>
      <c r="R432" s="9">
        <v>2</v>
      </c>
      <c r="S432" s="4">
        <f>20*1.22</f>
        <v>24.4</v>
      </c>
      <c r="T432" s="3">
        <v>0</v>
      </c>
      <c r="U432" s="3" t="s">
        <v>75</v>
      </c>
      <c r="V432" s="4">
        <v>20</v>
      </c>
      <c r="W432" s="4">
        <f t="shared" si="51"/>
        <v>20</v>
      </c>
    </row>
    <row r="433" spans="1:23" x14ac:dyDescent="0.25">
      <c r="A433" s="2">
        <v>44746</v>
      </c>
      <c r="B433" s="3" t="s">
        <v>60</v>
      </c>
      <c r="C433" s="3" t="s">
        <v>146</v>
      </c>
      <c r="D433" s="4">
        <v>4.0999999999999996</v>
      </c>
      <c r="E433" s="5">
        <v>1</v>
      </c>
      <c r="F433" s="6">
        <v>4.5</v>
      </c>
      <c r="G433" s="3">
        <v>-106</v>
      </c>
      <c r="H433" s="3">
        <f t="shared" si="44"/>
        <v>-0.94339622641509424</v>
      </c>
      <c r="I433" s="3">
        <v>-118</v>
      </c>
      <c r="J433" s="3">
        <f t="shared" si="45"/>
        <v>-0.84745762711864414</v>
      </c>
      <c r="K433" s="7">
        <f t="shared" si="43"/>
        <v>0.5145631067961165</v>
      </c>
      <c r="L433" s="7">
        <f t="shared" si="42"/>
        <v>0.54128440366972475</v>
      </c>
      <c r="M433" s="7">
        <f t="shared" si="50"/>
        <v>0.39069170923859864</v>
      </c>
      <c r="N433" s="7">
        <f t="shared" si="52"/>
        <v>0.60930829076140136</v>
      </c>
      <c r="O433" s="10">
        <f t="shared" si="49"/>
        <v>-0.12387139755751786</v>
      </c>
      <c r="P433" s="10">
        <f t="shared" si="48"/>
        <v>6.8023887091676616E-2</v>
      </c>
      <c r="Q433" s="10">
        <f t="shared" si="46"/>
        <v>1</v>
      </c>
      <c r="R433" s="9">
        <v>2</v>
      </c>
      <c r="S433" s="4">
        <f>15*1.18</f>
        <v>17.7</v>
      </c>
      <c r="T433" s="3">
        <v>0</v>
      </c>
      <c r="U433" s="3" t="s">
        <v>75</v>
      </c>
      <c r="V433" s="4">
        <v>15</v>
      </c>
      <c r="W433" s="4">
        <f t="shared" si="51"/>
        <v>15</v>
      </c>
    </row>
    <row r="434" spans="1:23" x14ac:dyDescent="0.25">
      <c r="A434" s="2">
        <v>44746</v>
      </c>
      <c r="B434" s="3" t="s">
        <v>56</v>
      </c>
      <c r="C434" s="3" t="s">
        <v>132</v>
      </c>
      <c r="D434" s="4">
        <v>5.44</v>
      </c>
      <c r="E434" s="5">
        <v>1</v>
      </c>
      <c r="F434" s="6">
        <v>5.5</v>
      </c>
      <c r="G434" s="3">
        <v>-105</v>
      </c>
      <c r="H434" s="3">
        <f t="shared" si="44"/>
        <v>-0.95238095238095233</v>
      </c>
      <c r="I434" s="3">
        <v>-130</v>
      </c>
      <c r="J434" s="3">
        <f t="shared" si="45"/>
        <v>-0.76923076923076916</v>
      </c>
      <c r="K434" s="7">
        <f t="shared" si="43"/>
        <v>0.51219512195121952</v>
      </c>
      <c r="L434" s="7">
        <f t="shared" si="42"/>
        <v>0.56521739130434778</v>
      </c>
      <c r="M434" s="7">
        <f t="shared" si="50"/>
        <v>0.46077020359681842</v>
      </c>
      <c r="N434" s="7">
        <f t="shared" si="52"/>
        <v>0.53922979640318158</v>
      </c>
      <c r="O434" s="10">
        <f t="shared" si="49"/>
        <v>-5.1424918354401106E-2</v>
      </c>
      <c r="P434" s="10">
        <f t="shared" si="48"/>
        <v>-2.59875949011662E-2</v>
      </c>
      <c r="Q434" s="10">
        <f t="shared" si="46"/>
        <v>0</v>
      </c>
      <c r="R434" s="9">
        <v>1</v>
      </c>
      <c r="S434" s="4">
        <v>0</v>
      </c>
      <c r="T434" s="3">
        <v>0</v>
      </c>
      <c r="W434" s="4" t="str">
        <f t="shared" si="51"/>
        <v/>
      </c>
    </row>
    <row r="435" spans="1:23" x14ac:dyDescent="0.25">
      <c r="A435" s="2">
        <v>44746</v>
      </c>
      <c r="B435" s="3" t="s">
        <v>42</v>
      </c>
      <c r="C435" s="3" t="s">
        <v>161</v>
      </c>
      <c r="D435" s="4">
        <v>4.29</v>
      </c>
      <c r="E435" s="5">
        <v>1</v>
      </c>
      <c r="F435" s="6">
        <v>4.5</v>
      </c>
      <c r="G435" s="3">
        <v>-128</v>
      </c>
      <c r="H435" s="3">
        <f t="shared" si="44"/>
        <v>-0.78125</v>
      </c>
      <c r="I435" s="3">
        <v>100</v>
      </c>
      <c r="J435" s="3">
        <f t="shared" si="45"/>
        <v>1</v>
      </c>
      <c r="K435" s="7">
        <f t="shared" si="43"/>
        <v>0.56140350877192979</v>
      </c>
      <c r="L435" s="7">
        <f t="shared" si="42"/>
        <v>0.5</v>
      </c>
      <c r="M435" s="7">
        <f t="shared" si="50"/>
        <v>0.42762838338599063</v>
      </c>
      <c r="N435" s="7">
        <f t="shared" si="52"/>
        <v>0.57237161661400937</v>
      </c>
      <c r="O435" s="10">
        <f t="shared" si="49"/>
        <v>-0.13377512538593916</v>
      </c>
      <c r="P435" s="10">
        <f t="shared" si="48"/>
        <v>7.2371616614009371E-2</v>
      </c>
      <c r="Q435" s="10">
        <f t="shared" si="46"/>
        <v>1</v>
      </c>
      <c r="R435" s="9">
        <v>2</v>
      </c>
      <c r="S435" s="4">
        <v>15</v>
      </c>
      <c r="T435" s="3">
        <v>0</v>
      </c>
      <c r="U435" s="3" t="s">
        <v>74</v>
      </c>
      <c r="V435" s="4">
        <v>-15</v>
      </c>
      <c r="W435" s="4">
        <f t="shared" si="51"/>
        <v>-15</v>
      </c>
    </row>
    <row r="436" spans="1:23" x14ac:dyDescent="0.25">
      <c r="A436" s="2">
        <v>44746</v>
      </c>
      <c r="B436" s="3" t="s">
        <v>68</v>
      </c>
      <c r="C436" s="3" t="s">
        <v>199</v>
      </c>
      <c r="D436" s="4">
        <v>4.12</v>
      </c>
      <c r="E436" s="5">
        <v>1</v>
      </c>
      <c r="F436" s="6">
        <v>3.5</v>
      </c>
      <c r="G436" s="3">
        <v>100</v>
      </c>
      <c r="H436" s="3">
        <f t="shared" si="44"/>
        <v>1</v>
      </c>
      <c r="I436" s="3">
        <v>-135</v>
      </c>
      <c r="J436" s="3">
        <f t="shared" si="45"/>
        <v>-0.7407407407407407</v>
      </c>
      <c r="K436" s="7">
        <f t="shared" si="43"/>
        <v>0.5</v>
      </c>
      <c r="L436" s="7">
        <f t="shared" si="42"/>
        <v>0.57446808510638303</v>
      </c>
      <c r="M436" s="7">
        <f t="shared" si="50"/>
        <v>0.58961556807100846</v>
      </c>
      <c r="N436" s="7">
        <f t="shared" si="52"/>
        <v>0.41038443192899154</v>
      </c>
      <c r="O436" s="10">
        <f t="shared" si="49"/>
        <v>8.9615568071008456E-2</v>
      </c>
      <c r="P436" s="10">
        <f t="shared" si="48"/>
        <v>-0.16408365317739149</v>
      </c>
      <c r="Q436" s="10">
        <f t="shared" si="46"/>
        <v>2</v>
      </c>
      <c r="R436" s="9">
        <v>1</v>
      </c>
      <c r="S436" s="4">
        <v>20</v>
      </c>
      <c r="T436" s="3">
        <v>0</v>
      </c>
      <c r="U436" s="3" t="s">
        <v>75</v>
      </c>
      <c r="V436" s="4">
        <v>20</v>
      </c>
      <c r="W436" s="4">
        <f t="shared" si="51"/>
        <v>20</v>
      </c>
    </row>
    <row r="437" spans="1:23" x14ac:dyDescent="0.25">
      <c r="A437" s="2">
        <v>44746</v>
      </c>
      <c r="B437" s="3" t="s">
        <v>37</v>
      </c>
      <c r="C437" s="3" t="s">
        <v>38</v>
      </c>
      <c r="D437" s="4">
        <v>6.41</v>
      </c>
      <c r="E437" s="5">
        <v>1</v>
      </c>
      <c r="F437" s="6">
        <v>6.5</v>
      </c>
      <c r="G437" s="3">
        <v>104</v>
      </c>
      <c r="H437" s="3">
        <f t="shared" si="44"/>
        <v>1.04</v>
      </c>
      <c r="I437" s="3">
        <v>-132</v>
      </c>
      <c r="J437" s="3">
        <f t="shared" si="45"/>
        <v>-0.75757575757575757</v>
      </c>
      <c r="K437" s="7">
        <f t="shared" si="43"/>
        <v>0.49019607843137253</v>
      </c>
      <c r="L437" s="7">
        <f t="shared" si="42"/>
        <v>0.56896551724137934</v>
      </c>
      <c r="M437" s="7">
        <f t="shared" si="50"/>
        <v>0.45925648759011439</v>
      </c>
      <c r="N437" s="7">
        <f t="shared" si="52"/>
        <v>0.54074351240988561</v>
      </c>
      <c r="O437" s="10">
        <f t="shared" si="49"/>
        <v>-3.0939590841258136E-2</v>
      </c>
      <c r="P437" s="10">
        <f t="shared" si="48"/>
        <v>-2.822200483149373E-2</v>
      </c>
      <c r="Q437" s="10">
        <f t="shared" si="46"/>
        <v>0</v>
      </c>
      <c r="R437" s="9">
        <v>2</v>
      </c>
      <c r="S437" s="4">
        <v>0</v>
      </c>
      <c r="T437" s="3">
        <v>0</v>
      </c>
      <c r="W437" s="4" t="str">
        <f t="shared" si="51"/>
        <v/>
      </c>
    </row>
    <row r="438" spans="1:23" x14ac:dyDescent="0.25">
      <c r="A438" s="2">
        <v>44746</v>
      </c>
      <c r="B438" s="3" t="s">
        <v>16</v>
      </c>
      <c r="C438" s="3" t="s">
        <v>171</v>
      </c>
      <c r="D438" s="4">
        <v>3.79</v>
      </c>
      <c r="E438" s="5">
        <v>1</v>
      </c>
      <c r="F438" s="6">
        <v>3.5</v>
      </c>
      <c r="G438" s="3">
        <v>105</v>
      </c>
      <c r="H438" s="3">
        <f t="shared" si="44"/>
        <v>1.05</v>
      </c>
      <c r="I438" s="3">
        <v>-140</v>
      </c>
      <c r="J438" s="3">
        <f t="shared" si="45"/>
        <v>-0.7142857142857143</v>
      </c>
      <c r="K438" s="7">
        <f t="shared" si="43"/>
        <v>0.48780487804878048</v>
      </c>
      <c r="L438" s="7">
        <f t="shared" si="42"/>
        <v>0.58333333333333337</v>
      </c>
      <c r="M438" s="7">
        <f t="shared" si="50"/>
        <v>0.52446712711771637</v>
      </c>
      <c r="N438" s="7">
        <f t="shared" si="52"/>
        <v>0.47553287288228363</v>
      </c>
      <c r="O438" s="10">
        <f t="shared" si="49"/>
        <v>3.6662249068935893E-2</v>
      </c>
      <c r="P438" s="10">
        <f t="shared" si="48"/>
        <v>-0.10780046045104974</v>
      </c>
      <c r="Q438" s="10">
        <f t="shared" si="46"/>
        <v>0</v>
      </c>
      <c r="R438" s="9">
        <v>1</v>
      </c>
      <c r="S438" s="4">
        <v>0</v>
      </c>
      <c r="T438" s="3">
        <v>0</v>
      </c>
      <c r="W438" s="4" t="str">
        <f t="shared" si="51"/>
        <v/>
      </c>
    </row>
    <row r="439" spans="1:23" x14ac:dyDescent="0.25">
      <c r="A439" s="2">
        <v>44746</v>
      </c>
      <c r="B439" s="3" t="s">
        <v>4</v>
      </c>
      <c r="C439" s="3" t="s">
        <v>152</v>
      </c>
      <c r="D439" s="4">
        <v>5.34</v>
      </c>
      <c r="E439" s="5">
        <v>1</v>
      </c>
      <c r="F439" s="6">
        <v>5.5</v>
      </c>
      <c r="G439" s="3">
        <v>128</v>
      </c>
      <c r="H439" s="3">
        <f t="shared" si="44"/>
        <v>1.28</v>
      </c>
      <c r="I439" s="3">
        <v>-164</v>
      </c>
      <c r="J439" s="3">
        <f t="shared" si="45"/>
        <v>-0.6097560975609756</v>
      </c>
      <c r="K439" s="7">
        <f t="shared" si="43"/>
        <v>0.43859649122807015</v>
      </c>
      <c r="L439" s="7">
        <f t="shared" si="42"/>
        <v>0.62121212121212122</v>
      </c>
      <c r="M439" s="7">
        <f t="shared" si="50"/>
        <v>0.44347661488534151</v>
      </c>
      <c r="N439" s="7">
        <f t="shared" si="52"/>
        <v>0.55652338511465849</v>
      </c>
      <c r="O439" s="10">
        <f t="shared" si="49"/>
        <v>4.8801236572713624E-3</v>
      </c>
      <c r="P439" s="10">
        <f t="shared" si="48"/>
        <v>-6.4688736097462729E-2</v>
      </c>
      <c r="Q439" s="10">
        <f t="shared" si="46"/>
        <v>0</v>
      </c>
      <c r="R439" s="9">
        <v>2</v>
      </c>
      <c r="S439" s="4">
        <v>0</v>
      </c>
      <c r="T439" s="3">
        <v>0</v>
      </c>
      <c r="W439" s="4" t="str">
        <f t="shared" si="51"/>
        <v/>
      </c>
    </row>
    <row r="440" spans="1:23" x14ac:dyDescent="0.25">
      <c r="A440" s="2">
        <v>44746</v>
      </c>
      <c r="B440" s="3" t="s">
        <v>29</v>
      </c>
      <c r="C440" s="3" t="s">
        <v>175</v>
      </c>
      <c r="D440" s="4">
        <v>4.24</v>
      </c>
      <c r="E440" s="5">
        <v>1</v>
      </c>
      <c r="F440" s="6">
        <v>3.5</v>
      </c>
      <c r="G440" s="3">
        <v>120</v>
      </c>
      <c r="H440" s="3">
        <f t="shared" si="44"/>
        <v>1.2</v>
      </c>
      <c r="I440" s="3">
        <v>-160</v>
      </c>
      <c r="J440" s="3">
        <f t="shared" si="45"/>
        <v>-0.625</v>
      </c>
      <c r="K440" s="7">
        <f t="shared" si="43"/>
        <v>0.45454545454545453</v>
      </c>
      <c r="L440" s="7">
        <f t="shared" si="42"/>
        <v>0.61538461538461542</v>
      </c>
      <c r="M440" s="7">
        <f t="shared" si="50"/>
        <v>0.61196075151214924</v>
      </c>
      <c r="N440" s="7">
        <f t="shared" si="52"/>
        <v>0.38803924848785082</v>
      </c>
      <c r="O440" s="10">
        <f t="shared" si="49"/>
        <v>0.15741529696669471</v>
      </c>
      <c r="P440" s="10">
        <f t="shared" si="48"/>
        <v>-0.2273453668967646</v>
      </c>
      <c r="Q440" s="10">
        <f t="shared" si="46"/>
        <v>2</v>
      </c>
      <c r="R440" s="9">
        <v>1</v>
      </c>
      <c r="S440" s="4">
        <v>20</v>
      </c>
      <c r="T440" s="3">
        <v>0</v>
      </c>
      <c r="U440" s="3" t="s">
        <v>75</v>
      </c>
      <c r="V440" s="4">
        <v>24</v>
      </c>
      <c r="W440" s="4">
        <f t="shared" si="51"/>
        <v>24</v>
      </c>
    </row>
    <row r="441" spans="1:23" x14ac:dyDescent="0.25">
      <c r="A441" s="2">
        <v>44746</v>
      </c>
      <c r="B441" s="3" t="s">
        <v>33</v>
      </c>
      <c r="C441" s="3" t="s">
        <v>162</v>
      </c>
      <c r="D441" s="4">
        <v>4.33</v>
      </c>
      <c r="E441" s="5">
        <v>1</v>
      </c>
      <c r="F441" s="6">
        <v>4.5</v>
      </c>
      <c r="G441" s="3">
        <v>120</v>
      </c>
      <c r="H441" s="3">
        <f t="shared" si="44"/>
        <v>1.2</v>
      </c>
      <c r="I441" s="3">
        <v>-160</v>
      </c>
      <c r="J441" s="3">
        <f t="shared" si="45"/>
        <v>-0.625</v>
      </c>
      <c r="K441" s="7">
        <f t="shared" si="43"/>
        <v>0.45454545454545453</v>
      </c>
      <c r="L441" s="7">
        <f t="shared" si="42"/>
        <v>0.61538461538461542</v>
      </c>
      <c r="M441" s="7">
        <f t="shared" si="50"/>
        <v>0.43535416679414052</v>
      </c>
      <c r="N441" s="7">
        <f t="shared" si="52"/>
        <v>0.56464583320585948</v>
      </c>
      <c r="O441" s="10">
        <f t="shared" si="49"/>
        <v>-1.9191287751314012E-2</v>
      </c>
      <c r="P441" s="10">
        <f t="shared" si="48"/>
        <v>-5.0738782178755937E-2</v>
      </c>
      <c r="Q441" s="10">
        <f t="shared" si="46"/>
        <v>0</v>
      </c>
      <c r="R441" s="9">
        <v>1</v>
      </c>
      <c r="S441" s="4">
        <v>0</v>
      </c>
      <c r="T441" s="3">
        <v>0</v>
      </c>
      <c r="W441" s="4" t="str">
        <f t="shared" si="51"/>
        <v/>
      </c>
    </row>
    <row r="442" spans="1:23" x14ac:dyDescent="0.25">
      <c r="A442" s="2">
        <v>44746</v>
      </c>
      <c r="B442" s="3" t="s">
        <v>62</v>
      </c>
      <c r="C442" s="3" t="s">
        <v>154</v>
      </c>
      <c r="D442" s="4">
        <v>5.97</v>
      </c>
      <c r="E442" s="5">
        <v>1</v>
      </c>
      <c r="F442" s="6">
        <v>6.5</v>
      </c>
      <c r="G442" s="3">
        <v>122</v>
      </c>
      <c r="H442" s="3">
        <f t="shared" si="44"/>
        <v>1.22</v>
      </c>
      <c r="I442" s="3">
        <v>-156</v>
      </c>
      <c r="J442" s="3">
        <f t="shared" si="45"/>
        <v>-0.64102564102564097</v>
      </c>
      <c r="K442" s="7">
        <f t="shared" si="43"/>
        <v>0.45045045045045046</v>
      </c>
      <c r="L442" s="7">
        <f t="shared" si="42"/>
        <v>0.609375</v>
      </c>
      <c r="M442" s="7">
        <f t="shared" si="50"/>
        <v>0.38887864412267437</v>
      </c>
      <c r="N442" s="7">
        <f t="shared" si="52"/>
        <v>0.61112135587732563</v>
      </c>
      <c r="O442" s="10">
        <f t="shared" si="49"/>
        <v>-6.1571806327776091E-2</v>
      </c>
      <c r="P442" s="10">
        <f t="shared" si="48"/>
        <v>1.7463558773256338E-3</v>
      </c>
      <c r="Q442" s="10">
        <f t="shared" si="46"/>
        <v>0</v>
      </c>
      <c r="R442" s="9">
        <v>2</v>
      </c>
      <c r="S442" s="4">
        <v>0</v>
      </c>
      <c r="T442" s="3">
        <v>0</v>
      </c>
      <c r="W442" s="4" t="str">
        <f t="shared" si="51"/>
        <v/>
      </c>
    </row>
    <row r="443" spans="1:23" x14ac:dyDescent="0.25">
      <c r="A443" s="2">
        <v>44746</v>
      </c>
      <c r="B443" s="3" t="s">
        <v>70</v>
      </c>
      <c r="C443" s="3" t="s">
        <v>159</v>
      </c>
      <c r="D443" s="4">
        <v>3.43</v>
      </c>
      <c r="E443" s="5">
        <v>1</v>
      </c>
      <c r="F443" s="6">
        <v>3.5</v>
      </c>
      <c r="G443" s="3">
        <v>-146</v>
      </c>
      <c r="H443" s="3">
        <f t="shared" si="44"/>
        <v>-0.68493150684931503</v>
      </c>
      <c r="I443" s="3">
        <v>114</v>
      </c>
      <c r="J443" s="3">
        <f t="shared" si="45"/>
        <v>1.1399999999999999</v>
      </c>
      <c r="K443" s="7">
        <f t="shared" si="43"/>
        <v>0.5934959349593496</v>
      </c>
      <c r="L443" s="7">
        <f t="shared" si="42"/>
        <v>0.46728971962616822</v>
      </c>
      <c r="M443" s="7">
        <f t="shared" si="50"/>
        <v>0.44818964597940691</v>
      </c>
      <c r="N443" s="7">
        <f t="shared" si="52"/>
        <v>0.55181035402059309</v>
      </c>
      <c r="O443" s="10">
        <f t="shared" si="49"/>
        <v>-0.14530628897994269</v>
      </c>
      <c r="P443" s="10">
        <f t="shared" si="48"/>
        <v>8.4520634394424865E-2</v>
      </c>
      <c r="Q443" s="10">
        <f t="shared" si="46"/>
        <v>1</v>
      </c>
      <c r="R443" s="9">
        <v>2</v>
      </c>
      <c r="S443" s="4">
        <v>15</v>
      </c>
      <c r="T443" s="3">
        <v>0</v>
      </c>
      <c r="U443" s="3" t="s">
        <v>74</v>
      </c>
      <c r="V443" s="4">
        <v>-15</v>
      </c>
      <c r="W443" s="4">
        <f t="shared" si="51"/>
        <v>-15</v>
      </c>
    </row>
    <row r="444" spans="1:23" x14ac:dyDescent="0.25">
      <c r="A444" s="2">
        <v>44746</v>
      </c>
      <c r="B444" s="3" t="s">
        <v>54</v>
      </c>
      <c r="C444" s="3" t="s">
        <v>144</v>
      </c>
      <c r="D444" s="4">
        <v>3.52</v>
      </c>
      <c r="E444" s="5">
        <v>1</v>
      </c>
      <c r="F444" s="6">
        <v>4.5</v>
      </c>
      <c r="G444" s="3">
        <v>120</v>
      </c>
      <c r="H444" s="3">
        <f t="shared" si="44"/>
        <v>1.2</v>
      </c>
      <c r="I444" s="3">
        <v>-152</v>
      </c>
      <c r="J444" s="3">
        <f t="shared" si="45"/>
        <v>-0.65789473684210531</v>
      </c>
      <c r="K444" s="7">
        <f t="shared" si="43"/>
        <v>0.45454545454545453</v>
      </c>
      <c r="L444" s="7">
        <f t="shared" si="42"/>
        <v>0.60317460317460314</v>
      </c>
      <c r="M444" s="7">
        <f t="shared" si="50"/>
        <v>0.27833661003258392</v>
      </c>
      <c r="N444" s="7">
        <f t="shared" si="52"/>
        <v>0.72166338996741608</v>
      </c>
      <c r="O444" s="10">
        <f t="shared" si="49"/>
        <v>-0.17620884451287061</v>
      </c>
      <c r="P444" s="10">
        <f t="shared" si="48"/>
        <v>0.11848878679281294</v>
      </c>
      <c r="Q444" s="10">
        <f t="shared" si="46"/>
        <v>1</v>
      </c>
      <c r="R444" s="9">
        <v>2</v>
      </c>
      <c r="S444" s="4">
        <f>20*1.52</f>
        <v>30.4</v>
      </c>
      <c r="T444" s="3">
        <v>0</v>
      </c>
      <c r="U444" s="3" t="s">
        <v>74</v>
      </c>
      <c r="V444" s="4">
        <v>-30.4</v>
      </c>
      <c r="W444" s="4">
        <f t="shared" si="51"/>
        <v>-30.4</v>
      </c>
    </row>
    <row r="445" spans="1:23" x14ac:dyDescent="0.25">
      <c r="A445" s="2">
        <v>44746</v>
      </c>
      <c r="B445" s="3" t="s">
        <v>46</v>
      </c>
      <c r="C445" s="3" t="s">
        <v>170</v>
      </c>
      <c r="D445" s="4">
        <v>5.2</v>
      </c>
      <c r="E445" s="5">
        <v>1</v>
      </c>
      <c r="F445" s="6">
        <v>5.5</v>
      </c>
      <c r="G445" s="3">
        <v>126</v>
      </c>
      <c r="H445" s="3">
        <f t="shared" si="44"/>
        <v>1.26</v>
      </c>
      <c r="I445" s="3">
        <v>-160</v>
      </c>
      <c r="J445" s="3">
        <f t="shared" si="45"/>
        <v>-0.625</v>
      </c>
      <c r="K445" s="7">
        <f t="shared" si="43"/>
        <v>0.44247787610619471</v>
      </c>
      <c r="L445" s="7">
        <f t="shared" si="42"/>
        <v>0.61538461538461542</v>
      </c>
      <c r="M445" s="7">
        <f t="shared" si="50"/>
        <v>0.41908699546402195</v>
      </c>
      <c r="N445" s="7">
        <f t="shared" si="52"/>
        <v>0.58091300453597805</v>
      </c>
      <c r="O445" s="10">
        <f t="shared" si="49"/>
        <v>-2.3390880642172762E-2</v>
      </c>
      <c r="P445" s="10">
        <f t="shared" si="48"/>
        <v>-3.4471610848637368E-2</v>
      </c>
      <c r="Q445" s="10">
        <f t="shared" si="46"/>
        <v>0</v>
      </c>
      <c r="R445" s="9">
        <v>2</v>
      </c>
      <c r="S445" s="4">
        <v>0</v>
      </c>
      <c r="T445" s="3">
        <v>0</v>
      </c>
      <c r="W445" s="4" t="str">
        <f t="shared" si="51"/>
        <v/>
      </c>
    </row>
    <row r="446" spans="1:23" x14ac:dyDescent="0.25">
      <c r="A446" s="2">
        <v>44747</v>
      </c>
      <c r="B446" s="3" t="s">
        <v>68</v>
      </c>
      <c r="C446" s="3" t="s">
        <v>69</v>
      </c>
      <c r="D446" s="4">
        <v>5.51</v>
      </c>
      <c r="E446" s="5">
        <v>1</v>
      </c>
      <c r="F446" s="6">
        <v>4.5</v>
      </c>
      <c r="G446" s="3">
        <v>-158</v>
      </c>
      <c r="H446" s="3">
        <f t="shared" si="44"/>
        <v>-0.63291139240506322</v>
      </c>
      <c r="I446" s="3">
        <v>124</v>
      </c>
      <c r="J446" s="3">
        <f t="shared" si="45"/>
        <v>1.24</v>
      </c>
      <c r="K446" s="7">
        <f t="shared" si="43"/>
        <v>0.61240310077519378</v>
      </c>
      <c r="L446" s="7">
        <f t="shared" si="42"/>
        <v>0.44642857142857145</v>
      </c>
      <c r="M446" s="7">
        <f t="shared" si="50"/>
        <v>0.6440380593138928</v>
      </c>
      <c r="N446" s="7">
        <f t="shared" si="52"/>
        <v>0.35596194068610715</v>
      </c>
      <c r="O446" s="10">
        <f t="shared" si="49"/>
        <v>3.1634958538699021E-2</v>
      </c>
      <c r="P446" s="10">
        <f t="shared" si="48"/>
        <v>-9.0466630742464305E-2</v>
      </c>
      <c r="Q446" s="10">
        <f t="shared" si="46"/>
        <v>0</v>
      </c>
      <c r="R446" s="9">
        <v>2</v>
      </c>
      <c r="S446" s="4">
        <v>0</v>
      </c>
      <c r="T446" s="3">
        <v>0</v>
      </c>
      <c r="W446" s="4" t="str">
        <f t="shared" si="51"/>
        <v/>
      </c>
    </row>
    <row r="447" spans="1:23" x14ac:dyDescent="0.25">
      <c r="A447" s="2">
        <v>44747</v>
      </c>
      <c r="B447" s="3" t="s">
        <v>37</v>
      </c>
      <c r="C447" s="3" t="s">
        <v>210</v>
      </c>
      <c r="D447" s="4">
        <v>5.58</v>
      </c>
      <c r="E447" s="5">
        <v>1</v>
      </c>
      <c r="F447" s="6">
        <v>5.5</v>
      </c>
      <c r="G447" s="3">
        <v>-116</v>
      </c>
      <c r="H447" s="3">
        <f t="shared" si="44"/>
        <v>-0.86206896551724144</v>
      </c>
      <c r="I447" s="3">
        <v>-110</v>
      </c>
      <c r="J447" s="3">
        <f t="shared" si="45"/>
        <v>-0.90909090909090906</v>
      </c>
      <c r="K447" s="7">
        <f t="shared" si="43"/>
        <v>0.53703703703703709</v>
      </c>
      <c r="L447" s="7">
        <f t="shared" si="42"/>
        <v>0.52380952380952384</v>
      </c>
      <c r="M447" s="7">
        <f t="shared" si="50"/>
        <v>0.48474124014328224</v>
      </c>
      <c r="N447" s="7">
        <f t="shared" si="52"/>
        <v>0.51525875985671776</v>
      </c>
      <c r="O447" s="10">
        <f t="shared" si="49"/>
        <v>-5.2295796893754853E-2</v>
      </c>
      <c r="P447" s="10">
        <f t="shared" si="48"/>
        <v>-8.550763952806073E-3</v>
      </c>
      <c r="Q447" s="10">
        <f t="shared" si="46"/>
        <v>0</v>
      </c>
      <c r="R447" s="9">
        <v>2</v>
      </c>
      <c r="S447" s="4">
        <v>0</v>
      </c>
      <c r="T447" s="3">
        <v>0</v>
      </c>
      <c r="W447" s="4" t="str">
        <f t="shared" si="51"/>
        <v/>
      </c>
    </row>
    <row r="448" spans="1:23" x14ac:dyDescent="0.25">
      <c r="A448" s="2">
        <v>44747</v>
      </c>
      <c r="B448" s="3" t="s">
        <v>42</v>
      </c>
      <c r="C448" s="3" t="s">
        <v>217</v>
      </c>
      <c r="D448" s="4">
        <v>6.26</v>
      </c>
      <c r="E448" s="5">
        <v>1</v>
      </c>
      <c r="F448" s="6">
        <v>7.5</v>
      </c>
      <c r="G448" s="3">
        <v>112</v>
      </c>
      <c r="H448" s="3">
        <f t="shared" si="44"/>
        <v>1.1200000000000001</v>
      </c>
      <c r="I448" s="3">
        <v>-142</v>
      </c>
      <c r="J448" s="3">
        <f t="shared" si="45"/>
        <v>-0.70422535211267612</v>
      </c>
      <c r="K448" s="7">
        <f t="shared" si="43"/>
        <v>0.47169811320754718</v>
      </c>
      <c r="L448" s="7">
        <f t="shared" si="42"/>
        <v>0.58677685950413228</v>
      </c>
      <c r="M448" s="7">
        <f t="shared" si="50"/>
        <v>0.29252401345715839</v>
      </c>
      <c r="N448" s="7">
        <f t="shared" si="52"/>
        <v>0.70747598654284161</v>
      </c>
      <c r="O448" s="10">
        <f t="shared" si="49"/>
        <v>-0.17917409975038878</v>
      </c>
      <c r="P448" s="10">
        <f t="shared" si="48"/>
        <v>0.12069912703870933</v>
      </c>
      <c r="Q448" s="10">
        <f t="shared" si="46"/>
        <v>1</v>
      </c>
      <c r="R448" s="9">
        <v>2</v>
      </c>
      <c r="S448" s="4">
        <f>20*1.42</f>
        <v>28.4</v>
      </c>
      <c r="T448" s="3">
        <v>0</v>
      </c>
      <c r="U448" s="3" t="s">
        <v>74</v>
      </c>
      <c r="V448" s="4">
        <v>-28.4</v>
      </c>
      <c r="W448" s="4">
        <f t="shared" si="51"/>
        <v>-28.4</v>
      </c>
    </row>
    <row r="449" spans="1:23" x14ac:dyDescent="0.25">
      <c r="A449" s="2">
        <v>44747</v>
      </c>
      <c r="B449" s="3" t="s">
        <v>50</v>
      </c>
      <c r="C449" s="3" t="s">
        <v>177</v>
      </c>
      <c r="D449" s="4">
        <v>6.98</v>
      </c>
      <c r="E449" s="5">
        <v>1</v>
      </c>
      <c r="F449" s="6">
        <v>7.5</v>
      </c>
      <c r="G449" s="3">
        <v>120</v>
      </c>
      <c r="H449" s="3">
        <f t="shared" si="44"/>
        <v>1.2</v>
      </c>
      <c r="I449" s="3">
        <v>-160</v>
      </c>
      <c r="J449" s="3">
        <f t="shared" si="45"/>
        <v>-0.625</v>
      </c>
      <c r="K449" s="7">
        <f t="shared" si="43"/>
        <v>0.45454545454545453</v>
      </c>
      <c r="L449" s="7">
        <f t="shared" si="42"/>
        <v>0.61538461538461542</v>
      </c>
      <c r="M449" s="7">
        <f t="shared" si="50"/>
        <v>0.39830613730532916</v>
      </c>
      <c r="N449" s="7">
        <f t="shared" si="52"/>
        <v>0.60169386269467084</v>
      </c>
      <c r="O449" s="10">
        <f t="shared" si="49"/>
        <v>-5.6239317240125375E-2</v>
      </c>
      <c r="P449" s="10">
        <f t="shared" si="48"/>
        <v>-1.3690752689944574E-2</v>
      </c>
      <c r="Q449" s="10">
        <f t="shared" si="46"/>
        <v>0</v>
      </c>
      <c r="R449" s="9">
        <v>1</v>
      </c>
      <c r="S449" s="4">
        <v>0</v>
      </c>
      <c r="T449" s="3">
        <v>0</v>
      </c>
      <c r="W449" s="4" t="str">
        <f t="shared" si="51"/>
        <v/>
      </c>
    </row>
    <row r="450" spans="1:23" x14ac:dyDescent="0.25">
      <c r="A450" s="2">
        <v>44747</v>
      </c>
      <c r="B450" s="3" t="s">
        <v>72</v>
      </c>
      <c r="C450" s="3" t="s">
        <v>73</v>
      </c>
      <c r="D450" s="4">
        <v>4.3499999999999996</v>
      </c>
      <c r="E450" s="5">
        <v>1</v>
      </c>
      <c r="F450" s="6">
        <v>4.5</v>
      </c>
      <c r="G450" s="3">
        <v>110</v>
      </c>
      <c r="H450" s="3">
        <f t="shared" si="44"/>
        <v>1.1000000000000001</v>
      </c>
      <c r="I450" s="3">
        <v>-140</v>
      </c>
      <c r="J450" s="3">
        <f t="shared" si="45"/>
        <v>-0.7142857142857143</v>
      </c>
      <c r="K450" s="7">
        <f t="shared" si="43"/>
        <v>0.47619047619047616</v>
      </c>
      <c r="L450" s="7">
        <f t="shared" si="42"/>
        <v>0.58333333333333337</v>
      </c>
      <c r="M450" s="7">
        <f t="shared" si="50"/>
        <v>0.439208401234507</v>
      </c>
      <c r="N450" s="7">
        <f t="shared" si="52"/>
        <v>0.560791598765493</v>
      </c>
      <c r="O450" s="10">
        <f t="shared" si="49"/>
        <v>-3.6982074955969169E-2</v>
      </c>
      <c r="P450" s="10">
        <f t="shared" si="48"/>
        <v>-2.2541734567840366E-2</v>
      </c>
      <c r="Q450" s="10">
        <f t="shared" si="46"/>
        <v>0</v>
      </c>
      <c r="R450" s="9">
        <v>2</v>
      </c>
      <c r="S450" s="4">
        <v>0</v>
      </c>
      <c r="T450" s="3">
        <v>0</v>
      </c>
      <c r="W450" s="4" t="str">
        <f t="shared" si="51"/>
        <v/>
      </c>
    </row>
    <row r="451" spans="1:23" x14ac:dyDescent="0.25">
      <c r="A451" s="2">
        <v>44747</v>
      </c>
      <c r="B451" s="3" t="s">
        <v>23</v>
      </c>
      <c r="C451" s="3" t="s">
        <v>153</v>
      </c>
      <c r="D451" s="4">
        <v>4.87</v>
      </c>
      <c r="E451" s="5">
        <v>1</v>
      </c>
      <c r="F451" s="6">
        <v>4.5</v>
      </c>
      <c r="G451" s="3">
        <v>-130</v>
      </c>
      <c r="H451" s="3">
        <f t="shared" si="44"/>
        <v>-0.76923076923076916</v>
      </c>
      <c r="I451" s="3">
        <v>100</v>
      </c>
      <c r="J451" s="3">
        <f t="shared" si="45"/>
        <v>1</v>
      </c>
      <c r="K451" s="7">
        <f t="shared" si="43"/>
        <v>0.56521739130434778</v>
      </c>
      <c r="L451" s="7">
        <f t="shared" si="42"/>
        <v>0.5</v>
      </c>
      <c r="M451" s="7">
        <f t="shared" si="50"/>
        <v>0.53640744704793453</v>
      </c>
      <c r="N451" s="7">
        <f t="shared" si="52"/>
        <v>0.46359255295206547</v>
      </c>
      <c r="O451" s="10">
        <f t="shared" si="49"/>
        <v>-2.8809944256413256E-2</v>
      </c>
      <c r="P451" s="10">
        <f t="shared" si="48"/>
        <v>-3.6407447047934527E-2</v>
      </c>
      <c r="Q451" s="10">
        <f t="shared" si="46"/>
        <v>0</v>
      </c>
      <c r="R451" s="9">
        <v>1</v>
      </c>
      <c r="S451" s="4">
        <v>0</v>
      </c>
      <c r="T451" s="3">
        <v>0</v>
      </c>
      <c r="W451" s="4" t="str">
        <f t="shared" ref="W451:W518" si="53">IF(IF(U451="L",-S451,IF(U451="W",S451*IF(Q451=1,ABS(J451),ABS(H451)))),IF(U451="L",-S451,IF(U451="W",S451*IF(Q451=1,ABS(J451),ABS(H451)))),"")</f>
        <v/>
      </c>
    </row>
    <row r="452" spans="1:23" x14ac:dyDescent="0.25">
      <c r="A452" s="2">
        <v>44747</v>
      </c>
      <c r="B452" s="3" t="s">
        <v>14</v>
      </c>
      <c r="C452" s="3" t="s">
        <v>196</v>
      </c>
      <c r="D452" s="4">
        <v>3.89</v>
      </c>
      <c r="E452" s="5">
        <v>1</v>
      </c>
      <c r="F452" s="6">
        <v>4.5</v>
      </c>
      <c r="G452" s="3">
        <v>110</v>
      </c>
      <c r="H452" s="3">
        <f t="shared" si="44"/>
        <v>1.1000000000000001</v>
      </c>
      <c r="I452" s="3">
        <v>-140</v>
      </c>
      <c r="J452" s="3">
        <f t="shared" si="45"/>
        <v>-0.7142857142857143</v>
      </c>
      <c r="K452" s="7">
        <f t="shared" si="43"/>
        <v>0.47619047619047616</v>
      </c>
      <c r="L452" s="7">
        <f t="shared" si="42"/>
        <v>0.58333333333333337</v>
      </c>
      <c r="M452" s="7">
        <f t="shared" si="50"/>
        <v>0.3496836963215384</v>
      </c>
      <c r="N452" s="7">
        <f t="shared" si="52"/>
        <v>0.6503163036784616</v>
      </c>
      <c r="O452" s="10">
        <f t="shared" si="49"/>
        <v>-0.12650677986893777</v>
      </c>
      <c r="P452" s="10">
        <f t="shared" si="48"/>
        <v>6.6982970345128234E-2</v>
      </c>
      <c r="Q452" s="10">
        <f t="shared" si="46"/>
        <v>1</v>
      </c>
      <c r="R452" s="9">
        <v>2</v>
      </c>
      <c r="S452" s="4">
        <f>15*1.4</f>
        <v>21</v>
      </c>
      <c r="T452" s="3">
        <v>0</v>
      </c>
      <c r="U452" s="3" t="s">
        <v>74</v>
      </c>
      <c r="V452" s="4">
        <v>-21</v>
      </c>
      <c r="W452" s="4">
        <f t="shared" si="53"/>
        <v>-21</v>
      </c>
    </row>
    <row r="453" spans="1:23" x14ac:dyDescent="0.25">
      <c r="A453" s="2">
        <v>44747</v>
      </c>
      <c r="B453" s="3" t="s">
        <v>66</v>
      </c>
      <c r="C453" s="3" t="s">
        <v>156</v>
      </c>
      <c r="D453" s="4">
        <v>4.6399999999999997</v>
      </c>
      <c r="E453" s="5">
        <v>1</v>
      </c>
      <c r="F453" s="6">
        <v>4.5</v>
      </c>
      <c r="G453" s="3">
        <v>-160</v>
      </c>
      <c r="H453" s="3">
        <f t="shared" si="44"/>
        <v>-0.625</v>
      </c>
      <c r="I453" s="3">
        <v>120</v>
      </c>
      <c r="J453" s="3">
        <f t="shared" si="45"/>
        <v>1.2</v>
      </c>
      <c r="K453" s="7">
        <f t="shared" si="43"/>
        <v>0.61538461538461542</v>
      </c>
      <c r="L453" s="7">
        <f t="shared" si="42"/>
        <v>0.45454545454545453</v>
      </c>
      <c r="M453" s="7">
        <f t="shared" si="50"/>
        <v>0.4942471987871635</v>
      </c>
      <c r="N453" s="7">
        <f t="shared" si="52"/>
        <v>0.5057528012128365</v>
      </c>
      <c r="O453" s="10">
        <f t="shared" si="49"/>
        <v>-0.12113741659745192</v>
      </c>
      <c r="P453" s="10">
        <f t="shared" si="48"/>
        <v>5.120734666738197E-2</v>
      </c>
      <c r="Q453" s="10">
        <f t="shared" si="46"/>
        <v>1</v>
      </c>
      <c r="R453" s="9">
        <v>1</v>
      </c>
      <c r="S453" s="4">
        <v>15</v>
      </c>
      <c r="T453" s="3">
        <v>0</v>
      </c>
      <c r="U453" s="3" t="s">
        <v>74</v>
      </c>
      <c r="V453" s="4">
        <v>-15</v>
      </c>
      <c r="W453" s="4">
        <f t="shared" si="53"/>
        <v>-15</v>
      </c>
    </row>
    <row r="454" spans="1:23" x14ac:dyDescent="0.25">
      <c r="A454" s="2">
        <v>44747</v>
      </c>
      <c r="B454" s="3" t="s">
        <v>19</v>
      </c>
      <c r="C454" s="3" t="s">
        <v>20</v>
      </c>
      <c r="D454" s="4">
        <v>5.17</v>
      </c>
      <c r="E454" s="5">
        <v>1</v>
      </c>
      <c r="F454" s="6">
        <v>4.5</v>
      </c>
      <c r="G454" s="3">
        <v>-200</v>
      </c>
      <c r="H454" s="3">
        <f t="shared" si="44"/>
        <v>-0.5</v>
      </c>
      <c r="I454" s="3">
        <v>135</v>
      </c>
      <c r="J454" s="3">
        <f t="shared" si="45"/>
        <v>1.35</v>
      </c>
      <c r="K454" s="7">
        <f t="shared" si="43"/>
        <v>0.66666666666666663</v>
      </c>
      <c r="L454" s="7">
        <f t="shared" si="42"/>
        <v>0.42553191489361702</v>
      </c>
      <c r="M454" s="7">
        <f t="shared" si="50"/>
        <v>0.58881274313410048</v>
      </c>
      <c r="N454" s="7">
        <f t="shared" si="52"/>
        <v>0.41118725686589952</v>
      </c>
      <c r="O454" s="10">
        <f t="shared" si="49"/>
        <v>-7.7853923532566149E-2</v>
      </c>
      <c r="P454" s="10">
        <f t="shared" si="48"/>
        <v>-1.4344658027717505E-2</v>
      </c>
      <c r="Q454" s="10">
        <f t="shared" si="46"/>
        <v>0</v>
      </c>
      <c r="R454" s="9">
        <v>1</v>
      </c>
      <c r="S454" s="4">
        <v>0</v>
      </c>
      <c r="T454" s="3">
        <v>0</v>
      </c>
      <c r="W454" s="4" t="str">
        <f t="shared" si="53"/>
        <v/>
      </c>
    </row>
    <row r="455" spans="1:23" x14ac:dyDescent="0.25">
      <c r="A455" s="2">
        <v>44747</v>
      </c>
      <c r="B455" s="3" t="s">
        <v>21</v>
      </c>
      <c r="C455" s="3" t="s">
        <v>169</v>
      </c>
      <c r="D455" s="4">
        <v>4.62</v>
      </c>
      <c r="E455" s="5">
        <v>1</v>
      </c>
      <c r="F455" s="6">
        <v>4.5</v>
      </c>
      <c r="G455" s="3">
        <v>130</v>
      </c>
      <c r="H455" s="3">
        <f t="shared" si="44"/>
        <v>1.3</v>
      </c>
      <c r="I455" s="3">
        <v>-170</v>
      </c>
      <c r="J455" s="3">
        <f t="shared" si="45"/>
        <v>-0.58823529411764708</v>
      </c>
      <c r="K455" s="7">
        <f t="shared" si="43"/>
        <v>0.43478260869565216</v>
      </c>
      <c r="L455" s="7">
        <f t="shared" si="42"/>
        <v>0.62962962962962965</v>
      </c>
      <c r="M455" s="7">
        <f t="shared" si="50"/>
        <v>0.49051161871273363</v>
      </c>
      <c r="N455" s="7">
        <f t="shared" si="52"/>
        <v>0.50948838128726637</v>
      </c>
      <c r="O455" s="10">
        <f t="shared" si="49"/>
        <v>5.5729010017081471E-2</v>
      </c>
      <c r="P455" s="10">
        <f t="shared" si="48"/>
        <v>-0.12014124834236328</v>
      </c>
      <c r="Q455" s="10">
        <f t="shared" si="46"/>
        <v>2</v>
      </c>
      <c r="R455" s="9">
        <v>1</v>
      </c>
      <c r="S455" s="4">
        <v>15</v>
      </c>
      <c r="T455" s="3">
        <v>0</v>
      </c>
      <c r="U455" s="3" t="s">
        <v>74</v>
      </c>
      <c r="V455" s="4">
        <v>-15</v>
      </c>
      <c r="W455" s="4">
        <f t="shared" si="53"/>
        <v>-15</v>
      </c>
    </row>
    <row r="456" spans="1:23" x14ac:dyDescent="0.25">
      <c r="A456" s="2">
        <v>44747</v>
      </c>
      <c r="B456" s="3" t="s">
        <v>4</v>
      </c>
      <c r="C456" s="3" t="s">
        <v>184</v>
      </c>
      <c r="D456" s="4">
        <v>5.12</v>
      </c>
      <c r="E456" s="5">
        <v>1</v>
      </c>
      <c r="F456" s="6">
        <v>4.5</v>
      </c>
      <c r="G456" s="3">
        <v>120</v>
      </c>
      <c r="H456" s="3">
        <f t="shared" si="44"/>
        <v>1.2</v>
      </c>
      <c r="I456" s="3">
        <v>-154</v>
      </c>
      <c r="J456" s="3">
        <f t="shared" si="45"/>
        <v>-0.64935064935064934</v>
      </c>
      <c r="K456" s="7">
        <f t="shared" si="43"/>
        <v>0.45454545454545453</v>
      </c>
      <c r="L456" s="7">
        <f t="shared" si="42"/>
        <v>0.60629921259842523</v>
      </c>
      <c r="M456" s="7">
        <f t="shared" si="50"/>
        <v>0.58030429072454326</v>
      </c>
      <c r="N456" s="7">
        <f t="shared" si="52"/>
        <v>0.41969570927545669</v>
      </c>
      <c r="O456" s="10">
        <f t="shared" si="49"/>
        <v>0.12575883617908873</v>
      </c>
      <c r="P456" s="10">
        <f t="shared" si="48"/>
        <v>-0.18660350332296854</v>
      </c>
      <c r="Q456" s="10">
        <f t="shared" si="46"/>
        <v>2</v>
      </c>
      <c r="R456" s="9">
        <v>2</v>
      </c>
      <c r="S456" s="4">
        <v>20</v>
      </c>
      <c r="T456" s="3">
        <v>0</v>
      </c>
      <c r="U456" s="3" t="s">
        <v>74</v>
      </c>
      <c r="V456" s="4">
        <v>-20</v>
      </c>
      <c r="W456" s="4">
        <f t="shared" si="53"/>
        <v>-20</v>
      </c>
    </row>
    <row r="457" spans="1:23" x14ac:dyDescent="0.25">
      <c r="A457" s="2">
        <v>44747</v>
      </c>
      <c r="B457" s="3" t="s">
        <v>48</v>
      </c>
      <c r="C457" s="3" t="s">
        <v>81</v>
      </c>
      <c r="D457" s="4">
        <v>5.29</v>
      </c>
      <c r="E457" s="5">
        <v>1</v>
      </c>
      <c r="F457" s="6">
        <v>5.5</v>
      </c>
      <c r="G457" s="3">
        <v>-136</v>
      </c>
      <c r="H457" s="3">
        <f t="shared" si="44"/>
        <v>-0.73529411764705876</v>
      </c>
      <c r="I457" s="3">
        <v>108</v>
      </c>
      <c r="J457" s="3">
        <f t="shared" si="45"/>
        <v>1.08</v>
      </c>
      <c r="K457" s="7">
        <f t="shared" si="43"/>
        <v>0.57627118644067798</v>
      </c>
      <c r="L457" s="7">
        <f t="shared" si="42"/>
        <v>0.48076923076923078</v>
      </c>
      <c r="M457" s="7">
        <f t="shared" si="50"/>
        <v>0.43478656873180221</v>
      </c>
      <c r="N457" s="7">
        <f t="shared" si="52"/>
        <v>0.56521343126819779</v>
      </c>
      <c r="O457" s="10">
        <f t="shared" si="49"/>
        <v>-0.14148461770887577</v>
      </c>
      <c r="P457" s="10">
        <f t="shared" si="48"/>
        <v>8.4444200498967004E-2</v>
      </c>
      <c r="Q457" s="10">
        <f t="shared" si="46"/>
        <v>1</v>
      </c>
      <c r="R457" s="9">
        <v>2</v>
      </c>
      <c r="S457" s="4">
        <v>15</v>
      </c>
      <c r="T457" s="3">
        <v>0</v>
      </c>
      <c r="U457" s="3" t="s">
        <v>74</v>
      </c>
      <c r="V457" s="4">
        <v>-15</v>
      </c>
      <c r="W457" s="4">
        <f t="shared" si="53"/>
        <v>-15</v>
      </c>
    </row>
    <row r="458" spans="1:23" x14ac:dyDescent="0.25">
      <c r="A458" s="2">
        <v>44747</v>
      </c>
      <c r="B458" s="3" t="s">
        <v>31</v>
      </c>
      <c r="C458" s="3" t="s">
        <v>198</v>
      </c>
      <c r="D458" s="4">
        <v>3.43</v>
      </c>
      <c r="E458" s="5">
        <v>1</v>
      </c>
      <c r="F458" s="6">
        <v>3.5</v>
      </c>
      <c r="G458" s="3">
        <v>124</v>
      </c>
      <c r="H458" s="3">
        <f t="shared" si="44"/>
        <v>1.24</v>
      </c>
      <c r="I458" s="3">
        <v>-158</v>
      </c>
      <c r="J458" s="3">
        <f t="shared" si="45"/>
        <v>-0.63291139240506322</v>
      </c>
      <c r="K458" s="7">
        <f t="shared" si="43"/>
        <v>0.44642857142857145</v>
      </c>
      <c r="L458" s="7">
        <f t="shared" si="42"/>
        <v>0.61240310077519378</v>
      </c>
      <c r="M458" s="7">
        <f t="shared" si="50"/>
        <v>0.44818964597940691</v>
      </c>
      <c r="N458" s="7">
        <f t="shared" si="52"/>
        <v>0.55181035402059309</v>
      </c>
      <c r="O458" s="10">
        <f t="shared" si="49"/>
        <v>1.7610745508354619E-3</v>
      </c>
      <c r="P458" s="10">
        <f t="shared" si="48"/>
        <v>-6.059274675460069E-2</v>
      </c>
      <c r="Q458" s="10">
        <f t="shared" si="46"/>
        <v>0</v>
      </c>
      <c r="R458" s="9">
        <v>2</v>
      </c>
      <c r="S458" s="4">
        <v>0</v>
      </c>
      <c r="T458" s="3">
        <v>0</v>
      </c>
      <c r="W458" s="4" t="str">
        <f t="shared" si="53"/>
        <v/>
      </c>
    </row>
    <row r="459" spans="1:23" x14ac:dyDescent="0.25">
      <c r="A459" s="2">
        <v>44747</v>
      </c>
      <c r="B459" s="3" t="s">
        <v>29</v>
      </c>
      <c r="C459" s="3" t="s">
        <v>186</v>
      </c>
      <c r="D459" s="4">
        <v>3.43</v>
      </c>
      <c r="E459" s="5">
        <v>1</v>
      </c>
      <c r="F459" s="6">
        <v>3.5</v>
      </c>
      <c r="G459" s="3">
        <v>-110</v>
      </c>
      <c r="H459" s="3">
        <f t="shared" si="44"/>
        <v>-0.90909090909090906</v>
      </c>
      <c r="I459" s="3">
        <v>-120</v>
      </c>
      <c r="J459" s="3">
        <f t="shared" si="45"/>
        <v>-0.83333333333333337</v>
      </c>
      <c r="K459" s="7">
        <f t="shared" si="43"/>
        <v>0.52380952380952384</v>
      </c>
      <c r="L459" s="7">
        <f t="shared" si="42"/>
        <v>0.54545454545454541</v>
      </c>
      <c r="M459" s="7">
        <f t="shared" si="50"/>
        <v>0.44818964597940691</v>
      </c>
      <c r="N459" s="7">
        <f t="shared" si="52"/>
        <v>0.55181035402059309</v>
      </c>
      <c r="O459" s="10">
        <f t="shared" si="49"/>
        <v>-7.5619877830116922E-2</v>
      </c>
      <c r="P459" s="10">
        <f t="shared" si="48"/>
        <v>6.3558085660476715E-3</v>
      </c>
      <c r="Q459" s="10">
        <f t="shared" si="46"/>
        <v>0</v>
      </c>
      <c r="R459" s="9">
        <v>1</v>
      </c>
      <c r="S459" s="4">
        <v>0</v>
      </c>
      <c r="T459" s="3">
        <v>0</v>
      </c>
      <c r="W459" s="4" t="str">
        <f t="shared" si="53"/>
        <v/>
      </c>
    </row>
    <row r="460" spans="1:23" x14ac:dyDescent="0.25">
      <c r="A460" s="2">
        <v>44747</v>
      </c>
      <c r="B460" s="3" t="s">
        <v>33</v>
      </c>
      <c r="C460" s="3" t="s">
        <v>179</v>
      </c>
      <c r="D460" s="4">
        <v>5.61</v>
      </c>
      <c r="E460" s="5">
        <v>1</v>
      </c>
      <c r="F460" s="6">
        <v>5.5</v>
      </c>
      <c r="G460" s="3">
        <v>120</v>
      </c>
      <c r="H460" s="3">
        <f t="shared" si="44"/>
        <v>1.2</v>
      </c>
      <c r="I460" s="3">
        <v>-152</v>
      </c>
      <c r="J460" s="3">
        <f t="shared" si="45"/>
        <v>-0.65789473684210531</v>
      </c>
      <c r="K460" s="7">
        <f t="shared" si="43"/>
        <v>0.45454545454545453</v>
      </c>
      <c r="L460" s="7">
        <f t="shared" si="42"/>
        <v>0.60317460317460314</v>
      </c>
      <c r="M460" s="7">
        <f t="shared" si="50"/>
        <v>0.48983525749135248</v>
      </c>
      <c r="N460" s="7">
        <f t="shared" si="52"/>
        <v>0.51016474250864752</v>
      </c>
      <c r="O460" s="10">
        <f t="shared" si="49"/>
        <v>3.5289802945897952E-2</v>
      </c>
      <c r="P460" s="10">
        <f t="shared" si="48"/>
        <v>-9.3009860665955624E-2</v>
      </c>
      <c r="Q460" s="10">
        <f t="shared" si="46"/>
        <v>0</v>
      </c>
      <c r="R460" s="9">
        <v>2</v>
      </c>
      <c r="S460" s="4">
        <v>0</v>
      </c>
      <c r="T460" s="3">
        <v>0</v>
      </c>
      <c r="W460" s="4" t="str">
        <f t="shared" si="53"/>
        <v/>
      </c>
    </row>
    <row r="461" spans="1:23" x14ac:dyDescent="0.25">
      <c r="A461" s="2">
        <v>44747</v>
      </c>
      <c r="B461" s="3" t="s">
        <v>58</v>
      </c>
      <c r="C461" s="3" t="s">
        <v>59</v>
      </c>
      <c r="D461" s="4">
        <v>4.25</v>
      </c>
      <c r="E461" s="5">
        <v>1</v>
      </c>
      <c r="F461" s="6">
        <v>3.5</v>
      </c>
      <c r="G461" s="3">
        <v>-165</v>
      </c>
      <c r="H461" s="3">
        <f t="shared" si="44"/>
        <v>-0.60606060606060608</v>
      </c>
      <c r="I461" s="3">
        <v>125</v>
      </c>
      <c r="J461" s="3">
        <f t="shared" si="45"/>
        <v>1.25</v>
      </c>
      <c r="K461" s="7">
        <f t="shared" si="43"/>
        <v>0.62264150943396224</v>
      </c>
      <c r="L461" s="7">
        <f t="shared" si="42"/>
        <v>0.44444444444444442</v>
      </c>
      <c r="M461" s="7">
        <f t="shared" si="50"/>
        <v>0.61378843762535085</v>
      </c>
      <c r="N461" s="7">
        <f t="shared" si="52"/>
        <v>0.3862115623746491</v>
      </c>
      <c r="O461" s="10">
        <f t="shared" si="49"/>
        <v>-8.8530718086113902E-3</v>
      </c>
      <c r="P461" s="10">
        <f t="shared" si="48"/>
        <v>-5.8232882069795322E-2</v>
      </c>
      <c r="Q461" s="10">
        <f t="shared" si="46"/>
        <v>0</v>
      </c>
      <c r="R461" s="9">
        <v>1</v>
      </c>
      <c r="S461" s="4">
        <v>0</v>
      </c>
      <c r="T461" s="3">
        <v>0</v>
      </c>
      <c r="W461" s="4" t="str">
        <f t="shared" si="53"/>
        <v/>
      </c>
    </row>
    <row r="462" spans="1:23" x14ac:dyDescent="0.25">
      <c r="A462" s="2">
        <v>44747</v>
      </c>
      <c r="B462" s="3" t="s">
        <v>62</v>
      </c>
      <c r="C462" s="3" t="s">
        <v>63</v>
      </c>
      <c r="D462" s="4">
        <v>4.97</v>
      </c>
      <c r="E462" s="5">
        <v>1</v>
      </c>
      <c r="F462" s="6">
        <v>4.5</v>
      </c>
      <c r="G462" s="3">
        <v>-165</v>
      </c>
      <c r="H462" s="3">
        <f t="shared" si="44"/>
        <v>-0.60606060606060608</v>
      </c>
      <c r="I462" s="3">
        <v>125</v>
      </c>
      <c r="J462" s="3">
        <f t="shared" si="45"/>
        <v>1.25</v>
      </c>
      <c r="K462" s="7">
        <f t="shared" si="43"/>
        <v>0.62264150943396224</v>
      </c>
      <c r="L462" s="7">
        <f t="shared" si="42"/>
        <v>0.44444444444444442</v>
      </c>
      <c r="M462" s="7">
        <f t="shared" si="50"/>
        <v>0.55422699743274983</v>
      </c>
      <c r="N462" s="7">
        <f t="shared" si="52"/>
        <v>0.44577300256725017</v>
      </c>
      <c r="O462" s="10">
        <f t="shared" si="49"/>
        <v>-6.8414512001212402E-2</v>
      </c>
      <c r="P462" s="10">
        <f t="shared" si="48"/>
        <v>1.3285581228057453E-3</v>
      </c>
      <c r="Q462" s="10">
        <f t="shared" si="46"/>
        <v>0</v>
      </c>
      <c r="R462" s="9">
        <v>2</v>
      </c>
      <c r="S462" s="4">
        <v>0</v>
      </c>
      <c r="T462" s="3">
        <v>0</v>
      </c>
      <c r="W462" s="4" t="str">
        <f t="shared" si="53"/>
        <v/>
      </c>
    </row>
    <row r="463" spans="1:23" x14ac:dyDescent="0.25">
      <c r="A463" s="2">
        <v>44747</v>
      </c>
      <c r="B463" s="3" t="s">
        <v>35</v>
      </c>
      <c r="C463" s="3" t="s">
        <v>157</v>
      </c>
      <c r="D463" s="4">
        <v>5.22</v>
      </c>
      <c r="E463" s="5">
        <v>1</v>
      </c>
      <c r="F463" s="6">
        <v>5.5</v>
      </c>
      <c r="G463" s="3">
        <v>124</v>
      </c>
      <c r="H463" s="3">
        <f t="shared" si="44"/>
        <v>1.24</v>
      </c>
      <c r="I463" s="3">
        <v>-158</v>
      </c>
      <c r="J463" s="3">
        <f t="shared" si="45"/>
        <v>-0.63291139240506322</v>
      </c>
      <c r="K463" s="7">
        <f t="shared" si="43"/>
        <v>0.44642857142857145</v>
      </c>
      <c r="L463" s="7">
        <f t="shared" si="42"/>
        <v>0.61240310077519378</v>
      </c>
      <c r="M463" s="7">
        <f t="shared" si="50"/>
        <v>0.42258130838295371</v>
      </c>
      <c r="N463" s="7">
        <f t="shared" si="52"/>
        <v>0.57741869161704629</v>
      </c>
      <c r="O463" s="10">
        <f t="shared" si="49"/>
        <v>-2.3847263045617739E-2</v>
      </c>
      <c r="P463" s="10">
        <f t="shared" si="48"/>
        <v>-3.4984409158147489E-2</v>
      </c>
      <c r="Q463" s="10">
        <f t="shared" si="46"/>
        <v>0</v>
      </c>
      <c r="R463" s="9">
        <v>2</v>
      </c>
      <c r="S463" s="4">
        <v>0</v>
      </c>
      <c r="T463" s="3">
        <v>0</v>
      </c>
      <c r="W463" s="4" t="str">
        <f t="shared" si="53"/>
        <v/>
      </c>
    </row>
    <row r="464" spans="1:23" x14ac:dyDescent="0.25">
      <c r="A464" s="2">
        <v>44747</v>
      </c>
      <c r="B464" s="3" t="s">
        <v>54</v>
      </c>
      <c r="C464" s="3" t="s">
        <v>173</v>
      </c>
      <c r="D464" s="4">
        <v>4.87</v>
      </c>
      <c r="E464" s="5">
        <v>1</v>
      </c>
      <c r="F464" s="6">
        <v>4.5</v>
      </c>
      <c r="G464" s="3">
        <v>-106</v>
      </c>
      <c r="H464" s="3">
        <f t="shared" si="44"/>
        <v>-0.94339622641509424</v>
      </c>
      <c r="I464" s="3">
        <v>-118</v>
      </c>
      <c r="J464" s="3">
        <f t="shared" si="45"/>
        <v>-0.84745762711864414</v>
      </c>
      <c r="K464" s="7">
        <f t="shared" si="43"/>
        <v>0.5145631067961165</v>
      </c>
      <c r="L464" s="7">
        <f t="shared" si="42"/>
        <v>0.54128440366972475</v>
      </c>
      <c r="M464" s="7">
        <f t="shared" si="50"/>
        <v>0.53640744704793453</v>
      </c>
      <c r="N464" s="7">
        <f t="shared" si="52"/>
        <v>0.46359255295206547</v>
      </c>
      <c r="O464" s="10">
        <f t="shared" si="49"/>
        <v>2.1844340251818029E-2</v>
      </c>
      <c r="P464" s="10">
        <f t="shared" si="48"/>
        <v>-7.7691850717659272E-2</v>
      </c>
      <c r="Q464" s="10">
        <f t="shared" si="46"/>
        <v>0</v>
      </c>
      <c r="R464" s="9">
        <v>2</v>
      </c>
      <c r="S464" s="4">
        <v>0</v>
      </c>
      <c r="T464" s="3">
        <v>0</v>
      </c>
      <c r="W464" s="4" t="str">
        <f t="shared" si="53"/>
        <v/>
      </c>
    </row>
    <row r="465" spans="1:23" x14ac:dyDescent="0.25">
      <c r="A465" s="2">
        <v>44748</v>
      </c>
      <c r="B465" s="3" t="s">
        <v>21</v>
      </c>
      <c r="C465" s="3" t="s">
        <v>22</v>
      </c>
      <c r="D465" s="4">
        <v>6.95</v>
      </c>
      <c r="E465" s="5">
        <v>1</v>
      </c>
      <c r="F465" s="6">
        <v>6.5</v>
      </c>
      <c r="G465" s="3">
        <v>-165</v>
      </c>
      <c r="H465" s="3">
        <f t="shared" si="44"/>
        <v>-0.60606060606060608</v>
      </c>
      <c r="I465" s="3">
        <v>120</v>
      </c>
      <c r="J465" s="3">
        <f t="shared" si="45"/>
        <v>1.2</v>
      </c>
      <c r="K465" s="7">
        <f t="shared" si="43"/>
        <v>0.62264150943396224</v>
      </c>
      <c r="L465" s="7">
        <f t="shared" si="42"/>
        <v>0.45454545454545453</v>
      </c>
      <c r="M465" s="7">
        <f t="shared" si="50"/>
        <v>0.54281251756830129</v>
      </c>
      <c r="N465" s="7">
        <f t="shared" si="52"/>
        <v>0.45718748243169871</v>
      </c>
      <c r="O465" s="10">
        <f t="shared" si="49"/>
        <v>-7.9828991865660948E-2</v>
      </c>
      <c r="P465" s="10">
        <f t="shared" si="48"/>
        <v>2.6420278862441804E-3</v>
      </c>
      <c r="Q465" s="10">
        <f t="shared" si="46"/>
        <v>0</v>
      </c>
      <c r="R465" s="9">
        <v>1</v>
      </c>
      <c r="S465" s="4">
        <v>0</v>
      </c>
      <c r="T465" s="3">
        <v>0</v>
      </c>
      <c r="W465" s="4" t="str">
        <f t="shared" si="53"/>
        <v/>
      </c>
    </row>
    <row r="466" spans="1:23" x14ac:dyDescent="0.25">
      <c r="A466" s="2">
        <v>44748</v>
      </c>
      <c r="B466" s="3" t="s">
        <v>79</v>
      </c>
      <c r="C466" s="3" t="s">
        <v>218</v>
      </c>
      <c r="D466" s="4">
        <v>3.2</v>
      </c>
      <c r="E466" s="5">
        <v>1</v>
      </c>
      <c r="F466" s="6">
        <v>2.5</v>
      </c>
      <c r="G466" s="3">
        <v>-160</v>
      </c>
      <c r="H466" s="3">
        <f t="shared" si="44"/>
        <v>-0.625</v>
      </c>
      <c r="I466" s="3">
        <v>120</v>
      </c>
      <c r="J466" s="3">
        <f t="shared" si="45"/>
        <v>1.2</v>
      </c>
      <c r="K466" s="7">
        <f t="shared" si="43"/>
        <v>0.61538461538461542</v>
      </c>
      <c r="L466" s="7">
        <f t="shared" si="42"/>
        <v>0.45454545454545453</v>
      </c>
      <c r="M466" s="7">
        <f t="shared" si="50"/>
        <v>0.6200962589216269</v>
      </c>
      <c r="N466" s="7">
        <f t="shared" si="52"/>
        <v>0.3799037410783731</v>
      </c>
      <c r="O466" s="10">
        <f t="shared" si="49"/>
        <v>4.7116435370114784E-3</v>
      </c>
      <c r="P466" s="10">
        <f t="shared" si="48"/>
        <v>-7.4641713467081428E-2</v>
      </c>
      <c r="Q466" s="10">
        <f t="shared" si="46"/>
        <v>0</v>
      </c>
      <c r="R466" s="9">
        <v>1</v>
      </c>
      <c r="S466" s="4">
        <v>0</v>
      </c>
      <c r="T466" s="3">
        <v>0</v>
      </c>
      <c r="W466" s="4" t="str">
        <f t="shared" si="53"/>
        <v/>
      </c>
    </row>
    <row r="467" spans="1:23" x14ac:dyDescent="0.25">
      <c r="A467" s="2">
        <v>44748</v>
      </c>
      <c r="B467" s="3" t="s">
        <v>44</v>
      </c>
      <c r="C467" s="3" t="s">
        <v>94</v>
      </c>
      <c r="D467" s="4">
        <v>8.43</v>
      </c>
      <c r="E467" s="5">
        <v>1</v>
      </c>
      <c r="F467" s="6">
        <v>8.5</v>
      </c>
      <c r="G467" s="3">
        <v>-120</v>
      </c>
      <c r="H467" s="3">
        <f t="shared" si="44"/>
        <v>-0.83333333333333337</v>
      </c>
      <c r="I467" s="3">
        <v>-110</v>
      </c>
      <c r="J467" s="3">
        <f t="shared" si="45"/>
        <v>-0.90909090909090906</v>
      </c>
      <c r="K467" s="7">
        <f t="shared" si="43"/>
        <v>0.54545454545454541</v>
      </c>
      <c r="L467" s="7">
        <f t="shared" si="42"/>
        <v>0.52380952380952384</v>
      </c>
      <c r="M467" s="7">
        <f t="shared" si="50"/>
        <v>0.4672504310355029</v>
      </c>
      <c r="N467" s="7">
        <f t="shared" si="52"/>
        <v>0.5327495689644971</v>
      </c>
      <c r="O467" s="10">
        <f t="shared" si="49"/>
        <v>-7.8204114419042514E-2</v>
      </c>
      <c r="P467" s="10">
        <f t="shared" si="48"/>
        <v>8.940045154973264E-3</v>
      </c>
      <c r="Q467" s="10">
        <f t="shared" si="46"/>
        <v>0</v>
      </c>
      <c r="R467" s="9">
        <v>1</v>
      </c>
      <c r="S467" s="4">
        <v>0</v>
      </c>
      <c r="T467" s="3">
        <v>0</v>
      </c>
      <c r="W467" s="4" t="str">
        <f t="shared" si="53"/>
        <v/>
      </c>
    </row>
    <row r="468" spans="1:23" x14ac:dyDescent="0.25">
      <c r="A468" s="2">
        <v>44748</v>
      </c>
      <c r="B468" s="3" t="s">
        <v>29</v>
      </c>
      <c r="C468" s="3" t="s">
        <v>30</v>
      </c>
      <c r="D468" s="4">
        <v>5.14</v>
      </c>
      <c r="E468" s="5">
        <v>1</v>
      </c>
      <c r="F468" s="6">
        <v>4.5</v>
      </c>
      <c r="G468" s="3">
        <v>-130</v>
      </c>
      <c r="H468" s="3">
        <f t="shared" si="44"/>
        <v>-0.76923076923076916</v>
      </c>
      <c r="I468" s="3">
        <v>100</v>
      </c>
      <c r="J468" s="3">
        <f t="shared" si="45"/>
        <v>1</v>
      </c>
      <c r="K468" s="7">
        <f t="shared" si="43"/>
        <v>0.56521739130434778</v>
      </c>
      <c r="L468" s="7">
        <f t="shared" si="42"/>
        <v>0.5</v>
      </c>
      <c r="M468" s="7">
        <f t="shared" si="50"/>
        <v>0.5837190238948945</v>
      </c>
      <c r="N468" s="7">
        <f t="shared" si="52"/>
        <v>0.4162809761051055</v>
      </c>
      <c r="O468" s="10">
        <f t="shared" si="49"/>
        <v>1.8501632590546713E-2</v>
      </c>
      <c r="P468" s="10">
        <f t="shared" si="48"/>
        <v>-8.3719023894894495E-2</v>
      </c>
      <c r="Q468" s="10">
        <f t="shared" si="46"/>
        <v>0</v>
      </c>
      <c r="R468" s="9">
        <v>1</v>
      </c>
      <c r="S468" s="4">
        <v>0</v>
      </c>
      <c r="T468" s="3">
        <v>0</v>
      </c>
      <c r="W468" s="4" t="str">
        <f t="shared" si="53"/>
        <v/>
      </c>
    </row>
    <row r="469" spans="1:23" x14ac:dyDescent="0.25">
      <c r="A469" s="2">
        <v>44748</v>
      </c>
      <c r="B469" s="3" t="s">
        <v>33</v>
      </c>
      <c r="C469" s="3" t="s">
        <v>202</v>
      </c>
      <c r="D469" s="4">
        <v>5.55</v>
      </c>
      <c r="E469" s="5">
        <v>1</v>
      </c>
      <c r="F469" s="6">
        <v>5.5</v>
      </c>
      <c r="G469" s="3">
        <v>-122</v>
      </c>
      <c r="H469" s="3">
        <f t="shared" si="44"/>
        <v>-0.81967213114754101</v>
      </c>
      <c r="I469" s="3">
        <v>-106</v>
      </c>
      <c r="J469" s="3">
        <f t="shared" si="45"/>
        <v>-0.94339622641509424</v>
      </c>
      <c r="K469" s="7">
        <f t="shared" si="43"/>
        <v>0.5495495495495496</v>
      </c>
      <c r="L469" s="7">
        <f t="shared" si="42"/>
        <v>0.5145631067961165</v>
      </c>
      <c r="M469" s="7">
        <f t="shared" si="50"/>
        <v>0.47963131428661077</v>
      </c>
      <c r="N469" s="7">
        <f t="shared" si="52"/>
        <v>0.52036868571338923</v>
      </c>
      <c r="O469" s="10">
        <f t="shared" si="49"/>
        <v>-6.9918235262938833E-2</v>
      </c>
      <c r="P469" s="10">
        <f t="shared" si="48"/>
        <v>5.8055789172727357E-3</v>
      </c>
      <c r="Q469" s="10">
        <f t="shared" si="46"/>
        <v>0</v>
      </c>
      <c r="R469" s="9">
        <v>2</v>
      </c>
      <c r="S469" s="4">
        <v>0</v>
      </c>
      <c r="T469" s="3">
        <v>0</v>
      </c>
      <c r="W469" s="4" t="str">
        <f t="shared" si="53"/>
        <v/>
      </c>
    </row>
    <row r="470" spans="1:23" x14ac:dyDescent="0.25">
      <c r="A470" s="2">
        <v>44748</v>
      </c>
      <c r="B470" s="3" t="s">
        <v>70</v>
      </c>
      <c r="C470" s="3" t="s">
        <v>96</v>
      </c>
      <c r="D470" s="4">
        <v>4.08</v>
      </c>
      <c r="E470" s="5">
        <v>1</v>
      </c>
      <c r="F470" s="6">
        <v>3.5</v>
      </c>
      <c r="G470" s="3">
        <v>-136</v>
      </c>
      <c r="H470" s="3">
        <f t="shared" si="44"/>
        <v>-0.73529411764705876</v>
      </c>
      <c r="I470" s="3">
        <v>108</v>
      </c>
      <c r="J470" s="3">
        <f t="shared" si="45"/>
        <v>1.08</v>
      </c>
      <c r="K470" s="7">
        <f t="shared" si="43"/>
        <v>0.57627118644067798</v>
      </c>
      <c r="L470" s="7">
        <f t="shared" si="42"/>
        <v>0.48076923076923078</v>
      </c>
      <c r="M470" s="7">
        <f t="shared" si="50"/>
        <v>0.58200091971964929</v>
      </c>
      <c r="N470" s="7">
        <f t="shared" si="52"/>
        <v>0.41799908028035071</v>
      </c>
      <c r="O470" s="10">
        <f t="shared" si="49"/>
        <v>5.7297332789713051E-3</v>
      </c>
      <c r="P470" s="10">
        <f t="shared" si="48"/>
        <v>-6.2770150488880072E-2</v>
      </c>
      <c r="Q470" s="10">
        <f t="shared" si="46"/>
        <v>0</v>
      </c>
      <c r="R470" s="9">
        <v>2</v>
      </c>
      <c r="S470" s="4">
        <v>0</v>
      </c>
      <c r="T470" s="3">
        <v>0</v>
      </c>
      <c r="W470" s="4" t="str">
        <f t="shared" si="53"/>
        <v/>
      </c>
    </row>
    <row r="471" spans="1:23" x14ac:dyDescent="0.25">
      <c r="A471" s="2">
        <v>44748</v>
      </c>
      <c r="B471" s="3" t="s">
        <v>62</v>
      </c>
      <c r="C471" s="3" t="s">
        <v>93</v>
      </c>
      <c r="D471" s="4">
        <v>5.61</v>
      </c>
      <c r="E471" s="5">
        <v>1</v>
      </c>
      <c r="F471" s="6">
        <v>4.5</v>
      </c>
      <c r="G471" s="3">
        <v>-150</v>
      </c>
      <c r="H471" s="3">
        <f t="shared" si="44"/>
        <v>-0.66666666666666663</v>
      </c>
      <c r="I471" s="3">
        <v>115</v>
      </c>
      <c r="J471" s="3">
        <f t="shared" si="45"/>
        <v>1.1499999999999999</v>
      </c>
      <c r="K471" s="7">
        <f t="shared" si="43"/>
        <v>0.6</v>
      </c>
      <c r="L471" s="7">
        <f t="shared" si="42"/>
        <v>0.46511627906976744</v>
      </c>
      <c r="M471" s="7">
        <f t="shared" si="50"/>
        <v>0.65936309287209038</v>
      </c>
      <c r="N471" s="7">
        <f t="shared" si="52"/>
        <v>0.34063690712790962</v>
      </c>
      <c r="O471" s="10">
        <f t="shared" si="49"/>
        <v>5.9363092872090406E-2</v>
      </c>
      <c r="P471" s="10">
        <f t="shared" si="48"/>
        <v>-0.12447937194185782</v>
      </c>
      <c r="Q471" s="10">
        <f t="shared" si="46"/>
        <v>2</v>
      </c>
      <c r="R471" s="9">
        <v>1</v>
      </c>
      <c r="S471" s="4">
        <v>15</v>
      </c>
      <c r="T471" s="3">
        <v>0</v>
      </c>
      <c r="U471" s="3" t="s">
        <v>75</v>
      </c>
      <c r="V471" s="4">
        <v>10</v>
      </c>
      <c r="W471" s="4">
        <f t="shared" si="53"/>
        <v>10</v>
      </c>
    </row>
    <row r="472" spans="1:23" x14ac:dyDescent="0.25">
      <c r="A472" s="2">
        <v>44748</v>
      </c>
      <c r="B472" s="3" t="s">
        <v>42</v>
      </c>
      <c r="C472" s="3" t="s">
        <v>95</v>
      </c>
      <c r="D472" s="4">
        <v>4.68</v>
      </c>
      <c r="E472" s="5">
        <v>1</v>
      </c>
      <c r="F472" s="6">
        <v>5.5</v>
      </c>
      <c r="G472" s="3">
        <v>118</v>
      </c>
      <c r="H472" s="3">
        <f t="shared" si="44"/>
        <v>1.18</v>
      </c>
      <c r="I472" s="3">
        <v>-150</v>
      </c>
      <c r="J472" s="3">
        <f t="shared" si="45"/>
        <v>-0.66666666666666663</v>
      </c>
      <c r="K472" s="7">
        <f t="shared" si="43"/>
        <v>0.45871559633027525</v>
      </c>
      <c r="L472" s="7">
        <f t="shared" si="42"/>
        <v>0.6</v>
      </c>
      <c r="M472" s="7">
        <f t="shared" si="50"/>
        <v>0.32808719139847375</v>
      </c>
      <c r="N472" s="7">
        <f t="shared" si="52"/>
        <v>0.67191280860152625</v>
      </c>
      <c r="O472" s="10">
        <f t="shared" si="49"/>
        <v>-0.1306284049318015</v>
      </c>
      <c r="P472" s="10">
        <f t="shared" si="48"/>
        <v>7.1912808601526268E-2</v>
      </c>
      <c r="Q472" s="10">
        <f t="shared" si="46"/>
        <v>1</v>
      </c>
      <c r="R472" s="9">
        <v>2</v>
      </c>
      <c r="S472" s="4">
        <v>15</v>
      </c>
      <c r="T472" s="3">
        <v>0</v>
      </c>
      <c r="U472" s="3" t="s">
        <v>74</v>
      </c>
      <c r="V472" s="4">
        <v>-15</v>
      </c>
      <c r="W472" s="4">
        <f t="shared" si="53"/>
        <v>-15</v>
      </c>
    </row>
    <row r="473" spans="1:23" x14ac:dyDescent="0.25">
      <c r="A473" s="2">
        <v>44748</v>
      </c>
      <c r="B473" s="3" t="s">
        <v>56</v>
      </c>
      <c r="C473" s="3" t="s">
        <v>200</v>
      </c>
      <c r="D473" s="4">
        <v>3.13</v>
      </c>
      <c r="E473" s="5">
        <v>1</v>
      </c>
      <c r="F473" s="6">
        <v>3.5</v>
      </c>
      <c r="G473" s="3">
        <v>-110</v>
      </c>
      <c r="H473" s="3">
        <f t="shared" si="44"/>
        <v>-0.90909090909090906</v>
      </c>
      <c r="I473" s="3">
        <v>-125</v>
      </c>
      <c r="J473" s="3">
        <f t="shared" si="45"/>
        <v>-0.8</v>
      </c>
      <c r="K473" s="7">
        <f t="shared" si="43"/>
        <v>0.52380952380952384</v>
      </c>
      <c r="L473" s="7">
        <f t="shared" si="42"/>
        <v>0.55555555555555558</v>
      </c>
      <c r="M473" s="7">
        <f t="shared" si="50"/>
        <v>0.38186680020271102</v>
      </c>
      <c r="N473" s="7">
        <f t="shared" si="52"/>
        <v>0.61813319979728898</v>
      </c>
      <c r="O473" s="10">
        <f t="shared" si="49"/>
        <v>-0.14194272360681282</v>
      </c>
      <c r="P473" s="10">
        <f t="shared" si="48"/>
        <v>6.2577644241733399E-2</v>
      </c>
      <c r="Q473" s="10">
        <f t="shared" si="46"/>
        <v>1</v>
      </c>
      <c r="R473" s="9">
        <v>1</v>
      </c>
      <c r="S473" s="4">
        <v>12.5</v>
      </c>
      <c r="T473" s="3">
        <v>0</v>
      </c>
      <c r="U473" s="3" t="s">
        <v>75</v>
      </c>
      <c r="V473" s="4">
        <v>10</v>
      </c>
      <c r="W473" s="4">
        <f t="shared" si="53"/>
        <v>10</v>
      </c>
    </row>
    <row r="474" spans="1:23" x14ac:dyDescent="0.25">
      <c r="A474" s="2">
        <v>44748</v>
      </c>
      <c r="B474" s="3" t="s">
        <v>72</v>
      </c>
      <c r="C474" s="3" t="s">
        <v>125</v>
      </c>
      <c r="D474" s="4">
        <v>6.26</v>
      </c>
      <c r="E474" s="5">
        <v>1</v>
      </c>
      <c r="F474" s="6">
        <v>7.5</v>
      </c>
      <c r="G474" s="3">
        <v>-102</v>
      </c>
      <c r="H474" s="3">
        <f t="shared" si="44"/>
        <v>-0.98039215686274506</v>
      </c>
      <c r="I474" s="3">
        <v>-126</v>
      </c>
      <c r="J474" s="3">
        <f t="shared" si="45"/>
        <v>-0.79365079365079361</v>
      </c>
      <c r="K474" s="7">
        <f t="shared" si="43"/>
        <v>0.50495049504950495</v>
      </c>
      <c r="L474" s="7">
        <f t="shared" si="42"/>
        <v>0.55752212389380529</v>
      </c>
      <c r="M474" s="7">
        <f t="shared" si="50"/>
        <v>0.29252401345715839</v>
      </c>
      <c r="N474" s="7">
        <f t="shared" si="52"/>
        <v>0.70747598654284161</v>
      </c>
      <c r="O474" s="10">
        <f t="shared" si="49"/>
        <v>-0.21242648159234656</v>
      </c>
      <c r="P474" s="10">
        <f t="shared" si="48"/>
        <v>0.14995386264903632</v>
      </c>
      <c r="Q474" s="10">
        <f t="shared" si="46"/>
        <v>1</v>
      </c>
      <c r="R474" s="9">
        <v>2</v>
      </c>
      <c r="S474" s="4">
        <f>15*1.26</f>
        <v>18.899999999999999</v>
      </c>
      <c r="T474" s="3">
        <v>0</v>
      </c>
      <c r="U474" s="3" t="s">
        <v>74</v>
      </c>
      <c r="V474" s="4">
        <v>-18.899999999999999</v>
      </c>
      <c r="W474" s="4">
        <f t="shared" si="53"/>
        <v>-18.899999999999999</v>
      </c>
    </row>
    <row r="475" spans="1:23" x14ac:dyDescent="0.25">
      <c r="A475" s="2">
        <v>44748</v>
      </c>
      <c r="B475" s="3" t="s">
        <v>50</v>
      </c>
      <c r="C475" s="3" t="s">
        <v>51</v>
      </c>
      <c r="D475" s="4">
        <v>5.28</v>
      </c>
      <c r="E475" s="5">
        <v>1</v>
      </c>
      <c r="F475" s="6">
        <v>5.5</v>
      </c>
      <c r="G475" s="3">
        <v>-118</v>
      </c>
      <c r="H475" s="3">
        <f t="shared" si="44"/>
        <v>-0.84745762711864414</v>
      </c>
      <c r="I475" s="3">
        <v>-106</v>
      </c>
      <c r="J475" s="3">
        <f t="shared" si="45"/>
        <v>-0.94339622641509424</v>
      </c>
      <c r="K475" s="7">
        <f t="shared" si="43"/>
        <v>0.54128440366972475</v>
      </c>
      <c r="L475" s="7">
        <f t="shared" si="42"/>
        <v>0.5145631067961165</v>
      </c>
      <c r="M475" s="7">
        <f t="shared" si="50"/>
        <v>0.43304557560477952</v>
      </c>
      <c r="N475" s="7">
        <f t="shared" si="52"/>
        <v>0.56695442439522048</v>
      </c>
      <c r="O475" s="10">
        <f t="shared" si="49"/>
        <v>-0.10823882806494523</v>
      </c>
      <c r="P475" s="10">
        <f t="shared" si="48"/>
        <v>5.2391317599103981E-2</v>
      </c>
      <c r="Q475" s="10">
        <f t="shared" si="46"/>
        <v>1</v>
      </c>
      <c r="R475" s="9">
        <v>2</v>
      </c>
      <c r="S475" s="4">
        <v>10.6</v>
      </c>
      <c r="T475" s="3">
        <v>0</v>
      </c>
      <c r="U475" s="3" t="s">
        <v>75</v>
      </c>
      <c r="V475" s="4">
        <v>10</v>
      </c>
      <c r="W475" s="4">
        <f t="shared" si="53"/>
        <v>9.9999999999999982</v>
      </c>
    </row>
    <row r="476" spans="1:23" x14ac:dyDescent="0.25">
      <c r="A476" s="2">
        <v>44748</v>
      </c>
      <c r="B476" s="3" t="s">
        <v>23</v>
      </c>
      <c r="C476" s="3" t="s">
        <v>118</v>
      </c>
      <c r="D476" s="4">
        <v>5.98</v>
      </c>
      <c r="E476" s="5">
        <v>1</v>
      </c>
      <c r="F476" s="6">
        <v>6.5</v>
      </c>
      <c r="G476" s="3">
        <v>-104</v>
      </c>
      <c r="H476" s="3">
        <f t="shared" si="44"/>
        <v>-0.96153846153846145</v>
      </c>
      <c r="I476" s="3">
        <v>-122</v>
      </c>
      <c r="J476" s="3">
        <f t="shared" si="45"/>
        <v>-0.81967213114754101</v>
      </c>
      <c r="K476" s="7">
        <f t="shared" si="43"/>
        <v>0.50980392156862742</v>
      </c>
      <c r="L476" s="7">
        <f t="shared" si="42"/>
        <v>0.5495495495495496</v>
      </c>
      <c r="M476" s="7">
        <f t="shared" si="50"/>
        <v>0.39048479051973151</v>
      </c>
      <c r="N476" s="7">
        <f t="shared" si="52"/>
        <v>0.60951520948026849</v>
      </c>
      <c r="O476" s="10">
        <f t="shared" si="49"/>
        <v>-0.11931913104889591</v>
      </c>
      <c r="P476" s="10">
        <f t="shared" si="48"/>
        <v>5.9965659930718895E-2</v>
      </c>
      <c r="Q476" s="10">
        <f t="shared" si="46"/>
        <v>1</v>
      </c>
      <c r="R476" s="9">
        <v>2</v>
      </c>
      <c r="S476" s="4">
        <v>12.2</v>
      </c>
      <c r="T476" s="3">
        <v>0</v>
      </c>
      <c r="U476" s="3" t="s">
        <v>75</v>
      </c>
      <c r="V476" s="4">
        <v>10</v>
      </c>
      <c r="W476" s="4">
        <f t="shared" si="53"/>
        <v>10</v>
      </c>
    </row>
    <row r="477" spans="1:23" x14ac:dyDescent="0.25">
      <c r="A477" s="2">
        <v>44748</v>
      </c>
      <c r="B477" s="3" t="s">
        <v>14</v>
      </c>
      <c r="C477" s="3" t="s">
        <v>183</v>
      </c>
      <c r="D477" s="4">
        <v>3.71</v>
      </c>
      <c r="E477" s="5">
        <v>1</v>
      </c>
      <c r="F477" s="6">
        <v>3.5</v>
      </c>
      <c r="G477" s="3">
        <v>-130</v>
      </c>
      <c r="H477" s="3">
        <f t="shared" si="44"/>
        <v>-0.76923076923076916</v>
      </c>
      <c r="I477" s="3">
        <v>100</v>
      </c>
      <c r="J477" s="3">
        <f t="shared" si="45"/>
        <v>1</v>
      </c>
      <c r="K477" s="7">
        <f t="shared" si="43"/>
        <v>0.56521739130434778</v>
      </c>
      <c r="L477" s="7">
        <f t="shared" si="42"/>
        <v>0.5</v>
      </c>
      <c r="M477" s="7">
        <f t="shared" si="50"/>
        <v>0.50793197642299781</v>
      </c>
      <c r="N477" s="7">
        <f t="shared" si="52"/>
        <v>0.49206802357700219</v>
      </c>
      <c r="O477" s="10">
        <f t="shared" si="49"/>
        <v>-5.7285414881349972E-2</v>
      </c>
      <c r="P477" s="10">
        <f t="shared" si="48"/>
        <v>-7.9319764229978107E-3</v>
      </c>
      <c r="Q477" s="10">
        <f t="shared" si="46"/>
        <v>0</v>
      </c>
      <c r="R477" s="9">
        <v>1</v>
      </c>
      <c r="S477" s="4">
        <v>0</v>
      </c>
      <c r="T477" s="3">
        <v>0</v>
      </c>
      <c r="W477" s="4" t="str">
        <f t="shared" si="53"/>
        <v/>
      </c>
    </row>
    <row r="478" spans="1:23" x14ac:dyDescent="0.25">
      <c r="A478" s="2">
        <v>44748</v>
      </c>
      <c r="B478" s="3" t="s">
        <v>40</v>
      </c>
      <c r="C478" s="3" t="s">
        <v>167</v>
      </c>
      <c r="D478" s="4">
        <v>6.65</v>
      </c>
      <c r="E478" s="5">
        <v>1</v>
      </c>
      <c r="F478" s="6">
        <v>6.5</v>
      </c>
      <c r="G478" s="3">
        <v>-125</v>
      </c>
      <c r="H478" s="3">
        <f t="shared" si="44"/>
        <v>-0.8</v>
      </c>
      <c r="I478" s="3">
        <v>-105</v>
      </c>
      <c r="J478" s="3">
        <f t="shared" si="45"/>
        <v>-0.95238095238095233</v>
      </c>
      <c r="K478" s="7">
        <f t="shared" si="43"/>
        <v>0.55555555555555558</v>
      </c>
      <c r="L478" s="7">
        <f t="shared" si="42"/>
        <v>0.51219512195121952</v>
      </c>
      <c r="M478" s="7">
        <f t="shared" si="50"/>
        <v>0.49695073371864584</v>
      </c>
      <c r="N478" s="7">
        <f t="shared" si="52"/>
        <v>0.50304926628135416</v>
      </c>
      <c r="O478" s="10">
        <f t="shared" si="49"/>
        <v>-5.8604821836909737E-2</v>
      </c>
      <c r="P478" s="10">
        <f t="shared" si="48"/>
        <v>-9.1458556698653659E-3</v>
      </c>
      <c r="Q478" s="10">
        <f t="shared" si="46"/>
        <v>0</v>
      </c>
      <c r="R478" s="9">
        <v>1</v>
      </c>
      <c r="S478" s="4">
        <v>0</v>
      </c>
      <c r="T478" s="3">
        <v>0</v>
      </c>
      <c r="W478" s="4" t="str">
        <f t="shared" si="53"/>
        <v/>
      </c>
    </row>
    <row r="479" spans="1:23" x14ac:dyDescent="0.25">
      <c r="A479" s="2">
        <v>44748</v>
      </c>
      <c r="B479" s="3" t="s">
        <v>88</v>
      </c>
      <c r="C479" s="3" t="s">
        <v>168</v>
      </c>
      <c r="D479" s="4">
        <v>5.35</v>
      </c>
      <c r="E479" s="5">
        <v>1</v>
      </c>
      <c r="F479" s="6">
        <v>5.5</v>
      </c>
      <c r="G479" s="3">
        <v>-102</v>
      </c>
      <c r="H479" s="3">
        <f t="shared" si="44"/>
        <v>-0.98039215686274506</v>
      </c>
      <c r="I479" s="3">
        <v>-126</v>
      </c>
      <c r="J479" s="3">
        <f t="shared" si="45"/>
        <v>-0.79365079365079361</v>
      </c>
      <c r="K479" s="7">
        <f t="shared" si="43"/>
        <v>0.50495049504950495</v>
      </c>
      <c r="L479" s="7">
        <f t="shared" si="42"/>
        <v>0.55752212389380529</v>
      </c>
      <c r="M479" s="7">
        <f t="shared" si="50"/>
        <v>0.44521142915889933</v>
      </c>
      <c r="N479" s="7">
        <f t="shared" si="52"/>
        <v>0.55478857084110067</v>
      </c>
      <c r="O479" s="10">
        <f t="shared" si="49"/>
        <v>-5.9739065890605625E-2</v>
      </c>
      <c r="P479" s="10">
        <f t="shared" si="48"/>
        <v>-2.7335530527046181E-3</v>
      </c>
      <c r="Q479" s="10">
        <f t="shared" si="46"/>
        <v>0</v>
      </c>
      <c r="R479" s="9">
        <v>2</v>
      </c>
      <c r="S479" s="4">
        <v>0</v>
      </c>
      <c r="T479" s="3">
        <v>0</v>
      </c>
      <c r="W479" s="4" t="str">
        <f t="shared" si="53"/>
        <v/>
      </c>
    </row>
    <row r="480" spans="1:23" x14ac:dyDescent="0.25">
      <c r="A480" s="2">
        <v>44748</v>
      </c>
      <c r="B480" s="3" t="s">
        <v>64</v>
      </c>
      <c r="C480" s="3" t="s">
        <v>215</v>
      </c>
      <c r="D480" s="4">
        <v>3.91</v>
      </c>
      <c r="E480" s="5">
        <v>1</v>
      </c>
      <c r="F480" s="6">
        <v>3.5</v>
      </c>
      <c r="G480" s="3">
        <v>-125</v>
      </c>
      <c r="H480" s="3">
        <f t="shared" si="44"/>
        <v>-0.8</v>
      </c>
      <c r="I480" s="3">
        <v>-105</v>
      </c>
      <c r="J480" s="3">
        <f t="shared" si="45"/>
        <v>-0.95238095238095233</v>
      </c>
      <c r="K480" s="7">
        <f t="shared" si="43"/>
        <v>0.55555555555555558</v>
      </c>
      <c r="L480" s="7">
        <f t="shared" si="42"/>
        <v>0.51219512195121952</v>
      </c>
      <c r="M480" s="7">
        <f t="shared" si="50"/>
        <v>0.54875214255669547</v>
      </c>
      <c r="N480" s="7">
        <f t="shared" si="52"/>
        <v>0.45124785744330453</v>
      </c>
      <c r="O480" s="10">
        <f t="shared" si="49"/>
        <v>-6.8034129988601144E-3</v>
      </c>
      <c r="P480" s="10">
        <f t="shared" si="48"/>
        <v>-6.0947264507914989E-2</v>
      </c>
      <c r="Q480" s="10">
        <f t="shared" si="46"/>
        <v>0</v>
      </c>
      <c r="R480" s="9">
        <v>1</v>
      </c>
      <c r="S480" s="4">
        <v>0</v>
      </c>
      <c r="T480" s="3">
        <v>0</v>
      </c>
      <c r="W480" s="4" t="str">
        <f t="shared" si="53"/>
        <v/>
      </c>
    </row>
    <row r="481" spans="1:23" x14ac:dyDescent="0.25">
      <c r="A481" s="2">
        <v>44748</v>
      </c>
      <c r="B481" s="3" t="s">
        <v>52</v>
      </c>
      <c r="C481" s="3" t="s">
        <v>219</v>
      </c>
      <c r="D481" s="4">
        <v>2.97</v>
      </c>
      <c r="E481" s="5">
        <v>1</v>
      </c>
      <c r="F481" s="6">
        <v>2.5</v>
      </c>
      <c r="G481" s="3">
        <v>-185</v>
      </c>
      <c r="H481" s="3">
        <f t="shared" si="44"/>
        <v>-0.54054054054054046</v>
      </c>
      <c r="I481" s="3">
        <v>140</v>
      </c>
      <c r="J481" s="3">
        <f t="shared" si="45"/>
        <v>1.4</v>
      </c>
      <c r="K481" s="7">
        <f t="shared" si="43"/>
        <v>0.64912280701754388</v>
      </c>
      <c r="L481" s="7">
        <f t="shared" si="42"/>
        <v>0.41666666666666669</v>
      </c>
      <c r="M481" s="7">
        <f t="shared" si="50"/>
        <v>0.57005517292886831</v>
      </c>
      <c r="N481" s="7">
        <f t="shared" si="52"/>
        <v>0.42994482707113169</v>
      </c>
      <c r="O481" s="10">
        <f t="shared" si="49"/>
        <v>-7.9067634088675565E-2</v>
      </c>
      <c r="P481" s="10">
        <f t="shared" si="48"/>
        <v>1.3278160404465E-2</v>
      </c>
      <c r="Q481" s="10">
        <f t="shared" si="46"/>
        <v>0</v>
      </c>
      <c r="R481" s="9">
        <v>1</v>
      </c>
      <c r="S481" s="4">
        <v>0</v>
      </c>
      <c r="T481" s="3">
        <v>0</v>
      </c>
      <c r="W481" s="4" t="str">
        <f t="shared" si="53"/>
        <v/>
      </c>
    </row>
    <row r="482" spans="1:23" x14ac:dyDescent="0.25">
      <c r="A482" s="2">
        <v>44748</v>
      </c>
      <c r="B482" s="3" t="s">
        <v>66</v>
      </c>
      <c r="C482" s="3" t="s">
        <v>67</v>
      </c>
      <c r="D482" s="4">
        <v>4.4400000000000004</v>
      </c>
      <c r="E482" s="5">
        <v>1</v>
      </c>
      <c r="F482" s="6">
        <v>3.5</v>
      </c>
      <c r="G482" s="3">
        <v>-168</v>
      </c>
      <c r="H482" s="3">
        <f t="shared" si="44"/>
        <v>-0.59523809523809523</v>
      </c>
      <c r="I482" s="3">
        <v>132</v>
      </c>
      <c r="J482" s="3">
        <f t="shared" si="45"/>
        <v>1.32</v>
      </c>
      <c r="K482" s="7">
        <f t="shared" si="43"/>
        <v>0.62686567164179108</v>
      </c>
      <c r="L482" s="7">
        <f t="shared" si="42"/>
        <v>0.43103448275862066</v>
      </c>
      <c r="M482" s="7">
        <f t="shared" si="50"/>
        <v>0.6474799815848632</v>
      </c>
      <c r="N482" s="7">
        <f t="shared" si="52"/>
        <v>0.3525200184151368</v>
      </c>
      <c r="O482" s="10">
        <f t="shared" si="49"/>
        <v>2.0614309943072118E-2</v>
      </c>
      <c r="P482" s="10">
        <f t="shared" si="48"/>
        <v>-7.8514464343483858E-2</v>
      </c>
      <c r="Q482" s="10">
        <f t="shared" si="46"/>
        <v>0</v>
      </c>
      <c r="R482" s="9">
        <v>2</v>
      </c>
      <c r="S482" s="4">
        <v>0</v>
      </c>
      <c r="T482" s="3">
        <v>0</v>
      </c>
      <c r="W482" s="4" t="str">
        <f t="shared" si="53"/>
        <v/>
      </c>
    </row>
    <row r="483" spans="1:23" x14ac:dyDescent="0.25">
      <c r="A483" s="2">
        <v>44748</v>
      </c>
      <c r="B483" s="3" t="s">
        <v>4</v>
      </c>
      <c r="C483" s="3" t="s">
        <v>5</v>
      </c>
      <c r="D483" s="4">
        <v>5.03</v>
      </c>
      <c r="E483" s="5">
        <v>1</v>
      </c>
      <c r="F483" s="6">
        <v>5.5</v>
      </c>
      <c r="G483" s="3">
        <v>110</v>
      </c>
      <c r="H483" s="3">
        <f t="shared" si="44"/>
        <v>1.1000000000000001</v>
      </c>
      <c r="I483" s="3">
        <v>-140</v>
      </c>
      <c r="J483" s="3">
        <f t="shared" si="45"/>
        <v>-0.7142857142857143</v>
      </c>
      <c r="K483" s="7">
        <f t="shared" si="43"/>
        <v>0.47619047619047616</v>
      </c>
      <c r="L483" s="7">
        <f t="shared" si="42"/>
        <v>0.58333333333333337</v>
      </c>
      <c r="M483" s="7">
        <f t="shared" si="50"/>
        <v>0.38930320881563829</v>
      </c>
      <c r="N483" s="7">
        <f t="shared" si="52"/>
        <v>0.61069679118436171</v>
      </c>
      <c r="O483" s="10">
        <f t="shared" si="49"/>
        <v>-8.6887267374837873E-2</v>
      </c>
      <c r="P483" s="10">
        <f t="shared" si="48"/>
        <v>2.7363457851028339E-2</v>
      </c>
      <c r="Q483" s="10">
        <f t="shared" si="46"/>
        <v>0</v>
      </c>
      <c r="R483" s="9">
        <v>2</v>
      </c>
      <c r="S483" s="4">
        <v>0</v>
      </c>
      <c r="T483" s="3">
        <v>0</v>
      </c>
      <c r="W483" s="4" t="str">
        <f t="shared" si="53"/>
        <v/>
      </c>
    </row>
    <row r="484" spans="1:23" x14ac:dyDescent="0.25">
      <c r="A484" s="2">
        <v>44748</v>
      </c>
      <c r="B484" s="3" t="s">
        <v>16</v>
      </c>
      <c r="C484" s="3" t="s">
        <v>39</v>
      </c>
      <c r="D484" s="4">
        <v>4.54</v>
      </c>
      <c r="E484" s="5">
        <v>1</v>
      </c>
      <c r="F484" s="6">
        <v>4.5</v>
      </c>
      <c r="G484" s="3">
        <v>-124</v>
      </c>
      <c r="H484" s="3">
        <f t="shared" si="44"/>
        <v>-0.80645161290322587</v>
      </c>
      <c r="I484" s="3">
        <v>-102</v>
      </c>
      <c r="J484" s="3">
        <f t="shared" si="45"/>
        <v>-0.98039215686274506</v>
      </c>
      <c r="K484" s="7">
        <f t="shared" si="43"/>
        <v>0.5535714285714286</v>
      </c>
      <c r="L484" s="7">
        <f t="shared" si="42"/>
        <v>0.50495049504950495</v>
      </c>
      <c r="M484" s="7">
        <f t="shared" si="50"/>
        <v>0.47547148481317469</v>
      </c>
      <c r="N484" s="7">
        <f t="shared" si="52"/>
        <v>0.52452851518682531</v>
      </c>
      <c r="O484" s="10">
        <f t="shared" si="49"/>
        <v>-7.8099943758253909E-2</v>
      </c>
      <c r="P484" s="10">
        <f t="shared" si="48"/>
        <v>1.9578020137320351E-2</v>
      </c>
      <c r="Q484" s="10">
        <f t="shared" si="46"/>
        <v>0</v>
      </c>
      <c r="R484" s="9">
        <v>2</v>
      </c>
      <c r="S484" s="4">
        <v>0</v>
      </c>
      <c r="T484" s="3">
        <v>0</v>
      </c>
      <c r="W484" s="4" t="str">
        <f t="shared" si="53"/>
        <v/>
      </c>
    </row>
    <row r="485" spans="1:23" x14ac:dyDescent="0.25">
      <c r="A485" s="2">
        <v>44748</v>
      </c>
      <c r="B485" s="3" t="s">
        <v>31</v>
      </c>
      <c r="C485" s="3" t="s">
        <v>158</v>
      </c>
      <c r="D485" s="4">
        <v>3.45</v>
      </c>
      <c r="E485" s="5">
        <v>1</v>
      </c>
      <c r="F485" s="6">
        <v>3.5</v>
      </c>
      <c r="G485" s="3">
        <v>-140</v>
      </c>
      <c r="H485" s="3">
        <f t="shared" si="44"/>
        <v>-0.7142857142857143</v>
      </c>
      <c r="I485" s="3">
        <v>105</v>
      </c>
      <c r="J485" s="3">
        <f t="shared" si="45"/>
        <v>1.05</v>
      </c>
      <c r="K485" s="7">
        <f t="shared" si="43"/>
        <v>0.58333333333333337</v>
      </c>
      <c r="L485" s="7">
        <f t="shared" si="42"/>
        <v>0.48780487804878048</v>
      </c>
      <c r="M485" s="7">
        <f t="shared" si="50"/>
        <v>0.45254054835339752</v>
      </c>
      <c r="N485" s="7">
        <f t="shared" si="52"/>
        <v>0.54745945164660248</v>
      </c>
      <c r="O485" s="10">
        <f t="shared" si="49"/>
        <v>-0.13079278497993585</v>
      </c>
      <c r="P485" s="10">
        <f t="shared" si="48"/>
        <v>5.9654573597822003E-2</v>
      </c>
      <c r="Q485" s="10">
        <f t="shared" si="46"/>
        <v>1</v>
      </c>
      <c r="R485" s="9">
        <v>1</v>
      </c>
      <c r="S485" s="4">
        <v>10</v>
      </c>
      <c r="T485" s="3">
        <v>0</v>
      </c>
      <c r="U485" s="3" t="s">
        <v>75</v>
      </c>
      <c r="V485" s="4">
        <v>10.5</v>
      </c>
      <c r="W485" s="4">
        <f t="shared" si="53"/>
        <v>10.5</v>
      </c>
    </row>
    <row r="486" spans="1:23" x14ac:dyDescent="0.25">
      <c r="A486" s="2">
        <v>44748</v>
      </c>
      <c r="B486" s="3" t="s">
        <v>48</v>
      </c>
      <c r="C486" s="3" t="s">
        <v>201</v>
      </c>
      <c r="D486" s="4">
        <v>6.88</v>
      </c>
      <c r="E486" s="5">
        <v>1</v>
      </c>
      <c r="F486" s="6">
        <v>7.5</v>
      </c>
      <c r="G486" s="3">
        <v>120</v>
      </c>
      <c r="H486" s="3">
        <f t="shared" si="44"/>
        <v>1.2</v>
      </c>
      <c r="I486" s="3">
        <v>-154</v>
      </c>
      <c r="J486" s="3">
        <f t="shared" si="45"/>
        <v>-0.64935064935064934</v>
      </c>
      <c r="K486" s="7">
        <f t="shared" si="43"/>
        <v>0.45454545454545453</v>
      </c>
      <c r="L486" s="7">
        <f t="shared" si="42"/>
        <v>0.60629921259842523</v>
      </c>
      <c r="M486" s="7">
        <f t="shared" si="50"/>
        <v>0.38341201248133361</v>
      </c>
      <c r="N486" s="7">
        <f t="shared" si="52"/>
        <v>0.61658798751866639</v>
      </c>
      <c r="O486" s="10">
        <f t="shared" si="49"/>
        <v>-7.1133442064120922E-2</v>
      </c>
      <c r="P486" s="10">
        <f t="shared" si="48"/>
        <v>1.0288774920241162E-2</v>
      </c>
      <c r="Q486" s="10">
        <f t="shared" si="46"/>
        <v>0</v>
      </c>
      <c r="R486" s="9">
        <v>2</v>
      </c>
      <c r="S486" s="4">
        <v>0</v>
      </c>
      <c r="T486" s="3">
        <v>0</v>
      </c>
      <c r="W486" s="4" t="str">
        <f t="shared" si="53"/>
        <v/>
      </c>
    </row>
    <row r="487" spans="1:23" x14ac:dyDescent="0.25">
      <c r="A487" s="2">
        <v>44748</v>
      </c>
      <c r="B487" s="3" t="s">
        <v>35</v>
      </c>
      <c r="C487" s="3" t="s">
        <v>181</v>
      </c>
      <c r="D487" s="4">
        <v>4.3</v>
      </c>
      <c r="E487" s="5">
        <v>1</v>
      </c>
      <c r="F487" s="6">
        <v>4.5</v>
      </c>
      <c r="G487" s="3">
        <v>-110</v>
      </c>
      <c r="H487" s="3">
        <f t="shared" si="44"/>
        <v>-0.90909090909090906</v>
      </c>
      <c r="I487" s="3">
        <v>-120</v>
      </c>
      <c r="J487" s="3">
        <f t="shared" si="45"/>
        <v>-0.83333333333333337</v>
      </c>
      <c r="K487" s="7">
        <f t="shared" si="43"/>
        <v>0.52380952380952384</v>
      </c>
      <c r="L487" s="7">
        <f t="shared" si="42"/>
        <v>0.54545454545454541</v>
      </c>
      <c r="M487" s="7">
        <f t="shared" si="50"/>
        <v>0.42956189260589595</v>
      </c>
      <c r="N487" s="7">
        <f t="shared" si="52"/>
        <v>0.57043810739410405</v>
      </c>
      <c r="O487" s="10">
        <f t="shared" si="49"/>
        <v>-9.4247631203627891E-2</v>
      </c>
      <c r="P487" s="10">
        <f t="shared" si="48"/>
        <v>2.4983561939558641E-2</v>
      </c>
      <c r="Q487" s="10">
        <f t="shared" si="46"/>
        <v>0</v>
      </c>
      <c r="R487" s="9">
        <v>1</v>
      </c>
      <c r="S487" s="4">
        <v>0</v>
      </c>
      <c r="T487" s="3">
        <v>0</v>
      </c>
      <c r="W487" s="4" t="str">
        <f t="shared" si="53"/>
        <v/>
      </c>
    </row>
    <row r="488" spans="1:23" x14ac:dyDescent="0.25">
      <c r="A488" s="2">
        <v>44748</v>
      </c>
      <c r="B488" s="3" t="s">
        <v>60</v>
      </c>
      <c r="C488" s="3" t="s">
        <v>178</v>
      </c>
      <c r="D488" s="4">
        <v>4.32</v>
      </c>
      <c r="E488" s="5">
        <v>1</v>
      </c>
      <c r="F488" s="6">
        <v>4.5</v>
      </c>
      <c r="G488" s="3">
        <v>-138</v>
      </c>
      <c r="H488" s="3">
        <f t="shared" si="44"/>
        <v>-0.7246376811594204</v>
      </c>
      <c r="I488" s="3">
        <v>108</v>
      </c>
      <c r="J488" s="3">
        <f t="shared" si="45"/>
        <v>1.08</v>
      </c>
      <c r="K488" s="7">
        <f t="shared" si="43"/>
        <v>0.57983193277310929</v>
      </c>
      <c r="L488" s="7">
        <f t="shared" si="42"/>
        <v>0.48076923076923078</v>
      </c>
      <c r="M488" s="7">
        <f t="shared" si="50"/>
        <v>0.43342482490108813</v>
      </c>
      <c r="N488" s="7">
        <f t="shared" si="52"/>
        <v>0.56657517509891187</v>
      </c>
      <c r="O488" s="10">
        <f t="shared" si="49"/>
        <v>-0.14640710787202116</v>
      </c>
      <c r="P488" s="10">
        <f t="shared" si="48"/>
        <v>8.5805944329681083E-2</v>
      </c>
      <c r="Q488" s="10">
        <f t="shared" si="46"/>
        <v>1</v>
      </c>
      <c r="R488" s="9">
        <v>2</v>
      </c>
      <c r="S488" s="4">
        <v>10</v>
      </c>
      <c r="T488" s="3">
        <v>0</v>
      </c>
      <c r="U488" s="3" t="s">
        <v>74</v>
      </c>
      <c r="V488" s="4">
        <v>-10</v>
      </c>
      <c r="W488" s="4">
        <f t="shared" si="53"/>
        <v>-10</v>
      </c>
    </row>
    <row r="489" spans="1:23" x14ac:dyDescent="0.25">
      <c r="A489" s="2">
        <v>44748</v>
      </c>
      <c r="B489" s="3" t="s">
        <v>46</v>
      </c>
      <c r="C489" s="3" t="s">
        <v>220</v>
      </c>
      <c r="D489" s="4">
        <v>4.84</v>
      </c>
      <c r="E489" s="5">
        <v>1</v>
      </c>
      <c r="F489" s="6">
        <v>4.5</v>
      </c>
      <c r="G489" s="3">
        <v>115</v>
      </c>
      <c r="H489" s="3">
        <f t="shared" si="44"/>
        <v>1.1499999999999999</v>
      </c>
      <c r="I489" s="3">
        <v>-150</v>
      </c>
      <c r="J489" s="3">
        <f t="shared" si="45"/>
        <v>-0.66666666666666663</v>
      </c>
      <c r="K489" s="7">
        <f t="shared" si="43"/>
        <v>0.46511627906976744</v>
      </c>
      <c r="L489" s="7">
        <f t="shared" si="42"/>
        <v>0.6</v>
      </c>
      <c r="M489" s="7">
        <f t="shared" si="50"/>
        <v>0.53099784918712889</v>
      </c>
      <c r="N489" s="7">
        <f t="shared" si="52"/>
        <v>0.46900215081287111</v>
      </c>
      <c r="O489" s="10">
        <f t="shared" si="49"/>
        <v>6.5881570117361454E-2</v>
      </c>
      <c r="P489" s="10">
        <f t="shared" si="48"/>
        <v>-0.13099784918712887</v>
      </c>
      <c r="Q489" s="10">
        <f t="shared" si="46"/>
        <v>2</v>
      </c>
      <c r="R489" s="9">
        <v>1</v>
      </c>
      <c r="S489" s="4">
        <v>10</v>
      </c>
      <c r="T489" s="3">
        <v>0</v>
      </c>
      <c r="U489" s="3" t="s">
        <v>75</v>
      </c>
      <c r="V489" s="4">
        <v>11.5</v>
      </c>
      <c r="W489" s="4">
        <f t="shared" si="53"/>
        <v>11.5</v>
      </c>
    </row>
    <row r="490" spans="1:23" x14ac:dyDescent="0.25">
      <c r="A490" s="2">
        <v>44749</v>
      </c>
      <c r="B490" s="3" t="s">
        <v>48</v>
      </c>
      <c r="C490" s="3" t="s">
        <v>163</v>
      </c>
      <c r="D490" s="4">
        <v>6.58</v>
      </c>
      <c r="E490" s="5">
        <v>1</v>
      </c>
      <c r="F490" s="6">
        <v>6.5</v>
      </c>
      <c r="G490" s="3">
        <v>-110</v>
      </c>
      <c r="H490" s="3">
        <f t="shared" si="44"/>
        <v>-0.90909090909090906</v>
      </c>
      <c r="I490" s="3">
        <v>-120</v>
      </c>
      <c r="J490" s="3">
        <f t="shared" si="45"/>
        <v>-0.83333333333333337</v>
      </c>
      <c r="K490" s="7">
        <f t="shared" si="43"/>
        <v>0.52380952380952384</v>
      </c>
      <c r="L490" s="7">
        <f t="shared" si="42"/>
        <v>0.54545454545454541</v>
      </c>
      <c r="M490" s="7">
        <f t="shared" si="50"/>
        <v>0.48603443917456035</v>
      </c>
      <c r="N490" s="7">
        <f t="shared" si="52"/>
        <v>0.51396556082543965</v>
      </c>
      <c r="O490" s="10">
        <f t="shared" si="49"/>
        <v>-3.7775084634963485E-2</v>
      </c>
      <c r="P490" s="10">
        <f t="shared" si="48"/>
        <v>-3.1488984629105765E-2</v>
      </c>
      <c r="Q490" s="10">
        <f t="shared" si="46"/>
        <v>0</v>
      </c>
      <c r="R490" s="9">
        <v>1</v>
      </c>
      <c r="S490" s="4">
        <v>0</v>
      </c>
      <c r="T490" s="3">
        <v>0</v>
      </c>
      <c r="W490" s="4" t="str">
        <f t="shared" si="53"/>
        <v/>
      </c>
    </row>
    <row r="491" spans="1:23" x14ac:dyDescent="0.25">
      <c r="A491" s="2">
        <v>44749</v>
      </c>
      <c r="B491" s="3" t="s">
        <v>31</v>
      </c>
      <c r="C491" s="3" t="s">
        <v>32</v>
      </c>
      <c r="D491" s="4">
        <v>3.76</v>
      </c>
      <c r="E491" s="5">
        <v>1</v>
      </c>
      <c r="F491" s="6">
        <v>3.5</v>
      </c>
      <c r="G491" s="3">
        <v>-122</v>
      </c>
      <c r="H491" s="3">
        <f t="shared" si="44"/>
        <v>-0.81967213114754101</v>
      </c>
      <c r="I491" s="3">
        <v>-104</v>
      </c>
      <c r="J491" s="3">
        <f t="shared" si="45"/>
        <v>-0.96153846153846145</v>
      </c>
      <c r="K491" s="7">
        <f t="shared" si="43"/>
        <v>0.5495495495495496</v>
      </c>
      <c r="L491" s="7">
        <f t="shared" si="42"/>
        <v>0.50980392156862742</v>
      </c>
      <c r="M491" s="7">
        <f t="shared" si="50"/>
        <v>0.51829753488762142</v>
      </c>
      <c r="N491" s="7">
        <f t="shared" si="52"/>
        <v>0.48170246511237858</v>
      </c>
      <c r="O491" s="10">
        <f t="shared" si="49"/>
        <v>-3.1252014661928174E-2</v>
      </c>
      <c r="P491" s="10">
        <f t="shared" si="48"/>
        <v>-2.8101456456248841E-2</v>
      </c>
      <c r="Q491" s="10">
        <f t="shared" si="46"/>
        <v>0</v>
      </c>
      <c r="R491" s="9">
        <v>2</v>
      </c>
      <c r="S491" s="4">
        <v>0</v>
      </c>
      <c r="T491" s="3">
        <v>0</v>
      </c>
      <c r="W491" s="4" t="str">
        <f t="shared" si="53"/>
        <v/>
      </c>
    </row>
    <row r="492" spans="1:23" x14ac:dyDescent="0.25">
      <c r="A492" s="2">
        <v>44749</v>
      </c>
      <c r="B492" s="3" t="s">
        <v>14</v>
      </c>
      <c r="C492" s="3" t="s">
        <v>98</v>
      </c>
      <c r="D492" s="4">
        <v>5.15</v>
      </c>
      <c r="E492" s="5">
        <v>1</v>
      </c>
      <c r="F492" s="6">
        <v>4.5</v>
      </c>
      <c r="G492" s="3">
        <v>-110</v>
      </c>
      <c r="H492" s="3">
        <f t="shared" si="44"/>
        <v>-0.90909090909090906</v>
      </c>
      <c r="I492" s="3">
        <v>-120</v>
      </c>
      <c r="J492" s="3">
        <f t="shared" si="45"/>
        <v>-0.83333333333333337</v>
      </c>
      <c r="K492" s="7">
        <f t="shared" si="43"/>
        <v>0.52380952380952384</v>
      </c>
      <c r="L492" s="7">
        <f t="shared" si="42"/>
        <v>0.54545454545454541</v>
      </c>
      <c r="M492" s="7">
        <f t="shared" si="50"/>
        <v>0.58542073166340569</v>
      </c>
      <c r="N492" s="7">
        <f t="shared" si="52"/>
        <v>0.41457926833659425</v>
      </c>
      <c r="O492" s="10">
        <f t="shared" si="49"/>
        <v>6.1611207853881855E-2</v>
      </c>
      <c r="P492" s="10">
        <f t="shared" si="48"/>
        <v>-0.13087527711795116</v>
      </c>
      <c r="Q492" s="10">
        <f t="shared" si="46"/>
        <v>2</v>
      </c>
      <c r="R492" s="9">
        <v>1</v>
      </c>
      <c r="S492" s="4">
        <v>11</v>
      </c>
      <c r="T492" s="3">
        <v>0</v>
      </c>
      <c r="U492" s="3" t="s">
        <v>75</v>
      </c>
      <c r="V492" s="4">
        <v>10</v>
      </c>
      <c r="W492" s="4">
        <f t="shared" si="53"/>
        <v>10</v>
      </c>
    </row>
    <row r="493" spans="1:23" x14ac:dyDescent="0.25">
      <c r="A493" s="2">
        <v>44749</v>
      </c>
      <c r="B493" s="3" t="s">
        <v>56</v>
      </c>
      <c r="C493" s="3" t="s">
        <v>203</v>
      </c>
      <c r="D493" s="4">
        <v>5.25</v>
      </c>
      <c r="E493" s="5">
        <v>1</v>
      </c>
      <c r="F493" s="6">
        <v>5.5</v>
      </c>
      <c r="G493" s="3">
        <v>128</v>
      </c>
      <c r="H493" s="3">
        <f t="shared" si="44"/>
        <v>1.28</v>
      </c>
      <c r="I493" s="3">
        <v>-164</v>
      </c>
      <c r="J493" s="3">
        <f t="shared" si="45"/>
        <v>-0.6097560975609756</v>
      </c>
      <c r="K493" s="7">
        <f t="shared" si="43"/>
        <v>0.43859649122807015</v>
      </c>
      <c r="L493" s="7">
        <f t="shared" si="42"/>
        <v>0.62121212121212122</v>
      </c>
      <c r="M493" s="7">
        <f t="shared" si="50"/>
        <v>0.42781717877390935</v>
      </c>
      <c r="N493" s="7">
        <f t="shared" si="52"/>
        <v>0.57218282122609065</v>
      </c>
      <c r="O493" s="10">
        <f t="shared" si="49"/>
        <v>-1.0779312454160805E-2</v>
      </c>
      <c r="P493" s="10">
        <f t="shared" si="48"/>
        <v>-4.9029299986030561E-2</v>
      </c>
      <c r="Q493" s="10">
        <f t="shared" si="46"/>
        <v>0</v>
      </c>
      <c r="R493" s="9">
        <v>2</v>
      </c>
      <c r="S493" s="4">
        <v>0</v>
      </c>
      <c r="T493" s="3">
        <v>0</v>
      </c>
      <c r="W493" s="4" t="str">
        <f t="shared" si="53"/>
        <v/>
      </c>
    </row>
    <row r="494" spans="1:23" x14ac:dyDescent="0.25">
      <c r="A494" s="2">
        <v>44749</v>
      </c>
      <c r="B494" s="3" t="s">
        <v>88</v>
      </c>
      <c r="C494" s="3" t="s">
        <v>128</v>
      </c>
      <c r="D494" s="4">
        <v>3.6</v>
      </c>
      <c r="E494" s="5">
        <v>1</v>
      </c>
      <c r="F494" s="6">
        <v>3.5</v>
      </c>
      <c r="G494" s="3">
        <v>-110</v>
      </c>
      <c r="H494" s="3">
        <f t="shared" si="44"/>
        <v>-0.90909090909090906</v>
      </c>
      <c r="I494" s="3">
        <v>-120</v>
      </c>
      <c r="J494" s="3">
        <f t="shared" si="45"/>
        <v>-0.83333333333333337</v>
      </c>
      <c r="K494" s="7">
        <f t="shared" si="43"/>
        <v>0.52380952380952384</v>
      </c>
      <c r="L494" s="7">
        <f t="shared" si="42"/>
        <v>0.54545454545454541</v>
      </c>
      <c r="M494" s="7">
        <f t="shared" si="50"/>
        <v>0.48478388953385187</v>
      </c>
      <c r="N494" s="7">
        <f t="shared" si="52"/>
        <v>0.51521611046614813</v>
      </c>
      <c r="O494" s="10">
        <f t="shared" si="49"/>
        <v>-3.9025634275671961E-2</v>
      </c>
      <c r="P494" s="10">
        <f t="shared" si="48"/>
        <v>-3.0238434988397289E-2</v>
      </c>
      <c r="Q494" s="10">
        <f t="shared" si="46"/>
        <v>0</v>
      </c>
      <c r="R494" s="9">
        <v>1</v>
      </c>
      <c r="S494" s="4">
        <v>0</v>
      </c>
      <c r="T494" s="3">
        <v>0</v>
      </c>
      <c r="W494" s="4" t="str">
        <f t="shared" si="53"/>
        <v/>
      </c>
    </row>
    <row r="495" spans="1:23" x14ac:dyDescent="0.25">
      <c r="A495" s="2">
        <v>44749</v>
      </c>
      <c r="B495" s="3" t="s">
        <v>40</v>
      </c>
      <c r="C495" s="3" t="s">
        <v>222</v>
      </c>
      <c r="D495" s="4">
        <v>3.48</v>
      </c>
      <c r="E495" s="5">
        <v>1</v>
      </c>
      <c r="F495" s="6">
        <v>3.5</v>
      </c>
      <c r="G495" s="3">
        <v>116</v>
      </c>
      <c r="H495" s="3">
        <f t="shared" si="44"/>
        <v>1.1599999999999999</v>
      </c>
      <c r="I495" s="3">
        <v>-146</v>
      </c>
      <c r="J495" s="3">
        <f t="shared" si="45"/>
        <v>-0.68493150684931503</v>
      </c>
      <c r="K495" s="7">
        <f t="shared" si="43"/>
        <v>0.46296296296296297</v>
      </c>
      <c r="L495" s="7">
        <f t="shared" si="42"/>
        <v>0.5934959349593496</v>
      </c>
      <c r="M495" s="7">
        <f t="shared" si="50"/>
        <v>0.45904552235656437</v>
      </c>
      <c r="N495" s="7">
        <f t="shared" si="52"/>
        <v>0.54095447764343563</v>
      </c>
      <c r="O495" s="10">
        <f t="shared" si="49"/>
        <v>-3.9174406063985923E-3</v>
      </c>
      <c r="P495" s="10">
        <f t="shared" si="48"/>
        <v>-5.2541457315913975E-2</v>
      </c>
      <c r="Q495" s="10">
        <f t="shared" si="46"/>
        <v>0</v>
      </c>
      <c r="R495" s="9">
        <v>2</v>
      </c>
      <c r="S495" s="4">
        <v>0</v>
      </c>
      <c r="T495" s="3">
        <v>0</v>
      </c>
      <c r="W495" s="4" t="str">
        <f t="shared" si="53"/>
        <v/>
      </c>
    </row>
    <row r="496" spans="1:23" x14ac:dyDescent="0.25">
      <c r="A496" s="2">
        <v>44749</v>
      </c>
      <c r="B496" s="3" t="s">
        <v>72</v>
      </c>
      <c r="C496" s="3" t="s">
        <v>223</v>
      </c>
      <c r="D496" s="4">
        <v>3.9</v>
      </c>
      <c r="E496" s="5">
        <v>1</v>
      </c>
      <c r="F496" s="6">
        <v>3.5</v>
      </c>
      <c r="G496" s="3">
        <v>105</v>
      </c>
      <c r="H496" s="3">
        <f t="shared" si="44"/>
        <v>1.05</v>
      </c>
      <c r="I496" s="3">
        <v>-140</v>
      </c>
      <c r="J496" s="3">
        <f t="shared" si="45"/>
        <v>-0.7142857142857143</v>
      </c>
      <c r="K496" s="7">
        <f t="shared" si="43"/>
        <v>0.48780487804878048</v>
      </c>
      <c r="L496" s="7">
        <f t="shared" si="42"/>
        <v>0.58333333333333337</v>
      </c>
      <c r="M496" s="7">
        <f t="shared" si="50"/>
        <v>0.54675323986127111</v>
      </c>
      <c r="N496" s="7">
        <f t="shared" si="52"/>
        <v>0.45324676013872889</v>
      </c>
      <c r="O496" s="10">
        <f t="shared" si="49"/>
        <v>5.8948361812490635E-2</v>
      </c>
      <c r="P496" s="10">
        <f t="shared" si="48"/>
        <v>-0.13008657319460448</v>
      </c>
      <c r="Q496" s="10">
        <f t="shared" si="46"/>
        <v>2</v>
      </c>
      <c r="R496" s="9">
        <v>1</v>
      </c>
      <c r="S496" s="4">
        <v>10</v>
      </c>
      <c r="T496" s="3">
        <v>0</v>
      </c>
      <c r="U496" s="3" t="s">
        <v>74</v>
      </c>
      <c r="V496" s="4">
        <v>-10</v>
      </c>
      <c r="W496" s="4">
        <f t="shared" si="53"/>
        <v>-10</v>
      </c>
    </row>
    <row r="497" spans="1:23" x14ac:dyDescent="0.25">
      <c r="A497" s="2">
        <v>44749</v>
      </c>
      <c r="B497" s="3" t="s">
        <v>52</v>
      </c>
      <c r="C497" s="3" t="s">
        <v>53</v>
      </c>
      <c r="D497" s="4">
        <v>5.35</v>
      </c>
      <c r="E497" s="5">
        <v>1</v>
      </c>
      <c r="F497" s="6">
        <v>4.5</v>
      </c>
      <c r="G497" s="3">
        <v>-140</v>
      </c>
      <c r="H497" s="3">
        <f t="shared" si="44"/>
        <v>-0.7142857142857143</v>
      </c>
      <c r="I497" s="3">
        <v>110</v>
      </c>
      <c r="J497" s="3">
        <f t="shared" si="45"/>
        <v>1.1000000000000001</v>
      </c>
      <c r="K497" s="7">
        <f t="shared" si="43"/>
        <v>0.58333333333333337</v>
      </c>
      <c r="L497" s="7">
        <f t="shared" si="42"/>
        <v>0.47619047619047616</v>
      </c>
      <c r="M497" s="7">
        <f t="shared" si="50"/>
        <v>0.61863662191539648</v>
      </c>
      <c r="N497" s="7">
        <f t="shared" si="52"/>
        <v>0.38136337808460352</v>
      </c>
      <c r="O497" s="10">
        <f t="shared" si="49"/>
        <v>3.5303288582063108E-2</v>
      </c>
      <c r="P497" s="10">
        <f t="shared" si="48"/>
        <v>-9.4827098105872643E-2</v>
      </c>
      <c r="Q497" s="10">
        <f t="shared" si="46"/>
        <v>0</v>
      </c>
      <c r="R497" s="9">
        <v>2</v>
      </c>
      <c r="S497" s="4">
        <v>0</v>
      </c>
      <c r="T497" s="3">
        <v>0</v>
      </c>
      <c r="W497" s="4" t="str">
        <f t="shared" si="53"/>
        <v/>
      </c>
    </row>
    <row r="498" spans="1:23" x14ac:dyDescent="0.25">
      <c r="A498" s="2">
        <v>44749</v>
      </c>
      <c r="B498" s="3" t="s">
        <v>50</v>
      </c>
      <c r="C498" s="3" t="s">
        <v>224</v>
      </c>
      <c r="D498" s="4">
        <v>3.13</v>
      </c>
      <c r="E498" s="5">
        <v>1</v>
      </c>
      <c r="F498" s="6">
        <v>3.5</v>
      </c>
      <c r="G498" s="3">
        <v>130</v>
      </c>
      <c r="H498" s="3">
        <f t="shared" si="44"/>
        <v>1.3</v>
      </c>
      <c r="I498" s="3">
        <v>-170</v>
      </c>
      <c r="J498" s="3">
        <f t="shared" si="45"/>
        <v>-0.58823529411764708</v>
      </c>
      <c r="K498" s="7">
        <f t="shared" si="43"/>
        <v>0.43478260869565216</v>
      </c>
      <c r="L498" s="7">
        <f t="shared" si="42"/>
        <v>0.62962962962962965</v>
      </c>
      <c r="M498" s="7">
        <f t="shared" si="50"/>
        <v>0.38186680020271102</v>
      </c>
      <c r="N498" s="7">
        <f t="shared" si="52"/>
        <v>0.61813319979728898</v>
      </c>
      <c r="O498" s="10">
        <f t="shared" si="49"/>
        <v>-5.2915808492941141E-2</v>
      </c>
      <c r="P498" s="10">
        <f t="shared" si="48"/>
        <v>-1.1496429832340671E-2</v>
      </c>
      <c r="Q498" s="10">
        <f t="shared" si="46"/>
        <v>0</v>
      </c>
      <c r="R498" s="9">
        <v>1</v>
      </c>
      <c r="S498" s="4">
        <v>0</v>
      </c>
      <c r="T498" s="3">
        <v>0</v>
      </c>
      <c r="W498" s="4" t="str">
        <f t="shared" si="53"/>
        <v/>
      </c>
    </row>
    <row r="499" spans="1:23" x14ac:dyDescent="0.25">
      <c r="A499" s="2">
        <v>44749</v>
      </c>
      <c r="B499" s="3" t="s">
        <v>42</v>
      </c>
      <c r="C499" s="3" t="s">
        <v>225</v>
      </c>
      <c r="D499" s="4">
        <v>3.91</v>
      </c>
      <c r="E499" s="5">
        <v>1</v>
      </c>
      <c r="F499" s="6">
        <v>3.5</v>
      </c>
      <c r="G499" s="3">
        <v>-135</v>
      </c>
      <c r="H499" s="3">
        <f t="shared" si="44"/>
        <v>-0.7407407407407407</v>
      </c>
      <c r="I499" s="3">
        <v>100</v>
      </c>
      <c r="J499" s="3">
        <f t="shared" si="45"/>
        <v>1</v>
      </c>
      <c r="K499" s="7">
        <f t="shared" si="43"/>
        <v>0.57446808510638303</v>
      </c>
      <c r="L499" s="7">
        <f t="shared" si="42"/>
        <v>0.5</v>
      </c>
      <c r="M499" s="7">
        <f t="shared" si="50"/>
        <v>0.54875214255669547</v>
      </c>
      <c r="N499" s="7">
        <f t="shared" si="52"/>
        <v>0.45124785744330453</v>
      </c>
      <c r="O499" s="10">
        <f t="shared" si="49"/>
        <v>-2.5715942549687565E-2</v>
      </c>
      <c r="P499" s="10">
        <f t="shared" si="48"/>
        <v>-4.8752142556695466E-2</v>
      </c>
      <c r="Q499" s="10">
        <f t="shared" si="46"/>
        <v>0</v>
      </c>
      <c r="R499" s="9">
        <v>1</v>
      </c>
      <c r="S499" s="4">
        <v>0</v>
      </c>
      <c r="T499" s="3">
        <v>0</v>
      </c>
      <c r="W499" s="4" t="str">
        <f t="shared" si="53"/>
        <v/>
      </c>
    </row>
    <row r="500" spans="1:23" x14ac:dyDescent="0.25">
      <c r="A500" s="2">
        <v>44749</v>
      </c>
      <c r="B500" s="3" t="s">
        <v>23</v>
      </c>
      <c r="C500" s="3" t="s">
        <v>24</v>
      </c>
      <c r="D500" s="4">
        <v>7.3</v>
      </c>
      <c r="E500" s="5">
        <v>1</v>
      </c>
      <c r="F500" s="6">
        <v>7.5</v>
      </c>
      <c r="G500" s="3">
        <v>110</v>
      </c>
      <c r="H500" s="3">
        <f t="shared" si="44"/>
        <v>1.1000000000000001</v>
      </c>
      <c r="I500" s="3">
        <v>-145</v>
      </c>
      <c r="J500" s="3">
        <f t="shared" si="45"/>
        <v>-0.68965517241379315</v>
      </c>
      <c r="K500" s="7">
        <f t="shared" si="43"/>
        <v>0.47619047619047616</v>
      </c>
      <c r="L500" s="7">
        <f t="shared" si="42"/>
        <v>0.59183673469387754</v>
      </c>
      <c r="M500" s="7">
        <f t="shared" si="50"/>
        <v>0.44589338816092272</v>
      </c>
      <c r="N500" s="7">
        <f t="shared" si="52"/>
        <v>0.55410661183907728</v>
      </c>
      <c r="O500" s="10">
        <f t="shared" si="49"/>
        <v>-3.0297088029553443E-2</v>
      </c>
      <c r="P500" s="10">
        <f t="shared" si="48"/>
        <v>-3.7730122854800263E-2</v>
      </c>
      <c r="Q500" s="10">
        <f t="shared" si="46"/>
        <v>0</v>
      </c>
      <c r="R500" s="9">
        <v>1</v>
      </c>
      <c r="S500" s="4">
        <v>0</v>
      </c>
      <c r="T500" s="3">
        <v>0</v>
      </c>
      <c r="W500" s="4" t="str">
        <f t="shared" si="53"/>
        <v/>
      </c>
    </row>
    <row r="501" spans="1:23" x14ac:dyDescent="0.25">
      <c r="A501" s="2">
        <v>44749</v>
      </c>
      <c r="B501" s="3" t="s">
        <v>19</v>
      </c>
      <c r="C501" s="3" t="s">
        <v>97</v>
      </c>
      <c r="D501" s="4">
        <v>3.69</v>
      </c>
      <c r="E501" s="5">
        <v>1</v>
      </c>
      <c r="F501" s="6">
        <v>3.5</v>
      </c>
      <c r="G501" s="3">
        <v>-106</v>
      </c>
      <c r="H501" s="3">
        <f t="shared" si="44"/>
        <v>-0.94339622641509424</v>
      </c>
      <c r="I501" s="3">
        <v>-118</v>
      </c>
      <c r="J501" s="3">
        <f t="shared" si="45"/>
        <v>-0.84745762711864414</v>
      </c>
      <c r="K501" s="7">
        <f t="shared" si="43"/>
        <v>0.5145631067961165</v>
      </c>
      <c r="L501" s="7">
        <f t="shared" si="42"/>
        <v>0.54128440366972475</v>
      </c>
      <c r="M501" s="7">
        <f t="shared" si="50"/>
        <v>0.50375758655798741</v>
      </c>
      <c r="N501" s="7">
        <f t="shared" si="52"/>
        <v>0.49624241344201259</v>
      </c>
      <c r="O501" s="10">
        <f t="shared" si="49"/>
        <v>-1.0805520238129085E-2</v>
      </c>
      <c r="P501" s="10">
        <f t="shared" si="48"/>
        <v>-4.5041990227712159E-2</v>
      </c>
      <c r="Q501" s="10">
        <f t="shared" si="46"/>
        <v>0</v>
      </c>
      <c r="R501" s="9">
        <v>2</v>
      </c>
      <c r="S501" s="4">
        <v>0</v>
      </c>
      <c r="T501" s="3">
        <v>0</v>
      </c>
      <c r="W501" s="4" t="str">
        <f t="shared" si="53"/>
        <v/>
      </c>
    </row>
    <row r="502" spans="1:23" x14ac:dyDescent="0.25">
      <c r="A502" s="2">
        <v>44749</v>
      </c>
      <c r="B502" s="3" t="s">
        <v>4</v>
      </c>
      <c r="C502" s="3" t="s">
        <v>87</v>
      </c>
      <c r="D502" s="4">
        <v>6.84</v>
      </c>
      <c r="E502" s="5">
        <v>1</v>
      </c>
      <c r="F502" s="6">
        <v>6.5</v>
      </c>
      <c r="G502" s="3">
        <v>-144</v>
      </c>
      <c r="H502" s="3">
        <f t="shared" si="44"/>
        <v>-0.69444444444444442</v>
      </c>
      <c r="I502" s="3">
        <v>114</v>
      </c>
      <c r="J502" s="3">
        <f t="shared" si="45"/>
        <v>1.1399999999999999</v>
      </c>
      <c r="K502" s="7">
        <f t="shared" si="43"/>
        <v>0.5901639344262295</v>
      </c>
      <c r="L502" s="7">
        <f t="shared" si="42"/>
        <v>0.46728971962616822</v>
      </c>
      <c r="M502" s="7">
        <f t="shared" si="50"/>
        <v>0.52618676113459928</v>
      </c>
      <c r="N502" s="7">
        <f t="shared" si="52"/>
        <v>0.47381323886540072</v>
      </c>
      <c r="O502" s="10">
        <f t="shared" si="49"/>
        <v>-6.3977173291630218E-2</v>
      </c>
      <c r="P502" s="10">
        <f t="shared" si="48"/>
        <v>6.5235192392325003E-3</v>
      </c>
      <c r="Q502" s="10">
        <f t="shared" si="46"/>
        <v>0</v>
      </c>
      <c r="R502" s="9">
        <v>2</v>
      </c>
      <c r="S502" s="4">
        <v>0</v>
      </c>
      <c r="T502" s="3">
        <v>0</v>
      </c>
      <c r="W502" s="4" t="str">
        <f t="shared" si="53"/>
        <v/>
      </c>
    </row>
    <row r="503" spans="1:23" x14ac:dyDescent="0.25">
      <c r="A503" s="2">
        <v>44749</v>
      </c>
      <c r="B503" s="3" t="s">
        <v>16</v>
      </c>
      <c r="C503" s="3" t="s">
        <v>17</v>
      </c>
      <c r="D503" s="4">
        <v>3.97</v>
      </c>
      <c r="E503" s="5">
        <v>1</v>
      </c>
      <c r="F503" s="6">
        <v>3.5</v>
      </c>
      <c r="G503" s="3">
        <v>-115</v>
      </c>
      <c r="H503" s="3">
        <f t="shared" si="44"/>
        <v>-0.86956521739130443</v>
      </c>
      <c r="I503" s="3">
        <v>-115</v>
      </c>
      <c r="J503" s="3">
        <f t="shared" si="45"/>
        <v>-0.86956521739130443</v>
      </c>
      <c r="K503" s="7">
        <f t="shared" si="43"/>
        <v>0.53488372093023251</v>
      </c>
      <c r="L503" s="7">
        <f t="shared" si="42"/>
        <v>0.53488372093023251</v>
      </c>
      <c r="M503" s="7">
        <f t="shared" si="50"/>
        <v>0.56064700776335252</v>
      </c>
      <c r="N503" s="7">
        <f t="shared" si="52"/>
        <v>0.43935299223664748</v>
      </c>
      <c r="O503" s="10">
        <f t="shared" si="49"/>
        <v>2.5763286833120014E-2</v>
      </c>
      <c r="P503" s="10">
        <f t="shared" si="48"/>
        <v>-9.5530728693585032E-2</v>
      </c>
      <c r="Q503" s="10">
        <f t="shared" si="46"/>
        <v>0</v>
      </c>
      <c r="R503" s="9">
        <v>1</v>
      </c>
      <c r="S503" s="4">
        <v>0</v>
      </c>
      <c r="T503" s="3">
        <v>0</v>
      </c>
      <c r="W503" s="4" t="str">
        <f t="shared" si="53"/>
        <v/>
      </c>
    </row>
    <row r="504" spans="1:23" x14ac:dyDescent="0.25">
      <c r="A504" s="2">
        <v>44749</v>
      </c>
      <c r="B504" s="3" t="s">
        <v>79</v>
      </c>
      <c r="C504" s="3" t="s">
        <v>124</v>
      </c>
      <c r="D504" s="4">
        <v>3.91</v>
      </c>
      <c r="E504" s="5">
        <v>1</v>
      </c>
      <c r="F504" s="6">
        <v>3.5</v>
      </c>
      <c r="G504" s="3">
        <v>-130</v>
      </c>
      <c r="H504" s="3">
        <f t="shared" si="44"/>
        <v>-0.76923076923076916</v>
      </c>
      <c r="I504" s="3">
        <v>-105</v>
      </c>
      <c r="J504" s="3">
        <f t="shared" si="45"/>
        <v>-0.95238095238095233</v>
      </c>
      <c r="K504" s="7">
        <f t="shared" si="43"/>
        <v>0.56521739130434778</v>
      </c>
      <c r="L504" s="7">
        <f t="shared" si="42"/>
        <v>0.51219512195121952</v>
      </c>
      <c r="M504" s="7">
        <f t="shared" si="50"/>
        <v>0.54875214255669547</v>
      </c>
      <c r="N504" s="7">
        <f t="shared" si="52"/>
        <v>0.45124785744330453</v>
      </c>
      <c r="O504" s="10">
        <f t="shared" si="49"/>
        <v>-1.6465248747652317E-2</v>
      </c>
      <c r="P504" s="10">
        <f t="shared" si="48"/>
        <v>-6.0947264507914989E-2</v>
      </c>
      <c r="Q504" s="10">
        <f t="shared" si="46"/>
        <v>0</v>
      </c>
      <c r="R504" s="9">
        <v>1</v>
      </c>
      <c r="S504" s="4">
        <v>0</v>
      </c>
      <c r="T504" s="3">
        <v>0</v>
      </c>
      <c r="W504" s="4" t="str">
        <f t="shared" si="53"/>
        <v/>
      </c>
    </row>
    <row r="505" spans="1:23" x14ac:dyDescent="0.25">
      <c r="A505" s="2">
        <v>44749</v>
      </c>
      <c r="B505" s="3" t="s">
        <v>33</v>
      </c>
      <c r="C505" s="3" t="s">
        <v>34</v>
      </c>
      <c r="D505" s="4">
        <v>8.5299999999999994</v>
      </c>
      <c r="E505" s="5">
        <v>1</v>
      </c>
      <c r="F505" s="6">
        <v>8.5</v>
      </c>
      <c r="G505" s="3">
        <v>-118</v>
      </c>
      <c r="H505" s="3">
        <f t="shared" si="44"/>
        <v>-0.84745762711864414</v>
      </c>
      <c r="I505" s="3">
        <v>-108</v>
      </c>
      <c r="J505" s="3">
        <f t="shared" si="45"/>
        <v>-0.92592592592592582</v>
      </c>
      <c r="K505" s="7">
        <f t="shared" si="43"/>
        <v>0.54128440366972475</v>
      </c>
      <c r="L505" s="7">
        <f t="shared" si="42"/>
        <v>0.51923076923076927</v>
      </c>
      <c r="M505" s="7">
        <f t="shared" si="50"/>
        <v>0.48101648718337819</v>
      </c>
      <c r="N505" s="7">
        <f t="shared" si="52"/>
        <v>0.51898351281662181</v>
      </c>
      <c r="O505" s="10">
        <f t="shared" si="49"/>
        <v>-6.0267916486346551E-2</v>
      </c>
      <c r="P505" s="10">
        <f t="shared" si="48"/>
        <v>-2.4725641414746757E-4</v>
      </c>
      <c r="Q505" s="10">
        <f t="shared" si="46"/>
        <v>0</v>
      </c>
      <c r="R505" s="9">
        <v>2</v>
      </c>
      <c r="S505" s="4">
        <v>0</v>
      </c>
      <c r="T505" s="3">
        <v>0</v>
      </c>
      <c r="W505" s="4" t="str">
        <f t="shared" si="53"/>
        <v/>
      </c>
    </row>
    <row r="506" spans="1:23" x14ac:dyDescent="0.25">
      <c r="A506" s="2">
        <v>44749</v>
      </c>
      <c r="B506" s="3" t="s">
        <v>35</v>
      </c>
      <c r="C506" s="3" t="s">
        <v>36</v>
      </c>
      <c r="D506" s="4">
        <v>5.43</v>
      </c>
      <c r="E506" s="5">
        <v>1</v>
      </c>
      <c r="F506" s="6">
        <v>4.5</v>
      </c>
      <c r="G506" s="3">
        <v>-158</v>
      </c>
      <c r="H506" s="3">
        <f t="shared" si="44"/>
        <v>-0.63291139240506322</v>
      </c>
      <c r="I506" s="3">
        <v>124</v>
      </c>
      <c r="J506" s="3">
        <f t="shared" si="45"/>
        <v>1.24</v>
      </c>
      <c r="K506" s="7">
        <f t="shared" si="43"/>
        <v>0.61240310077519378</v>
      </c>
      <c r="L506" s="7">
        <f t="shared" si="42"/>
        <v>0.44642857142857145</v>
      </c>
      <c r="M506" s="7">
        <f t="shared" si="50"/>
        <v>0.63147110270957818</v>
      </c>
      <c r="N506" s="7">
        <f t="shared" si="52"/>
        <v>0.36852889729042182</v>
      </c>
      <c r="O506" s="10">
        <f t="shared" si="49"/>
        <v>1.9068001934384404E-2</v>
      </c>
      <c r="P506" s="10">
        <f t="shared" si="48"/>
        <v>-7.7899674138149633E-2</v>
      </c>
      <c r="Q506" s="10">
        <f t="shared" si="46"/>
        <v>0</v>
      </c>
      <c r="R506" s="9">
        <v>2</v>
      </c>
      <c r="S506" s="4">
        <v>0</v>
      </c>
      <c r="T506" s="3">
        <v>0</v>
      </c>
      <c r="W506" s="4" t="str">
        <f t="shared" si="53"/>
        <v/>
      </c>
    </row>
    <row r="507" spans="1:23" x14ac:dyDescent="0.25">
      <c r="A507" s="2">
        <v>44749</v>
      </c>
      <c r="B507" s="3" t="s">
        <v>37</v>
      </c>
      <c r="C507" s="3" t="s">
        <v>113</v>
      </c>
      <c r="D507" s="4">
        <v>6.09</v>
      </c>
      <c r="E507" s="5">
        <v>1</v>
      </c>
      <c r="F507" s="6">
        <v>6.5</v>
      </c>
      <c r="G507" s="3">
        <v>120</v>
      </c>
      <c r="H507" s="3">
        <f t="shared" si="44"/>
        <v>1.2</v>
      </c>
      <c r="I507" s="3">
        <v>-152</v>
      </c>
      <c r="J507" s="3">
        <f t="shared" si="45"/>
        <v>-0.65789473684210531</v>
      </c>
      <c r="K507" s="7">
        <f t="shared" si="43"/>
        <v>0.45454545454545453</v>
      </c>
      <c r="L507" s="7">
        <f t="shared" si="42"/>
        <v>0.60317460317460314</v>
      </c>
      <c r="M507" s="7">
        <f t="shared" si="50"/>
        <v>0.4081500724881062</v>
      </c>
      <c r="N507" s="7">
        <f t="shared" si="52"/>
        <v>0.5918499275118938</v>
      </c>
      <c r="O507" s="10">
        <f t="shared" si="49"/>
        <v>-4.6395382057348333E-2</v>
      </c>
      <c r="P507" s="10">
        <f t="shared" si="48"/>
        <v>-1.1324675662709338E-2</v>
      </c>
      <c r="Q507" s="10">
        <f t="shared" si="46"/>
        <v>0</v>
      </c>
      <c r="R507" s="9">
        <v>2</v>
      </c>
      <c r="S507" s="4">
        <v>0</v>
      </c>
      <c r="T507" s="3">
        <v>0</v>
      </c>
      <c r="W507" s="4" t="str">
        <f t="shared" si="53"/>
        <v/>
      </c>
    </row>
    <row r="508" spans="1:23" x14ac:dyDescent="0.25">
      <c r="A508" s="2">
        <v>44749</v>
      </c>
      <c r="B508" s="3" t="s">
        <v>54</v>
      </c>
      <c r="C508" s="3" t="s">
        <v>105</v>
      </c>
      <c r="D508" s="4">
        <v>4.3</v>
      </c>
      <c r="E508" s="5">
        <v>1</v>
      </c>
      <c r="F508" s="6">
        <v>3.5</v>
      </c>
      <c r="G508" s="3">
        <v>-115</v>
      </c>
      <c r="H508" s="3">
        <f t="shared" si="44"/>
        <v>-0.86956521739130443</v>
      </c>
      <c r="I508" s="3">
        <v>-115</v>
      </c>
      <c r="J508" s="3">
        <f t="shared" si="45"/>
        <v>-0.86956521739130443</v>
      </c>
      <c r="K508" s="7">
        <f t="shared" si="43"/>
        <v>0.53488372093023251</v>
      </c>
      <c r="L508" s="7">
        <f t="shared" si="42"/>
        <v>0.53488372093023251</v>
      </c>
      <c r="M508" s="7">
        <f t="shared" si="50"/>
        <v>0.62284607227036082</v>
      </c>
      <c r="N508" s="7">
        <f t="shared" si="52"/>
        <v>0.37715392772963913</v>
      </c>
      <c r="O508" s="10">
        <f t="shared" si="49"/>
        <v>8.7962351340128309E-2</v>
      </c>
      <c r="P508" s="10">
        <f t="shared" si="48"/>
        <v>-0.15772979320059338</v>
      </c>
      <c r="Q508" s="10">
        <f t="shared" si="46"/>
        <v>2</v>
      </c>
      <c r="R508" s="9">
        <v>1</v>
      </c>
      <c r="S508" s="4">
        <f>15*1.15</f>
        <v>17.25</v>
      </c>
      <c r="T508" s="3">
        <v>0</v>
      </c>
      <c r="U508" s="3" t="s">
        <v>75</v>
      </c>
      <c r="V508" s="4">
        <v>15</v>
      </c>
      <c r="W508" s="4">
        <f t="shared" si="53"/>
        <v>15.000000000000002</v>
      </c>
    </row>
    <row r="509" spans="1:23" x14ac:dyDescent="0.25">
      <c r="A509" s="2">
        <v>44749</v>
      </c>
      <c r="B509" s="3" t="s">
        <v>46</v>
      </c>
      <c r="C509" s="3" t="s">
        <v>47</v>
      </c>
      <c r="D509" s="4">
        <v>6.07</v>
      </c>
      <c r="E509" s="5">
        <v>1</v>
      </c>
      <c r="F509" s="6">
        <v>5.5</v>
      </c>
      <c r="G509" s="3">
        <v>-130</v>
      </c>
      <c r="H509" s="3">
        <f t="shared" si="44"/>
        <v>-0.76923076923076916</v>
      </c>
      <c r="I509" s="3">
        <v>104</v>
      </c>
      <c r="J509" s="3">
        <f t="shared" si="45"/>
        <v>1.04</v>
      </c>
      <c r="K509" s="7">
        <f t="shared" si="43"/>
        <v>0.56521739130434778</v>
      </c>
      <c r="L509" s="7">
        <f t="shared" si="42"/>
        <v>0.49019607843137253</v>
      </c>
      <c r="M509" s="7">
        <f t="shared" si="50"/>
        <v>0.56549738828302876</v>
      </c>
      <c r="N509" s="7">
        <f t="shared" si="52"/>
        <v>0.4345026117169713</v>
      </c>
      <c r="O509" s="10">
        <f t="shared" si="49"/>
        <v>2.7999697868097417E-4</v>
      </c>
      <c r="P509" s="10">
        <f t="shared" si="48"/>
        <v>-5.569346671440123E-2</v>
      </c>
      <c r="Q509" s="10">
        <f t="shared" si="46"/>
        <v>0</v>
      </c>
      <c r="R509" s="9">
        <v>2</v>
      </c>
      <c r="S509" s="4">
        <v>0</v>
      </c>
      <c r="T509" s="3">
        <v>0</v>
      </c>
      <c r="W509" s="4" t="str">
        <f t="shared" si="53"/>
        <v/>
      </c>
    </row>
    <row r="510" spans="1:23" x14ac:dyDescent="0.25">
      <c r="A510" s="2">
        <v>44750</v>
      </c>
      <c r="B510" s="3" t="s">
        <v>56</v>
      </c>
      <c r="C510" s="3" t="s">
        <v>82</v>
      </c>
      <c r="D510" s="4">
        <v>4.9800000000000004</v>
      </c>
      <c r="E510" s="5">
        <v>1</v>
      </c>
      <c r="F510" s="6">
        <v>6.5</v>
      </c>
      <c r="G510" s="3">
        <v>-104</v>
      </c>
      <c r="H510" s="3">
        <f t="shared" si="44"/>
        <v>-0.96153846153846145</v>
      </c>
      <c r="I510" s="3">
        <v>-122</v>
      </c>
      <c r="J510" s="3">
        <f t="shared" si="45"/>
        <v>-0.81967213114754101</v>
      </c>
      <c r="K510" s="7">
        <f t="shared" si="43"/>
        <v>0.50980392156862742</v>
      </c>
      <c r="L510" s="7">
        <f t="shared" si="42"/>
        <v>0.5495495495495496</v>
      </c>
      <c r="M510" s="7">
        <f t="shared" si="50"/>
        <v>0.2348979687298145</v>
      </c>
      <c r="N510" s="7">
        <f t="shared" si="52"/>
        <v>0.7651020312701855</v>
      </c>
      <c r="O510" s="10">
        <f t="shared" si="49"/>
        <v>-0.27490595283881292</v>
      </c>
      <c r="P510" s="10">
        <f t="shared" si="48"/>
        <v>0.2155524817206359</v>
      </c>
      <c r="Q510" s="10">
        <f t="shared" si="46"/>
        <v>1</v>
      </c>
      <c r="R510" s="9">
        <v>2</v>
      </c>
      <c r="S510" s="4">
        <v>24.4</v>
      </c>
      <c r="T510" s="3">
        <v>0</v>
      </c>
      <c r="U510" s="3" t="s">
        <v>74</v>
      </c>
      <c r="V510" s="4">
        <v>-24.4</v>
      </c>
      <c r="W510" s="4">
        <f t="shared" si="53"/>
        <v>-24.4</v>
      </c>
    </row>
    <row r="511" spans="1:23" x14ac:dyDescent="0.25">
      <c r="A511" s="2">
        <v>44750</v>
      </c>
      <c r="B511" s="3" t="s">
        <v>72</v>
      </c>
      <c r="C511" s="3" t="s">
        <v>107</v>
      </c>
      <c r="D511" s="4">
        <v>4.3600000000000003</v>
      </c>
      <c r="E511" s="5">
        <v>1</v>
      </c>
      <c r="F511" s="6">
        <v>4.5</v>
      </c>
      <c r="G511" s="3">
        <v>134</v>
      </c>
      <c r="H511" s="3">
        <f t="shared" si="44"/>
        <v>1.34</v>
      </c>
      <c r="I511" s="3">
        <v>-172</v>
      </c>
      <c r="J511" s="3">
        <f t="shared" si="45"/>
        <v>-0.58139534883720934</v>
      </c>
      <c r="K511" s="7">
        <f t="shared" si="43"/>
        <v>0.42735042735042733</v>
      </c>
      <c r="L511" s="7">
        <f t="shared" si="42"/>
        <v>0.63235294117647056</v>
      </c>
      <c r="M511" s="7">
        <f t="shared" si="50"/>
        <v>0.44113321429729868</v>
      </c>
      <c r="N511" s="7">
        <f t="shared" si="52"/>
        <v>0.55886678570270132</v>
      </c>
      <c r="O511" s="10">
        <f t="shared" si="49"/>
        <v>1.378278694687135E-2</v>
      </c>
      <c r="P511" s="10">
        <f t="shared" si="48"/>
        <v>-7.3486155473769244E-2</v>
      </c>
      <c r="Q511" s="10">
        <f t="shared" si="46"/>
        <v>0</v>
      </c>
      <c r="R511" s="9">
        <v>2</v>
      </c>
      <c r="S511" s="4">
        <v>0</v>
      </c>
      <c r="T511" s="3">
        <v>0</v>
      </c>
      <c r="W511" s="4" t="str">
        <f t="shared" si="53"/>
        <v/>
      </c>
    </row>
    <row r="512" spans="1:23" x14ac:dyDescent="0.25">
      <c r="A512" s="2">
        <v>44750</v>
      </c>
      <c r="B512" s="3" t="s">
        <v>52</v>
      </c>
      <c r="C512" s="3" t="s">
        <v>110</v>
      </c>
      <c r="D512" s="4">
        <v>4.38</v>
      </c>
      <c r="E512" s="5">
        <v>1</v>
      </c>
      <c r="F512" s="6">
        <v>4.5</v>
      </c>
      <c r="G512" s="3">
        <v>126</v>
      </c>
      <c r="H512" s="3">
        <f t="shared" si="44"/>
        <v>1.26</v>
      </c>
      <c r="I512" s="3">
        <v>-160</v>
      </c>
      <c r="J512" s="3">
        <f t="shared" si="45"/>
        <v>-0.625</v>
      </c>
      <c r="K512" s="7">
        <f t="shared" si="43"/>
        <v>0.44247787610619471</v>
      </c>
      <c r="L512" s="7">
        <f t="shared" si="42"/>
        <v>0.61538461538461542</v>
      </c>
      <c r="M512" s="7">
        <f t="shared" si="50"/>
        <v>0.44497803552889126</v>
      </c>
      <c r="N512" s="7">
        <f t="shared" si="52"/>
        <v>0.55502196447110874</v>
      </c>
      <c r="O512" s="10">
        <f t="shared" si="49"/>
        <v>2.5001594226965462E-3</v>
      </c>
      <c r="P512" s="10">
        <f t="shared" si="48"/>
        <v>-6.0362650913506677E-2</v>
      </c>
      <c r="Q512" s="10">
        <f t="shared" si="46"/>
        <v>0</v>
      </c>
      <c r="R512" s="9">
        <v>2</v>
      </c>
      <c r="S512" s="4">
        <v>0</v>
      </c>
      <c r="T512" s="3">
        <v>0</v>
      </c>
      <c r="W512" s="4" t="str">
        <f t="shared" si="53"/>
        <v/>
      </c>
    </row>
    <row r="513" spans="1:23" x14ac:dyDescent="0.25">
      <c r="A513" s="2">
        <v>44750</v>
      </c>
      <c r="B513" s="3" t="s">
        <v>23</v>
      </c>
      <c r="C513" s="3" t="s">
        <v>90</v>
      </c>
      <c r="D513" s="4">
        <v>5.01</v>
      </c>
      <c r="E513" s="5">
        <v>1</v>
      </c>
      <c r="F513" s="6">
        <v>5.5</v>
      </c>
      <c r="G513" s="3">
        <v>106</v>
      </c>
      <c r="H513" s="3">
        <f t="shared" si="44"/>
        <v>1.06</v>
      </c>
      <c r="I513" s="3">
        <v>-134</v>
      </c>
      <c r="J513" s="3">
        <f t="shared" si="45"/>
        <v>-0.74626865671641784</v>
      </c>
      <c r="K513" s="7">
        <f t="shared" si="43"/>
        <v>0.4854368932038835</v>
      </c>
      <c r="L513" s="7">
        <f t="shared" si="42"/>
        <v>0.57264957264957261</v>
      </c>
      <c r="M513" s="7">
        <f t="shared" si="50"/>
        <v>0.38579401302156258</v>
      </c>
      <c r="N513" s="7">
        <f t="shared" si="52"/>
        <v>0.61420598697843742</v>
      </c>
      <c r="O513" s="10">
        <f t="shared" si="49"/>
        <v>-9.9642880182320925E-2</v>
      </c>
      <c r="P513" s="10">
        <f t="shared" si="48"/>
        <v>4.155641432886481E-2</v>
      </c>
      <c r="Q513" s="10">
        <f t="shared" si="46"/>
        <v>0</v>
      </c>
      <c r="R513" s="9">
        <v>2</v>
      </c>
      <c r="S513" s="4">
        <v>0</v>
      </c>
      <c r="T513" s="3">
        <v>0</v>
      </c>
      <c r="W513" s="4" t="str">
        <f t="shared" si="53"/>
        <v/>
      </c>
    </row>
    <row r="514" spans="1:23" x14ac:dyDescent="0.25">
      <c r="A514" s="2">
        <v>44750</v>
      </c>
      <c r="B514" s="3" t="s">
        <v>50</v>
      </c>
      <c r="C514" s="3" t="s">
        <v>194</v>
      </c>
      <c r="D514" s="4">
        <v>4.96</v>
      </c>
      <c r="E514" s="5">
        <v>1</v>
      </c>
      <c r="F514" s="6">
        <v>5.5</v>
      </c>
      <c r="G514" s="3">
        <v>110</v>
      </c>
      <c r="H514" s="3">
        <f t="shared" si="44"/>
        <v>1.1000000000000001</v>
      </c>
      <c r="I514" s="3">
        <v>-140</v>
      </c>
      <c r="J514" s="3">
        <f t="shared" si="45"/>
        <v>-0.7142857142857143</v>
      </c>
      <c r="K514" s="7">
        <f t="shared" si="43"/>
        <v>0.47619047619047616</v>
      </c>
      <c r="L514" s="7">
        <f t="shared" si="42"/>
        <v>0.58333333333333337</v>
      </c>
      <c r="M514" s="7">
        <f t="shared" si="50"/>
        <v>0.37702102619303079</v>
      </c>
      <c r="N514" s="7">
        <f t="shared" si="52"/>
        <v>0.62297897380696921</v>
      </c>
      <c r="O514" s="10">
        <f t="shared" si="49"/>
        <v>-9.9169449997445369E-2</v>
      </c>
      <c r="P514" s="10">
        <f t="shared" si="48"/>
        <v>3.9645640473635835E-2</v>
      </c>
      <c r="Q514" s="10">
        <f t="shared" si="46"/>
        <v>0</v>
      </c>
      <c r="R514" s="9">
        <v>2</v>
      </c>
      <c r="S514" s="4">
        <v>0</v>
      </c>
      <c r="T514" s="3">
        <v>0</v>
      </c>
      <c r="W514" s="4" t="str">
        <f t="shared" si="53"/>
        <v/>
      </c>
    </row>
    <row r="515" spans="1:23" x14ac:dyDescent="0.25">
      <c r="A515" s="2">
        <v>44750</v>
      </c>
      <c r="B515" s="3" t="s">
        <v>42</v>
      </c>
      <c r="C515" s="3" t="s">
        <v>43</v>
      </c>
      <c r="D515" s="4">
        <v>5.95</v>
      </c>
      <c r="E515" s="5">
        <v>1</v>
      </c>
      <c r="F515" s="6">
        <v>5.5</v>
      </c>
      <c r="G515" s="3">
        <v>104</v>
      </c>
      <c r="H515" s="3">
        <f t="shared" si="44"/>
        <v>1.04</v>
      </c>
      <c r="I515" s="3">
        <v>-132</v>
      </c>
      <c r="J515" s="3">
        <f t="shared" si="45"/>
        <v>-0.75757575757575757</v>
      </c>
      <c r="K515" s="7">
        <f t="shared" si="43"/>
        <v>0.49019607843137253</v>
      </c>
      <c r="L515" s="7">
        <f t="shared" ref="L515:L699" si="54">IF(I515&gt;0,100/(100+I515),I515/(-100+I515))</f>
        <v>0.56896551724137934</v>
      </c>
      <c r="M515" s="7">
        <f t="shared" si="50"/>
        <v>0.54625611489663151</v>
      </c>
      <c r="N515" s="7">
        <f t="shared" si="52"/>
        <v>0.45374388510336849</v>
      </c>
      <c r="O515" s="10">
        <f t="shared" si="49"/>
        <v>5.6060036465258978E-2</v>
      </c>
      <c r="P515" s="10">
        <f t="shared" si="48"/>
        <v>-0.11522163213801084</v>
      </c>
      <c r="Q515" s="10">
        <f t="shared" si="46"/>
        <v>2</v>
      </c>
      <c r="R515" s="9">
        <v>2</v>
      </c>
      <c r="S515" s="4">
        <v>10</v>
      </c>
      <c r="T515" s="3">
        <v>1</v>
      </c>
      <c r="U515" s="3" t="s">
        <v>74</v>
      </c>
      <c r="V515" s="4">
        <v>-10</v>
      </c>
      <c r="W515" s="4">
        <f t="shared" si="53"/>
        <v>-10</v>
      </c>
    </row>
    <row r="516" spans="1:23" x14ac:dyDescent="0.25">
      <c r="A516" s="2">
        <v>44750</v>
      </c>
      <c r="B516" s="3" t="s">
        <v>4</v>
      </c>
      <c r="C516" s="3" t="s">
        <v>129</v>
      </c>
      <c r="D516" s="4">
        <v>5.95</v>
      </c>
      <c r="E516" s="5">
        <v>1</v>
      </c>
      <c r="F516" s="6">
        <v>6.5</v>
      </c>
      <c r="G516" s="3">
        <v>116</v>
      </c>
      <c r="H516" s="3">
        <f t="shared" si="44"/>
        <v>1.1599999999999999</v>
      </c>
      <c r="I516" s="3">
        <v>-148</v>
      </c>
      <c r="J516" s="3">
        <f t="shared" si="45"/>
        <v>-0.67567567567567566</v>
      </c>
      <c r="K516" s="7">
        <f t="shared" ref="K516:K699" si="55">IF(G516&gt;0,100/(100+G516),G516/(-100+G516))</f>
        <v>0.46296296296296297</v>
      </c>
      <c r="L516" s="7">
        <f t="shared" si="54"/>
        <v>0.59677419354838712</v>
      </c>
      <c r="M516" s="7">
        <f t="shared" si="50"/>
        <v>0.38566662055458278</v>
      </c>
      <c r="N516" s="7">
        <f t="shared" si="52"/>
        <v>0.61433337944541722</v>
      </c>
      <c r="O516" s="10">
        <f t="shared" si="49"/>
        <v>-7.7296342408380181E-2</v>
      </c>
      <c r="P516" s="10">
        <f t="shared" si="48"/>
        <v>1.7559185897030094E-2</v>
      </c>
      <c r="Q516" s="10">
        <f t="shared" si="46"/>
        <v>0</v>
      </c>
      <c r="R516" s="9">
        <v>2</v>
      </c>
      <c r="S516" s="4">
        <v>0</v>
      </c>
      <c r="T516" s="3">
        <v>0</v>
      </c>
      <c r="W516" s="4" t="str">
        <f t="shared" si="53"/>
        <v/>
      </c>
    </row>
    <row r="517" spans="1:23" x14ac:dyDescent="0.25">
      <c r="A517" s="2">
        <v>44750</v>
      </c>
      <c r="B517" s="3" t="s">
        <v>88</v>
      </c>
      <c r="C517" s="3" t="s">
        <v>89</v>
      </c>
      <c r="D517" s="4">
        <v>4.1500000000000004</v>
      </c>
      <c r="E517" s="5">
        <v>1</v>
      </c>
      <c r="F517" s="6">
        <v>4.5</v>
      </c>
      <c r="G517" s="3">
        <v>104</v>
      </c>
      <c r="H517" s="3">
        <f t="shared" si="44"/>
        <v>1.04</v>
      </c>
      <c r="I517" s="3">
        <v>-134</v>
      </c>
      <c r="J517" s="3">
        <f t="shared" si="45"/>
        <v>-0.74626865671641784</v>
      </c>
      <c r="K517" s="7">
        <f t="shared" si="55"/>
        <v>0.49019607843137253</v>
      </c>
      <c r="L517" s="7">
        <f t="shared" si="54"/>
        <v>0.57264957264957261</v>
      </c>
      <c r="M517" s="7">
        <f t="shared" si="50"/>
        <v>0.4004411396358285</v>
      </c>
      <c r="N517" s="7">
        <f t="shared" si="52"/>
        <v>0.5995588603641715</v>
      </c>
      <c r="O517" s="10">
        <f t="shared" si="49"/>
        <v>-8.9754938795544026E-2</v>
      </c>
      <c r="P517" s="10">
        <f t="shared" si="48"/>
        <v>2.6909287714598884E-2</v>
      </c>
      <c r="Q517" s="10">
        <f t="shared" si="46"/>
        <v>0</v>
      </c>
      <c r="R517" s="9">
        <v>2</v>
      </c>
      <c r="S517" s="4">
        <v>0</v>
      </c>
      <c r="T517" s="3">
        <v>0</v>
      </c>
      <c r="W517" s="4" t="str">
        <f t="shared" si="53"/>
        <v/>
      </c>
    </row>
    <row r="518" spans="1:23" x14ac:dyDescent="0.25">
      <c r="A518" s="2">
        <v>44750</v>
      </c>
      <c r="B518" s="3" t="s">
        <v>29</v>
      </c>
      <c r="C518" s="3" t="s">
        <v>85</v>
      </c>
      <c r="D518" s="4">
        <v>5.41</v>
      </c>
      <c r="E518" s="5">
        <v>1</v>
      </c>
      <c r="F518" s="6">
        <v>5.5</v>
      </c>
      <c r="G518" s="3">
        <v>110</v>
      </c>
      <c r="H518" s="3">
        <f t="shared" si="44"/>
        <v>1.1000000000000001</v>
      </c>
      <c r="I518" s="3">
        <v>-145</v>
      </c>
      <c r="J518" s="3">
        <f t="shared" si="45"/>
        <v>-0.68965517241379315</v>
      </c>
      <c r="K518" s="7">
        <f t="shared" si="55"/>
        <v>0.47619047619047616</v>
      </c>
      <c r="L518" s="7">
        <f t="shared" si="54"/>
        <v>0.59183673469387754</v>
      </c>
      <c r="M518" s="7">
        <f t="shared" si="50"/>
        <v>0.45559546412000462</v>
      </c>
      <c r="N518" s="7">
        <f t="shared" si="52"/>
        <v>0.54440453587999538</v>
      </c>
      <c r="O518" s="10">
        <f t="shared" si="49"/>
        <v>-2.0595012070471541E-2</v>
      </c>
      <c r="P518" s="10">
        <f t="shared" si="48"/>
        <v>-4.7432198813882165E-2</v>
      </c>
      <c r="Q518" s="10">
        <f t="shared" si="46"/>
        <v>0</v>
      </c>
      <c r="R518" s="9">
        <v>1</v>
      </c>
      <c r="S518" s="4">
        <v>0</v>
      </c>
      <c r="T518" s="3">
        <v>0</v>
      </c>
      <c r="W518" s="4" t="str">
        <f t="shared" si="53"/>
        <v/>
      </c>
    </row>
    <row r="519" spans="1:23" x14ac:dyDescent="0.25">
      <c r="A519" s="2">
        <v>44750</v>
      </c>
      <c r="B519" s="3" t="s">
        <v>64</v>
      </c>
      <c r="C519" s="3" t="s">
        <v>139</v>
      </c>
      <c r="D519" s="4">
        <v>5.65</v>
      </c>
      <c r="E519" s="5">
        <v>1</v>
      </c>
      <c r="F519" s="6">
        <v>6.5</v>
      </c>
      <c r="G519" s="3">
        <v>100</v>
      </c>
      <c r="H519" s="3">
        <f t="shared" si="44"/>
        <v>1</v>
      </c>
      <c r="I519" s="3">
        <v>-130</v>
      </c>
      <c r="J519" s="3">
        <f t="shared" si="45"/>
        <v>-0.76923076923076916</v>
      </c>
      <c r="K519" s="7">
        <f t="shared" si="55"/>
        <v>0.5</v>
      </c>
      <c r="L519" s="7">
        <f t="shared" si="54"/>
        <v>0.56521739130434778</v>
      </c>
      <c r="M519" s="7">
        <f t="shared" si="50"/>
        <v>0.33767557423180838</v>
      </c>
      <c r="N519" s="7">
        <f t="shared" si="52"/>
        <v>0.66232442576819162</v>
      </c>
      <c r="O519" s="10">
        <f t="shared" si="49"/>
        <v>-0.16232442576819162</v>
      </c>
      <c r="P519" s="10">
        <f t="shared" si="48"/>
        <v>9.7107034463843833E-2</v>
      </c>
      <c r="Q519" s="10">
        <f t="shared" si="46"/>
        <v>1</v>
      </c>
      <c r="R519" s="9">
        <v>1</v>
      </c>
      <c r="S519" s="4">
        <f>15*1.3</f>
        <v>19.5</v>
      </c>
      <c r="T519" s="3">
        <v>0</v>
      </c>
      <c r="U519" s="3" t="s">
        <v>74</v>
      </c>
      <c r="V519" s="4">
        <v>-19.5</v>
      </c>
      <c r="W519" s="4">
        <f t="shared" ref="W519:W582" si="56">IF(IF(U519="L",-S519,IF(U519="W",S519*IF(Q519=1,ABS(J519),ABS(H519)))),IF(U519="L",-S519,IF(U519="W",S519*IF(Q519=1,ABS(J519),ABS(H519)))),"")</f>
        <v>-19.5</v>
      </c>
    </row>
    <row r="520" spans="1:23" x14ac:dyDescent="0.25">
      <c r="A520" s="2">
        <v>44750</v>
      </c>
      <c r="B520" s="3" t="s">
        <v>33</v>
      </c>
      <c r="C520" s="3" t="s">
        <v>141</v>
      </c>
      <c r="D520" s="4">
        <v>7.35</v>
      </c>
      <c r="E520" s="5">
        <v>1</v>
      </c>
      <c r="F520" s="6">
        <v>6.5</v>
      </c>
      <c r="G520" s="3">
        <v>-118</v>
      </c>
      <c r="H520" s="3">
        <f t="shared" si="44"/>
        <v>-0.84745762711864414</v>
      </c>
      <c r="I520" s="3">
        <v>-106</v>
      </c>
      <c r="J520" s="3">
        <f t="shared" si="45"/>
        <v>-0.94339622641509424</v>
      </c>
      <c r="K520" s="7">
        <f t="shared" si="55"/>
        <v>0.54128440366972475</v>
      </c>
      <c r="L520" s="7">
        <f t="shared" si="54"/>
        <v>0.5145631067961165</v>
      </c>
      <c r="M520" s="7">
        <f t="shared" si="50"/>
        <v>0.60103532560470885</v>
      </c>
      <c r="N520" s="7">
        <f t="shared" si="52"/>
        <v>0.39896467439529115</v>
      </c>
      <c r="O520" s="10">
        <f t="shared" si="49"/>
        <v>5.9750921934984103E-2</v>
      </c>
      <c r="P520" s="10">
        <f t="shared" si="48"/>
        <v>-0.11559843240082535</v>
      </c>
      <c r="Q520" s="10">
        <f t="shared" si="46"/>
        <v>2</v>
      </c>
      <c r="R520" s="9">
        <v>2</v>
      </c>
      <c r="S520" s="4">
        <v>11.8</v>
      </c>
      <c r="T520" s="3">
        <v>0</v>
      </c>
      <c r="U520" s="3" t="s">
        <v>75</v>
      </c>
      <c r="V520" s="4">
        <v>10</v>
      </c>
      <c r="W520" s="4">
        <f t="shared" si="56"/>
        <v>10.000000000000002</v>
      </c>
    </row>
    <row r="521" spans="1:23" x14ac:dyDescent="0.25">
      <c r="A521" s="2">
        <v>44750</v>
      </c>
      <c r="B521" s="3" t="s">
        <v>79</v>
      </c>
      <c r="C521" s="3" t="s">
        <v>140</v>
      </c>
      <c r="D521" s="4">
        <v>6.06</v>
      </c>
      <c r="E521" s="5">
        <v>1</v>
      </c>
      <c r="F521" s="6">
        <v>5.5</v>
      </c>
      <c r="G521" s="3">
        <v>118</v>
      </c>
      <c r="H521" s="3">
        <f t="shared" si="44"/>
        <v>1.18</v>
      </c>
      <c r="I521" s="3">
        <v>-150</v>
      </c>
      <c r="J521" s="3">
        <f t="shared" si="45"/>
        <v>-0.66666666666666663</v>
      </c>
      <c r="K521" s="7">
        <f t="shared" si="55"/>
        <v>0.45871559633027525</v>
      </c>
      <c r="L521" s="7">
        <f t="shared" si="54"/>
        <v>0.6</v>
      </c>
      <c r="M521" s="7">
        <f t="shared" si="50"/>
        <v>0.56390892728089881</v>
      </c>
      <c r="N521" s="7">
        <f t="shared" si="52"/>
        <v>0.43609107271910119</v>
      </c>
      <c r="O521" s="10">
        <f t="shared" si="49"/>
        <v>0.10519333095062355</v>
      </c>
      <c r="P521" s="10">
        <f t="shared" si="48"/>
        <v>-0.16390892728089879</v>
      </c>
      <c r="Q521" s="10">
        <f t="shared" si="46"/>
        <v>2</v>
      </c>
      <c r="R521" s="9">
        <v>2</v>
      </c>
      <c r="S521" s="4">
        <v>15</v>
      </c>
      <c r="T521" s="3">
        <v>0</v>
      </c>
      <c r="U521" s="3" t="s">
        <v>75</v>
      </c>
      <c r="V521" s="4">
        <v>17.7</v>
      </c>
      <c r="W521" s="4">
        <f t="shared" si="56"/>
        <v>17.7</v>
      </c>
    </row>
    <row r="522" spans="1:23" x14ac:dyDescent="0.25">
      <c r="A522" s="2">
        <v>44750</v>
      </c>
      <c r="B522" s="3" t="s">
        <v>21</v>
      </c>
      <c r="C522" s="3" t="s">
        <v>192</v>
      </c>
      <c r="D522" s="4">
        <v>4</v>
      </c>
      <c r="E522" s="5">
        <v>1</v>
      </c>
      <c r="F522" s="6">
        <v>3.5</v>
      </c>
      <c r="G522" s="3">
        <v>-130</v>
      </c>
      <c r="H522" s="3">
        <f t="shared" si="44"/>
        <v>-0.76923076923076916</v>
      </c>
      <c r="I522" s="3">
        <v>100</v>
      </c>
      <c r="J522" s="3">
        <f t="shared" si="45"/>
        <v>1</v>
      </c>
      <c r="K522" s="7">
        <f t="shared" si="55"/>
        <v>0.56521739130434778</v>
      </c>
      <c r="L522" s="7">
        <f t="shared" si="54"/>
        <v>0.5</v>
      </c>
      <c r="M522" s="7">
        <f t="shared" si="50"/>
        <v>0.56652987963329104</v>
      </c>
      <c r="N522" s="7">
        <f t="shared" si="52"/>
        <v>0.43347012036670896</v>
      </c>
      <c r="O522" s="10">
        <f t="shared" si="49"/>
        <v>1.3124883289432621E-3</v>
      </c>
      <c r="P522" s="10">
        <f t="shared" si="48"/>
        <v>-6.6529879633291045E-2</v>
      </c>
      <c r="Q522" s="10">
        <f t="shared" si="46"/>
        <v>0</v>
      </c>
      <c r="R522" s="9">
        <v>1</v>
      </c>
      <c r="S522" s="4">
        <v>0</v>
      </c>
      <c r="T522" s="3">
        <v>0</v>
      </c>
      <c r="W522" s="4" t="str">
        <f t="shared" si="56"/>
        <v/>
      </c>
    </row>
    <row r="523" spans="1:23" x14ac:dyDescent="0.25">
      <c r="A523" s="2">
        <v>44750</v>
      </c>
      <c r="B523" s="3" t="s">
        <v>31</v>
      </c>
      <c r="C523" s="3" t="s">
        <v>185</v>
      </c>
      <c r="D523" s="4">
        <v>4.5599999999999996</v>
      </c>
      <c r="E523" s="5">
        <v>1</v>
      </c>
      <c r="F523" s="6">
        <v>3.5</v>
      </c>
      <c r="G523" s="3">
        <v>-170</v>
      </c>
      <c r="H523" s="3">
        <f t="shared" si="44"/>
        <v>-0.58823529411764708</v>
      </c>
      <c r="I523" s="3">
        <v>130</v>
      </c>
      <c r="J523" s="3">
        <f t="shared" si="45"/>
        <v>1.3</v>
      </c>
      <c r="K523" s="7">
        <f t="shared" si="55"/>
        <v>0.62962962962962965</v>
      </c>
      <c r="L523" s="7">
        <f t="shared" si="54"/>
        <v>0.43478260869565216</v>
      </c>
      <c r="M523" s="7">
        <f t="shared" si="50"/>
        <v>0.66772567752853718</v>
      </c>
      <c r="N523" s="7">
        <f t="shared" si="52"/>
        <v>0.33227432247146282</v>
      </c>
      <c r="O523" s="10">
        <f t="shared" si="49"/>
        <v>3.8096047898907526E-2</v>
      </c>
      <c r="P523" s="10">
        <f t="shared" si="48"/>
        <v>-0.10250828622418934</v>
      </c>
      <c r="Q523" s="10">
        <f t="shared" si="46"/>
        <v>0</v>
      </c>
      <c r="R523" s="9">
        <v>1</v>
      </c>
      <c r="S523" s="4">
        <v>0</v>
      </c>
      <c r="T523" s="3">
        <v>0</v>
      </c>
      <c r="W523" s="4" t="str">
        <f t="shared" si="56"/>
        <v/>
      </c>
    </row>
    <row r="524" spans="1:23" x14ac:dyDescent="0.25">
      <c r="A524" s="2">
        <v>44750</v>
      </c>
      <c r="B524" s="3" t="s">
        <v>44</v>
      </c>
      <c r="C524" s="3" t="s">
        <v>121</v>
      </c>
      <c r="D524" s="4">
        <v>5.07</v>
      </c>
      <c r="E524" s="5">
        <v>1</v>
      </c>
      <c r="F524" s="6">
        <v>6.5</v>
      </c>
      <c r="G524" s="3">
        <v>104</v>
      </c>
      <c r="H524" s="3">
        <f t="shared" si="44"/>
        <v>1.04</v>
      </c>
      <c r="I524" s="3">
        <v>-132</v>
      </c>
      <c r="J524" s="3">
        <f t="shared" si="45"/>
        <v>-0.75757575757575757</v>
      </c>
      <c r="K524" s="7">
        <f t="shared" si="55"/>
        <v>0.49019607843137253</v>
      </c>
      <c r="L524" s="7">
        <f t="shared" si="54"/>
        <v>0.56896551724137934</v>
      </c>
      <c r="M524" s="7">
        <f t="shared" si="50"/>
        <v>0.24812210538470181</v>
      </c>
      <c r="N524" s="7">
        <f t="shared" si="52"/>
        <v>0.75187789461529819</v>
      </c>
      <c r="O524" s="10">
        <f t="shared" si="49"/>
        <v>-0.24207397304667072</v>
      </c>
      <c r="P524" s="10">
        <f t="shared" si="48"/>
        <v>0.18291237737391886</v>
      </c>
      <c r="Q524" s="10">
        <f t="shared" si="46"/>
        <v>1</v>
      </c>
      <c r="R524" s="9">
        <v>2</v>
      </c>
      <c r="S524" s="4">
        <f>15*1.32</f>
        <v>19.8</v>
      </c>
      <c r="T524" s="3">
        <v>0</v>
      </c>
      <c r="U524" s="3" t="s">
        <v>75</v>
      </c>
      <c r="V524" s="4">
        <v>15</v>
      </c>
      <c r="W524" s="4">
        <f t="shared" si="56"/>
        <v>15</v>
      </c>
    </row>
    <row r="525" spans="1:23" x14ac:dyDescent="0.25">
      <c r="A525" s="2">
        <v>44750</v>
      </c>
      <c r="B525" s="3" t="s">
        <v>14</v>
      </c>
      <c r="C525" s="3" t="s">
        <v>15</v>
      </c>
      <c r="D525" s="4">
        <v>5.08</v>
      </c>
      <c r="E525" s="5">
        <v>1</v>
      </c>
      <c r="F525" s="6">
        <v>4.5</v>
      </c>
      <c r="G525" s="3">
        <v>-135</v>
      </c>
      <c r="H525" s="3">
        <f t="shared" si="44"/>
        <v>-0.7407407407407407</v>
      </c>
      <c r="I525" s="3">
        <v>100</v>
      </c>
      <c r="J525" s="3">
        <f t="shared" si="45"/>
        <v>1</v>
      </c>
      <c r="K525" s="7">
        <f t="shared" si="55"/>
        <v>0.57446808510638303</v>
      </c>
      <c r="L525" s="7">
        <f t="shared" si="54"/>
        <v>0.5</v>
      </c>
      <c r="M525" s="7">
        <f t="shared" si="50"/>
        <v>0.57343005389011692</v>
      </c>
      <c r="N525" s="7">
        <f t="shared" si="52"/>
        <v>0.42656994610988308</v>
      </c>
      <c r="O525" s="10">
        <f t="shared" si="49"/>
        <v>-1.0380312162661109E-3</v>
      </c>
      <c r="P525" s="10">
        <f t="shared" si="48"/>
        <v>-7.343005389011692E-2</v>
      </c>
      <c r="Q525" s="10">
        <f t="shared" si="46"/>
        <v>0</v>
      </c>
      <c r="R525" s="9">
        <v>1</v>
      </c>
      <c r="S525" s="4">
        <v>0</v>
      </c>
      <c r="T525" s="3">
        <v>0</v>
      </c>
      <c r="W525" s="4" t="str">
        <f t="shared" si="56"/>
        <v/>
      </c>
    </row>
    <row r="526" spans="1:23" x14ac:dyDescent="0.25">
      <c r="A526" s="2">
        <v>44750</v>
      </c>
      <c r="B526" s="3" t="s">
        <v>16</v>
      </c>
      <c r="C526" s="3" t="s">
        <v>137</v>
      </c>
      <c r="D526" s="4">
        <v>4.63</v>
      </c>
      <c r="E526" s="5">
        <v>1</v>
      </c>
      <c r="F526" s="6">
        <v>4.5</v>
      </c>
      <c r="G526" s="3">
        <v>-135</v>
      </c>
      <c r="H526" s="3">
        <f t="shared" si="44"/>
        <v>-0.7407407407407407</v>
      </c>
      <c r="I526" s="3">
        <v>105</v>
      </c>
      <c r="J526" s="3">
        <f t="shared" si="45"/>
        <v>1.05</v>
      </c>
      <c r="K526" s="7">
        <f t="shared" si="55"/>
        <v>0.57446808510638303</v>
      </c>
      <c r="L526" s="7">
        <f t="shared" si="54"/>
        <v>0.48780487804878048</v>
      </c>
      <c r="M526" s="7">
        <f t="shared" si="50"/>
        <v>0.49238067948418562</v>
      </c>
      <c r="N526" s="7">
        <f t="shared" si="52"/>
        <v>0.50761932051581438</v>
      </c>
      <c r="O526" s="10">
        <f t="shared" si="49"/>
        <v>-8.2087405622197407E-2</v>
      </c>
      <c r="P526" s="10">
        <f t="shared" si="48"/>
        <v>1.9814442467033899E-2</v>
      </c>
      <c r="Q526" s="10">
        <f t="shared" si="46"/>
        <v>0</v>
      </c>
      <c r="R526" s="9">
        <v>1</v>
      </c>
      <c r="S526" s="4">
        <v>0</v>
      </c>
      <c r="T526" s="3">
        <v>0</v>
      </c>
      <c r="W526" s="4" t="str">
        <f t="shared" si="56"/>
        <v/>
      </c>
    </row>
    <row r="527" spans="1:23" x14ac:dyDescent="0.25">
      <c r="A527" s="2">
        <v>44750</v>
      </c>
      <c r="B527" s="3" t="s">
        <v>40</v>
      </c>
      <c r="C527" s="3" t="s">
        <v>119</v>
      </c>
      <c r="D527" s="4">
        <v>5.85</v>
      </c>
      <c r="E527" s="5">
        <v>1</v>
      </c>
      <c r="F527" s="6">
        <v>5.5</v>
      </c>
      <c r="G527" s="3">
        <v>-140</v>
      </c>
      <c r="H527" s="3">
        <f t="shared" si="44"/>
        <v>-0.7142857142857143</v>
      </c>
      <c r="I527" s="3">
        <v>110</v>
      </c>
      <c r="J527" s="3">
        <f t="shared" si="45"/>
        <v>1.1000000000000001</v>
      </c>
      <c r="K527" s="7">
        <f t="shared" si="55"/>
        <v>0.58333333333333337</v>
      </c>
      <c r="L527" s="7">
        <f t="shared" si="54"/>
        <v>0.47619047619047616</v>
      </c>
      <c r="M527" s="7">
        <f t="shared" si="50"/>
        <v>0.52993613622475477</v>
      </c>
      <c r="N527" s="7">
        <f t="shared" si="52"/>
        <v>0.47006386377524523</v>
      </c>
      <c r="O527" s="10">
        <f t="shared" si="49"/>
        <v>-5.3397197108578598E-2</v>
      </c>
      <c r="P527" s="10">
        <f t="shared" si="48"/>
        <v>-6.1266124152309365E-3</v>
      </c>
      <c r="Q527" s="10">
        <f t="shared" si="46"/>
        <v>0</v>
      </c>
      <c r="R527" s="9">
        <v>2</v>
      </c>
      <c r="S527" s="4">
        <v>0</v>
      </c>
      <c r="T527" s="3">
        <v>0</v>
      </c>
      <c r="W527" s="4" t="str">
        <f t="shared" si="56"/>
        <v/>
      </c>
    </row>
    <row r="528" spans="1:23" x14ac:dyDescent="0.25">
      <c r="A528" s="2">
        <v>44750</v>
      </c>
      <c r="B528" s="3" t="s">
        <v>54</v>
      </c>
      <c r="C528" s="3" t="s">
        <v>117</v>
      </c>
      <c r="D528" s="4">
        <v>4.49</v>
      </c>
      <c r="E528" s="5">
        <v>1</v>
      </c>
      <c r="F528" s="6">
        <v>3.5</v>
      </c>
      <c r="G528" s="3">
        <v>-112</v>
      </c>
      <c r="H528" s="3">
        <f t="shared" si="44"/>
        <v>-0.89285714285714279</v>
      </c>
      <c r="I528" s="3">
        <v>-112</v>
      </c>
      <c r="J528" s="3">
        <f t="shared" si="45"/>
        <v>-0.89285714285714279</v>
      </c>
      <c r="K528" s="7">
        <f t="shared" si="55"/>
        <v>0.52830188679245282</v>
      </c>
      <c r="L528" s="7">
        <f t="shared" si="54"/>
        <v>0.52830188679245282</v>
      </c>
      <c r="M528" s="7">
        <f t="shared" si="50"/>
        <v>0.65601405440534433</v>
      </c>
      <c r="N528" s="7">
        <f t="shared" si="52"/>
        <v>0.34398594559465573</v>
      </c>
      <c r="O528" s="10">
        <f t="shared" si="49"/>
        <v>0.1277121676128915</v>
      </c>
      <c r="P528" s="10">
        <f t="shared" si="48"/>
        <v>-0.1843159411977971</v>
      </c>
      <c r="Q528" s="10">
        <f t="shared" si="46"/>
        <v>2</v>
      </c>
      <c r="R528" s="9">
        <v>2</v>
      </c>
      <c r="S528" s="4">
        <f>15*1.12</f>
        <v>16.8</v>
      </c>
      <c r="T528" s="3">
        <v>0</v>
      </c>
      <c r="U528" s="3" t="s">
        <v>75</v>
      </c>
      <c r="V528" s="4">
        <v>15</v>
      </c>
      <c r="W528" s="4">
        <f t="shared" si="56"/>
        <v>15</v>
      </c>
    </row>
    <row r="529" spans="1:23" x14ac:dyDescent="0.25">
      <c r="A529" s="2">
        <v>44750</v>
      </c>
      <c r="B529" s="3" t="s">
        <v>60</v>
      </c>
      <c r="C529" s="3" t="s">
        <v>83</v>
      </c>
      <c r="D529" s="4">
        <v>6</v>
      </c>
      <c r="E529" s="5">
        <v>1</v>
      </c>
      <c r="F529" s="6">
        <v>5.5</v>
      </c>
      <c r="G529" s="3">
        <v>115</v>
      </c>
      <c r="H529" s="3">
        <f t="shared" si="44"/>
        <v>1.1499999999999999</v>
      </c>
      <c r="I529" s="3">
        <v>-150</v>
      </c>
      <c r="J529" s="3">
        <f t="shared" si="45"/>
        <v>-0.66666666666666663</v>
      </c>
      <c r="K529" s="7">
        <f t="shared" si="55"/>
        <v>0.46511627906976744</v>
      </c>
      <c r="L529" s="7">
        <f t="shared" si="54"/>
        <v>0.6</v>
      </c>
      <c r="M529" s="7">
        <f t="shared" si="50"/>
        <v>0.55432035863538887</v>
      </c>
      <c r="N529" s="7">
        <f t="shared" si="52"/>
        <v>0.44567964136461113</v>
      </c>
      <c r="O529" s="10">
        <f t="shared" si="49"/>
        <v>8.920407956562143E-2</v>
      </c>
      <c r="P529" s="10">
        <f t="shared" si="48"/>
        <v>-0.15432035863538884</v>
      </c>
      <c r="Q529" s="10">
        <f t="shared" si="46"/>
        <v>2</v>
      </c>
      <c r="R529" s="9">
        <v>1</v>
      </c>
      <c r="S529" s="4">
        <v>15</v>
      </c>
      <c r="T529" s="3">
        <v>0</v>
      </c>
      <c r="U529" s="3" t="s">
        <v>75</v>
      </c>
      <c r="V529" s="4">
        <v>17.25</v>
      </c>
      <c r="W529" s="4">
        <f t="shared" si="56"/>
        <v>17.25</v>
      </c>
    </row>
    <row r="530" spans="1:23" x14ac:dyDescent="0.25">
      <c r="A530" s="2">
        <v>44750</v>
      </c>
      <c r="B530" s="3" t="s">
        <v>37</v>
      </c>
      <c r="C530" s="3" t="s">
        <v>182</v>
      </c>
      <c r="D530" s="4">
        <v>6.41</v>
      </c>
      <c r="E530" s="5">
        <v>1</v>
      </c>
      <c r="F530" s="6">
        <v>6.5</v>
      </c>
      <c r="G530" s="3">
        <v>-134</v>
      </c>
      <c r="H530" s="3">
        <f t="shared" si="44"/>
        <v>-0.74626865671641784</v>
      </c>
      <c r="I530" s="3">
        <v>106</v>
      </c>
      <c r="J530" s="3">
        <f t="shared" si="45"/>
        <v>1.06</v>
      </c>
      <c r="K530" s="7">
        <f t="shared" si="55"/>
        <v>0.57264957264957261</v>
      </c>
      <c r="L530" s="7">
        <f t="shared" si="54"/>
        <v>0.4854368932038835</v>
      </c>
      <c r="M530" s="7">
        <f t="shared" si="50"/>
        <v>0.45925648759011439</v>
      </c>
      <c r="N530" s="7">
        <f t="shared" si="52"/>
        <v>0.54074351240988561</v>
      </c>
      <c r="O530" s="10">
        <f t="shared" si="49"/>
        <v>-0.11339308505945822</v>
      </c>
      <c r="P530" s="10">
        <f t="shared" si="48"/>
        <v>5.5306619206002106E-2</v>
      </c>
      <c r="Q530" s="10">
        <f t="shared" si="46"/>
        <v>1</v>
      </c>
      <c r="R530" s="9">
        <v>2</v>
      </c>
      <c r="S530" s="4">
        <v>10</v>
      </c>
      <c r="T530" s="3">
        <v>0</v>
      </c>
      <c r="U530" s="3" t="s">
        <v>74</v>
      </c>
      <c r="V530" s="4">
        <v>-10</v>
      </c>
      <c r="W530" s="4">
        <f t="shared" si="56"/>
        <v>-10</v>
      </c>
    </row>
    <row r="531" spans="1:23" x14ac:dyDescent="0.25">
      <c r="A531" s="2">
        <v>44750</v>
      </c>
      <c r="B531" s="3" t="s">
        <v>48</v>
      </c>
      <c r="C531" s="3" t="s">
        <v>49</v>
      </c>
      <c r="D531" s="4">
        <v>4.75</v>
      </c>
      <c r="E531" s="5">
        <v>1</v>
      </c>
      <c r="F531" s="6">
        <v>4.5</v>
      </c>
      <c r="G531" s="3">
        <v>-135</v>
      </c>
      <c r="H531" s="3">
        <f t="shared" si="44"/>
        <v>-0.7407407407407407</v>
      </c>
      <c r="I531" s="3">
        <v>105</v>
      </c>
      <c r="J531" s="3">
        <f t="shared" si="45"/>
        <v>1.05</v>
      </c>
      <c r="K531" s="7">
        <f t="shared" si="55"/>
        <v>0.57446808510638303</v>
      </c>
      <c r="L531" s="7">
        <f t="shared" si="54"/>
        <v>0.48780487804878048</v>
      </c>
      <c r="M531" s="7">
        <f t="shared" si="50"/>
        <v>0.51460244222140328</v>
      </c>
      <c r="N531" s="7">
        <f t="shared" si="52"/>
        <v>0.48539755777859672</v>
      </c>
      <c r="O531" s="10">
        <f t="shared" si="49"/>
        <v>-5.9865642884979753E-2</v>
      </c>
      <c r="P531" s="10">
        <f t="shared" si="48"/>
        <v>-2.4073202701837548E-3</v>
      </c>
      <c r="Q531" s="10">
        <f t="shared" si="46"/>
        <v>0</v>
      </c>
      <c r="R531" s="9">
        <v>1</v>
      </c>
      <c r="S531" s="4">
        <v>0</v>
      </c>
      <c r="T531" s="3">
        <v>0</v>
      </c>
      <c r="W531" s="4" t="str">
        <f t="shared" si="56"/>
        <v/>
      </c>
    </row>
    <row r="532" spans="1:23" x14ac:dyDescent="0.25">
      <c r="A532" s="2">
        <v>44750</v>
      </c>
      <c r="B532" s="3" t="s">
        <v>70</v>
      </c>
      <c r="C532" s="3" t="s">
        <v>112</v>
      </c>
      <c r="D532" s="4">
        <v>4.01</v>
      </c>
      <c r="E532" s="5">
        <v>1</v>
      </c>
      <c r="F532" s="6">
        <v>3.5</v>
      </c>
      <c r="G532" s="3">
        <v>-105</v>
      </c>
      <c r="H532" s="3">
        <f t="shared" si="44"/>
        <v>-0.95238095238095233</v>
      </c>
      <c r="I532" s="3">
        <v>-125</v>
      </c>
      <c r="J532" s="3">
        <f t="shared" si="45"/>
        <v>-0.8</v>
      </c>
      <c r="K532" s="7">
        <f t="shared" si="55"/>
        <v>0.51219512195121952</v>
      </c>
      <c r="L532" s="7">
        <f t="shared" si="54"/>
        <v>0.55555555555555558</v>
      </c>
      <c r="M532" s="7">
        <f t="shared" si="50"/>
        <v>0.56848110164388199</v>
      </c>
      <c r="N532" s="7">
        <f t="shared" si="52"/>
        <v>0.43151889835611795</v>
      </c>
      <c r="O532" s="10">
        <f t="shared" si="49"/>
        <v>5.6285979692662469E-2</v>
      </c>
      <c r="P532" s="10">
        <f t="shared" si="48"/>
        <v>-0.12403665719943763</v>
      </c>
      <c r="Q532" s="10">
        <f t="shared" si="46"/>
        <v>2</v>
      </c>
      <c r="R532" s="9">
        <v>1</v>
      </c>
      <c r="S532" s="4">
        <f>15*1.05</f>
        <v>15.75</v>
      </c>
      <c r="T532" s="3">
        <v>0</v>
      </c>
      <c r="U532" s="3" t="s">
        <v>75</v>
      </c>
      <c r="V532" s="4">
        <v>15</v>
      </c>
      <c r="W532" s="4">
        <f t="shared" si="56"/>
        <v>15</v>
      </c>
    </row>
    <row r="533" spans="1:23" x14ac:dyDescent="0.25">
      <c r="A533" s="2">
        <v>44750</v>
      </c>
      <c r="B533" s="3" t="s">
        <v>58</v>
      </c>
      <c r="C533" s="3" t="s">
        <v>130</v>
      </c>
      <c r="D533" s="4">
        <v>3.48</v>
      </c>
      <c r="E533" s="5">
        <v>1</v>
      </c>
      <c r="F533" s="6">
        <v>3.5</v>
      </c>
      <c r="G533" s="3">
        <v>-160</v>
      </c>
      <c r="H533" s="3">
        <f t="shared" si="44"/>
        <v>-0.625</v>
      </c>
      <c r="I533" s="3">
        <v>120</v>
      </c>
      <c r="J533" s="3">
        <f t="shared" si="45"/>
        <v>1.2</v>
      </c>
      <c r="K533" s="7">
        <f t="shared" si="55"/>
        <v>0.61538461538461542</v>
      </c>
      <c r="L533" s="7">
        <f t="shared" si="54"/>
        <v>0.45454545454545453</v>
      </c>
      <c r="M533" s="7">
        <f t="shared" si="50"/>
        <v>0.45904552235656437</v>
      </c>
      <c r="N533" s="7">
        <f t="shared" si="52"/>
        <v>0.54095447764343563</v>
      </c>
      <c r="O533" s="10">
        <f t="shared" si="49"/>
        <v>-0.15633909302805105</v>
      </c>
      <c r="P533" s="10">
        <f t="shared" si="48"/>
        <v>8.6409023097981097E-2</v>
      </c>
      <c r="Q533" s="10">
        <f t="shared" si="46"/>
        <v>1</v>
      </c>
      <c r="R533" s="9">
        <v>1</v>
      </c>
      <c r="S533" s="4">
        <v>10</v>
      </c>
      <c r="T533" s="3">
        <v>0</v>
      </c>
      <c r="U533" s="3" t="s">
        <v>74</v>
      </c>
      <c r="V533" s="4">
        <v>-10</v>
      </c>
      <c r="W533" s="4">
        <f t="shared" si="56"/>
        <v>-10</v>
      </c>
    </row>
    <row r="534" spans="1:23" x14ac:dyDescent="0.25">
      <c r="A534" s="2">
        <v>44750</v>
      </c>
      <c r="B534" s="3" t="s">
        <v>46</v>
      </c>
      <c r="C534" s="3" t="s">
        <v>108</v>
      </c>
      <c r="D534" s="4">
        <v>4.9800000000000004</v>
      </c>
      <c r="E534" s="5">
        <v>1</v>
      </c>
      <c r="F534" s="6">
        <v>5.5</v>
      </c>
      <c r="G534" s="3">
        <v>100</v>
      </c>
      <c r="H534" s="3">
        <f t="shared" si="44"/>
        <v>1</v>
      </c>
      <c r="I534" s="3">
        <v>-128</v>
      </c>
      <c r="J534" s="3">
        <f t="shared" si="45"/>
        <v>-0.78125</v>
      </c>
      <c r="K534" s="7">
        <f t="shared" si="55"/>
        <v>0.5</v>
      </c>
      <c r="L534" s="7">
        <f t="shared" si="54"/>
        <v>0.56140350877192979</v>
      </c>
      <c r="M534" s="7">
        <f t="shared" si="50"/>
        <v>0.38053004465612239</v>
      </c>
      <c r="N534" s="7">
        <f t="shared" si="52"/>
        <v>0.61946995534387761</v>
      </c>
      <c r="O534" s="10">
        <f t="shared" si="49"/>
        <v>-0.11946995534387761</v>
      </c>
      <c r="P534" s="10">
        <f t="shared" si="48"/>
        <v>5.8066446571947816E-2</v>
      </c>
      <c r="Q534" s="10">
        <f t="shared" si="46"/>
        <v>1</v>
      </c>
      <c r="R534" s="9">
        <v>2</v>
      </c>
      <c r="S534" s="4">
        <v>12.8</v>
      </c>
      <c r="T534" s="3">
        <v>0</v>
      </c>
      <c r="U534" s="3" t="s">
        <v>75</v>
      </c>
      <c r="V534" s="4">
        <v>10</v>
      </c>
      <c r="W534" s="4">
        <f t="shared" si="56"/>
        <v>10</v>
      </c>
    </row>
    <row r="535" spans="1:23" x14ac:dyDescent="0.25">
      <c r="A535" s="2">
        <v>44750</v>
      </c>
      <c r="B535" s="3" t="s">
        <v>62</v>
      </c>
      <c r="C535" s="3" t="s">
        <v>136</v>
      </c>
      <c r="D535" s="4">
        <v>4.2699999999999996</v>
      </c>
      <c r="E535" s="5">
        <v>1</v>
      </c>
      <c r="F535" s="6">
        <v>3.5</v>
      </c>
      <c r="G535" s="3">
        <v>-120</v>
      </c>
      <c r="H535" s="3">
        <f t="shared" si="44"/>
        <v>-0.83333333333333337</v>
      </c>
      <c r="I535" s="3">
        <v>-110</v>
      </c>
      <c r="J535" s="3">
        <f t="shared" si="45"/>
        <v>-0.90909090909090906</v>
      </c>
      <c r="K535" s="7">
        <f t="shared" si="55"/>
        <v>0.54545454545454541</v>
      </c>
      <c r="L535" s="7">
        <f t="shared" si="54"/>
        <v>0.52380952380952384</v>
      </c>
      <c r="M535" s="7">
        <f t="shared" si="50"/>
        <v>0.61742769261677899</v>
      </c>
      <c r="N535" s="7">
        <f t="shared" si="52"/>
        <v>0.38257230738322107</v>
      </c>
      <c r="O535" s="10">
        <f t="shared" si="49"/>
        <v>7.1973147162233575E-2</v>
      </c>
      <c r="P535" s="10">
        <f t="shared" si="48"/>
        <v>-0.14123721642630277</v>
      </c>
      <c r="Q535" s="10">
        <f t="shared" si="46"/>
        <v>2</v>
      </c>
      <c r="R535" s="9">
        <v>1</v>
      </c>
      <c r="S535" s="4">
        <f>15*1.2</f>
        <v>18</v>
      </c>
      <c r="T535" s="3">
        <v>0</v>
      </c>
      <c r="U535" s="3" t="s">
        <v>75</v>
      </c>
      <c r="V535" s="4">
        <v>15</v>
      </c>
      <c r="W535" s="4">
        <f t="shared" si="56"/>
        <v>15</v>
      </c>
    </row>
    <row r="536" spans="1:23" x14ac:dyDescent="0.25">
      <c r="A536" s="2">
        <v>44750</v>
      </c>
      <c r="B536" s="3" t="s">
        <v>68</v>
      </c>
      <c r="C536" s="3" t="s">
        <v>126</v>
      </c>
      <c r="D536" s="4">
        <v>4.76</v>
      </c>
      <c r="E536" s="5">
        <v>1</v>
      </c>
      <c r="F536" s="6">
        <v>4.5</v>
      </c>
      <c r="G536" s="3">
        <v>-110</v>
      </c>
      <c r="H536" s="3">
        <f t="shared" si="44"/>
        <v>-0.90909090909090906</v>
      </c>
      <c r="I536" s="3">
        <v>-120</v>
      </c>
      <c r="J536" s="3">
        <f t="shared" si="45"/>
        <v>-0.83333333333333337</v>
      </c>
      <c r="K536" s="7">
        <f t="shared" si="55"/>
        <v>0.52380952380952384</v>
      </c>
      <c r="L536" s="7">
        <f t="shared" si="54"/>
        <v>0.54545454545454541</v>
      </c>
      <c r="M536" s="7">
        <f t="shared" si="50"/>
        <v>0.51643610853842692</v>
      </c>
      <c r="N536" s="7">
        <f t="shared" si="52"/>
        <v>0.48356389146157308</v>
      </c>
      <c r="O536" s="10">
        <f t="shared" si="49"/>
        <v>-7.373415271096917E-3</v>
      </c>
      <c r="P536" s="10">
        <f t="shared" si="48"/>
        <v>-6.1890653992972333E-2</v>
      </c>
      <c r="Q536" s="10">
        <f t="shared" si="46"/>
        <v>0</v>
      </c>
      <c r="R536" s="9">
        <v>1</v>
      </c>
      <c r="S536" s="4">
        <v>0</v>
      </c>
      <c r="T536" s="3">
        <v>0</v>
      </c>
      <c r="W536" s="4" t="str">
        <f t="shared" si="56"/>
        <v/>
      </c>
    </row>
    <row r="537" spans="1:23" x14ac:dyDescent="0.25">
      <c r="A537" s="2">
        <v>44751</v>
      </c>
      <c r="B537" s="3" t="s">
        <v>33</v>
      </c>
      <c r="C537" s="3" t="s">
        <v>162</v>
      </c>
      <c r="D537" s="4">
        <v>5.85</v>
      </c>
      <c r="E537" s="5">
        <v>1</v>
      </c>
      <c r="F537" s="6">
        <v>4.5</v>
      </c>
      <c r="G537" s="3">
        <v>-118</v>
      </c>
      <c r="H537" s="3">
        <f t="shared" si="44"/>
        <v>-0.84745762711864414</v>
      </c>
      <c r="I537" s="3">
        <v>-108</v>
      </c>
      <c r="J537" s="3">
        <f t="shared" si="45"/>
        <v>-0.92592592592592582</v>
      </c>
      <c r="K537" s="7">
        <f t="shared" si="55"/>
        <v>0.54128440366972475</v>
      </c>
      <c r="L537" s="7">
        <f t="shared" si="54"/>
        <v>0.51923076923076927</v>
      </c>
      <c r="M537" s="7">
        <f t="shared" si="50"/>
        <v>0.69436398133320931</v>
      </c>
      <c r="N537" s="7">
        <f t="shared" si="52"/>
        <v>0.30563601866679069</v>
      </c>
      <c r="O537" s="10">
        <f t="shared" si="49"/>
        <v>0.15307957766348457</v>
      </c>
      <c r="P537" s="10">
        <f t="shared" si="48"/>
        <v>-0.21359475056397859</v>
      </c>
      <c r="Q537" s="10">
        <f t="shared" si="46"/>
        <v>2</v>
      </c>
      <c r="R537" s="9">
        <v>2</v>
      </c>
      <c r="S537" s="4">
        <v>25</v>
      </c>
      <c r="T537" s="3">
        <v>0</v>
      </c>
      <c r="U537" s="3" t="s">
        <v>75</v>
      </c>
      <c r="V537" s="4">
        <v>21.19</v>
      </c>
      <c r="W537" s="4">
        <f t="shared" si="56"/>
        <v>21.186440677966104</v>
      </c>
    </row>
    <row r="538" spans="1:23" ht="14.25" customHeight="1" x14ac:dyDescent="0.25">
      <c r="A538" s="2">
        <v>44751</v>
      </c>
      <c r="B538" s="3" t="s">
        <v>16</v>
      </c>
      <c r="C538" s="3" t="s">
        <v>171</v>
      </c>
      <c r="D538" s="4">
        <v>3.75</v>
      </c>
      <c r="E538" s="5">
        <v>1</v>
      </c>
      <c r="F538" s="6">
        <v>3.5</v>
      </c>
      <c r="G538" s="3">
        <v>125</v>
      </c>
      <c r="H538" s="3">
        <f t="shared" si="44"/>
        <v>1.25</v>
      </c>
      <c r="I538" s="3">
        <v>-170</v>
      </c>
      <c r="J538" s="3">
        <f t="shared" si="45"/>
        <v>-0.58823529411764708</v>
      </c>
      <c r="K538" s="7">
        <f t="shared" si="55"/>
        <v>0.44444444444444442</v>
      </c>
      <c r="L538" s="7">
        <f t="shared" si="54"/>
        <v>0.62962962962962965</v>
      </c>
      <c r="M538" s="7">
        <f t="shared" si="50"/>
        <v>0.51623261844631263</v>
      </c>
      <c r="N538" s="7">
        <f t="shared" si="52"/>
        <v>0.48376738155368737</v>
      </c>
      <c r="O538" s="10">
        <f t="shared" si="49"/>
        <v>7.178817400186821E-2</v>
      </c>
      <c r="P538" s="10">
        <f t="shared" si="48"/>
        <v>-0.14586224807594228</v>
      </c>
      <c r="Q538" s="10">
        <f t="shared" si="46"/>
        <v>2</v>
      </c>
      <c r="R538" s="9">
        <v>1</v>
      </c>
      <c r="S538" s="4">
        <v>15</v>
      </c>
      <c r="T538" s="3">
        <v>0</v>
      </c>
      <c r="U538" s="3" t="s">
        <v>75</v>
      </c>
      <c r="V538" s="4">
        <v>18.75</v>
      </c>
      <c r="W538" s="4">
        <f t="shared" si="56"/>
        <v>18.75</v>
      </c>
    </row>
    <row r="539" spans="1:23" x14ac:dyDescent="0.25">
      <c r="A539" s="2">
        <v>44751</v>
      </c>
      <c r="B539" s="3" t="s">
        <v>40</v>
      </c>
      <c r="C539" s="3" t="s">
        <v>78</v>
      </c>
      <c r="D539" s="4">
        <v>4.8099999999999996</v>
      </c>
      <c r="E539" s="5">
        <v>1</v>
      </c>
      <c r="F539" s="6">
        <v>3.5</v>
      </c>
      <c r="G539" s="3">
        <v>-135</v>
      </c>
      <c r="H539" s="3">
        <f t="shared" si="44"/>
        <v>-0.7407407407407407</v>
      </c>
      <c r="I539" s="3">
        <v>105</v>
      </c>
      <c r="J539" s="3">
        <f t="shared" si="45"/>
        <v>1.05</v>
      </c>
      <c r="K539" s="7">
        <f t="shared" si="55"/>
        <v>0.57446808510638303</v>
      </c>
      <c r="L539" s="7">
        <f t="shared" si="54"/>
        <v>0.48780487804878048</v>
      </c>
      <c r="M539" s="7">
        <f t="shared" si="50"/>
        <v>0.70728414655161798</v>
      </c>
      <c r="N539" s="7">
        <f t="shared" si="52"/>
        <v>0.29271585344838197</v>
      </c>
      <c r="O539" s="10">
        <f t="shared" si="49"/>
        <v>0.13281606144523495</v>
      </c>
      <c r="P539" s="10">
        <f t="shared" si="48"/>
        <v>-0.19508902460039851</v>
      </c>
      <c r="Q539" s="10">
        <f t="shared" si="46"/>
        <v>2</v>
      </c>
      <c r="R539" s="9">
        <v>1</v>
      </c>
      <c r="S539" s="4">
        <f>15*1.35</f>
        <v>20.25</v>
      </c>
      <c r="T539" s="3">
        <v>0</v>
      </c>
      <c r="U539" s="3" t="s">
        <v>75</v>
      </c>
      <c r="V539" s="4">
        <v>15</v>
      </c>
      <c r="W539" s="4">
        <f t="shared" si="56"/>
        <v>15</v>
      </c>
    </row>
    <row r="540" spans="1:23" x14ac:dyDescent="0.25">
      <c r="A540" s="2">
        <v>44751</v>
      </c>
      <c r="B540" s="3" t="s">
        <v>72</v>
      </c>
      <c r="C540" s="3" t="s">
        <v>176</v>
      </c>
      <c r="D540" s="4">
        <v>5.17</v>
      </c>
      <c r="E540" s="5">
        <v>1</v>
      </c>
      <c r="F540" s="6">
        <v>5.5</v>
      </c>
      <c r="G540" s="3">
        <v>-104</v>
      </c>
      <c r="H540" s="3">
        <f t="shared" si="44"/>
        <v>-0.96153846153846145</v>
      </c>
      <c r="I540" s="3">
        <v>-122</v>
      </c>
      <c r="J540" s="3">
        <f t="shared" si="45"/>
        <v>-0.81967213114754101</v>
      </c>
      <c r="K540" s="7">
        <f t="shared" si="55"/>
        <v>0.50980392156862742</v>
      </c>
      <c r="L540" s="7">
        <f t="shared" si="54"/>
        <v>0.5495495495495496</v>
      </c>
      <c r="M540" s="7">
        <f t="shared" si="50"/>
        <v>0.41384056506856937</v>
      </c>
      <c r="N540" s="7">
        <f t="shared" si="52"/>
        <v>0.58615943493143063</v>
      </c>
      <c r="O540" s="10">
        <f t="shared" si="49"/>
        <v>-9.596335650005805E-2</v>
      </c>
      <c r="P540" s="10">
        <f t="shared" si="48"/>
        <v>3.6609885381881035E-2</v>
      </c>
      <c r="Q540" s="10">
        <f t="shared" si="46"/>
        <v>0</v>
      </c>
      <c r="R540" s="9">
        <v>2</v>
      </c>
      <c r="S540" s="4">
        <v>0</v>
      </c>
      <c r="T540" s="3">
        <v>0</v>
      </c>
      <c r="W540" s="4" t="str">
        <f t="shared" si="56"/>
        <v/>
      </c>
    </row>
    <row r="541" spans="1:23" x14ac:dyDescent="0.25">
      <c r="A541" s="2">
        <v>44751</v>
      </c>
      <c r="B541" s="3" t="s">
        <v>29</v>
      </c>
      <c r="C541" s="3" t="s">
        <v>145</v>
      </c>
      <c r="D541" s="4">
        <v>3.96</v>
      </c>
      <c r="E541" s="5">
        <v>1</v>
      </c>
      <c r="F541" s="6">
        <v>4.5</v>
      </c>
      <c r="G541" s="3">
        <v>122</v>
      </c>
      <c r="H541" s="3">
        <f t="shared" si="44"/>
        <v>1.22</v>
      </c>
      <c r="I541" s="3">
        <v>-154</v>
      </c>
      <c r="J541" s="3">
        <f t="shared" si="45"/>
        <v>-0.64935064935064934</v>
      </c>
      <c r="K541" s="7">
        <f t="shared" si="55"/>
        <v>0.45045045045045046</v>
      </c>
      <c r="L541" s="7">
        <f t="shared" si="54"/>
        <v>0.60629921259842523</v>
      </c>
      <c r="M541" s="7">
        <f t="shared" si="50"/>
        <v>0.36334891579479001</v>
      </c>
      <c r="N541" s="7">
        <f t="shared" si="52"/>
        <v>0.63665108420520999</v>
      </c>
      <c r="O541" s="10">
        <f t="shared" si="49"/>
        <v>-8.7101534655660451E-2</v>
      </c>
      <c r="P541" s="10">
        <f t="shared" si="48"/>
        <v>3.0351871606784764E-2</v>
      </c>
      <c r="Q541" s="10">
        <f t="shared" si="46"/>
        <v>0</v>
      </c>
      <c r="R541" s="9">
        <v>2</v>
      </c>
      <c r="S541" s="4">
        <v>0</v>
      </c>
      <c r="T541" s="3">
        <v>0</v>
      </c>
      <c r="W541" s="4" t="str">
        <f t="shared" si="56"/>
        <v/>
      </c>
    </row>
    <row r="542" spans="1:23" x14ac:dyDescent="0.25">
      <c r="A542" s="2">
        <v>44751</v>
      </c>
      <c r="B542" s="3" t="s">
        <v>64</v>
      </c>
      <c r="C542" s="3" t="s">
        <v>123</v>
      </c>
      <c r="D542" s="4">
        <v>4.55</v>
      </c>
      <c r="E542" s="5">
        <v>1</v>
      </c>
      <c r="F542" s="6">
        <v>4.5</v>
      </c>
      <c r="G542" s="3">
        <v>-128</v>
      </c>
      <c r="H542" s="3">
        <f t="shared" si="44"/>
        <v>-0.78125</v>
      </c>
      <c r="I542" s="3">
        <v>100</v>
      </c>
      <c r="J542" s="3">
        <f t="shared" si="45"/>
        <v>1</v>
      </c>
      <c r="K542" s="7">
        <f t="shared" si="55"/>
        <v>0.56140350877192979</v>
      </c>
      <c r="L542" s="7">
        <f t="shared" si="54"/>
        <v>0.5</v>
      </c>
      <c r="M542" s="7">
        <f t="shared" si="50"/>
        <v>0.47735971772843389</v>
      </c>
      <c r="N542" s="7">
        <f t="shared" si="52"/>
        <v>0.52264028227156611</v>
      </c>
      <c r="O542" s="10">
        <f t="shared" si="49"/>
        <v>-8.4043791043495908E-2</v>
      </c>
      <c r="P542" s="10">
        <f t="shared" si="48"/>
        <v>2.2640282271566115E-2</v>
      </c>
      <c r="Q542" s="10">
        <f t="shared" si="46"/>
        <v>0</v>
      </c>
      <c r="R542" s="9">
        <v>2</v>
      </c>
      <c r="S542" s="4">
        <v>0</v>
      </c>
      <c r="T542" s="3">
        <v>0</v>
      </c>
      <c r="W542" s="4" t="str">
        <f t="shared" si="56"/>
        <v/>
      </c>
    </row>
    <row r="543" spans="1:23" x14ac:dyDescent="0.25">
      <c r="A543" s="2">
        <v>44751</v>
      </c>
      <c r="B543" s="3" t="s">
        <v>48</v>
      </c>
      <c r="C543" s="3" t="s">
        <v>142</v>
      </c>
      <c r="D543" s="4">
        <v>5.76</v>
      </c>
      <c r="E543" s="5">
        <v>1</v>
      </c>
      <c r="F543" s="6">
        <v>6.5</v>
      </c>
      <c r="G543" s="3">
        <v>-106</v>
      </c>
      <c r="H543" s="3">
        <f t="shared" si="44"/>
        <v>-0.94339622641509424</v>
      </c>
      <c r="I543" s="3">
        <v>-120</v>
      </c>
      <c r="J543" s="3">
        <f t="shared" si="45"/>
        <v>-0.83333333333333337</v>
      </c>
      <c r="K543" s="7">
        <f t="shared" si="55"/>
        <v>0.5145631067961165</v>
      </c>
      <c r="L543" s="7">
        <f t="shared" si="54"/>
        <v>0.54545454545454541</v>
      </c>
      <c r="M543" s="7">
        <f t="shared" si="50"/>
        <v>0.35521051421780148</v>
      </c>
      <c r="N543" s="7">
        <f t="shared" si="52"/>
        <v>0.64478948578219852</v>
      </c>
      <c r="O543" s="10">
        <f t="shared" si="49"/>
        <v>-0.15935259257831502</v>
      </c>
      <c r="P543" s="10">
        <f t="shared" si="48"/>
        <v>9.933494032765311E-2</v>
      </c>
      <c r="Q543" s="10">
        <f t="shared" si="46"/>
        <v>1</v>
      </c>
      <c r="R543" s="9">
        <v>2</v>
      </c>
      <c r="S543" s="4">
        <f>15*1.2</f>
        <v>18</v>
      </c>
      <c r="T543" s="3">
        <v>0</v>
      </c>
      <c r="U543" s="3" t="s">
        <v>75</v>
      </c>
      <c r="V543" s="4">
        <v>15</v>
      </c>
      <c r="W543" s="4">
        <f t="shared" si="56"/>
        <v>15</v>
      </c>
    </row>
    <row r="544" spans="1:23" x14ac:dyDescent="0.25">
      <c r="A544" s="2">
        <v>44751</v>
      </c>
      <c r="B544" s="3" t="s">
        <v>66</v>
      </c>
      <c r="C544" s="3" t="s">
        <v>226</v>
      </c>
      <c r="D544" s="4">
        <v>3.93</v>
      </c>
      <c r="E544" s="5">
        <v>1</v>
      </c>
      <c r="F544" s="6">
        <v>3.5</v>
      </c>
      <c r="G544" s="3">
        <v>-155</v>
      </c>
      <c r="H544" s="3">
        <f t="shared" si="44"/>
        <v>-0.64516129032258063</v>
      </c>
      <c r="I544" s="3">
        <v>120</v>
      </c>
      <c r="J544" s="3">
        <f t="shared" si="45"/>
        <v>1.2</v>
      </c>
      <c r="K544" s="7">
        <f t="shared" si="55"/>
        <v>0.60784313725490191</v>
      </c>
      <c r="L544" s="7">
        <f t="shared" si="54"/>
        <v>0.45454545454545453</v>
      </c>
      <c r="M544" s="7">
        <f t="shared" si="50"/>
        <v>0.55273597957525022</v>
      </c>
      <c r="N544" s="7">
        <f t="shared" si="52"/>
        <v>0.44726402042474978</v>
      </c>
      <c r="O544" s="10">
        <f t="shared" si="49"/>
        <v>-5.5107157679651686E-2</v>
      </c>
      <c r="P544" s="10">
        <f t="shared" si="48"/>
        <v>-7.281434120704755E-3</v>
      </c>
      <c r="Q544" s="10">
        <f t="shared" si="46"/>
        <v>0</v>
      </c>
      <c r="R544" s="9">
        <v>1</v>
      </c>
      <c r="S544" s="4">
        <v>0</v>
      </c>
      <c r="T544" s="3">
        <v>0</v>
      </c>
      <c r="W544" s="4" t="str">
        <f t="shared" si="56"/>
        <v/>
      </c>
    </row>
    <row r="545" spans="1:23" x14ac:dyDescent="0.25">
      <c r="A545" s="2">
        <v>44751</v>
      </c>
      <c r="B545" s="3" t="s">
        <v>56</v>
      </c>
      <c r="C545" s="3" t="s">
        <v>132</v>
      </c>
      <c r="D545" s="4">
        <v>5.75</v>
      </c>
      <c r="E545" s="5">
        <v>1</v>
      </c>
      <c r="F545" s="6">
        <v>5.5</v>
      </c>
      <c r="G545" s="3">
        <v>-134</v>
      </c>
      <c r="H545" s="3">
        <f t="shared" si="44"/>
        <v>-0.74626865671641784</v>
      </c>
      <c r="I545" s="3">
        <v>106</v>
      </c>
      <c r="J545" s="3">
        <f t="shared" si="45"/>
        <v>1.06</v>
      </c>
      <c r="K545" s="7">
        <f t="shared" si="55"/>
        <v>0.57264957264957261</v>
      </c>
      <c r="L545" s="7">
        <f t="shared" si="54"/>
        <v>0.4854368932038835</v>
      </c>
      <c r="M545" s="7">
        <f t="shared" si="50"/>
        <v>0.51337739677174421</v>
      </c>
      <c r="N545" s="7">
        <f t="shared" si="52"/>
        <v>0.48662260322825579</v>
      </c>
      <c r="O545" s="10">
        <f t="shared" si="49"/>
        <v>-5.9272175877828404E-2</v>
      </c>
      <c r="P545" s="10">
        <f t="shared" si="48"/>
        <v>1.1857100243722885E-3</v>
      </c>
      <c r="Q545" s="10">
        <f t="shared" si="46"/>
        <v>0</v>
      </c>
      <c r="R545" s="9">
        <v>2</v>
      </c>
      <c r="S545" s="4">
        <v>0</v>
      </c>
      <c r="T545" s="3">
        <v>0</v>
      </c>
      <c r="W545" s="4" t="str">
        <f t="shared" si="56"/>
        <v/>
      </c>
    </row>
    <row r="546" spans="1:23" x14ac:dyDescent="0.25">
      <c r="A546" s="2">
        <v>44751</v>
      </c>
      <c r="B546" s="3" t="s">
        <v>54</v>
      </c>
      <c r="C546" s="3" t="s">
        <v>144</v>
      </c>
      <c r="D546" s="4">
        <v>4.41</v>
      </c>
      <c r="E546" s="5">
        <v>1</v>
      </c>
      <c r="F546" s="6">
        <v>3.5</v>
      </c>
      <c r="G546" s="3">
        <v>-166</v>
      </c>
      <c r="H546" s="3">
        <f t="shared" si="44"/>
        <v>-0.60240963855421692</v>
      </c>
      <c r="I546" s="3">
        <v>130</v>
      </c>
      <c r="J546" s="3">
        <f t="shared" si="45"/>
        <v>1.3</v>
      </c>
      <c r="K546" s="7">
        <f t="shared" si="55"/>
        <v>0.62406015037593987</v>
      </c>
      <c r="L546" s="7">
        <f t="shared" si="54"/>
        <v>0.43478260869565216</v>
      </c>
      <c r="M546" s="7">
        <f t="shared" si="50"/>
        <v>0.6422925074928072</v>
      </c>
      <c r="N546" s="7">
        <f t="shared" si="52"/>
        <v>0.35770749250719286</v>
      </c>
      <c r="O546" s="10">
        <f t="shared" si="49"/>
        <v>1.8232357116867326E-2</v>
      </c>
      <c r="P546" s="10">
        <f t="shared" si="48"/>
        <v>-7.7075116188459303E-2</v>
      </c>
      <c r="Q546" s="10">
        <f t="shared" si="46"/>
        <v>0</v>
      </c>
      <c r="R546" s="9">
        <v>2</v>
      </c>
      <c r="S546" s="4">
        <v>0</v>
      </c>
      <c r="T546" s="3">
        <v>0</v>
      </c>
      <c r="W546" s="4" t="str">
        <f t="shared" si="56"/>
        <v/>
      </c>
    </row>
    <row r="547" spans="1:23" x14ac:dyDescent="0.25">
      <c r="A547" s="2">
        <v>44751</v>
      </c>
      <c r="B547" s="3" t="s">
        <v>60</v>
      </c>
      <c r="C547" s="3" t="s">
        <v>146</v>
      </c>
      <c r="D547" s="4">
        <v>4.3</v>
      </c>
      <c r="E547" s="5">
        <v>1</v>
      </c>
      <c r="F547" s="6">
        <v>4.5</v>
      </c>
      <c r="G547" s="3">
        <v>114</v>
      </c>
      <c r="H547" s="3">
        <f t="shared" si="44"/>
        <v>1.1399999999999999</v>
      </c>
      <c r="I547" s="3">
        <v>-146</v>
      </c>
      <c r="J547" s="3">
        <f t="shared" si="45"/>
        <v>-0.68493150684931503</v>
      </c>
      <c r="K547" s="7">
        <f t="shared" si="55"/>
        <v>0.46728971962616822</v>
      </c>
      <c r="L547" s="7">
        <f t="shared" si="54"/>
        <v>0.5934959349593496</v>
      </c>
      <c r="M547" s="7">
        <f t="shared" si="50"/>
        <v>0.42956189260589595</v>
      </c>
      <c r="N547" s="7">
        <f t="shared" si="52"/>
        <v>0.57043810739410405</v>
      </c>
      <c r="O547" s="10">
        <f t="shared" si="49"/>
        <v>-3.7727827020272275E-2</v>
      </c>
      <c r="P547" s="10">
        <f t="shared" si="48"/>
        <v>-2.3057827565245548E-2</v>
      </c>
      <c r="Q547" s="10">
        <f t="shared" si="46"/>
        <v>0</v>
      </c>
      <c r="R547" s="9">
        <v>2</v>
      </c>
      <c r="S547" s="4">
        <v>0</v>
      </c>
      <c r="T547" s="3">
        <v>0</v>
      </c>
      <c r="W547" s="4" t="str">
        <f t="shared" si="56"/>
        <v/>
      </c>
    </row>
    <row r="548" spans="1:23" x14ac:dyDescent="0.25">
      <c r="A548" s="2">
        <v>44751</v>
      </c>
      <c r="B548" s="3" t="s">
        <v>4</v>
      </c>
      <c r="C548" s="3" t="s">
        <v>152</v>
      </c>
      <c r="D548" s="4">
        <v>5.41</v>
      </c>
      <c r="E548" s="5">
        <v>1</v>
      </c>
      <c r="F548" s="6">
        <v>4.5</v>
      </c>
      <c r="G548" s="3">
        <v>-104</v>
      </c>
      <c r="H548" s="3">
        <f t="shared" si="44"/>
        <v>-0.96153846153846145</v>
      </c>
      <c r="I548" s="3">
        <v>-122</v>
      </c>
      <c r="J548" s="3">
        <f t="shared" si="45"/>
        <v>-0.81967213114754101</v>
      </c>
      <c r="K548" s="7">
        <f t="shared" si="55"/>
        <v>0.50980392156862742</v>
      </c>
      <c r="L548" s="7">
        <f t="shared" si="54"/>
        <v>0.5495495495495496</v>
      </c>
      <c r="M548" s="7">
        <f t="shared" si="50"/>
        <v>0.62828735005974023</v>
      </c>
      <c r="N548" s="7">
        <f t="shared" si="52"/>
        <v>0.37171264994025977</v>
      </c>
      <c r="O548" s="10">
        <f t="shared" si="49"/>
        <v>0.11848342849111282</v>
      </c>
      <c r="P548" s="10">
        <f t="shared" si="48"/>
        <v>-0.17783689960928983</v>
      </c>
      <c r="Q548" s="10">
        <f t="shared" si="46"/>
        <v>2</v>
      </c>
      <c r="R548" s="9">
        <v>2</v>
      </c>
      <c r="S548" s="4">
        <f>15*1.04</f>
        <v>15.600000000000001</v>
      </c>
      <c r="T548" s="3">
        <v>0</v>
      </c>
      <c r="U548" s="3" t="s">
        <v>75</v>
      </c>
      <c r="V548" s="4">
        <v>15</v>
      </c>
      <c r="W548" s="4">
        <f t="shared" si="56"/>
        <v>15</v>
      </c>
    </row>
    <row r="549" spans="1:23" x14ac:dyDescent="0.25">
      <c r="A549" s="2">
        <v>44751</v>
      </c>
      <c r="B549" s="3" t="s">
        <v>88</v>
      </c>
      <c r="C549" s="3" t="s">
        <v>120</v>
      </c>
      <c r="D549" s="4">
        <v>4.1100000000000003</v>
      </c>
      <c r="E549" s="5">
        <v>1</v>
      </c>
      <c r="F549" s="6">
        <v>3.5</v>
      </c>
      <c r="G549" s="3">
        <v>-175</v>
      </c>
      <c r="H549" s="3">
        <f t="shared" si="44"/>
        <v>-0.5714285714285714</v>
      </c>
      <c r="I549" s="3">
        <v>130</v>
      </c>
      <c r="J549" s="3">
        <f t="shared" si="45"/>
        <v>1.3</v>
      </c>
      <c r="K549" s="7">
        <f t="shared" si="55"/>
        <v>0.63636363636363635</v>
      </c>
      <c r="L549" s="7">
        <f t="shared" si="54"/>
        <v>0.43478260869565216</v>
      </c>
      <c r="M549" s="7">
        <f t="shared" si="50"/>
        <v>0.5877195770010728</v>
      </c>
      <c r="N549" s="7">
        <f t="shared" si="52"/>
        <v>0.4122804229989272</v>
      </c>
      <c r="O549" s="10">
        <f t="shared" si="49"/>
        <v>-4.8644059362563552E-2</v>
      </c>
      <c r="P549" s="10">
        <f t="shared" si="48"/>
        <v>-2.2502185696724963E-2</v>
      </c>
      <c r="Q549" s="10">
        <f t="shared" si="46"/>
        <v>0</v>
      </c>
      <c r="R549" s="9">
        <v>1</v>
      </c>
      <c r="S549" s="4">
        <v>0</v>
      </c>
      <c r="T549" s="3">
        <v>0</v>
      </c>
      <c r="W549" s="4" t="str">
        <f t="shared" si="56"/>
        <v/>
      </c>
    </row>
    <row r="550" spans="1:23" x14ac:dyDescent="0.25">
      <c r="A550" s="2">
        <v>44751</v>
      </c>
      <c r="B550" s="3" t="s">
        <v>31</v>
      </c>
      <c r="C550" s="3" t="s">
        <v>84</v>
      </c>
      <c r="D550" s="4">
        <v>4.0999999999999996</v>
      </c>
      <c r="E550" s="5">
        <v>1</v>
      </c>
      <c r="F550" s="6">
        <v>3.5</v>
      </c>
      <c r="G550" s="3">
        <v>118</v>
      </c>
      <c r="H550" s="3">
        <f t="shared" si="44"/>
        <v>1.18</v>
      </c>
      <c r="I550" s="3">
        <v>-150</v>
      </c>
      <c r="J550" s="3">
        <f t="shared" si="45"/>
        <v>-0.66666666666666663</v>
      </c>
      <c r="K550" s="7">
        <f t="shared" si="55"/>
        <v>0.45871559633027525</v>
      </c>
      <c r="L550" s="7">
        <f t="shared" si="54"/>
        <v>0.6</v>
      </c>
      <c r="M550" s="7">
        <f t="shared" si="50"/>
        <v>0.58581845847174974</v>
      </c>
      <c r="N550" s="7">
        <f t="shared" si="52"/>
        <v>0.41418154152825026</v>
      </c>
      <c r="O550" s="10">
        <f t="shared" si="49"/>
        <v>0.12710286214147448</v>
      </c>
      <c r="P550" s="10">
        <f t="shared" si="48"/>
        <v>-0.18581845847174971</v>
      </c>
      <c r="Q550" s="10">
        <f t="shared" si="46"/>
        <v>2</v>
      </c>
      <c r="R550" s="9">
        <v>2</v>
      </c>
      <c r="S550" s="4">
        <v>15</v>
      </c>
      <c r="T550" s="3">
        <v>0</v>
      </c>
      <c r="U550" s="3" t="s">
        <v>74</v>
      </c>
      <c r="V550" s="4">
        <v>-15</v>
      </c>
      <c r="W550" s="4">
        <f t="shared" si="56"/>
        <v>-15</v>
      </c>
    </row>
    <row r="551" spans="1:23" x14ac:dyDescent="0.25">
      <c r="A551" s="2">
        <v>44751</v>
      </c>
      <c r="B551" s="3" t="s">
        <v>21</v>
      </c>
      <c r="C551" s="3" t="s">
        <v>116</v>
      </c>
      <c r="D551" s="4">
        <v>4.58</v>
      </c>
      <c r="E551" s="5">
        <v>1</v>
      </c>
      <c r="F551" s="6">
        <v>5.5</v>
      </c>
      <c r="G551" s="3">
        <v>-102</v>
      </c>
      <c r="H551" s="3">
        <f t="shared" si="44"/>
        <v>-0.98039215686274506</v>
      </c>
      <c r="I551" s="3">
        <v>-126</v>
      </c>
      <c r="J551" s="3">
        <f t="shared" si="45"/>
        <v>-0.79365079365079361</v>
      </c>
      <c r="K551" s="7">
        <f t="shared" si="55"/>
        <v>0.50495049504950495</v>
      </c>
      <c r="L551" s="7">
        <f t="shared" si="54"/>
        <v>0.55752212389380529</v>
      </c>
      <c r="M551" s="7">
        <f t="shared" si="50"/>
        <v>0.31079304195231316</v>
      </c>
      <c r="N551" s="7">
        <f t="shared" si="52"/>
        <v>0.68920695804768684</v>
      </c>
      <c r="O551" s="10">
        <f t="shared" si="49"/>
        <v>-0.19415745309719179</v>
      </c>
      <c r="P551" s="10">
        <f t="shared" si="48"/>
        <v>0.13168483415388155</v>
      </c>
      <c r="Q551" s="10">
        <f t="shared" si="46"/>
        <v>1</v>
      </c>
      <c r="R551" s="9">
        <v>2</v>
      </c>
      <c r="S551" s="4">
        <f>15*1.26</f>
        <v>18.899999999999999</v>
      </c>
      <c r="T551" s="3">
        <v>0</v>
      </c>
      <c r="U551" s="3" t="s">
        <v>75</v>
      </c>
      <c r="V551" s="4">
        <v>15</v>
      </c>
      <c r="W551" s="4">
        <f t="shared" si="56"/>
        <v>14.999999999999998</v>
      </c>
    </row>
    <row r="552" spans="1:23" x14ac:dyDescent="0.25">
      <c r="A552" s="2">
        <v>44751</v>
      </c>
      <c r="B552" s="3" t="s">
        <v>14</v>
      </c>
      <c r="C552" s="3" t="s">
        <v>134</v>
      </c>
      <c r="D552" s="4">
        <v>4.21</v>
      </c>
      <c r="E552" s="5">
        <v>1</v>
      </c>
      <c r="F552" s="6">
        <v>3.5</v>
      </c>
      <c r="G552" s="3">
        <v>-120</v>
      </c>
      <c r="H552" s="3">
        <f t="shared" si="44"/>
        <v>-0.83333333333333337</v>
      </c>
      <c r="I552" s="3">
        <v>-110</v>
      </c>
      <c r="J552" s="3">
        <f t="shared" si="45"/>
        <v>-0.90909090909090906</v>
      </c>
      <c r="K552" s="7">
        <f t="shared" si="55"/>
        <v>0.54545454545454541</v>
      </c>
      <c r="L552" s="7">
        <f t="shared" si="54"/>
        <v>0.52380952380952384</v>
      </c>
      <c r="M552" s="7">
        <f t="shared" si="50"/>
        <v>0.60644563629016401</v>
      </c>
      <c r="N552" s="7">
        <f t="shared" si="52"/>
        <v>0.39355436370983599</v>
      </c>
      <c r="O552" s="10">
        <f t="shared" si="49"/>
        <v>6.09910908356186E-2</v>
      </c>
      <c r="P552" s="10">
        <f t="shared" si="48"/>
        <v>-0.13025516009968785</v>
      </c>
      <c r="Q552" s="10">
        <f t="shared" si="46"/>
        <v>2</v>
      </c>
      <c r="R552" s="9">
        <v>1</v>
      </c>
      <c r="S552" s="4">
        <v>12</v>
      </c>
      <c r="T552" s="3">
        <v>0</v>
      </c>
      <c r="U552" s="3" t="s">
        <v>75</v>
      </c>
      <c r="V552" s="4">
        <v>10</v>
      </c>
      <c r="W552" s="4">
        <f t="shared" si="56"/>
        <v>10</v>
      </c>
    </row>
    <row r="553" spans="1:23" x14ac:dyDescent="0.25">
      <c r="A553" s="2">
        <v>44751</v>
      </c>
      <c r="B553" s="3" t="s">
        <v>44</v>
      </c>
      <c r="C553" s="3" t="s">
        <v>204</v>
      </c>
      <c r="D553" s="4">
        <v>7.34</v>
      </c>
      <c r="E553" s="5">
        <v>1</v>
      </c>
      <c r="F553" s="6">
        <v>7.5</v>
      </c>
      <c r="G553" s="3">
        <v>-160</v>
      </c>
      <c r="H553" s="3">
        <f t="shared" si="44"/>
        <v>-0.625</v>
      </c>
      <c r="I553" s="3">
        <v>120</v>
      </c>
      <c r="J553" s="3">
        <f t="shared" si="45"/>
        <v>1.2</v>
      </c>
      <c r="K553" s="7">
        <f t="shared" si="55"/>
        <v>0.61538461538461542</v>
      </c>
      <c r="L553" s="7">
        <f t="shared" si="54"/>
        <v>0.45454545454545453</v>
      </c>
      <c r="M553" s="7">
        <f t="shared" si="50"/>
        <v>0.45181128905278301</v>
      </c>
      <c r="N553" s="7">
        <f t="shared" si="52"/>
        <v>0.54818871094721699</v>
      </c>
      <c r="O553" s="10">
        <f t="shared" si="49"/>
        <v>-0.16357332633183241</v>
      </c>
      <c r="P553" s="10">
        <f t="shared" si="48"/>
        <v>9.3643256401762465E-2</v>
      </c>
      <c r="Q553" s="10">
        <f t="shared" si="46"/>
        <v>1</v>
      </c>
      <c r="R553" s="9">
        <v>1</v>
      </c>
      <c r="S553" s="4">
        <v>15</v>
      </c>
      <c r="T553" s="3">
        <v>0</v>
      </c>
      <c r="U553" s="3" t="s">
        <v>74</v>
      </c>
      <c r="V553" s="4">
        <v>-15</v>
      </c>
      <c r="W553" s="4">
        <f t="shared" si="56"/>
        <v>-15</v>
      </c>
    </row>
    <row r="554" spans="1:23" x14ac:dyDescent="0.25">
      <c r="A554" s="2">
        <v>44751</v>
      </c>
      <c r="B554" s="3" t="s">
        <v>50</v>
      </c>
      <c r="C554" s="3" t="s">
        <v>160</v>
      </c>
      <c r="D554" s="4">
        <v>3.94</v>
      </c>
      <c r="E554" s="5">
        <v>1</v>
      </c>
      <c r="F554" s="6">
        <v>4.5</v>
      </c>
      <c r="G554" s="3">
        <v>108</v>
      </c>
      <c r="H554" s="3">
        <f t="shared" si="44"/>
        <v>1.08</v>
      </c>
      <c r="I554" s="3">
        <v>-136</v>
      </c>
      <c r="J554" s="3">
        <f t="shared" si="45"/>
        <v>-0.73529411764705876</v>
      </c>
      <c r="K554" s="7">
        <f t="shared" si="55"/>
        <v>0.48076923076923078</v>
      </c>
      <c r="L554" s="7">
        <f t="shared" si="54"/>
        <v>0.57627118644067798</v>
      </c>
      <c r="M554" s="7">
        <f t="shared" si="50"/>
        <v>0.35944282729845856</v>
      </c>
      <c r="N554" s="7">
        <f t="shared" si="52"/>
        <v>0.64055717270154144</v>
      </c>
      <c r="O554" s="10">
        <f t="shared" si="49"/>
        <v>-0.12132640347077223</v>
      </c>
      <c r="P554" s="10">
        <f t="shared" si="48"/>
        <v>6.4285986260863459E-2</v>
      </c>
      <c r="Q554" s="10">
        <f t="shared" si="46"/>
        <v>1</v>
      </c>
      <c r="R554" s="9">
        <v>2</v>
      </c>
      <c r="S554" s="4">
        <v>13.6</v>
      </c>
      <c r="T554" s="3">
        <v>0</v>
      </c>
      <c r="U554" s="3" t="s">
        <v>75</v>
      </c>
      <c r="V554" s="4">
        <v>10</v>
      </c>
      <c r="W554" s="4">
        <f t="shared" si="56"/>
        <v>9.9999999999999982</v>
      </c>
    </row>
    <row r="555" spans="1:23" x14ac:dyDescent="0.25">
      <c r="A555" s="2">
        <v>44751</v>
      </c>
      <c r="B555" s="3" t="s">
        <v>42</v>
      </c>
      <c r="C555" s="3" t="s">
        <v>193</v>
      </c>
      <c r="D555" s="4">
        <v>5.82</v>
      </c>
      <c r="E555" s="5">
        <v>1</v>
      </c>
      <c r="F555" s="6">
        <v>5.5</v>
      </c>
      <c r="G555" s="3">
        <v>102</v>
      </c>
      <c r="H555" s="3">
        <f t="shared" si="44"/>
        <v>1.02</v>
      </c>
      <c r="I555" s="3">
        <v>-128</v>
      </c>
      <c r="J555" s="3">
        <f t="shared" si="45"/>
        <v>-0.78125</v>
      </c>
      <c r="K555" s="7">
        <f t="shared" si="55"/>
        <v>0.49504950495049505</v>
      </c>
      <c r="L555" s="7">
        <f t="shared" si="54"/>
        <v>0.56140350877192979</v>
      </c>
      <c r="M555" s="7">
        <f t="shared" si="50"/>
        <v>0.52499264291786374</v>
      </c>
      <c r="N555" s="7">
        <f t="shared" si="52"/>
        <v>0.47500735708213626</v>
      </c>
      <c r="O555" s="10">
        <f t="shared" si="49"/>
        <v>2.9943137967368694E-2</v>
      </c>
      <c r="P555" s="10">
        <f t="shared" si="48"/>
        <v>-8.6396151689793532E-2</v>
      </c>
      <c r="Q555" s="10">
        <f t="shared" si="46"/>
        <v>0</v>
      </c>
      <c r="R555" s="9">
        <v>2</v>
      </c>
      <c r="S555" s="4">
        <v>0</v>
      </c>
      <c r="T555" s="3">
        <v>0</v>
      </c>
      <c r="W555" s="4" t="str">
        <f t="shared" si="56"/>
        <v/>
      </c>
    </row>
    <row r="556" spans="1:23" x14ac:dyDescent="0.25">
      <c r="A556" s="2">
        <v>44751</v>
      </c>
      <c r="B556" s="3" t="s">
        <v>35</v>
      </c>
      <c r="C556" s="3" t="s">
        <v>133</v>
      </c>
      <c r="D556" s="4">
        <v>7.32</v>
      </c>
      <c r="E556" s="5">
        <v>1</v>
      </c>
      <c r="F556" s="6">
        <v>6.5</v>
      </c>
      <c r="G556" s="3">
        <v>-110</v>
      </c>
      <c r="H556" s="3">
        <f t="shared" si="44"/>
        <v>-0.90909090909090906</v>
      </c>
      <c r="I556" s="3">
        <v>-116</v>
      </c>
      <c r="J556" s="3">
        <f t="shared" si="45"/>
        <v>-0.86206896551724144</v>
      </c>
      <c r="K556" s="7">
        <f t="shared" si="55"/>
        <v>0.52380952380952384</v>
      </c>
      <c r="L556" s="7">
        <f t="shared" si="54"/>
        <v>0.53703703703703709</v>
      </c>
      <c r="M556" s="7">
        <f t="shared" si="50"/>
        <v>0.59680242407206019</v>
      </c>
      <c r="N556" s="7">
        <f t="shared" si="52"/>
        <v>0.40319757592793981</v>
      </c>
      <c r="O556" s="10">
        <f t="shared" si="49"/>
        <v>7.2992900262536353E-2</v>
      </c>
      <c r="P556" s="10">
        <f t="shared" si="48"/>
        <v>-0.13383946110909728</v>
      </c>
      <c r="Q556" s="10">
        <f t="shared" si="46"/>
        <v>2</v>
      </c>
      <c r="R556" s="9">
        <v>2</v>
      </c>
      <c r="S556" s="4">
        <v>11</v>
      </c>
      <c r="T556" s="3">
        <v>0</v>
      </c>
      <c r="U556" s="3" t="s">
        <v>75</v>
      </c>
      <c r="V556" s="4">
        <v>10</v>
      </c>
      <c r="W556" s="4">
        <f t="shared" si="56"/>
        <v>10</v>
      </c>
    </row>
    <row r="557" spans="1:23" x14ac:dyDescent="0.25">
      <c r="A557" s="2">
        <v>44751</v>
      </c>
      <c r="B557" s="3" t="s">
        <v>37</v>
      </c>
      <c r="C557" s="3" t="s">
        <v>189</v>
      </c>
      <c r="D557" s="4">
        <v>6.91</v>
      </c>
      <c r="E557" s="5">
        <v>1</v>
      </c>
      <c r="F557" s="6">
        <v>6.5</v>
      </c>
      <c r="G557" s="3">
        <v>-102</v>
      </c>
      <c r="H557" s="3">
        <f t="shared" si="44"/>
        <v>-0.98039215686274506</v>
      </c>
      <c r="I557" s="3">
        <v>-126</v>
      </c>
      <c r="J557" s="3">
        <f t="shared" si="45"/>
        <v>-0.79365079365079361</v>
      </c>
      <c r="K557" s="7">
        <f t="shared" si="55"/>
        <v>0.50495049504950495</v>
      </c>
      <c r="L557" s="7">
        <f t="shared" si="54"/>
        <v>0.55752212389380529</v>
      </c>
      <c r="M557" s="7">
        <f t="shared" si="50"/>
        <v>0.53679436702798899</v>
      </c>
      <c r="N557" s="7">
        <f t="shared" si="52"/>
        <v>0.46320563297201101</v>
      </c>
      <c r="O557" s="10">
        <f t="shared" si="49"/>
        <v>3.184387197848404E-2</v>
      </c>
      <c r="P557" s="10">
        <f t="shared" si="48"/>
        <v>-9.4316490921794283E-2</v>
      </c>
      <c r="Q557" s="10">
        <f t="shared" si="46"/>
        <v>0</v>
      </c>
      <c r="R557" s="9">
        <v>2</v>
      </c>
      <c r="S557" s="4">
        <v>0</v>
      </c>
      <c r="T557" s="3">
        <v>0</v>
      </c>
      <c r="W557" s="4" t="str">
        <f t="shared" si="56"/>
        <v/>
      </c>
    </row>
    <row r="558" spans="1:23" x14ac:dyDescent="0.25">
      <c r="A558" s="2">
        <v>44751</v>
      </c>
      <c r="B558" s="3" t="s">
        <v>23</v>
      </c>
      <c r="C558" s="3" t="s">
        <v>135</v>
      </c>
      <c r="D558" s="4">
        <v>4.46</v>
      </c>
      <c r="E558" s="5">
        <v>1</v>
      </c>
      <c r="F558" s="6">
        <v>5.5</v>
      </c>
      <c r="G558" s="3">
        <v>120</v>
      </c>
      <c r="H558" s="3">
        <f t="shared" si="44"/>
        <v>1.2</v>
      </c>
      <c r="I558" s="3">
        <v>-154</v>
      </c>
      <c r="J558" s="3">
        <f t="shared" si="45"/>
        <v>-0.64935064935064934</v>
      </c>
      <c r="K558" s="7">
        <f t="shared" si="55"/>
        <v>0.45454545454545453</v>
      </c>
      <c r="L558" s="7">
        <f t="shared" si="54"/>
        <v>0.60629921259842523</v>
      </c>
      <c r="M558" s="7">
        <f t="shared" si="50"/>
        <v>0.29025210333231943</v>
      </c>
      <c r="N558" s="7">
        <f t="shared" si="52"/>
        <v>0.70974789666768057</v>
      </c>
      <c r="O558" s="10">
        <f t="shared" si="49"/>
        <v>-0.1642933512131351</v>
      </c>
      <c r="P558" s="10">
        <f t="shared" si="48"/>
        <v>0.10344868406925534</v>
      </c>
      <c r="Q558" s="10">
        <f t="shared" si="46"/>
        <v>1</v>
      </c>
      <c r="R558" s="9">
        <v>2</v>
      </c>
      <c r="S558" s="4">
        <v>15.4</v>
      </c>
      <c r="T558" s="3">
        <v>0</v>
      </c>
      <c r="U558" s="3" t="s">
        <v>75</v>
      </c>
      <c r="V558" s="4">
        <v>10</v>
      </c>
      <c r="W558" s="4">
        <f t="shared" si="56"/>
        <v>10</v>
      </c>
    </row>
    <row r="559" spans="1:23" x14ac:dyDescent="0.25">
      <c r="A559" s="2">
        <v>44751</v>
      </c>
      <c r="B559" s="3" t="s">
        <v>19</v>
      </c>
      <c r="C559" s="3" t="s">
        <v>172</v>
      </c>
      <c r="D559" s="4">
        <v>5.03</v>
      </c>
      <c r="E559" s="5">
        <v>1</v>
      </c>
      <c r="F559" s="6">
        <v>4.5</v>
      </c>
      <c r="G559" s="3">
        <v>120</v>
      </c>
      <c r="H559" s="3">
        <f t="shared" si="44"/>
        <v>1.2</v>
      </c>
      <c r="I559" s="3">
        <v>-160</v>
      </c>
      <c r="J559" s="3">
        <f t="shared" si="45"/>
        <v>-0.625</v>
      </c>
      <c r="K559" s="7">
        <f t="shared" si="55"/>
        <v>0.45454545454545453</v>
      </c>
      <c r="L559" s="7">
        <f t="shared" si="54"/>
        <v>0.61538461538461542</v>
      </c>
      <c r="M559" s="7">
        <f t="shared" si="50"/>
        <v>0.56475485011053694</v>
      </c>
      <c r="N559" s="7">
        <f t="shared" si="52"/>
        <v>0.43524514988946306</v>
      </c>
      <c r="O559" s="10">
        <f t="shared" si="49"/>
        <v>0.11020939556508241</v>
      </c>
      <c r="P559" s="10">
        <f t="shared" si="48"/>
        <v>-0.18013946549515236</v>
      </c>
      <c r="Q559" s="10">
        <f t="shared" si="46"/>
        <v>2</v>
      </c>
      <c r="R559" s="9">
        <v>1</v>
      </c>
      <c r="S559" s="4">
        <v>10</v>
      </c>
      <c r="T559" s="3">
        <v>0</v>
      </c>
      <c r="U559" s="3" t="s">
        <v>75</v>
      </c>
      <c r="V559" s="4">
        <v>12</v>
      </c>
      <c r="W559" s="4">
        <f t="shared" si="56"/>
        <v>12</v>
      </c>
    </row>
    <row r="560" spans="1:23" x14ac:dyDescent="0.25">
      <c r="A560" s="2">
        <v>44751</v>
      </c>
      <c r="B560" s="3" t="s">
        <v>62</v>
      </c>
      <c r="C560" s="3" t="s">
        <v>154</v>
      </c>
      <c r="D560" s="4">
        <v>6.08</v>
      </c>
      <c r="E560" s="5">
        <v>1</v>
      </c>
      <c r="F560" s="6">
        <v>5.5</v>
      </c>
      <c r="G560" s="3">
        <v>-140</v>
      </c>
      <c r="H560" s="3">
        <f t="shared" si="44"/>
        <v>-0.7142857142857143</v>
      </c>
      <c r="I560" s="3">
        <v>105</v>
      </c>
      <c r="J560" s="3">
        <f t="shared" si="45"/>
        <v>1.05</v>
      </c>
      <c r="K560" s="7">
        <f t="shared" si="55"/>
        <v>0.58333333333333337</v>
      </c>
      <c r="L560" s="7">
        <f t="shared" si="54"/>
        <v>0.48780487804878048</v>
      </c>
      <c r="M560" s="7">
        <f t="shared" si="50"/>
        <v>0.56708305167296724</v>
      </c>
      <c r="N560" s="7">
        <f t="shared" si="52"/>
        <v>0.43291694832703281</v>
      </c>
      <c r="O560" s="10">
        <f t="shared" si="49"/>
        <v>-1.6250281660366128E-2</v>
      </c>
      <c r="P560" s="10">
        <f t="shared" si="48"/>
        <v>-5.4887929721747664E-2</v>
      </c>
      <c r="Q560" s="10">
        <f t="shared" si="46"/>
        <v>0</v>
      </c>
      <c r="R560" s="9">
        <v>1</v>
      </c>
      <c r="S560" s="4">
        <v>0</v>
      </c>
      <c r="T560" s="3">
        <v>0</v>
      </c>
      <c r="W560" s="4" t="str">
        <f t="shared" si="56"/>
        <v/>
      </c>
    </row>
    <row r="561" spans="1:23" x14ac:dyDescent="0.25">
      <c r="A561" s="2">
        <v>44751</v>
      </c>
      <c r="B561" s="3" t="s">
        <v>68</v>
      </c>
      <c r="C561" s="3" t="s">
        <v>150</v>
      </c>
      <c r="D561" s="4">
        <v>5.99</v>
      </c>
      <c r="E561" s="5">
        <v>1</v>
      </c>
      <c r="F561" s="6">
        <v>6.5</v>
      </c>
      <c r="G561" s="3">
        <v>-118</v>
      </c>
      <c r="H561" s="3">
        <f t="shared" si="44"/>
        <v>-0.84745762711864414</v>
      </c>
      <c r="I561" s="3">
        <v>-108</v>
      </c>
      <c r="J561" s="3">
        <f t="shared" si="45"/>
        <v>-0.92592592592592582</v>
      </c>
      <c r="K561" s="7">
        <f t="shared" si="55"/>
        <v>0.54128440366972475</v>
      </c>
      <c r="L561" s="7">
        <f t="shared" si="54"/>
        <v>0.51923076923076927</v>
      </c>
      <c r="M561" s="7">
        <f t="shared" si="50"/>
        <v>0.3920909906423935</v>
      </c>
      <c r="N561" s="7">
        <f t="shared" si="52"/>
        <v>0.6079090093576065</v>
      </c>
      <c r="O561" s="10">
        <f t="shared" si="49"/>
        <v>-0.14919341302733125</v>
      </c>
      <c r="P561" s="10">
        <f t="shared" si="48"/>
        <v>8.8678240126837227E-2</v>
      </c>
      <c r="Q561" s="10">
        <f t="shared" si="46"/>
        <v>1</v>
      </c>
      <c r="R561" s="9">
        <v>2</v>
      </c>
      <c r="S561" s="4">
        <v>10.8</v>
      </c>
      <c r="T561" s="3">
        <v>0</v>
      </c>
      <c r="U561" s="3" t="s">
        <v>75</v>
      </c>
      <c r="V561" s="4">
        <v>10</v>
      </c>
      <c r="W561" s="4">
        <f t="shared" si="56"/>
        <v>10</v>
      </c>
    </row>
    <row r="562" spans="1:23" x14ac:dyDescent="0.25">
      <c r="A562" s="2">
        <v>44751</v>
      </c>
      <c r="B562" s="3" t="s">
        <v>46</v>
      </c>
      <c r="C562" s="3" t="s">
        <v>148</v>
      </c>
      <c r="D562" s="4">
        <v>6.01</v>
      </c>
      <c r="E562" s="5">
        <v>1</v>
      </c>
      <c r="F562" s="6">
        <v>6.5</v>
      </c>
      <c r="G562" s="3">
        <v>-106</v>
      </c>
      <c r="H562" s="3">
        <f t="shared" si="44"/>
        <v>-0.94339622641509424</v>
      </c>
      <c r="I562" s="3">
        <v>-118</v>
      </c>
      <c r="J562" s="3">
        <f t="shared" si="45"/>
        <v>-0.84745762711864414</v>
      </c>
      <c r="K562" s="7">
        <f t="shared" si="55"/>
        <v>0.5145631067961165</v>
      </c>
      <c r="L562" s="7">
        <f t="shared" si="54"/>
        <v>0.54128440366972475</v>
      </c>
      <c r="M562" s="7">
        <f t="shared" si="50"/>
        <v>0.39530344453986022</v>
      </c>
      <c r="N562" s="7">
        <f t="shared" si="52"/>
        <v>0.60469655546013978</v>
      </c>
      <c r="O562" s="10">
        <f t="shared" si="49"/>
        <v>-0.11925966225625628</v>
      </c>
      <c r="P562" s="10">
        <f t="shared" si="48"/>
        <v>6.3412151790415039E-2</v>
      </c>
      <c r="Q562" s="10">
        <f t="shared" si="46"/>
        <v>1</v>
      </c>
      <c r="R562" s="9">
        <v>2</v>
      </c>
      <c r="S562" s="4">
        <v>11.8</v>
      </c>
      <c r="T562" s="3">
        <v>0</v>
      </c>
      <c r="U562" s="3" t="s">
        <v>74</v>
      </c>
      <c r="V562" s="4">
        <v>-11.8</v>
      </c>
      <c r="W562" s="4">
        <f t="shared" si="56"/>
        <v>-11.8</v>
      </c>
    </row>
    <row r="563" spans="1:23" x14ac:dyDescent="0.25">
      <c r="A563" s="2">
        <v>44752</v>
      </c>
      <c r="B563" s="3" t="s">
        <v>4</v>
      </c>
      <c r="C563" s="3" t="s">
        <v>184</v>
      </c>
      <c r="D563" s="4">
        <v>4.67</v>
      </c>
      <c r="E563" s="5">
        <v>1</v>
      </c>
      <c r="F563" s="6">
        <v>3.5</v>
      </c>
      <c r="G563" s="3">
        <v>-160</v>
      </c>
      <c r="H563" s="3">
        <f t="shared" si="44"/>
        <v>-0.625</v>
      </c>
      <c r="I563" s="3">
        <v>120</v>
      </c>
      <c r="J563" s="3">
        <f t="shared" si="45"/>
        <v>1.2</v>
      </c>
      <c r="K563" s="7">
        <f t="shared" si="55"/>
        <v>0.61538461538461542</v>
      </c>
      <c r="L563" s="7">
        <f t="shared" si="54"/>
        <v>0.45454545454545453</v>
      </c>
      <c r="M563" s="7">
        <f t="shared" si="50"/>
        <v>0.68556931882065952</v>
      </c>
      <c r="N563" s="7">
        <f t="shared" si="52"/>
        <v>0.31443068117934053</v>
      </c>
      <c r="O563" s="10">
        <f t="shared" si="49"/>
        <v>7.0184703436044105E-2</v>
      </c>
      <c r="P563" s="10">
        <f t="shared" si="48"/>
        <v>-0.140114773366114</v>
      </c>
      <c r="Q563" s="10">
        <f t="shared" si="46"/>
        <v>2</v>
      </c>
      <c r="R563" s="9">
        <v>1</v>
      </c>
      <c r="S563" s="4">
        <v>16</v>
      </c>
      <c r="T563" s="3">
        <v>0</v>
      </c>
      <c r="U563" s="3" t="s">
        <v>75</v>
      </c>
      <c r="V563" s="4">
        <v>10</v>
      </c>
      <c r="W563" s="4">
        <f t="shared" si="56"/>
        <v>10</v>
      </c>
    </row>
    <row r="564" spans="1:23" x14ac:dyDescent="0.25">
      <c r="A564" s="2">
        <v>44752</v>
      </c>
      <c r="B564" s="3" t="s">
        <v>88</v>
      </c>
      <c r="C564" s="3" t="s">
        <v>253</v>
      </c>
      <c r="D564" s="4">
        <v>3.59</v>
      </c>
      <c r="E564" s="5">
        <v>1</v>
      </c>
      <c r="F564" s="6">
        <v>3.5</v>
      </c>
      <c r="G564" s="3">
        <v>120</v>
      </c>
      <c r="H564" s="3">
        <f t="shared" si="44"/>
        <v>1.2</v>
      </c>
      <c r="I564" s="3">
        <v>-160</v>
      </c>
      <c r="J564" s="3">
        <f t="shared" si="45"/>
        <v>-0.625</v>
      </c>
      <c r="K564" s="7">
        <f t="shared" si="55"/>
        <v>0.45454545454545453</v>
      </c>
      <c r="L564" s="7">
        <f t="shared" si="54"/>
        <v>0.61538461538461542</v>
      </c>
      <c r="M564" s="7">
        <f t="shared" si="50"/>
        <v>0.48265743353383184</v>
      </c>
      <c r="N564" s="7">
        <f t="shared" si="52"/>
        <v>0.51734256646616816</v>
      </c>
      <c r="O564" s="10">
        <f t="shared" si="49"/>
        <v>2.8111978988377306E-2</v>
      </c>
      <c r="P564" s="10">
        <f t="shared" si="48"/>
        <v>-9.8042048918447255E-2</v>
      </c>
      <c r="Q564" s="10">
        <f t="shared" si="46"/>
        <v>0</v>
      </c>
      <c r="R564" s="9">
        <v>1</v>
      </c>
      <c r="S564" s="4">
        <v>0</v>
      </c>
      <c r="T564" s="3">
        <v>0</v>
      </c>
      <c r="W564" s="4" t="str">
        <f t="shared" si="56"/>
        <v/>
      </c>
    </row>
    <row r="565" spans="1:23" x14ac:dyDescent="0.25">
      <c r="A565" s="2">
        <v>44752</v>
      </c>
      <c r="B565" s="3" t="s">
        <v>56</v>
      </c>
      <c r="C565" s="3" t="s">
        <v>254</v>
      </c>
      <c r="D565" s="4">
        <v>5.59</v>
      </c>
      <c r="E565" s="5">
        <v>1</v>
      </c>
      <c r="F565" s="6">
        <v>6.5</v>
      </c>
      <c r="G565" s="3">
        <v>108</v>
      </c>
      <c r="H565" s="3">
        <f t="shared" si="44"/>
        <v>1.08</v>
      </c>
      <c r="I565" s="3">
        <v>-136</v>
      </c>
      <c r="J565" s="3">
        <f t="shared" si="45"/>
        <v>-0.73529411764705876</v>
      </c>
      <c r="K565" s="7">
        <f t="shared" si="55"/>
        <v>0.48076923076923078</v>
      </c>
      <c r="L565" s="7">
        <f t="shared" si="54"/>
        <v>0.57627118644067798</v>
      </c>
      <c r="M565" s="7">
        <f t="shared" si="50"/>
        <v>0.32815880405082143</v>
      </c>
      <c r="N565" s="7">
        <f t="shared" si="52"/>
        <v>0.67184119594917857</v>
      </c>
      <c r="O565" s="10">
        <f t="shared" si="49"/>
        <v>-0.15261042671840935</v>
      </c>
      <c r="P565" s="10">
        <f t="shared" si="48"/>
        <v>9.5570009508500586E-2</v>
      </c>
      <c r="Q565" s="10">
        <f t="shared" si="46"/>
        <v>1</v>
      </c>
      <c r="R565" s="9">
        <v>2</v>
      </c>
      <c r="S565" s="4">
        <v>13.6</v>
      </c>
      <c r="T565" s="3">
        <v>0</v>
      </c>
      <c r="U565" s="3" t="s">
        <v>75</v>
      </c>
      <c r="V565" s="4">
        <v>10</v>
      </c>
      <c r="W565" s="4">
        <f t="shared" si="56"/>
        <v>9.9999999999999982</v>
      </c>
    </row>
    <row r="566" spans="1:23" x14ac:dyDescent="0.25">
      <c r="A566" s="2">
        <v>44752</v>
      </c>
      <c r="B566" s="3" t="s">
        <v>66</v>
      </c>
      <c r="C566" s="3" t="s">
        <v>255</v>
      </c>
      <c r="D566" s="4">
        <v>5.24</v>
      </c>
      <c r="E566" s="5">
        <v>1</v>
      </c>
      <c r="F566" s="6">
        <v>5.5</v>
      </c>
      <c r="G566" s="3">
        <v>-185</v>
      </c>
      <c r="H566" s="3">
        <f t="shared" si="44"/>
        <v>-0.54054054054054046</v>
      </c>
      <c r="I566" s="3">
        <v>135</v>
      </c>
      <c r="J566" s="3">
        <f t="shared" si="45"/>
        <v>1.35</v>
      </c>
      <c r="K566" s="7">
        <f t="shared" si="55"/>
        <v>0.64912280701754388</v>
      </c>
      <c r="L566" s="7">
        <f t="shared" si="54"/>
        <v>0.42553191489361702</v>
      </c>
      <c r="M566" s="7">
        <f t="shared" si="50"/>
        <v>0.4260726773266712</v>
      </c>
      <c r="N566" s="7">
        <f t="shared" si="52"/>
        <v>0.5739273226733288</v>
      </c>
      <c r="O566" s="10">
        <f t="shared" si="49"/>
        <v>-0.22305012969087268</v>
      </c>
      <c r="P566" s="10">
        <f t="shared" si="48"/>
        <v>0.14839540777971177</v>
      </c>
      <c r="Q566" s="10">
        <f t="shared" si="46"/>
        <v>1</v>
      </c>
      <c r="R566" s="9">
        <v>1</v>
      </c>
      <c r="S566" s="4">
        <v>10</v>
      </c>
      <c r="T566" s="3">
        <v>0</v>
      </c>
      <c r="U566" s="3" t="s">
        <v>75</v>
      </c>
      <c r="V566" s="4">
        <v>13.5</v>
      </c>
      <c r="W566" s="4">
        <f t="shared" si="56"/>
        <v>13.5</v>
      </c>
    </row>
    <row r="567" spans="1:23" x14ac:dyDescent="0.25">
      <c r="A567" s="2">
        <v>44752</v>
      </c>
      <c r="B567" s="3" t="s">
        <v>50</v>
      </c>
      <c r="C567" s="3" t="s">
        <v>177</v>
      </c>
      <c r="D567" s="4">
        <v>5.35</v>
      </c>
      <c r="E567" s="5">
        <v>1</v>
      </c>
      <c r="F567" s="6">
        <v>5.5</v>
      </c>
      <c r="G567" s="3">
        <v>-105</v>
      </c>
      <c r="H567" s="3">
        <f t="shared" si="44"/>
        <v>-0.95238095238095233</v>
      </c>
      <c r="I567" s="3">
        <v>-125</v>
      </c>
      <c r="J567" s="3">
        <f t="shared" si="45"/>
        <v>-0.8</v>
      </c>
      <c r="K567" s="7">
        <f t="shared" si="55"/>
        <v>0.51219512195121952</v>
      </c>
      <c r="L567" s="7">
        <f t="shared" si="54"/>
        <v>0.55555555555555558</v>
      </c>
      <c r="M567" s="7">
        <f t="shared" si="50"/>
        <v>0.44521142915889933</v>
      </c>
      <c r="N567" s="7">
        <f t="shared" si="52"/>
        <v>0.55478857084110067</v>
      </c>
      <c r="O567" s="10">
        <f t="shared" si="49"/>
        <v>-6.6983692792320193E-2</v>
      </c>
      <c r="P567" s="10">
        <f t="shared" si="48"/>
        <v>-7.6698471445491023E-4</v>
      </c>
      <c r="Q567" s="10">
        <f t="shared" si="46"/>
        <v>0</v>
      </c>
      <c r="R567" s="9">
        <v>1</v>
      </c>
      <c r="S567" s="4">
        <v>0</v>
      </c>
      <c r="T567" s="3">
        <v>0</v>
      </c>
      <c r="W567" s="4" t="str">
        <f t="shared" si="56"/>
        <v/>
      </c>
    </row>
    <row r="568" spans="1:23" x14ac:dyDescent="0.25">
      <c r="A568" s="2">
        <v>44752</v>
      </c>
      <c r="B568" s="3" t="s">
        <v>42</v>
      </c>
      <c r="C568" s="3" t="s">
        <v>161</v>
      </c>
      <c r="D568" s="4">
        <v>4.84</v>
      </c>
      <c r="E568" s="5">
        <v>1</v>
      </c>
      <c r="F568" s="6">
        <v>5.5</v>
      </c>
      <c r="G568" s="3">
        <v>116</v>
      </c>
      <c r="H568" s="3">
        <f t="shared" si="44"/>
        <v>1.1599999999999999</v>
      </c>
      <c r="I568" s="3">
        <v>-148</v>
      </c>
      <c r="J568" s="3">
        <f t="shared" si="45"/>
        <v>-0.67567567567567566</v>
      </c>
      <c r="K568" s="7">
        <f t="shared" si="55"/>
        <v>0.46296296296296297</v>
      </c>
      <c r="L568" s="7">
        <f t="shared" si="54"/>
        <v>0.59677419354838712</v>
      </c>
      <c r="M568" s="7">
        <f t="shared" si="50"/>
        <v>0.35598889492218044</v>
      </c>
      <c r="N568" s="7">
        <f t="shared" si="52"/>
        <v>0.64401110507781956</v>
      </c>
      <c r="O568" s="10">
        <f t="shared" si="49"/>
        <v>-0.10697406804078252</v>
      </c>
      <c r="P568" s="10">
        <f t="shared" si="48"/>
        <v>4.7236911529432435E-2</v>
      </c>
      <c r="Q568" s="10">
        <f t="shared" si="46"/>
        <v>0</v>
      </c>
      <c r="R568" s="9">
        <v>2</v>
      </c>
      <c r="S568" s="4">
        <v>0</v>
      </c>
      <c r="T568" s="3">
        <v>0</v>
      </c>
      <c r="W568" s="4" t="str">
        <f t="shared" si="56"/>
        <v/>
      </c>
    </row>
    <row r="569" spans="1:23" x14ac:dyDescent="0.25">
      <c r="A569" s="2">
        <v>44752</v>
      </c>
      <c r="B569" s="3" t="s">
        <v>79</v>
      </c>
      <c r="C569" s="3" t="s">
        <v>187</v>
      </c>
      <c r="D569" s="4">
        <v>3.91</v>
      </c>
      <c r="E569" s="5">
        <v>1</v>
      </c>
      <c r="F569" s="6">
        <v>2.5</v>
      </c>
      <c r="G569" s="3">
        <v>-135</v>
      </c>
      <c r="H569" s="3">
        <f t="shared" si="44"/>
        <v>-0.7407407407407407</v>
      </c>
      <c r="I569" s="3">
        <v>105</v>
      </c>
      <c r="J569" s="3">
        <f t="shared" si="45"/>
        <v>1.05</v>
      </c>
      <c r="K569" s="7">
        <f t="shared" si="55"/>
        <v>0.57446808510638303</v>
      </c>
      <c r="L569" s="7">
        <f t="shared" si="54"/>
        <v>0.48780487804878048</v>
      </c>
      <c r="M569" s="7">
        <f t="shared" si="50"/>
        <v>0.74841054764656578</v>
      </c>
      <c r="N569" s="7">
        <f t="shared" si="52"/>
        <v>0.25158945235343422</v>
      </c>
      <c r="O569" s="10">
        <f t="shared" si="49"/>
        <v>0.17394246254018275</v>
      </c>
      <c r="P569" s="10">
        <f t="shared" si="48"/>
        <v>-0.23621542569534626</v>
      </c>
      <c r="Q569" s="10">
        <f t="shared" si="46"/>
        <v>2</v>
      </c>
      <c r="R569" s="9">
        <v>1</v>
      </c>
      <c r="S569" s="4">
        <v>13.5</v>
      </c>
      <c r="T569" s="3">
        <v>0</v>
      </c>
      <c r="U569" s="3" t="s">
        <v>75</v>
      </c>
      <c r="V569" s="4">
        <v>10</v>
      </c>
      <c r="W569" s="4">
        <f t="shared" si="56"/>
        <v>10</v>
      </c>
    </row>
    <row r="570" spans="1:23" x14ac:dyDescent="0.25">
      <c r="A570" s="2">
        <v>44752</v>
      </c>
      <c r="B570" s="3" t="s">
        <v>33</v>
      </c>
      <c r="C570" s="3" t="s">
        <v>179</v>
      </c>
      <c r="D570" s="4">
        <v>6.34</v>
      </c>
      <c r="E570" s="5">
        <v>1</v>
      </c>
      <c r="F570" s="6">
        <v>5.5</v>
      </c>
      <c r="G570" s="3">
        <v>-130</v>
      </c>
      <c r="H570" s="3">
        <f t="shared" si="44"/>
        <v>-0.76923076923076916</v>
      </c>
      <c r="I570" s="3">
        <v>100</v>
      </c>
      <c r="J570" s="3">
        <f t="shared" si="45"/>
        <v>1</v>
      </c>
      <c r="K570" s="7">
        <f t="shared" si="55"/>
        <v>0.56521739130434778</v>
      </c>
      <c r="L570" s="7">
        <f t="shared" si="54"/>
        <v>0.5</v>
      </c>
      <c r="M570" s="7">
        <f t="shared" si="50"/>
        <v>0.60727778620576545</v>
      </c>
      <c r="N570" s="7">
        <f t="shared" si="52"/>
        <v>0.39272221379423455</v>
      </c>
      <c r="O570" s="10">
        <f t="shared" si="49"/>
        <v>4.2060394901417664E-2</v>
      </c>
      <c r="P570" s="10">
        <f t="shared" si="48"/>
        <v>-0.10727778620576545</v>
      </c>
      <c r="Q570" s="10">
        <f t="shared" si="46"/>
        <v>0</v>
      </c>
      <c r="R570" s="9">
        <v>1</v>
      </c>
      <c r="S570" s="4">
        <v>0</v>
      </c>
      <c r="T570" s="3">
        <v>0</v>
      </c>
      <c r="W570" s="4" t="str">
        <f t="shared" si="56"/>
        <v/>
      </c>
    </row>
    <row r="571" spans="1:23" x14ac:dyDescent="0.25">
      <c r="A571" s="2">
        <v>44752</v>
      </c>
      <c r="B571" s="3" t="s">
        <v>44</v>
      </c>
      <c r="C571" s="3" t="s">
        <v>131</v>
      </c>
      <c r="D571" s="4">
        <v>5.82</v>
      </c>
      <c r="E571" s="5">
        <v>1</v>
      </c>
      <c r="F571" s="6">
        <v>6.5</v>
      </c>
      <c r="G571" s="3">
        <v>104</v>
      </c>
      <c r="H571" s="3">
        <f t="shared" si="44"/>
        <v>1.04</v>
      </c>
      <c r="I571" s="3">
        <v>-134</v>
      </c>
      <c r="J571" s="3">
        <f t="shared" si="45"/>
        <v>-0.74626865671641784</v>
      </c>
      <c r="K571" s="7">
        <f t="shared" si="55"/>
        <v>0.49019607843137253</v>
      </c>
      <c r="L571" s="7">
        <f t="shared" si="54"/>
        <v>0.57264957264957261</v>
      </c>
      <c r="M571" s="7">
        <f t="shared" si="50"/>
        <v>0.36481144884574424</v>
      </c>
      <c r="N571" s="7">
        <f t="shared" si="52"/>
        <v>0.63518855115425576</v>
      </c>
      <c r="O571" s="10">
        <f t="shared" si="49"/>
        <v>-0.12538462958562829</v>
      </c>
      <c r="P571" s="10">
        <f t="shared" si="48"/>
        <v>6.2538978504683151E-2</v>
      </c>
      <c r="Q571" s="10">
        <f t="shared" si="46"/>
        <v>1</v>
      </c>
      <c r="R571" s="9">
        <v>2</v>
      </c>
      <c r="S571" s="4">
        <v>13.4</v>
      </c>
      <c r="T571" s="3">
        <v>0</v>
      </c>
      <c r="U571" s="3" t="s">
        <v>74</v>
      </c>
      <c r="V571" s="4">
        <v>-13.4</v>
      </c>
      <c r="W571" s="4">
        <f t="shared" si="56"/>
        <v>-13.4</v>
      </c>
    </row>
    <row r="572" spans="1:23" x14ac:dyDescent="0.25">
      <c r="A572" s="2">
        <v>44752</v>
      </c>
      <c r="B572" s="3" t="s">
        <v>14</v>
      </c>
      <c r="C572" s="3" t="s">
        <v>196</v>
      </c>
      <c r="D572" s="4">
        <v>5.28</v>
      </c>
      <c r="E572" s="5">
        <v>1</v>
      </c>
      <c r="F572" s="6">
        <v>4.5</v>
      </c>
      <c r="G572" s="3">
        <v>-170</v>
      </c>
      <c r="H572" s="3">
        <f t="shared" si="44"/>
        <v>-0.58823529411764708</v>
      </c>
      <c r="I572" s="3">
        <v>130</v>
      </c>
      <c r="J572" s="3">
        <f t="shared" si="45"/>
        <v>1.3</v>
      </c>
      <c r="K572" s="7">
        <f t="shared" si="55"/>
        <v>0.62962962962962965</v>
      </c>
      <c r="L572" s="7">
        <f t="shared" si="54"/>
        <v>0.43478260869565216</v>
      </c>
      <c r="M572" s="7">
        <f t="shared" si="50"/>
        <v>0.60719157507326105</v>
      </c>
      <c r="N572" s="7">
        <f t="shared" si="52"/>
        <v>0.39280842492673901</v>
      </c>
      <c r="O572" s="10">
        <f t="shared" si="49"/>
        <v>-2.2438054556368603E-2</v>
      </c>
      <c r="P572" s="10">
        <f t="shared" si="48"/>
        <v>-4.1974183768913154E-2</v>
      </c>
      <c r="Q572" s="10">
        <f t="shared" si="46"/>
        <v>0</v>
      </c>
      <c r="R572" s="9">
        <v>1</v>
      </c>
      <c r="S572" s="4">
        <v>0</v>
      </c>
      <c r="T572" s="3">
        <v>0</v>
      </c>
      <c r="W572" s="4" t="str">
        <f t="shared" si="56"/>
        <v/>
      </c>
    </row>
    <row r="573" spans="1:23" x14ac:dyDescent="0.25">
      <c r="A573" s="2">
        <v>44752</v>
      </c>
      <c r="B573" s="3" t="s">
        <v>21</v>
      </c>
      <c r="C573" s="3" t="s">
        <v>147</v>
      </c>
      <c r="D573" s="4">
        <v>3.84</v>
      </c>
      <c r="E573" s="5">
        <v>1</v>
      </c>
      <c r="F573" s="6">
        <v>3.5</v>
      </c>
      <c r="G573" s="3">
        <v>100</v>
      </c>
      <c r="H573" s="3">
        <f t="shared" si="44"/>
        <v>1</v>
      </c>
      <c r="I573" s="3">
        <v>-135</v>
      </c>
      <c r="J573" s="3">
        <f t="shared" si="45"/>
        <v>-0.7407407407407407</v>
      </c>
      <c r="K573" s="7">
        <f t="shared" si="55"/>
        <v>0.5</v>
      </c>
      <c r="L573" s="7">
        <f t="shared" si="54"/>
        <v>0.57446808510638303</v>
      </c>
      <c r="M573" s="7">
        <f t="shared" si="50"/>
        <v>0.53466387477642474</v>
      </c>
      <c r="N573" s="7">
        <f t="shared" si="52"/>
        <v>0.46533612522357526</v>
      </c>
      <c r="O573" s="10">
        <f t="shared" si="49"/>
        <v>3.4663874776424741E-2</v>
      </c>
      <c r="P573" s="10">
        <f t="shared" si="48"/>
        <v>-0.10913195988280777</v>
      </c>
      <c r="Q573" s="10">
        <f t="shared" si="46"/>
        <v>0</v>
      </c>
      <c r="R573" s="9">
        <v>1</v>
      </c>
      <c r="S573" s="4">
        <v>0</v>
      </c>
      <c r="T573" s="3">
        <v>0</v>
      </c>
      <c r="W573" s="4" t="str">
        <f t="shared" si="56"/>
        <v/>
      </c>
    </row>
    <row r="574" spans="1:23" x14ac:dyDescent="0.25">
      <c r="A574" s="2">
        <v>44752</v>
      </c>
      <c r="B574" s="3" t="s">
        <v>31</v>
      </c>
      <c r="C574" s="3" t="s">
        <v>198</v>
      </c>
      <c r="D574" s="4">
        <v>3.39</v>
      </c>
      <c r="E574" s="5">
        <v>1</v>
      </c>
      <c r="F574" s="6">
        <v>2.5</v>
      </c>
      <c r="G574" s="3">
        <v>-175</v>
      </c>
      <c r="H574" s="3">
        <f t="shared" si="44"/>
        <v>-0.5714285714285714</v>
      </c>
      <c r="I574" s="3">
        <v>130</v>
      </c>
      <c r="J574" s="3">
        <f t="shared" si="45"/>
        <v>1.3</v>
      </c>
      <c r="K574" s="7">
        <f t="shared" si="55"/>
        <v>0.63636363636363635</v>
      </c>
      <c r="L574" s="7">
        <f t="shared" si="54"/>
        <v>0.43478260869565216</v>
      </c>
      <c r="M574" s="7">
        <f t="shared" si="50"/>
        <v>0.65832716551208925</v>
      </c>
      <c r="N574" s="7">
        <f t="shared" si="52"/>
        <v>0.3416728344879108</v>
      </c>
      <c r="O574" s="10">
        <f t="shared" si="49"/>
        <v>2.1963529148452898E-2</v>
      </c>
      <c r="P574" s="10">
        <f t="shared" si="48"/>
        <v>-9.3109774207741358E-2</v>
      </c>
      <c r="Q574" s="10">
        <f t="shared" si="46"/>
        <v>0</v>
      </c>
      <c r="R574" s="9">
        <v>1</v>
      </c>
      <c r="S574" s="4">
        <v>0</v>
      </c>
      <c r="T574" s="3">
        <v>0</v>
      </c>
      <c r="W574" s="4" t="str">
        <f t="shared" si="56"/>
        <v/>
      </c>
    </row>
    <row r="575" spans="1:23" x14ac:dyDescent="0.25">
      <c r="A575" s="2">
        <v>44752</v>
      </c>
      <c r="B575" s="3" t="s">
        <v>16</v>
      </c>
      <c r="C575" s="3" t="s">
        <v>188</v>
      </c>
      <c r="D575" s="4">
        <v>4.1399999999999997</v>
      </c>
      <c r="E575" s="5">
        <v>1</v>
      </c>
      <c r="F575" s="6">
        <v>3.5</v>
      </c>
      <c r="G575" s="3">
        <v>-106</v>
      </c>
      <c r="H575" s="3">
        <f t="shared" si="44"/>
        <v>-0.94339622641509424</v>
      </c>
      <c r="I575" s="3">
        <v>-122</v>
      </c>
      <c r="J575" s="3">
        <f t="shared" si="45"/>
        <v>-0.81967213114754101</v>
      </c>
      <c r="K575" s="7">
        <f t="shared" si="55"/>
        <v>0.5145631067961165</v>
      </c>
      <c r="L575" s="7">
        <f t="shared" si="54"/>
        <v>0.5495495495495496</v>
      </c>
      <c r="M575" s="7">
        <f t="shared" si="50"/>
        <v>0.59339208954720268</v>
      </c>
      <c r="N575" s="7">
        <f t="shared" si="52"/>
        <v>0.40660791045279726</v>
      </c>
      <c r="O575" s="10">
        <f t="shared" si="49"/>
        <v>7.8828982751086185E-2</v>
      </c>
      <c r="P575" s="10">
        <f t="shared" si="48"/>
        <v>-0.14294163909675234</v>
      </c>
      <c r="Q575" s="10">
        <f t="shared" si="46"/>
        <v>2</v>
      </c>
      <c r="R575" s="9">
        <v>2</v>
      </c>
      <c r="S575" s="4">
        <v>10.6</v>
      </c>
      <c r="T575" s="3">
        <v>0</v>
      </c>
      <c r="U575" s="3" t="s">
        <v>75</v>
      </c>
      <c r="V575" s="4">
        <v>10</v>
      </c>
      <c r="W575" s="4">
        <f t="shared" si="56"/>
        <v>9.9999999999999982</v>
      </c>
    </row>
    <row r="576" spans="1:23" x14ac:dyDescent="0.25">
      <c r="A576" s="2">
        <v>44752</v>
      </c>
      <c r="B576" s="3" t="s">
        <v>29</v>
      </c>
      <c r="C576" s="3" t="s">
        <v>175</v>
      </c>
      <c r="D576" s="4">
        <v>4.96</v>
      </c>
      <c r="E576" s="5">
        <v>1</v>
      </c>
      <c r="F576" s="6">
        <v>3.5</v>
      </c>
      <c r="G576" s="3">
        <v>-145</v>
      </c>
      <c r="H576" s="3">
        <f t="shared" si="44"/>
        <v>-0.68965517241379315</v>
      </c>
      <c r="I576" s="3">
        <v>110</v>
      </c>
      <c r="J576" s="3">
        <f t="shared" si="45"/>
        <v>1.1000000000000001</v>
      </c>
      <c r="K576" s="7">
        <f t="shared" si="55"/>
        <v>0.59183673469387754</v>
      </c>
      <c r="L576" s="7">
        <f t="shared" si="54"/>
        <v>0.47619047619047616</v>
      </c>
      <c r="M576" s="7">
        <f t="shared" si="50"/>
        <v>0.7293141512653869</v>
      </c>
      <c r="N576" s="7">
        <f t="shared" si="52"/>
        <v>0.27068584873461304</v>
      </c>
      <c r="O576" s="10">
        <f t="shared" si="49"/>
        <v>0.13747741657150936</v>
      </c>
      <c r="P576" s="10">
        <f t="shared" si="48"/>
        <v>-0.20550462745586312</v>
      </c>
      <c r="Q576" s="10">
        <f t="shared" si="46"/>
        <v>2</v>
      </c>
      <c r="R576" s="9">
        <v>1</v>
      </c>
      <c r="S576" s="4">
        <f>15*1.45</f>
        <v>21.75</v>
      </c>
      <c r="T576" s="3">
        <v>0</v>
      </c>
      <c r="U576" s="3" t="s">
        <v>75</v>
      </c>
      <c r="V576" s="4">
        <v>15</v>
      </c>
      <c r="W576" s="4">
        <f t="shared" si="56"/>
        <v>15.000000000000002</v>
      </c>
    </row>
    <row r="577" spans="1:23" x14ac:dyDescent="0.25">
      <c r="A577" s="2">
        <v>44752</v>
      </c>
      <c r="B577" s="3" t="s">
        <v>64</v>
      </c>
      <c r="C577" s="3" t="s">
        <v>65</v>
      </c>
      <c r="D577" s="4">
        <v>4.6500000000000004</v>
      </c>
      <c r="E577" s="5">
        <v>1</v>
      </c>
      <c r="F577" s="6">
        <v>4.5</v>
      </c>
      <c r="G577" s="3">
        <v>122</v>
      </c>
      <c r="H577" s="3">
        <f t="shared" si="44"/>
        <v>1.22</v>
      </c>
      <c r="I577" s="3">
        <v>-154</v>
      </c>
      <c r="J577" s="3">
        <f t="shared" si="45"/>
        <v>-0.64935064935064934</v>
      </c>
      <c r="K577" s="7">
        <f t="shared" si="55"/>
        <v>0.45045045045045046</v>
      </c>
      <c r="L577" s="7">
        <f t="shared" si="54"/>
        <v>0.60629921259842523</v>
      </c>
      <c r="M577" s="7">
        <f t="shared" si="50"/>
        <v>0.49611114537188483</v>
      </c>
      <c r="N577" s="7">
        <f t="shared" si="52"/>
        <v>0.50388885462811517</v>
      </c>
      <c r="O577" s="10">
        <f t="shared" si="49"/>
        <v>4.5660694921434375E-2</v>
      </c>
      <c r="P577" s="10">
        <f t="shared" si="48"/>
        <v>-0.10241035797031006</v>
      </c>
      <c r="Q577" s="10">
        <f t="shared" si="46"/>
        <v>0</v>
      </c>
      <c r="R577" s="9">
        <v>2</v>
      </c>
      <c r="S577" s="4">
        <v>0</v>
      </c>
      <c r="T577" s="3">
        <v>0</v>
      </c>
      <c r="W577" s="4" t="str">
        <f t="shared" si="56"/>
        <v/>
      </c>
    </row>
    <row r="578" spans="1:23" x14ac:dyDescent="0.25">
      <c r="A578" s="2">
        <v>44752</v>
      </c>
      <c r="B578" s="3" t="s">
        <v>48</v>
      </c>
      <c r="C578" s="3" t="s">
        <v>216</v>
      </c>
      <c r="D578" s="4">
        <v>4.34</v>
      </c>
      <c r="E578" s="5">
        <v>1</v>
      </c>
      <c r="F578" s="6">
        <v>3.5</v>
      </c>
      <c r="G578" s="3">
        <v>-145</v>
      </c>
      <c r="H578" s="3">
        <f t="shared" ref="H578:H699" si="57">IF(G578&gt;0,G578/100,1/(G578/100))</f>
        <v>-0.68965517241379315</v>
      </c>
      <c r="I578" s="3">
        <v>110</v>
      </c>
      <c r="J578" s="3">
        <f t="shared" ref="J578:J699" si="58">IF(I578&gt;0,I578/100,1/(I578/100))</f>
        <v>1.1000000000000001</v>
      </c>
      <c r="K578" s="7">
        <f t="shared" si="55"/>
        <v>0.59183673469387754</v>
      </c>
      <c r="L578" s="7">
        <f t="shared" si="54"/>
        <v>0.47619047619047616</v>
      </c>
      <c r="M578" s="7">
        <f t="shared" si="50"/>
        <v>0.62999442325790067</v>
      </c>
      <c r="N578" s="7">
        <f t="shared" si="52"/>
        <v>0.37000557674209933</v>
      </c>
      <c r="O578" s="10">
        <f t="shared" si="49"/>
        <v>3.8157688564023129E-2</v>
      </c>
      <c r="P578" s="10">
        <f t="shared" si="48"/>
        <v>-0.10618489944837683</v>
      </c>
      <c r="Q578" s="10">
        <f t="shared" ref="Q578:Q699" si="59">IF(P578&gt;0.05,1,IF(O578&gt;0.05,2,0))</f>
        <v>0</v>
      </c>
      <c r="R578" s="9">
        <v>1</v>
      </c>
      <c r="S578" s="4">
        <v>0</v>
      </c>
      <c r="T578" s="3">
        <v>0</v>
      </c>
      <c r="W578" s="4" t="str">
        <f t="shared" si="56"/>
        <v/>
      </c>
    </row>
    <row r="579" spans="1:23" x14ac:dyDescent="0.25">
      <c r="A579" s="2">
        <v>44752</v>
      </c>
      <c r="B579" s="3" t="s">
        <v>70</v>
      </c>
      <c r="C579" s="3" t="s">
        <v>159</v>
      </c>
      <c r="D579" s="4">
        <v>3.72</v>
      </c>
      <c r="E579" s="5">
        <v>1</v>
      </c>
      <c r="F579" s="6">
        <v>3.5</v>
      </c>
      <c r="G579" s="3">
        <v>108</v>
      </c>
      <c r="H579" s="3">
        <f t="shared" si="57"/>
        <v>1.08</v>
      </c>
      <c r="I579" s="3">
        <v>-136</v>
      </c>
      <c r="J579" s="3">
        <f t="shared" si="58"/>
        <v>-0.73529411764705876</v>
      </c>
      <c r="K579" s="7">
        <f t="shared" si="55"/>
        <v>0.48076923076923078</v>
      </c>
      <c r="L579" s="7">
        <f t="shared" si="54"/>
        <v>0.57627118644067798</v>
      </c>
      <c r="M579" s="7">
        <f t="shared" si="50"/>
        <v>0.5100132102562287</v>
      </c>
      <c r="N579" s="7">
        <f t="shared" si="52"/>
        <v>0.4899867897437713</v>
      </c>
      <c r="O579" s="10">
        <f t="shared" si="49"/>
        <v>2.9243979486997917E-2</v>
      </c>
      <c r="P579" s="10">
        <f t="shared" si="48"/>
        <v>-8.6284396696906684E-2</v>
      </c>
      <c r="Q579" s="10">
        <f t="shared" si="59"/>
        <v>0</v>
      </c>
      <c r="R579" s="9">
        <v>2</v>
      </c>
      <c r="S579" s="4">
        <v>0</v>
      </c>
      <c r="T579" s="3">
        <v>0</v>
      </c>
      <c r="W579" s="4" t="str">
        <f t="shared" si="56"/>
        <v/>
      </c>
    </row>
    <row r="580" spans="1:23" x14ac:dyDescent="0.25">
      <c r="A580" s="2">
        <v>44752</v>
      </c>
      <c r="B580" s="3" t="s">
        <v>35</v>
      </c>
      <c r="C580" s="3" t="s">
        <v>157</v>
      </c>
      <c r="D580" s="4">
        <v>5.21</v>
      </c>
      <c r="E580" s="5">
        <v>1</v>
      </c>
      <c r="F580" s="6">
        <v>4.5</v>
      </c>
      <c r="G580" s="3">
        <v>-140</v>
      </c>
      <c r="H580" s="3">
        <f t="shared" si="57"/>
        <v>-0.7142857142857143</v>
      </c>
      <c r="I580" s="3">
        <v>105</v>
      </c>
      <c r="J580" s="3">
        <f t="shared" si="58"/>
        <v>1.05</v>
      </c>
      <c r="K580" s="7">
        <f t="shared" si="55"/>
        <v>0.58333333333333337</v>
      </c>
      <c r="L580" s="7">
        <f t="shared" si="54"/>
        <v>0.48780487804878048</v>
      </c>
      <c r="M580" s="7">
        <f t="shared" si="50"/>
        <v>0.59555068163161895</v>
      </c>
      <c r="N580" s="7">
        <f t="shared" si="52"/>
        <v>0.40444931836838111</v>
      </c>
      <c r="O580" s="10">
        <f t="shared" si="49"/>
        <v>1.221734829828558E-2</v>
      </c>
      <c r="P580" s="10">
        <f t="shared" si="48"/>
        <v>-8.3355559680399371E-2</v>
      </c>
      <c r="Q580" s="10">
        <f t="shared" si="59"/>
        <v>0</v>
      </c>
      <c r="R580" s="9">
        <v>1</v>
      </c>
      <c r="S580" s="4">
        <v>0</v>
      </c>
      <c r="T580" s="3">
        <v>0</v>
      </c>
      <c r="W580" s="4" t="str">
        <f t="shared" si="56"/>
        <v/>
      </c>
    </row>
    <row r="581" spans="1:23" x14ac:dyDescent="0.25">
      <c r="A581" s="2">
        <v>44752</v>
      </c>
      <c r="B581" s="3" t="s">
        <v>37</v>
      </c>
      <c r="C581" s="3" t="s">
        <v>143</v>
      </c>
      <c r="D581" s="4">
        <v>5.96</v>
      </c>
      <c r="E581" s="5">
        <v>2</v>
      </c>
      <c r="F581" s="6">
        <v>5.5</v>
      </c>
      <c r="G581" s="3">
        <v>115</v>
      </c>
      <c r="H581" s="3">
        <f t="shared" si="57"/>
        <v>1.1499999999999999</v>
      </c>
      <c r="I581" s="3">
        <v>-150</v>
      </c>
      <c r="J581" s="3">
        <f t="shared" si="58"/>
        <v>-0.66666666666666663</v>
      </c>
      <c r="K581" s="7">
        <f t="shared" si="55"/>
        <v>0.46511627906976744</v>
      </c>
      <c r="L581" s="7">
        <f t="shared" si="54"/>
        <v>0.6</v>
      </c>
      <c r="M581" s="7">
        <f t="shared" si="50"/>
        <v>0.54787420884899629</v>
      </c>
      <c r="N581" s="7">
        <f t="shared" si="52"/>
        <v>0.45212579115100371</v>
      </c>
      <c r="O581" s="10">
        <f t="shared" si="49"/>
        <v>8.2757929779228856E-2</v>
      </c>
      <c r="P581" s="10">
        <f t="shared" si="48"/>
        <v>-0.14787420884899627</v>
      </c>
      <c r="Q581" s="10">
        <f t="shared" si="59"/>
        <v>2</v>
      </c>
      <c r="R581" s="9">
        <v>1</v>
      </c>
      <c r="S581" s="4">
        <v>10</v>
      </c>
      <c r="T581" s="3">
        <v>0</v>
      </c>
      <c r="U581" s="3" t="s">
        <v>74</v>
      </c>
      <c r="V581" s="4">
        <v>-10</v>
      </c>
      <c r="W581" s="4">
        <f t="shared" si="56"/>
        <v>-10</v>
      </c>
    </row>
    <row r="582" spans="1:23" x14ac:dyDescent="0.25">
      <c r="A582" s="2">
        <v>44752</v>
      </c>
      <c r="B582" s="3" t="s">
        <v>54</v>
      </c>
      <c r="C582" s="3" t="s">
        <v>173</v>
      </c>
      <c r="D582" s="4">
        <v>4.96</v>
      </c>
      <c r="E582" s="5">
        <v>1</v>
      </c>
      <c r="F582" s="6">
        <v>4.5</v>
      </c>
      <c r="G582" s="3">
        <v>-135</v>
      </c>
      <c r="H582" s="3">
        <f t="shared" si="57"/>
        <v>-0.7407407407407407</v>
      </c>
      <c r="I582" s="3">
        <v>100</v>
      </c>
      <c r="J582" s="3">
        <f t="shared" si="58"/>
        <v>1</v>
      </c>
      <c r="K582" s="7">
        <f t="shared" si="55"/>
        <v>0.57446808510638303</v>
      </c>
      <c r="L582" s="7">
        <f t="shared" si="54"/>
        <v>0.5</v>
      </c>
      <c r="M582" s="7">
        <f t="shared" si="50"/>
        <v>0.55246017281540882</v>
      </c>
      <c r="N582" s="7">
        <f t="shared" si="52"/>
        <v>0.44753982718459118</v>
      </c>
      <c r="O582" s="10">
        <f t="shared" si="49"/>
        <v>-2.2007912290974208E-2</v>
      </c>
      <c r="P582" s="10">
        <f t="shared" si="48"/>
        <v>-5.2460172815408823E-2</v>
      </c>
      <c r="Q582" s="10">
        <f t="shared" si="59"/>
        <v>0</v>
      </c>
      <c r="R582" s="9">
        <v>1</v>
      </c>
      <c r="S582" s="4">
        <v>0</v>
      </c>
      <c r="T582" s="3">
        <v>0</v>
      </c>
      <c r="W582" s="4" t="str">
        <f t="shared" si="56"/>
        <v/>
      </c>
    </row>
    <row r="583" spans="1:23" x14ac:dyDescent="0.25">
      <c r="A583" s="2">
        <v>44752</v>
      </c>
      <c r="B583" s="3" t="s">
        <v>46</v>
      </c>
      <c r="C583" s="3" t="s">
        <v>170</v>
      </c>
      <c r="D583" s="4">
        <v>5.64</v>
      </c>
      <c r="E583" s="5">
        <v>1</v>
      </c>
      <c r="F583" s="6">
        <v>5.5</v>
      </c>
      <c r="G583" s="3">
        <v>-175</v>
      </c>
      <c r="H583" s="3">
        <f t="shared" si="57"/>
        <v>-0.5714285714285714</v>
      </c>
      <c r="I583" s="3">
        <v>125</v>
      </c>
      <c r="J583" s="3">
        <f t="shared" si="58"/>
        <v>1.25</v>
      </c>
      <c r="K583" s="7">
        <f t="shared" si="55"/>
        <v>0.63636363636363635</v>
      </c>
      <c r="L583" s="7">
        <f t="shared" si="54"/>
        <v>0.44444444444444442</v>
      </c>
      <c r="M583" s="7">
        <f t="shared" si="50"/>
        <v>0.49491268590868209</v>
      </c>
      <c r="N583" s="7">
        <f t="shared" si="52"/>
        <v>0.50508731409131791</v>
      </c>
      <c r="O583" s="10">
        <f t="shared" si="49"/>
        <v>-0.14145095045495426</v>
      </c>
      <c r="P583" s="10">
        <f t="shared" si="48"/>
        <v>6.0642869646873487E-2</v>
      </c>
      <c r="Q583" s="10">
        <f t="shared" si="59"/>
        <v>1</v>
      </c>
      <c r="R583" s="9">
        <v>1</v>
      </c>
      <c r="S583" s="4">
        <v>10</v>
      </c>
      <c r="T583" s="3">
        <v>0</v>
      </c>
      <c r="U583" s="3" t="s">
        <v>75</v>
      </c>
      <c r="V583" s="4">
        <v>12.5</v>
      </c>
      <c r="W583" s="4">
        <f t="shared" ref="W583:W646" si="60">IF(IF(U583="L",-S583,IF(U583="W",S583*IF(Q583=1,ABS(J583),ABS(H583)))),IF(U583="L",-S583,IF(U583="W",S583*IF(Q583=1,ABS(J583),ABS(H583)))),"")</f>
        <v>12.5</v>
      </c>
    </row>
    <row r="584" spans="1:23" x14ac:dyDescent="0.25">
      <c r="A584" s="2">
        <v>44752</v>
      </c>
      <c r="B584" s="3" t="s">
        <v>23</v>
      </c>
      <c r="C584" s="3" t="s">
        <v>153</v>
      </c>
      <c r="D584" s="4">
        <v>4.24</v>
      </c>
      <c r="E584" s="5">
        <v>1</v>
      </c>
      <c r="F584" s="6">
        <v>4.5</v>
      </c>
      <c r="G584" s="3">
        <v>-116</v>
      </c>
      <c r="H584" s="3">
        <f t="shared" si="57"/>
        <v>-0.86206896551724144</v>
      </c>
      <c r="I584" s="3">
        <v>-110</v>
      </c>
      <c r="J584" s="3">
        <f t="shared" si="58"/>
        <v>-0.90909090909090906</v>
      </c>
      <c r="K584" s="7">
        <f t="shared" si="55"/>
        <v>0.53703703703703709</v>
      </c>
      <c r="L584" s="7">
        <f t="shared" si="54"/>
        <v>0.52380952380952384</v>
      </c>
      <c r="M584" s="7">
        <f t="shared" si="50"/>
        <v>0.41794205550134067</v>
      </c>
      <c r="N584" s="7">
        <f t="shared" si="52"/>
        <v>0.58205794449865933</v>
      </c>
      <c r="O584" s="10">
        <f t="shared" si="49"/>
        <v>-0.11909498153569642</v>
      </c>
      <c r="P584" s="10">
        <f t="shared" si="48"/>
        <v>5.8248420689135494E-2</v>
      </c>
      <c r="Q584" s="10">
        <f t="shared" si="59"/>
        <v>1</v>
      </c>
      <c r="R584" s="9">
        <v>2</v>
      </c>
      <c r="S584" s="4">
        <v>11</v>
      </c>
      <c r="T584" s="3">
        <v>0</v>
      </c>
      <c r="U584" s="3" t="s">
        <v>75</v>
      </c>
      <c r="V584" s="4">
        <v>10</v>
      </c>
      <c r="W584" s="4">
        <f t="shared" si="60"/>
        <v>10</v>
      </c>
    </row>
    <row r="585" spans="1:23" x14ac:dyDescent="0.25">
      <c r="A585" s="2">
        <v>44752</v>
      </c>
      <c r="B585" s="3" t="s">
        <v>19</v>
      </c>
      <c r="C585" s="3" t="s">
        <v>20</v>
      </c>
      <c r="D585" s="4">
        <v>5.39</v>
      </c>
      <c r="E585" s="5">
        <v>1</v>
      </c>
      <c r="F585" s="6">
        <v>5.5</v>
      </c>
      <c r="G585" s="3">
        <v>130</v>
      </c>
      <c r="H585" s="3">
        <f t="shared" si="57"/>
        <v>1.3</v>
      </c>
      <c r="I585" s="3">
        <v>-175</v>
      </c>
      <c r="J585" s="3">
        <f t="shared" si="58"/>
        <v>-0.5714285714285714</v>
      </c>
      <c r="K585" s="7">
        <f t="shared" si="55"/>
        <v>0.43478260869565216</v>
      </c>
      <c r="L585" s="7">
        <f t="shared" si="54"/>
        <v>0.63636363636363635</v>
      </c>
      <c r="M585" s="7">
        <f t="shared" si="50"/>
        <v>0.4521390470201494</v>
      </c>
      <c r="N585" s="7">
        <f t="shared" si="52"/>
        <v>0.5478609529798506</v>
      </c>
      <c r="O585" s="10">
        <f t="shared" si="49"/>
        <v>1.7356438324497236E-2</v>
      </c>
      <c r="P585" s="10">
        <f t="shared" si="48"/>
        <v>-8.8502683383785752E-2</v>
      </c>
      <c r="Q585" s="10">
        <f t="shared" si="59"/>
        <v>0</v>
      </c>
      <c r="R585" s="9">
        <v>1</v>
      </c>
      <c r="S585" s="4">
        <v>0</v>
      </c>
      <c r="T585" s="3">
        <v>0</v>
      </c>
      <c r="W585" s="4" t="str">
        <f t="shared" si="60"/>
        <v/>
      </c>
    </row>
    <row r="586" spans="1:23" x14ac:dyDescent="0.25">
      <c r="A586" s="2">
        <v>44753</v>
      </c>
      <c r="B586" s="3" t="s">
        <v>79</v>
      </c>
      <c r="C586" s="3" t="s">
        <v>218</v>
      </c>
      <c r="D586" s="4">
        <v>3.67</v>
      </c>
      <c r="E586" s="5">
        <v>1</v>
      </c>
      <c r="F586" s="6">
        <v>2.5</v>
      </c>
      <c r="G586" s="3">
        <v>-135</v>
      </c>
      <c r="H586" s="3">
        <f t="shared" si="57"/>
        <v>-0.7407407407407407</v>
      </c>
      <c r="I586" s="3">
        <v>105</v>
      </c>
      <c r="J586" s="3">
        <f t="shared" si="58"/>
        <v>1.05</v>
      </c>
      <c r="K586" s="7">
        <f t="shared" si="55"/>
        <v>0.57446808510638303</v>
      </c>
      <c r="L586" s="7">
        <f t="shared" si="54"/>
        <v>0.48780487804878048</v>
      </c>
      <c r="M586" s="7">
        <f t="shared" si="50"/>
        <v>0.70945487231657367</v>
      </c>
      <c r="N586" s="7">
        <f t="shared" si="52"/>
        <v>0.29054512768342627</v>
      </c>
      <c r="O586" s="10">
        <f t="shared" si="49"/>
        <v>0.13498678721019064</v>
      </c>
      <c r="P586" s="10">
        <f t="shared" si="48"/>
        <v>-0.1972597503653542</v>
      </c>
      <c r="Q586" s="10">
        <f t="shared" si="59"/>
        <v>2</v>
      </c>
      <c r="R586" s="9">
        <v>1</v>
      </c>
      <c r="S586" s="4">
        <f>15*1.35</f>
        <v>20.25</v>
      </c>
      <c r="T586" s="3">
        <v>0</v>
      </c>
      <c r="U586" s="3" t="s">
        <v>74</v>
      </c>
      <c r="V586" s="4">
        <v>-20.25</v>
      </c>
      <c r="W586" s="4">
        <f t="shared" si="60"/>
        <v>-20.25</v>
      </c>
    </row>
    <row r="587" spans="1:23" x14ac:dyDescent="0.25">
      <c r="A587" s="2">
        <v>44753</v>
      </c>
      <c r="B587" s="3" t="s">
        <v>31</v>
      </c>
      <c r="C587" s="3" t="s">
        <v>158</v>
      </c>
      <c r="D587" s="4">
        <v>4.8600000000000003</v>
      </c>
      <c r="E587" s="5">
        <v>1</v>
      </c>
      <c r="F587" s="6">
        <v>4.5</v>
      </c>
      <c r="G587" s="3">
        <v>110</v>
      </c>
      <c r="H587" s="3">
        <f t="shared" si="57"/>
        <v>1.1000000000000001</v>
      </c>
      <c r="I587" s="3">
        <v>-140</v>
      </c>
      <c r="J587" s="3">
        <f t="shared" si="58"/>
        <v>-0.7142857142857143</v>
      </c>
      <c r="K587" s="7">
        <f t="shared" si="55"/>
        <v>0.47619047619047616</v>
      </c>
      <c r="L587" s="7">
        <f t="shared" si="54"/>
        <v>0.58333333333333337</v>
      </c>
      <c r="M587" s="7">
        <f t="shared" si="50"/>
        <v>0.53460742744972001</v>
      </c>
      <c r="N587" s="7">
        <f t="shared" si="52"/>
        <v>0.46539257255027999</v>
      </c>
      <c r="O587" s="10">
        <f t="shared" si="49"/>
        <v>5.8416951259243843E-2</v>
      </c>
      <c r="P587" s="10">
        <f t="shared" si="48"/>
        <v>-0.11794076078305338</v>
      </c>
      <c r="Q587" s="10">
        <f t="shared" si="59"/>
        <v>2</v>
      </c>
      <c r="R587" s="9">
        <v>2</v>
      </c>
      <c r="S587" s="4">
        <v>10</v>
      </c>
      <c r="T587" s="3">
        <v>0</v>
      </c>
      <c r="U587" s="3" t="s">
        <v>75</v>
      </c>
      <c r="V587" s="4">
        <v>11</v>
      </c>
      <c r="W587" s="4">
        <f t="shared" si="60"/>
        <v>11</v>
      </c>
    </row>
    <row r="588" spans="1:23" x14ac:dyDescent="0.25">
      <c r="A588" s="2">
        <v>44753</v>
      </c>
      <c r="B588" s="3" t="s">
        <v>14</v>
      </c>
      <c r="C588" s="3" t="s">
        <v>183</v>
      </c>
      <c r="D588" s="4">
        <v>4.51</v>
      </c>
      <c r="E588" s="5">
        <v>1</v>
      </c>
      <c r="F588" s="6">
        <v>4.5</v>
      </c>
      <c r="G588" s="3">
        <v>125</v>
      </c>
      <c r="H588" s="3">
        <f t="shared" si="57"/>
        <v>1.25</v>
      </c>
      <c r="I588" s="3">
        <v>-170</v>
      </c>
      <c r="J588" s="3">
        <f t="shared" si="58"/>
        <v>-0.58823529411764708</v>
      </c>
      <c r="K588" s="7">
        <f t="shared" si="55"/>
        <v>0.44444444444444442</v>
      </c>
      <c r="L588" s="7">
        <f t="shared" si="54"/>
        <v>0.62962962962962965</v>
      </c>
      <c r="M588" s="7">
        <f t="shared" si="50"/>
        <v>0.4697934394976877</v>
      </c>
      <c r="N588" s="7">
        <f t="shared" si="52"/>
        <v>0.5302065605023123</v>
      </c>
      <c r="O588" s="10">
        <f t="shared" si="49"/>
        <v>2.5348995053243284E-2</v>
      </c>
      <c r="P588" s="10">
        <f t="shared" si="48"/>
        <v>-9.9423069127317354E-2</v>
      </c>
      <c r="Q588" s="10">
        <f t="shared" si="59"/>
        <v>0</v>
      </c>
      <c r="R588" s="9">
        <v>1</v>
      </c>
      <c r="S588" s="4">
        <v>0</v>
      </c>
      <c r="T588" s="3">
        <v>0</v>
      </c>
      <c r="W588" s="4" t="str">
        <f t="shared" si="60"/>
        <v/>
      </c>
    </row>
    <row r="589" spans="1:23" x14ac:dyDescent="0.25">
      <c r="A589" s="2">
        <v>44753</v>
      </c>
      <c r="B589" s="3" t="s">
        <v>50</v>
      </c>
      <c r="C589" s="3" t="s">
        <v>51</v>
      </c>
      <c r="D589" s="4">
        <v>4.8499999999999996</v>
      </c>
      <c r="E589" s="5">
        <v>1</v>
      </c>
      <c r="F589" s="6">
        <v>4.5</v>
      </c>
      <c r="G589" s="3">
        <v>-160</v>
      </c>
      <c r="H589" s="3">
        <f t="shared" si="57"/>
        <v>-0.625</v>
      </c>
      <c r="I589" s="3">
        <v>120</v>
      </c>
      <c r="J589" s="3">
        <f t="shared" si="58"/>
        <v>1.2</v>
      </c>
      <c r="K589" s="7">
        <f t="shared" si="55"/>
        <v>0.61538461538461542</v>
      </c>
      <c r="L589" s="7">
        <f t="shared" si="54"/>
        <v>0.45454545454545453</v>
      </c>
      <c r="M589" s="7">
        <f t="shared" si="50"/>
        <v>0.5328042198267543</v>
      </c>
      <c r="N589" s="7">
        <f t="shared" si="52"/>
        <v>0.4671957801732457</v>
      </c>
      <c r="O589" s="10">
        <f t="shared" si="49"/>
        <v>-8.2580395557861119E-2</v>
      </c>
      <c r="P589" s="10">
        <f t="shared" si="48"/>
        <v>1.265032562779117E-2</v>
      </c>
      <c r="Q589" s="10">
        <f t="shared" si="59"/>
        <v>0</v>
      </c>
      <c r="R589" s="9">
        <v>1</v>
      </c>
      <c r="S589" s="4">
        <v>0</v>
      </c>
      <c r="T589" s="3">
        <v>0</v>
      </c>
      <c r="W589" s="4" t="str">
        <f t="shared" si="60"/>
        <v/>
      </c>
    </row>
    <row r="590" spans="1:23" x14ac:dyDescent="0.25">
      <c r="A590" s="2">
        <v>44753</v>
      </c>
      <c r="B590" s="3" t="s">
        <v>21</v>
      </c>
      <c r="C590" s="3" t="s">
        <v>169</v>
      </c>
      <c r="D590" s="4">
        <v>4.49</v>
      </c>
      <c r="E590" s="5">
        <v>1</v>
      </c>
      <c r="F590" s="6">
        <v>3.5</v>
      </c>
      <c r="G590" s="3">
        <v>-155</v>
      </c>
      <c r="H590" s="3">
        <f t="shared" si="57"/>
        <v>-0.64516129032258063</v>
      </c>
      <c r="I590" s="3">
        <v>115</v>
      </c>
      <c r="J590" s="3">
        <f t="shared" si="58"/>
        <v>1.1499999999999999</v>
      </c>
      <c r="K590" s="7">
        <f t="shared" si="55"/>
        <v>0.60784313725490191</v>
      </c>
      <c r="L590" s="7">
        <f t="shared" si="54"/>
        <v>0.46511627906976744</v>
      </c>
      <c r="M590" s="7">
        <f t="shared" si="50"/>
        <v>0.65601405440534433</v>
      </c>
      <c r="N590" s="7">
        <f t="shared" si="52"/>
        <v>0.34398594559465573</v>
      </c>
      <c r="O590" s="10">
        <f t="shared" si="49"/>
        <v>4.8170917150442416E-2</v>
      </c>
      <c r="P590" s="10">
        <f t="shared" si="48"/>
        <v>-0.12113033347511171</v>
      </c>
      <c r="Q590" s="10">
        <f t="shared" si="59"/>
        <v>0</v>
      </c>
      <c r="R590" s="9">
        <v>1</v>
      </c>
      <c r="S590" s="4">
        <v>0</v>
      </c>
      <c r="T590" s="3">
        <v>0</v>
      </c>
      <c r="W590" s="4" t="str">
        <f t="shared" si="60"/>
        <v/>
      </c>
    </row>
    <row r="591" spans="1:23" x14ac:dyDescent="0.25">
      <c r="A591" s="2">
        <v>44753</v>
      </c>
      <c r="B591" s="3" t="s">
        <v>33</v>
      </c>
      <c r="C591" s="3" t="s">
        <v>202</v>
      </c>
      <c r="D591" s="4">
        <v>5.1100000000000003</v>
      </c>
      <c r="E591" s="5">
        <v>1</v>
      </c>
      <c r="F591" s="6">
        <v>4.5</v>
      </c>
      <c r="G591" s="3">
        <v>-124</v>
      </c>
      <c r="H591" s="3">
        <f t="shared" si="57"/>
        <v>-0.80645161290322587</v>
      </c>
      <c r="I591" s="3">
        <v>-102</v>
      </c>
      <c r="J591" s="3">
        <f t="shared" si="58"/>
        <v>-0.98039215686274506</v>
      </c>
      <c r="K591" s="7">
        <f t="shared" si="55"/>
        <v>0.5535714285714286</v>
      </c>
      <c r="L591" s="7">
        <f t="shared" si="54"/>
        <v>0.50495049504950495</v>
      </c>
      <c r="M591" s="7">
        <f t="shared" si="50"/>
        <v>0.57859130065668829</v>
      </c>
      <c r="N591" s="7">
        <f t="shared" si="52"/>
        <v>0.42140869934331177</v>
      </c>
      <c r="O591" s="10">
        <f t="shared" si="49"/>
        <v>2.5019872085259687E-2</v>
      </c>
      <c r="P591" s="10">
        <f t="shared" si="48"/>
        <v>-8.3541795706193189E-2</v>
      </c>
      <c r="Q591" s="10">
        <f t="shared" si="59"/>
        <v>0</v>
      </c>
      <c r="R591" s="9">
        <v>2</v>
      </c>
      <c r="S591" s="4">
        <v>0</v>
      </c>
      <c r="T591" s="3">
        <v>0</v>
      </c>
      <c r="W591" s="4" t="str">
        <f t="shared" si="60"/>
        <v/>
      </c>
    </row>
    <row r="592" spans="1:23" x14ac:dyDescent="0.25">
      <c r="A592" s="2">
        <v>44753</v>
      </c>
      <c r="B592" s="3" t="s">
        <v>40</v>
      </c>
      <c r="C592" s="3" t="s">
        <v>167</v>
      </c>
      <c r="D592" s="4">
        <v>6.44</v>
      </c>
      <c r="E592" s="5">
        <v>1</v>
      </c>
      <c r="F592" s="6">
        <v>6.5</v>
      </c>
      <c r="G592" s="3">
        <v>122</v>
      </c>
      <c r="H592" s="3">
        <f t="shared" si="57"/>
        <v>1.22</v>
      </c>
      <c r="I592" s="3">
        <v>-156</v>
      </c>
      <c r="J592" s="3">
        <f t="shared" si="58"/>
        <v>-0.64102564102564097</v>
      </c>
      <c r="K592" s="7">
        <f t="shared" si="55"/>
        <v>0.45045045045045046</v>
      </c>
      <c r="L592" s="7">
        <f t="shared" si="54"/>
        <v>0.609375</v>
      </c>
      <c r="M592" s="7">
        <f t="shared" si="50"/>
        <v>0.46400637382837973</v>
      </c>
      <c r="N592" s="7">
        <f t="shared" si="52"/>
        <v>0.53599362617162027</v>
      </c>
      <c r="O592" s="10">
        <f t="shared" si="49"/>
        <v>1.3555923377929269E-2</v>
      </c>
      <c r="P592" s="10">
        <f t="shared" si="48"/>
        <v>-7.3381373828379726E-2</v>
      </c>
      <c r="Q592" s="10">
        <f t="shared" si="59"/>
        <v>0</v>
      </c>
      <c r="R592" s="9">
        <v>2</v>
      </c>
      <c r="S592" s="4">
        <v>0</v>
      </c>
      <c r="T592" s="3">
        <v>0</v>
      </c>
      <c r="W592" s="4" t="str">
        <f t="shared" si="60"/>
        <v/>
      </c>
    </row>
    <row r="593" spans="1:23" x14ac:dyDescent="0.25">
      <c r="A593" s="2">
        <v>44753</v>
      </c>
      <c r="B593" s="3" t="s">
        <v>16</v>
      </c>
      <c r="C593" s="3" t="s">
        <v>39</v>
      </c>
      <c r="D593" s="4">
        <v>4.7699999999999996</v>
      </c>
      <c r="E593" s="5">
        <v>1</v>
      </c>
      <c r="F593" s="6">
        <v>4.5</v>
      </c>
      <c r="G593" s="3">
        <v>114</v>
      </c>
      <c r="H593" s="3">
        <f t="shared" si="57"/>
        <v>1.1399999999999999</v>
      </c>
      <c r="I593" s="3">
        <v>-144</v>
      </c>
      <c r="J593" s="3">
        <f t="shared" si="58"/>
        <v>-0.69444444444444442</v>
      </c>
      <c r="K593" s="7">
        <f t="shared" si="55"/>
        <v>0.46728971962616822</v>
      </c>
      <c r="L593" s="7">
        <f t="shared" si="54"/>
        <v>0.5901639344262295</v>
      </c>
      <c r="M593" s="7">
        <f t="shared" si="50"/>
        <v>0.51826684950454271</v>
      </c>
      <c r="N593" s="7">
        <f t="shared" si="52"/>
        <v>0.48173315049545729</v>
      </c>
      <c r="O593" s="10">
        <f t="shared" si="49"/>
        <v>5.0977129878374494E-2</v>
      </c>
      <c r="P593" s="10">
        <f t="shared" si="48"/>
        <v>-0.10843078393077221</v>
      </c>
      <c r="Q593" s="10">
        <f t="shared" si="59"/>
        <v>2</v>
      </c>
      <c r="R593" s="9">
        <v>2</v>
      </c>
      <c r="S593" s="4">
        <v>10</v>
      </c>
      <c r="T593" s="3">
        <v>0</v>
      </c>
      <c r="U593" s="3" t="s">
        <v>75</v>
      </c>
      <c r="V593" s="4">
        <v>11.4</v>
      </c>
      <c r="W593" s="4">
        <f t="shared" si="60"/>
        <v>11.399999999999999</v>
      </c>
    </row>
    <row r="594" spans="1:23" x14ac:dyDescent="0.25">
      <c r="A594" s="2">
        <v>44753</v>
      </c>
      <c r="B594" s="3" t="s">
        <v>4</v>
      </c>
      <c r="C594" s="3" t="s">
        <v>5</v>
      </c>
      <c r="D594" s="4">
        <v>5.5</v>
      </c>
      <c r="E594" s="5">
        <v>1</v>
      </c>
      <c r="F594" s="6">
        <v>5.5</v>
      </c>
      <c r="G594" s="3">
        <v>-118</v>
      </c>
      <c r="H594" s="3">
        <f t="shared" si="57"/>
        <v>-0.84745762711864414</v>
      </c>
      <c r="I594" s="3">
        <v>-106</v>
      </c>
      <c r="J594" s="3">
        <f t="shared" si="58"/>
        <v>-0.94339622641509424</v>
      </c>
      <c r="K594" s="7">
        <f t="shared" si="55"/>
        <v>0.54128440366972475</v>
      </c>
      <c r="L594" s="7">
        <f t="shared" si="54"/>
        <v>0.5145631067961165</v>
      </c>
      <c r="M594" s="7">
        <f t="shared" si="50"/>
        <v>0.47108131347413762</v>
      </c>
      <c r="N594" s="7">
        <f t="shared" si="52"/>
        <v>0.52891868652586238</v>
      </c>
      <c r="O594" s="10">
        <f t="shared" si="49"/>
        <v>-7.0203090195587126E-2</v>
      </c>
      <c r="P594" s="10">
        <f t="shared" si="48"/>
        <v>1.4355579729745882E-2</v>
      </c>
      <c r="Q594" s="10">
        <f t="shared" si="59"/>
        <v>0</v>
      </c>
      <c r="R594" s="9">
        <v>2</v>
      </c>
      <c r="S594" s="4">
        <v>0</v>
      </c>
      <c r="T594" s="3">
        <v>0</v>
      </c>
      <c r="W594" s="4" t="str">
        <f t="shared" si="60"/>
        <v/>
      </c>
    </row>
    <row r="595" spans="1:23" x14ac:dyDescent="0.25">
      <c r="A595" s="2">
        <v>44753</v>
      </c>
      <c r="B595" s="3" t="s">
        <v>42</v>
      </c>
      <c r="C595" s="3" t="s">
        <v>217</v>
      </c>
      <c r="D595" s="4">
        <v>7.26</v>
      </c>
      <c r="E595" s="5">
        <v>1</v>
      </c>
      <c r="F595" s="6">
        <v>7.5</v>
      </c>
      <c r="G595" s="3">
        <v>100</v>
      </c>
      <c r="H595" s="3">
        <f t="shared" si="57"/>
        <v>1</v>
      </c>
      <c r="I595" s="3">
        <v>-128</v>
      </c>
      <c r="J595" s="3">
        <f t="shared" si="58"/>
        <v>-0.78125</v>
      </c>
      <c r="K595" s="7">
        <f t="shared" si="55"/>
        <v>0.5</v>
      </c>
      <c r="L595" s="7">
        <f t="shared" si="54"/>
        <v>0.56140350877192979</v>
      </c>
      <c r="M595" s="7">
        <f t="shared" si="50"/>
        <v>0.43996575252112158</v>
      </c>
      <c r="N595" s="7">
        <f t="shared" si="52"/>
        <v>0.56003424747887842</v>
      </c>
      <c r="O595" s="10">
        <f t="shared" si="49"/>
        <v>-6.0034247478878422E-2</v>
      </c>
      <c r="P595" s="10">
        <f t="shared" si="48"/>
        <v>-1.3692612930513715E-3</v>
      </c>
      <c r="Q595" s="10">
        <f t="shared" si="59"/>
        <v>0</v>
      </c>
      <c r="R595" s="9">
        <v>2</v>
      </c>
      <c r="S595" s="4">
        <v>0</v>
      </c>
      <c r="T595" s="3">
        <v>0</v>
      </c>
      <c r="W595" s="4" t="str">
        <f t="shared" si="60"/>
        <v/>
      </c>
    </row>
    <row r="596" spans="1:23" x14ac:dyDescent="0.25">
      <c r="A596" s="2">
        <v>44753</v>
      </c>
      <c r="B596" s="3" t="s">
        <v>64</v>
      </c>
      <c r="C596" s="3" t="s">
        <v>256</v>
      </c>
      <c r="D596" s="4">
        <v>4.5999999999999996</v>
      </c>
      <c r="E596" s="5">
        <v>1</v>
      </c>
      <c r="F596" s="6">
        <v>4.5</v>
      </c>
      <c r="G596" s="3">
        <v>125</v>
      </c>
      <c r="H596" s="3">
        <f t="shared" si="57"/>
        <v>1.25</v>
      </c>
      <c r="I596" s="3">
        <v>-170</v>
      </c>
      <c r="J596" s="3">
        <f t="shared" si="58"/>
        <v>-0.58823529411764708</v>
      </c>
      <c r="K596" s="7">
        <f t="shared" si="55"/>
        <v>0.44444444444444442</v>
      </c>
      <c r="L596" s="7">
        <f t="shared" si="54"/>
        <v>0.62962962962962965</v>
      </c>
      <c r="M596" s="7">
        <f t="shared" si="50"/>
        <v>0.48676599920428565</v>
      </c>
      <c r="N596" s="7">
        <f t="shared" si="52"/>
        <v>0.51323400079571435</v>
      </c>
      <c r="O596" s="10">
        <f t="shared" si="49"/>
        <v>4.2321554759841229E-2</v>
      </c>
      <c r="P596" s="10">
        <f t="shared" si="48"/>
        <v>-0.1163956288339153</v>
      </c>
      <c r="Q596" s="10">
        <f t="shared" si="59"/>
        <v>0</v>
      </c>
      <c r="R596" s="9">
        <v>1</v>
      </c>
      <c r="S596" s="4">
        <v>0</v>
      </c>
      <c r="T596" s="3">
        <v>0</v>
      </c>
      <c r="W596" s="4" t="str">
        <f t="shared" si="60"/>
        <v/>
      </c>
    </row>
    <row r="597" spans="1:23" x14ac:dyDescent="0.25">
      <c r="A597" s="2">
        <v>44753</v>
      </c>
      <c r="B597" s="3" t="s">
        <v>37</v>
      </c>
      <c r="C597" s="3" t="s">
        <v>38</v>
      </c>
      <c r="D597" s="4">
        <v>4.8499999999999996</v>
      </c>
      <c r="E597" s="5">
        <v>1</v>
      </c>
      <c r="F597" s="6">
        <v>4.5</v>
      </c>
      <c r="G597" s="3">
        <v>-110</v>
      </c>
      <c r="H597" s="3">
        <f t="shared" si="57"/>
        <v>-0.90909090909090906</v>
      </c>
      <c r="I597" s="3">
        <v>-120</v>
      </c>
      <c r="J597" s="3">
        <f t="shared" si="58"/>
        <v>-0.83333333333333337</v>
      </c>
      <c r="K597" s="7">
        <f t="shared" si="55"/>
        <v>0.52380952380952384</v>
      </c>
      <c r="L597" s="7">
        <f t="shared" si="54"/>
        <v>0.54545454545454541</v>
      </c>
      <c r="M597" s="7">
        <f t="shared" si="50"/>
        <v>0.5328042198267543</v>
      </c>
      <c r="N597" s="7">
        <f t="shared" si="52"/>
        <v>0.4671957801732457</v>
      </c>
      <c r="O597" s="10">
        <f t="shared" si="49"/>
        <v>8.9946960172304635E-3</v>
      </c>
      <c r="P597" s="10">
        <f t="shared" si="48"/>
        <v>-7.8258765281299714E-2</v>
      </c>
      <c r="Q597" s="10">
        <f t="shared" si="59"/>
        <v>0</v>
      </c>
      <c r="R597" s="9">
        <v>1</v>
      </c>
      <c r="S597" s="4">
        <v>0</v>
      </c>
      <c r="T597" s="3">
        <v>0</v>
      </c>
      <c r="W597" s="4" t="str">
        <f t="shared" si="60"/>
        <v/>
      </c>
    </row>
    <row r="598" spans="1:23" x14ac:dyDescent="0.25">
      <c r="A598" s="2">
        <v>44753</v>
      </c>
      <c r="B598" s="3" t="s">
        <v>60</v>
      </c>
      <c r="C598" s="3" t="s">
        <v>178</v>
      </c>
      <c r="D598" s="4">
        <v>4.43</v>
      </c>
      <c r="E598" s="5">
        <v>1</v>
      </c>
      <c r="F598" s="6">
        <v>4.5</v>
      </c>
      <c r="G598" s="3">
        <v>-105</v>
      </c>
      <c r="H598" s="3">
        <f t="shared" si="57"/>
        <v>-0.95238095238095233</v>
      </c>
      <c r="I598" s="3">
        <v>-125</v>
      </c>
      <c r="J598" s="3">
        <f t="shared" si="58"/>
        <v>-0.8</v>
      </c>
      <c r="K598" s="7">
        <f t="shared" si="55"/>
        <v>0.51219512195121952</v>
      </c>
      <c r="L598" s="7">
        <f t="shared" si="54"/>
        <v>0.55555555555555558</v>
      </c>
      <c r="M598" s="7">
        <f t="shared" si="50"/>
        <v>0.45456025861337523</v>
      </c>
      <c r="N598" s="7">
        <f t="shared" si="52"/>
        <v>0.54543974138662477</v>
      </c>
      <c r="O598" s="10">
        <f t="shared" si="49"/>
        <v>-5.7634863337844289E-2</v>
      </c>
      <c r="P598" s="10">
        <f t="shared" si="48"/>
        <v>-1.0115814168930815E-2</v>
      </c>
      <c r="Q598" s="10">
        <f t="shared" si="59"/>
        <v>0</v>
      </c>
      <c r="R598" s="9">
        <v>1</v>
      </c>
      <c r="S598" s="4">
        <v>0</v>
      </c>
      <c r="T598" s="3">
        <v>0</v>
      </c>
      <c r="W598" s="4" t="str">
        <f t="shared" si="60"/>
        <v/>
      </c>
    </row>
    <row r="599" spans="1:23" x14ac:dyDescent="0.25">
      <c r="A599" s="2">
        <v>44753</v>
      </c>
      <c r="B599" s="3" t="s">
        <v>35</v>
      </c>
      <c r="C599" s="3" t="s">
        <v>181</v>
      </c>
      <c r="D599" s="4">
        <v>4.82</v>
      </c>
      <c r="E599" s="5">
        <v>1</v>
      </c>
      <c r="F599" s="6">
        <v>4.5</v>
      </c>
      <c r="G599" s="3">
        <v>-138</v>
      </c>
      <c r="H599" s="3">
        <f t="shared" si="57"/>
        <v>-0.7246376811594204</v>
      </c>
      <c r="I599" s="3">
        <v>108</v>
      </c>
      <c r="J599" s="3">
        <f t="shared" si="58"/>
        <v>1.08</v>
      </c>
      <c r="K599" s="7">
        <f t="shared" si="55"/>
        <v>0.57983193277310929</v>
      </c>
      <c r="L599" s="7">
        <f t="shared" si="54"/>
        <v>0.48076923076923078</v>
      </c>
      <c r="M599" s="7">
        <f t="shared" si="50"/>
        <v>0.52737572028192536</v>
      </c>
      <c r="N599" s="7">
        <f t="shared" si="52"/>
        <v>0.47262427971807464</v>
      </c>
      <c r="O599" s="10">
        <f t="shared" si="49"/>
        <v>-5.2456212491183929E-2</v>
      </c>
      <c r="P599" s="10">
        <f t="shared" si="48"/>
        <v>-8.1449510511561463E-3</v>
      </c>
      <c r="Q599" s="10">
        <f t="shared" si="59"/>
        <v>0</v>
      </c>
      <c r="R599" s="9">
        <v>2</v>
      </c>
      <c r="S599" s="4">
        <v>0</v>
      </c>
      <c r="T599" s="3">
        <v>0</v>
      </c>
      <c r="W599" s="4" t="str">
        <f t="shared" si="60"/>
        <v/>
      </c>
    </row>
    <row r="600" spans="1:23" x14ac:dyDescent="0.25">
      <c r="A600" s="2">
        <v>44754</v>
      </c>
      <c r="B600" s="3" t="s">
        <v>21</v>
      </c>
      <c r="C600" s="3" t="s">
        <v>22</v>
      </c>
      <c r="D600" s="4">
        <v>6.16</v>
      </c>
      <c r="E600" s="5">
        <v>1</v>
      </c>
      <c r="F600" s="6">
        <v>6.5</v>
      </c>
      <c r="G600" s="3">
        <v>112</v>
      </c>
      <c r="H600" s="3">
        <f t="shared" si="57"/>
        <v>1.1200000000000001</v>
      </c>
      <c r="I600" s="3">
        <v>-142</v>
      </c>
      <c r="J600" s="3">
        <f t="shared" si="58"/>
        <v>-0.70422535211267612</v>
      </c>
      <c r="K600" s="7">
        <f t="shared" si="55"/>
        <v>0.47169811320754718</v>
      </c>
      <c r="L600" s="7">
        <f t="shared" si="54"/>
        <v>0.58677685950413228</v>
      </c>
      <c r="M600" s="7">
        <f t="shared" si="50"/>
        <v>0.41937889600394573</v>
      </c>
      <c r="N600" s="7">
        <f t="shared" si="52"/>
        <v>0.58062110399605427</v>
      </c>
      <c r="O600" s="10">
        <f t="shared" si="49"/>
        <v>-5.2319217203601442E-2</v>
      </c>
      <c r="P600" s="10">
        <f t="shared" si="48"/>
        <v>-6.1557555080780091E-3</v>
      </c>
      <c r="Q600" s="10">
        <f t="shared" si="59"/>
        <v>0</v>
      </c>
      <c r="R600" s="9">
        <v>2</v>
      </c>
      <c r="S600" s="4">
        <v>0</v>
      </c>
      <c r="T600" s="3">
        <v>0</v>
      </c>
      <c r="W600" s="4" t="str">
        <f t="shared" si="60"/>
        <v/>
      </c>
    </row>
    <row r="601" spans="1:23" x14ac:dyDescent="0.25">
      <c r="A601" s="2">
        <v>44754</v>
      </c>
      <c r="B601" s="3" t="s">
        <v>56</v>
      </c>
      <c r="C601" s="3" t="s">
        <v>200</v>
      </c>
      <c r="D601" s="4">
        <v>3.2</v>
      </c>
      <c r="E601" s="5">
        <v>1</v>
      </c>
      <c r="F601" s="6">
        <v>3.5</v>
      </c>
      <c r="G601" s="3">
        <v>-110</v>
      </c>
      <c r="H601" s="3">
        <f t="shared" si="57"/>
        <v>-0.90909090909090906</v>
      </c>
      <c r="I601" s="3">
        <v>-120</v>
      </c>
      <c r="J601" s="3">
        <f t="shared" si="58"/>
        <v>-0.83333333333333337</v>
      </c>
      <c r="K601" s="7">
        <f t="shared" si="55"/>
        <v>0.52380952380952384</v>
      </c>
      <c r="L601" s="7">
        <f t="shared" si="54"/>
        <v>0.54545454545454541</v>
      </c>
      <c r="M601" s="7">
        <f t="shared" si="50"/>
        <v>0.39748027559444288</v>
      </c>
      <c r="N601" s="7">
        <f t="shared" si="52"/>
        <v>0.60251972440555712</v>
      </c>
      <c r="O601" s="10">
        <f t="shared" si="49"/>
        <v>-0.12632924821508096</v>
      </c>
      <c r="P601" s="10">
        <f t="shared" si="48"/>
        <v>5.7065178951011708E-2</v>
      </c>
      <c r="Q601" s="10">
        <f t="shared" si="59"/>
        <v>1</v>
      </c>
      <c r="R601" s="9">
        <v>1</v>
      </c>
      <c r="S601" s="4">
        <f>15*1.2</f>
        <v>18</v>
      </c>
      <c r="T601" s="3">
        <v>0</v>
      </c>
      <c r="U601" s="3" t="s">
        <v>75</v>
      </c>
      <c r="V601" s="4">
        <v>15</v>
      </c>
      <c r="W601" s="4">
        <f t="shared" si="60"/>
        <v>15</v>
      </c>
    </row>
    <row r="602" spans="1:23" x14ac:dyDescent="0.25">
      <c r="A602" s="2">
        <v>44754</v>
      </c>
      <c r="B602" s="3" t="s">
        <v>23</v>
      </c>
      <c r="C602" s="3" t="s">
        <v>24</v>
      </c>
      <c r="D602" s="4">
        <v>8.09</v>
      </c>
      <c r="E602" s="5">
        <v>1</v>
      </c>
      <c r="F602" s="6">
        <v>7.5</v>
      </c>
      <c r="G602" s="3">
        <v>-130</v>
      </c>
      <c r="H602" s="3">
        <f t="shared" si="57"/>
        <v>-0.76923076923076916</v>
      </c>
      <c r="I602" s="3">
        <v>102</v>
      </c>
      <c r="J602" s="3">
        <f t="shared" si="58"/>
        <v>1.02</v>
      </c>
      <c r="K602" s="7">
        <f t="shared" si="55"/>
        <v>0.56521739130434778</v>
      </c>
      <c r="L602" s="7">
        <f t="shared" si="54"/>
        <v>0.49504950495049505</v>
      </c>
      <c r="M602" s="7">
        <f t="shared" si="50"/>
        <v>0.55952974807909184</v>
      </c>
      <c r="N602" s="7">
        <f t="shared" si="52"/>
        <v>0.44047025192090816</v>
      </c>
      <c r="O602" s="10">
        <f t="shared" si="49"/>
        <v>-5.687643225255945E-3</v>
      </c>
      <c r="P602" s="10">
        <f t="shared" si="48"/>
        <v>-5.4579253029586883E-2</v>
      </c>
      <c r="Q602" s="10">
        <f t="shared" si="59"/>
        <v>0</v>
      </c>
      <c r="R602" s="9">
        <v>2</v>
      </c>
      <c r="S602" s="4">
        <v>0</v>
      </c>
      <c r="T602" s="3">
        <v>0</v>
      </c>
      <c r="W602" s="4" t="str">
        <f t="shared" si="60"/>
        <v/>
      </c>
    </row>
    <row r="603" spans="1:23" x14ac:dyDescent="0.25">
      <c r="A603" s="2">
        <v>44754</v>
      </c>
      <c r="B603" s="3" t="s">
        <v>68</v>
      </c>
      <c r="C603" s="3" t="s">
        <v>199</v>
      </c>
      <c r="D603" s="4">
        <v>3.62</v>
      </c>
      <c r="E603" s="5">
        <v>1</v>
      </c>
      <c r="F603" s="6">
        <v>3.5</v>
      </c>
      <c r="G603" s="3">
        <v>120</v>
      </c>
      <c r="H603" s="3">
        <f t="shared" si="57"/>
        <v>1.2</v>
      </c>
      <c r="I603" s="3">
        <v>-152</v>
      </c>
      <c r="J603" s="3">
        <f t="shared" si="58"/>
        <v>-0.65789473684210531</v>
      </c>
      <c r="K603" s="7">
        <f t="shared" si="55"/>
        <v>0.45454545454545453</v>
      </c>
      <c r="L603" s="7">
        <f t="shared" si="54"/>
        <v>0.60317460317460314</v>
      </c>
      <c r="M603" s="7">
        <f t="shared" si="50"/>
        <v>0.48902613517143756</v>
      </c>
      <c r="N603" s="7">
        <f t="shared" si="52"/>
        <v>0.51097386482856244</v>
      </c>
      <c r="O603" s="10">
        <f t="shared" si="49"/>
        <v>3.4480680625983029E-2</v>
      </c>
      <c r="P603" s="10">
        <f t="shared" si="48"/>
        <v>-9.22007383460407E-2</v>
      </c>
      <c r="Q603" s="10">
        <f t="shared" si="59"/>
        <v>0</v>
      </c>
      <c r="R603" s="9">
        <v>2</v>
      </c>
      <c r="S603" s="4">
        <v>0</v>
      </c>
      <c r="T603" s="3">
        <v>0</v>
      </c>
      <c r="W603" s="4" t="str">
        <f t="shared" si="60"/>
        <v/>
      </c>
    </row>
    <row r="604" spans="1:23" x14ac:dyDescent="0.25">
      <c r="A604" s="2">
        <v>44754</v>
      </c>
      <c r="B604" s="3" t="s">
        <v>88</v>
      </c>
      <c r="C604" s="3" t="s">
        <v>168</v>
      </c>
      <c r="D604" s="4">
        <v>5.96</v>
      </c>
      <c r="E604" s="5">
        <v>1</v>
      </c>
      <c r="F604" s="6">
        <v>5.5</v>
      </c>
      <c r="G604" s="3">
        <v>125</v>
      </c>
      <c r="H604" s="3">
        <f t="shared" si="57"/>
        <v>1.25</v>
      </c>
      <c r="I604" s="3">
        <v>-165</v>
      </c>
      <c r="J604" s="3">
        <f t="shared" si="58"/>
        <v>-0.60606060606060608</v>
      </c>
      <c r="K604" s="7">
        <f t="shared" si="55"/>
        <v>0.44444444444444442</v>
      </c>
      <c r="L604" s="7">
        <f t="shared" si="54"/>
        <v>0.62264150943396224</v>
      </c>
      <c r="M604" s="7">
        <f t="shared" si="50"/>
        <v>0.54787420884899629</v>
      </c>
      <c r="N604" s="7">
        <f t="shared" si="52"/>
        <v>0.45212579115100371</v>
      </c>
      <c r="O604" s="10">
        <f t="shared" si="49"/>
        <v>0.10342976440455187</v>
      </c>
      <c r="P604" s="10">
        <f t="shared" si="48"/>
        <v>-0.17051571828295853</v>
      </c>
      <c r="Q604" s="10">
        <f t="shared" si="59"/>
        <v>2</v>
      </c>
      <c r="R604" s="9">
        <v>1</v>
      </c>
      <c r="S604" s="4">
        <v>0</v>
      </c>
      <c r="T604" s="3">
        <v>0</v>
      </c>
      <c r="W604" s="4" t="str">
        <f t="shared" si="60"/>
        <v/>
      </c>
    </row>
    <row r="605" spans="1:23" x14ac:dyDescent="0.25">
      <c r="A605" s="2">
        <v>44754</v>
      </c>
      <c r="B605" s="3" t="s">
        <v>66</v>
      </c>
      <c r="C605" s="3" t="s">
        <v>67</v>
      </c>
      <c r="D605" s="4">
        <v>5</v>
      </c>
      <c r="E605" s="5">
        <v>1</v>
      </c>
      <c r="F605" s="6">
        <v>4.5</v>
      </c>
      <c r="G605" s="3">
        <v>-110</v>
      </c>
      <c r="H605" s="3">
        <f t="shared" si="57"/>
        <v>-0.90909090909090906</v>
      </c>
      <c r="I605" s="3">
        <v>-120</v>
      </c>
      <c r="J605" s="3">
        <f t="shared" si="58"/>
        <v>-0.83333333333333337</v>
      </c>
      <c r="K605" s="7">
        <f t="shared" si="55"/>
        <v>0.52380952380952384</v>
      </c>
      <c r="L605" s="7">
        <f t="shared" si="54"/>
        <v>0.54545454545454541</v>
      </c>
      <c r="M605" s="7">
        <f t="shared" si="50"/>
        <v>0.55950671493478765</v>
      </c>
      <c r="N605" s="7">
        <f t="shared" si="52"/>
        <v>0.44049328506521235</v>
      </c>
      <c r="O605" s="10">
        <f t="shared" si="49"/>
        <v>3.5697191125263816E-2</v>
      </c>
      <c r="P605" s="10">
        <f t="shared" si="48"/>
        <v>-0.10496126038933307</v>
      </c>
      <c r="Q605" s="10">
        <f t="shared" si="59"/>
        <v>0</v>
      </c>
      <c r="R605" s="9">
        <v>1</v>
      </c>
      <c r="S605" s="4">
        <v>0</v>
      </c>
      <c r="T605" s="3">
        <v>0</v>
      </c>
      <c r="W605" s="4" t="str">
        <f t="shared" si="60"/>
        <v/>
      </c>
    </row>
    <row r="606" spans="1:23" x14ac:dyDescent="0.25">
      <c r="A606" s="2">
        <v>44754</v>
      </c>
      <c r="B606" s="3" t="s">
        <v>42</v>
      </c>
      <c r="C606" s="3" t="s">
        <v>95</v>
      </c>
      <c r="D606" s="4">
        <v>4.74</v>
      </c>
      <c r="E606" s="5">
        <v>1</v>
      </c>
      <c r="F606" s="6">
        <v>4.5</v>
      </c>
      <c r="G606" s="3">
        <v>-185</v>
      </c>
      <c r="H606" s="3">
        <f t="shared" si="57"/>
        <v>-0.54054054054054046</v>
      </c>
      <c r="I606" s="3">
        <v>140</v>
      </c>
      <c r="J606" s="3">
        <f t="shared" si="58"/>
        <v>1.4</v>
      </c>
      <c r="K606" s="7">
        <f t="shared" si="55"/>
        <v>0.64912280701754388</v>
      </c>
      <c r="L606" s="7">
        <f t="shared" si="54"/>
        <v>0.41666666666666669</v>
      </c>
      <c r="M606" s="7">
        <f t="shared" si="50"/>
        <v>0.51276587837054532</v>
      </c>
      <c r="N606" s="7">
        <f t="shared" si="52"/>
        <v>0.48723412162945468</v>
      </c>
      <c r="O606" s="10">
        <f t="shared" si="49"/>
        <v>-0.13635692864699855</v>
      </c>
      <c r="P606" s="10">
        <f t="shared" si="48"/>
        <v>7.056745496278799E-2</v>
      </c>
      <c r="Q606" s="10">
        <f t="shared" si="59"/>
        <v>1</v>
      </c>
      <c r="R606" s="9">
        <v>1</v>
      </c>
      <c r="S606" s="4">
        <v>15</v>
      </c>
      <c r="T606" s="3">
        <v>0</v>
      </c>
      <c r="U606" s="3" t="s">
        <v>74</v>
      </c>
      <c r="V606" s="4">
        <v>-15</v>
      </c>
      <c r="W606" s="4">
        <f t="shared" si="60"/>
        <v>-15</v>
      </c>
    </row>
    <row r="607" spans="1:23" x14ac:dyDescent="0.25">
      <c r="A607" s="2">
        <v>44754</v>
      </c>
      <c r="B607" s="3" t="s">
        <v>4</v>
      </c>
      <c r="C607" s="3" t="s">
        <v>87</v>
      </c>
      <c r="D607" s="4">
        <v>6.49</v>
      </c>
      <c r="E607" s="5">
        <v>1</v>
      </c>
      <c r="F607" s="6">
        <v>7.5</v>
      </c>
      <c r="G607" s="3">
        <v>110</v>
      </c>
      <c r="H607" s="3">
        <f t="shared" si="57"/>
        <v>1.1000000000000001</v>
      </c>
      <c r="I607" s="3">
        <v>-140</v>
      </c>
      <c r="J607" s="3">
        <f t="shared" si="58"/>
        <v>-0.7142857142857143</v>
      </c>
      <c r="K607" s="7">
        <f t="shared" si="55"/>
        <v>0.47619047619047616</v>
      </c>
      <c r="L607" s="7">
        <f t="shared" si="54"/>
        <v>0.58333333333333337</v>
      </c>
      <c r="M607" s="7">
        <f t="shared" si="50"/>
        <v>0.32578044462697953</v>
      </c>
      <c r="N607" s="7">
        <f t="shared" si="52"/>
        <v>0.67421955537302047</v>
      </c>
      <c r="O607" s="10">
        <f t="shared" si="49"/>
        <v>-0.15041003156349664</v>
      </c>
      <c r="P607" s="10">
        <f t="shared" si="48"/>
        <v>9.0886222039687103E-2</v>
      </c>
      <c r="Q607" s="10">
        <f t="shared" si="59"/>
        <v>1</v>
      </c>
      <c r="R607" s="9">
        <v>2</v>
      </c>
      <c r="S607" s="4">
        <f>15*1.4</f>
        <v>21</v>
      </c>
      <c r="T607" s="3">
        <v>0</v>
      </c>
      <c r="U607" s="3" t="s">
        <v>74</v>
      </c>
      <c r="V607" s="4">
        <v>-21</v>
      </c>
      <c r="W607" s="4">
        <f t="shared" si="60"/>
        <v>-21</v>
      </c>
    </row>
    <row r="608" spans="1:23" x14ac:dyDescent="0.25">
      <c r="A608" s="2">
        <v>44754</v>
      </c>
      <c r="B608" s="3" t="s">
        <v>29</v>
      </c>
      <c r="C608" s="3" t="s">
        <v>258</v>
      </c>
      <c r="D608" s="4">
        <v>4.17</v>
      </c>
      <c r="E608" s="5">
        <v>1</v>
      </c>
      <c r="F608" s="6">
        <v>3.5</v>
      </c>
      <c r="G608" s="3">
        <v>-150</v>
      </c>
      <c r="H608" s="3">
        <f t="shared" si="57"/>
        <v>-0.66666666666666663</v>
      </c>
      <c r="I608" s="3">
        <v>110</v>
      </c>
      <c r="J608" s="3">
        <f t="shared" si="58"/>
        <v>1.1000000000000001</v>
      </c>
      <c r="K608" s="7">
        <f t="shared" si="55"/>
        <v>0.6</v>
      </c>
      <c r="L608" s="7">
        <f t="shared" si="54"/>
        <v>0.47619047619047616</v>
      </c>
      <c r="M608" s="7">
        <f t="shared" si="50"/>
        <v>0.59901793690735095</v>
      </c>
      <c r="N608" s="7">
        <f t="shared" si="52"/>
        <v>0.40098206309264905</v>
      </c>
      <c r="O608" s="10">
        <f t="shared" si="49"/>
        <v>-9.8206309264903258E-4</v>
      </c>
      <c r="P608" s="10">
        <f t="shared" si="48"/>
        <v>-7.5208413097827109E-2</v>
      </c>
      <c r="Q608" s="10">
        <f t="shared" si="59"/>
        <v>0</v>
      </c>
      <c r="R608" s="9">
        <v>1</v>
      </c>
      <c r="S608" s="4">
        <v>0</v>
      </c>
      <c r="T608" s="3">
        <v>0</v>
      </c>
      <c r="W608" s="4" t="str">
        <f t="shared" si="60"/>
        <v/>
      </c>
    </row>
    <row r="609" spans="1:23" x14ac:dyDescent="0.25">
      <c r="A609" s="2">
        <v>44754</v>
      </c>
      <c r="B609" s="3" t="s">
        <v>44</v>
      </c>
      <c r="C609" s="3" t="s">
        <v>166</v>
      </c>
      <c r="D609" s="4">
        <v>2.78</v>
      </c>
      <c r="E609" s="5">
        <v>1</v>
      </c>
      <c r="F609" s="6">
        <v>2.5</v>
      </c>
      <c r="G609" s="3">
        <v>105</v>
      </c>
      <c r="H609" s="3">
        <f t="shared" si="57"/>
        <v>1.05</v>
      </c>
      <c r="I609" s="3">
        <v>-140</v>
      </c>
      <c r="J609" s="3">
        <f t="shared" si="58"/>
        <v>-0.7142857142857143</v>
      </c>
      <c r="K609" s="7">
        <f t="shared" si="55"/>
        <v>0.48780487804878048</v>
      </c>
      <c r="L609" s="7">
        <f t="shared" si="54"/>
        <v>0.58333333333333337</v>
      </c>
      <c r="M609" s="7">
        <f t="shared" si="50"/>
        <v>0.52576524190599772</v>
      </c>
      <c r="N609" s="7">
        <f t="shared" si="52"/>
        <v>0.47423475809400228</v>
      </c>
      <c r="O609" s="10">
        <f t="shared" si="49"/>
        <v>3.7960363857217239E-2</v>
      </c>
      <c r="P609" s="10">
        <f t="shared" si="48"/>
        <v>-0.10909857523933109</v>
      </c>
      <c r="Q609" s="10">
        <f t="shared" si="59"/>
        <v>0</v>
      </c>
      <c r="R609" s="9">
        <v>1</v>
      </c>
      <c r="S609" s="4">
        <v>0</v>
      </c>
      <c r="T609" s="3">
        <v>0</v>
      </c>
      <c r="W609" s="4" t="str">
        <f t="shared" si="60"/>
        <v/>
      </c>
    </row>
    <row r="610" spans="1:23" x14ac:dyDescent="0.25">
      <c r="A610" s="2">
        <v>44754</v>
      </c>
      <c r="B610" s="3" t="s">
        <v>16</v>
      </c>
      <c r="C610" s="3" t="s">
        <v>17</v>
      </c>
      <c r="D610" s="4">
        <v>3.96</v>
      </c>
      <c r="E610" s="5">
        <v>1</v>
      </c>
      <c r="F610" s="6">
        <v>3.5</v>
      </c>
      <c r="G610" s="3">
        <v>105</v>
      </c>
      <c r="H610" s="3">
        <f t="shared" si="57"/>
        <v>1.05</v>
      </c>
      <c r="I610" s="3">
        <v>-135</v>
      </c>
      <c r="J610" s="3">
        <f t="shared" si="58"/>
        <v>-0.7407407407407407</v>
      </c>
      <c r="K610" s="7">
        <f t="shared" si="55"/>
        <v>0.48780487804878048</v>
      </c>
      <c r="L610" s="7">
        <f t="shared" si="54"/>
        <v>0.57446808510638303</v>
      </c>
      <c r="M610" s="7">
        <f t="shared" si="50"/>
        <v>0.55867639874621566</v>
      </c>
      <c r="N610" s="7">
        <f t="shared" si="52"/>
        <v>0.44132360125378434</v>
      </c>
      <c r="O610" s="10">
        <f t="shared" si="49"/>
        <v>7.0871520697435186E-2</v>
      </c>
      <c r="P610" s="10">
        <f t="shared" si="48"/>
        <v>-0.13314448385259869</v>
      </c>
      <c r="Q610" s="10">
        <f t="shared" si="59"/>
        <v>2</v>
      </c>
      <c r="R610" s="9">
        <v>1</v>
      </c>
      <c r="S610" s="4">
        <v>0</v>
      </c>
      <c r="T610" s="3">
        <v>0</v>
      </c>
      <c r="W610" s="4" t="str">
        <f t="shared" si="60"/>
        <v/>
      </c>
    </row>
    <row r="611" spans="1:23" x14ac:dyDescent="0.25">
      <c r="A611" s="2">
        <v>44754</v>
      </c>
      <c r="B611" s="3" t="s">
        <v>46</v>
      </c>
      <c r="C611" s="3" t="s">
        <v>220</v>
      </c>
      <c r="D611" s="4">
        <v>4.43</v>
      </c>
      <c r="E611" s="5">
        <v>1</v>
      </c>
      <c r="F611" s="6">
        <v>4.5</v>
      </c>
      <c r="G611" s="3">
        <v>120</v>
      </c>
      <c r="H611" s="3">
        <f t="shared" si="57"/>
        <v>1.2</v>
      </c>
      <c r="I611" s="3">
        <v>-160</v>
      </c>
      <c r="J611" s="3">
        <f t="shared" si="58"/>
        <v>-0.625</v>
      </c>
      <c r="K611" s="7">
        <f t="shared" si="55"/>
        <v>0.45454545454545453</v>
      </c>
      <c r="L611" s="7">
        <f t="shared" si="54"/>
        <v>0.61538461538461542</v>
      </c>
      <c r="M611" s="7">
        <f t="shared" si="50"/>
        <v>0.45456025861337523</v>
      </c>
      <c r="N611" s="7">
        <f t="shared" si="52"/>
        <v>0.54543974138662477</v>
      </c>
      <c r="O611" s="10">
        <f t="shared" si="49"/>
        <v>1.4804067920703989E-5</v>
      </c>
      <c r="P611" s="10">
        <f t="shared" si="48"/>
        <v>-6.9944873997990653E-2</v>
      </c>
      <c r="Q611" s="10">
        <f t="shared" si="59"/>
        <v>0</v>
      </c>
      <c r="R611" s="9">
        <v>1</v>
      </c>
      <c r="S611" s="4">
        <v>0</v>
      </c>
      <c r="T611" s="3">
        <v>0</v>
      </c>
      <c r="W611" s="4" t="str">
        <f t="shared" si="60"/>
        <v/>
      </c>
    </row>
    <row r="612" spans="1:23" x14ac:dyDescent="0.25">
      <c r="A612" s="2">
        <v>44754</v>
      </c>
      <c r="B612" s="3" t="s">
        <v>52</v>
      </c>
      <c r="C612" s="3" t="s">
        <v>53</v>
      </c>
      <c r="D612" s="4">
        <v>5.29</v>
      </c>
      <c r="E612" s="5">
        <v>1</v>
      </c>
      <c r="F612" s="6">
        <v>4.5</v>
      </c>
      <c r="G612" s="3">
        <v>-112</v>
      </c>
      <c r="H612" s="3">
        <f t="shared" si="57"/>
        <v>-0.89285714285714279</v>
      </c>
      <c r="I612" s="3">
        <v>-112</v>
      </c>
      <c r="J612" s="3">
        <f t="shared" si="58"/>
        <v>-0.89285714285714279</v>
      </c>
      <c r="K612" s="7">
        <f t="shared" si="55"/>
        <v>0.52830188679245282</v>
      </c>
      <c r="L612" s="7">
        <f t="shared" si="54"/>
        <v>0.52830188679245282</v>
      </c>
      <c r="M612" s="7">
        <f t="shared" si="50"/>
        <v>0.60883868367731742</v>
      </c>
      <c r="N612" s="7">
        <f t="shared" si="52"/>
        <v>0.39116131632268258</v>
      </c>
      <c r="O612" s="10">
        <f t="shared" si="49"/>
        <v>8.0536796884864592E-2</v>
      </c>
      <c r="P612" s="10">
        <f t="shared" si="48"/>
        <v>-0.13714057046977024</v>
      </c>
      <c r="Q612" s="10">
        <f t="shared" si="59"/>
        <v>2</v>
      </c>
      <c r="R612" s="9">
        <v>2</v>
      </c>
      <c r="S612" s="4">
        <f>15*1.12</f>
        <v>16.8</v>
      </c>
      <c r="T612" s="3">
        <v>0</v>
      </c>
      <c r="U612" s="3" t="s">
        <v>75</v>
      </c>
      <c r="V612" s="4">
        <v>15</v>
      </c>
      <c r="W612" s="4">
        <f t="shared" si="60"/>
        <v>15</v>
      </c>
    </row>
    <row r="613" spans="1:23" x14ac:dyDescent="0.25">
      <c r="A613" s="2">
        <v>44754</v>
      </c>
      <c r="B613" s="3" t="s">
        <v>58</v>
      </c>
      <c r="C613" s="3" t="s">
        <v>259</v>
      </c>
      <c r="D613" s="4">
        <v>4.28</v>
      </c>
      <c r="E613" s="5">
        <v>1</v>
      </c>
      <c r="F613" s="6">
        <v>3.5</v>
      </c>
      <c r="G613" s="3">
        <v>-132</v>
      </c>
      <c r="H613" s="3">
        <f t="shared" si="57"/>
        <v>-0.75757575757575757</v>
      </c>
      <c r="I613" s="3">
        <v>104</v>
      </c>
      <c r="J613" s="3">
        <f t="shared" si="58"/>
        <v>1.04</v>
      </c>
      <c r="K613" s="7">
        <f t="shared" si="55"/>
        <v>0.56896551724137934</v>
      </c>
      <c r="L613" s="7">
        <f t="shared" si="54"/>
        <v>0.49019607843137253</v>
      </c>
      <c r="M613" s="7">
        <f t="shared" si="50"/>
        <v>0.61923923316989593</v>
      </c>
      <c r="N613" s="7">
        <f t="shared" si="52"/>
        <v>0.38076076683010401</v>
      </c>
      <c r="O613" s="10">
        <f t="shared" si="49"/>
        <v>5.0273715928516594E-2</v>
      </c>
      <c r="P613" s="10">
        <f t="shared" si="48"/>
        <v>-0.10943531160126851</v>
      </c>
      <c r="Q613" s="10">
        <f t="shared" si="59"/>
        <v>2</v>
      </c>
      <c r="R613" s="9">
        <v>2</v>
      </c>
      <c r="S613" s="4">
        <v>13.2</v>
      </c>
      <c r="T613" s="3">
        <v>0</v>
      </c>
      <c r="U613" s="3" t="s">
        <v>74</v>
      </c>
      <c r="V613" s="4">
        <v>-13.2</v>
      </c>
      <c r="W613" s="4">
        <f t="shared" si="60"/>
        <v>-13.2</v>
      </c>
    </row>
    <row r="614" spans="1:23" x14ac:dyDescent="0.25">
      <c r="A614" s="2">
        <v>44754</v>
      </c>
      <c r="B614" s="3" t="s">
        <v>70</v>
      </c>
      <c r="C614" s="3" t="s">
        <v>96</v>
      </c>
      <c r="D614" s="4">
        <v>4.41</v>
      </c>
      <c r="E614" s="5">
        <v>1</v>
      </c>
      <c r="F614" s="6">
        <v>3.5</v>
      </c>
      <c r="G614" s="3">
        <v>-118</v>
      </c>
      <c r="H614" s="3">
        <f t="shared" si="57"/>
        <v>-0.84745762711864414</v>
      </c>
      <c r="I614" s="3">
        <v>-108</v>
      </c>
      <c r="J614" s="3">
        <f t="shared" si="58"/>
        <v>-0.92592592592592582</v>
      </c>
      <c r="K614" s="7">
        <f t="shared" si="55"/>
        <v>0.54128440366972475</v>
      </c>
      <c r="L614" s="7">
        <f t="shared" si="54"/>
        <v>0.51923076923076927</v>
      </c>
      <c r="M614" s="7">
        <f t="shared" si="50"/>
        <v>0.6422925074928072</v>
      </c>
      <c r="N614" s="7">
        <f t="shared" si="52"/>
        <v>0.35770749250719286</v>
      </c>
      <c r="O614" s="10">
        <f t="shared" si="49"/>
        <v>0.10100810382308245</v>
      </c>
      <c r="P614" s="10">
        <f t="shared" si="48"/>
        <v>-0.16152327672357641</v>
      </c>
      <c r="Q614" s="10">
        <f t="shared" si="59"/>
        <v>2</v>
      </c>
      <c r="R614" s="9">
        <v>2</v>
      </c>
      <c r="S614" s="4">
        <f>15*1.18</f>
        <v>17.7</v>
      </c>
      <c r="T614" s="3">
        <v>0</v>
      </c>
      <c r="U614" s="3" t="s">
        <v>75</v>
      </c>
      <c r="V614" s="4">
        <v>15</v>
      </c>
      <c r="W614" s="4">
        <f t="shared" si="60"/>
        <v>15</v>
      </c>
    </row>
    <row r="615" spans="1:23" x14ac:dyDescent="0.25">
      <c r="A615" s="2">
        <v>44754</v>
      </c>
      <c r="B615" s="3" t="s">
        <v>64</v>
      </c>
      <c r="C615" s="3" t="s">
        <v>215</v>
      </c>
      <c r="D615" s="4">
        <v>5.36</v>
      </c>
      <c r="E615" s="5">
        <v>1</v>
      </c>
      <c r="F615" s="6">
        <v>4.5</v>
      </c>
      <c r="G615" s="3">
        <v>-130</v>
      </c>
      <c r="H615" s="3">
        <f t="shared" si="57"/>
        <v>-0.76923076923076916</v>
      </c>
      <c r="I615" s="3">
        <v>102</v>
      </c>
      <c r="J615" s="3">
        <f t="shared" si="58"/>
        <v>1.02</v>
      </c>
      <c r="K615" s="7">
        <f t="shared" si="55"/>
        <v>0.56521739130434778</v>
      </c>
      <c r="L615" s="7">
        <f t="shared" si="54"/>
        <v>0.49504950495049505</v>
      </c>
      <c r="M615" s="7">
        <f t="shared" si="50"/>
        <v>0.62025537113410745</v>
      </c>
      <c r="N615" s="7">
        <f t="shared" si="52"/>
        <v>0.3797446288658925</v>
      </c>
      <c r="O615" s="10">
        <f t="shared" si="49"/>
        <v>5.5037979829759665E-2</v>
      </c>
      <c r="P615" s="10">
        <f t="shared" si="48"/>
        <v>-0.11530487608460255</v>
      </c>
      <c r="Q615" s="10">
        <f t="shared" si="59"/>
        <v>2</v>
      </c>
      <c r="R615" s="9">
        <v>2</v>
      </c>
      <c r="S615" s="4">
        <v>13</v>
      </c>
      <c r="T615" s="3">
        <v>0</v>
      </c>
      <c r="U615" s="3" t="s">
        <v>74</v>
      </c>
      <c r="V615" s="4">
        <v>-13</v>
      </c>
      <c r="W615" s="4">
        <f t="shared" si="60"/>
        <v>-13</v>
      </c>
    </row>
    <row r="616" spans="1:23" x14ac:dyDescent="0.25">
      <c r="A616" s="2">
        <v>44754</v>
      </c>
      <c r="B616" s="3" t="s">
        <v>79</v>
      </c>
      <c r="C616" s="3" t="s">
        <v>124</v>
      </c>
      <c r="D616" s="4">
        <v>3.43</v>
      </c>
      <c r="E616" s="5">
        <v>1</v>
      </c>
      <c r="F616" s="6">
        <v>3.5</v>
      </c>
      <c r="G616" s="3">
        <v>120</v>
      </c>
      <c r="H616" s="3">
        <f t="shared" si="57"/>
        <v>1.2</v>
      </c>
      <c r="I616" s="3">
        <v>-160</v>
      </c>
      <c r="J616" s="3">
        <f t="shared" si="58"/>
        <v>-0.625</v>
      </c>
      <c r="K616" s="7">
        <f t="shared" si="55"/>
        <v>0.45454545454545453</v>
      </c>
      <c r="L616" s="7">
        <f t="shared" si="54"/>
        <v>0.61538461538461542</v>
      </c>
      <c r="M616" s="7">
        <f t="shared" si="50"/>
        <v>0.44818964597940691</v>
      </c>
      <c r="N616" s="7">
        <f t="shared" si="52"/>
        <v>0.55181035402059309</v>
      </c>
      <c r="O616" s="10">
        <f t="shared" si="49"/>
        <v>-6.355808566047616E-3</v>
      </c>
      <c r="P616" s="10">
        <f t="shared" si="48"/>
        <v>-6.3574261364022333E-2</v>
      </c>
      <c r="Q616" s="10">
        <f t="shared" si="59"/>
        <v>0</v>
      </c>
      <c r="R616" s="9">
        <v>1</v>
      </c>
      <c r="S616" s="4">
        <v>0</v>
      </c>
      <c r="T616" s="3">
        <v>0</v>
      </c>
      <c r="W616" s="4" t="str">
        <f t="shared" si="60"/>
        <v/>
      </c>
    </row>
    <row r="617" spans="1:23" x14ac:dyDescent="0.25">
      <c r="A617" s="2">
        <v>44754</v>
      </c>
      <c r="B617" s="3" t="s">
        <v>31</v>
      </c>
      <c r="C617" s="3" t="s">
        <v>32</v>
      </c>
      <c r="D617" s="4">
        <v>4.8</v>
      </c>
      <c r="E617" s="5">
        <v>1</v>
      </c>
      <c r="F617" s="6">
        <v>4.5</v>
      </c>
      <c r="G617" s="3">
        <v>125</v>
      </c>
      <c r="H617" s="3">
        <f t="shared" si="57"/>
        <v>1.25</v>
      </c>
      <c r="I617" s="3">
        <v>-170</v>
      </c>
      <c r="J617" s="3">
        <f t="shared" si="58"/>
        <v>-0.58823529411764708</v>
      </c>
      <c r="K617" s="7">
        <f t="shared" si="55"/>
        <v>0.44444444444444442</v>
      </c>
      <c r="L617" s="7">
        <f t="shared" si="54"/>
        <v>0.62962962962962965</v>
      </c>
      <c r="M617" s="7">
        <f t="shared" si="50"/>
        <v>0.52374124637439123</v>
      </c>
      <c r="N617" s="7">
        <f t="shared" si="52"/>
        <v>0.47625875362560877</v>
      </c>
      <c r="O617" s="10">
        <f t="shared" si="49"/>
        <v>7.9296801929946814E-2</v>
      </c>
      <c r="P617" s="10">
        <f t="shared" si="48"/>
        <v>-0.15337087600402088</v>
      </c>
      <c r="Q617" s="10">
        <f t="shared" si="59"/>
        <v>2</v>
      </c>
      <c r="R617" s="9">
        <v>1</v>
      </c>
      <c r="S617" s="4">
        <v>15</v>
      </c>
      <c r="T617" s="3">
        <v>0</v>
      </c>
      <c r="U617" s="3" t="s">
        <v>75</v>
      </c>
      <c r="V617" s="4">
        <v>18.75</v>
      </c>
      <c r="W617" s="4">
        <f t="shared" si="60"/>
        <v>18.75</v>
      </c>
    </row>
    <row r="618" spans="1:23" x14ac:dyDescent="0.25">
      <c r="A618" s="2">
        <v>44754</v>
      </c>
      <c r="B618" s="3" t="s">
        <v>54</v>
      </c>
      <c r="C618" s="3" t="s">
        <v>105</v>
      </c>
      <c r="D618" s="4">
        <v>3.53</v>
      </c>
      <c r="E618" s="5">
        <v>1</v>
      </c>
      <c r="F618" s="6">
        <v>4.5</v>
      </c>
      <c r="G618" s="3">
        <v>120</v>
      </c>
      <c r="H618" s="3">
        <f t="shared" si="57"/>
        <v>1.2</v>
      </c>
      <c r="I618" s="3">
        <v>-152</v>
      </c>
      <c r="J618" s="3">
        <f t="shared" si="58"/>
        <v>-0.65789473684210531</v>
      </c>
      <c r="K618" s="7">
        <f t="shared" si="55"/>
        <v>0.45454545454545453</v>
      </c>
      <c r="L618" s="7">
        <f t="shared" si="54"/>
        <v>0.60317460317460314</v>
      </c>
      <c r="M618" s="7">
        <f t="shared" si="50"/>
        <v>0.28023129341119546</v>
      </c>
      <c r="N618" s="7">
        <f t="shared" si="52"/>
        <v>0.71976870658880454</v>
      </c>
      <c r="O618" s="10">
        <f t="shared" si="49"/>
        <v>-0.17431416113425907</v>
      </c>
      <c r="P618" s="10">
        <f t="shared" si="48"/>
        <v>0.1165941034142014</v>
      </c>
      <c r="Q618" s="10">
        <f t="shared" si="59"/>
        <v>1</v>
      </c>
      <c r="R618" s="9">
        <v>2</v>
      </c>
      <c r="S618" s="4">
        <f>15*1.52</f>
        <v>22.8</v>
      </c>
      <c r="T618" s="3">
        <v>0</v>
      </c>
      <c r="U618" s="3" t="s">
        <v>75</v>
      </c>
      <c r="V618" s="4">
        <v>15</v>
      </c>
      <c r="W618" s="4">
        <f t="shared" si="60"/>
        <v>15.000000000000002</v>
      </c>
    </row>
    <row r="619" spans="1:23" x14ac:dyDescent="0.25">
      <c r="A619" s="2">
        <v>44754</v>
      </c>
      <c r="B619" s="3" t="s">
        <v>37</v>
      </c>
      <c r="C619" s="3" t="s">
        <v>210</v>
      </c>
      <c r="D619" s="4">
        <v>4.5999999999999996</v>
      </c>
      <c r="E619" s="5">
        <v>1</v>
      </c>
      <c r="F619" s="6">
        <v>4.5</v>
      </c>
      <c r="G619" s="3">
        <v>-102</v>
      </c>
      <c r="H619" s="3">
        <f t="shared" si="57"/>
        <v>-0.98039215686274506</v>
      </c>
      <c r="I619" s="3">
        <v>-124</v>
      </c>
      <c r="J619" s="3">
        <f t="shared" si="58"/>
        <v>-0.80645161290322587</v>
      </c>
      <c r="K619" s="7">
        <f t="shared" si="55"/>
        <v>0.50495049504950495</v>
      </c>
      <c r="L619" s="7">
        <f t="shared" si="54"/>
        <v>0.5535714285714286</v>
      </c>
      <c r="M619" s="7">
        <f t="shared" si="50"/>
        <v>0.48676599920428565</v>
      </c>
      <c r="N619" s="7">
        <f t="shared" si="52"/>
        <v>0.51323400079571435</v>
      </c>
      <c r="O619" s="10">
        <f t="shared" si="49"/>
        <v>-1.8184495845219306E-2</v>
      </c>
      <c r="P619" s="10">
        <f t="shared" si="48"/>
        <v>-4.0337427775714252E-2</v>
      </c>
      <c r="Q619" s="10">
        <f t="shared" si="59"/>
        <v>0</v>
      </c>
      <c r="R619" s="9">
        <v>2</v>
      </c>
      <c r="S619" s="4">
        <v>0</v>
      </c>
      <c r="T619" s="3">
        <v>0</v>
      </c>
      <c r="W619" s="4" t="str">
        <f t="shared" si="60"/>
        <v/>
      </c>
    </row>
    <row r="620" spans="1:23" x14ac:dyDescent="0.25">
      <c r="A620" s="2">
        <v>44754</v>
      </c>
      <c r="B620" s="3" t="s">
        <v>48</v>
      </c>
      <c r="C620" s="3" t="s">
        <v>81</v>
      </c>
      <c r="D620" s="4">
        <v>5.64</v>
      </c>
      <c r="E620" s="5">
        <v>1</v>
      </c>
      <c r="F620" s="6">
        <v>6.5</v>
      </c>
      <c r="G620" s="3">
        <v>120</v>
      </c>
      <c r="H620" s="3">
        <f t="shared" si="57"/>
        <v>1.2</v>
      </c>
      <c r="I620" s="3">
        <v>-154</v>
      </c>
      <c r="J620" s="3">
        <f t="shared" si="58"/>
        <v>-0.64935064935064934</v>
      </c>
      <c r="K620" s="7">
        <f t="shared" si="55"/>
        <v>0.45454545454545453</v>
      </c>
      <c r="L620" s="7">
        <f t="shared" si="54"/>
        <v>0.60629921259842523</v>
      </c>
      <c r="M620" s="7">
        <f t="shared" si="50"/>
        <v>0.3360868134997399</v>
      </c>
      <c r="N620" s="7">
        <f t="shared" si="52"/>
        <v>0.6639131865002601</v>
      </c>
      <c r="O620" s="10">
        <f t="shared" si="49"/>
        <v>-0.11845864104571463</v>
      </c>
      <c r="P620" s="10">
        <f t="shared" si="48"/>
        <v>5.761397390183487E-2</v>
      </c>
      <c r="Q620" s="10">
        <f t="shared" si="59"/>
        <v>1</v>
      </c>
      <c r="R620" s="9">
        <v>2</v>
      </c>
      <c r="S620" s="4">
        <v>15.4</v>
      </c>
      <c r="T620" s="3">
        <v>0</v>
      </c>
      <c r="U620" s="3" t="s">
        <v>74</v>
      </c>
      <c r="V620" s="4">
        <v>-15.4</v>
      </c>
      <c r="W620" s="4">
        <f t="shared" si="60"/>
        <v>-15.4</v>
      </c>
    </row>
    <row r="621" spans="1:23" x14ac:dyDescent="0.25">
      <c r="A621" s="2">
        <v>44754</v>
      </c>
      <c r="B621" s="3" t="s">
        <v>72</v>
      </c>
      <c r="C621" s="3" t="s">
        <v>73</v>
      </c>
      <c r="D621" s="4">
        <v>3.91</v>
      </c>
      <c r="E621" s="5">
        <v>1</v>
      </c>
      <c r="F621" s="6">
        <v>4.5</v>
      </c>
      <c r="G621" s="3">
        <v>-104</v>
      </c>
      <c r="H621" s="3">
        <f t="shared" si="57"/>
        <v>-0.96153846153846145</v>
      </c>
      <c r="I621" s="3">
        <v>-122</v>
      </c>
      <c r="J621" s="3">
        <f t="shared" si="58"/>
        <v>-0.81967213114754101</v>
      </c>
      <c r="K621" s="7">
        <f t="shared" si="55"/>
        <v>0.50980392156862742</v>
      </c>
      <c r="L621" s="7">
        <f t="shared" si="54"/>
        <v>0.5495495495495496</v>
      </c>
      <c r="M621" s="7">
        <f t="shared" si="50"/>
        <v>0.35358605158134671</v>
      </c>
      <c r="N621" s="7">
        <f t="shared" si="52"/>
        <v>0.64641394841865329</v>
      </c>
      <c r="O621" s="10">
        <f t="shared" si="49"/>
        <v>-0.15621786998728071</v>
      </c>
      <c r="P621" s="10">
        <f t="shared" si="48"/>
        <v>9.6864398869103696E-2</v>
      </c>
      <c r="Q621" s="10">
        <f t="shared" si="59"/>
        <v>1</v>
      </c>
      <c r="R621" s="9">
        <v>2</v>
      </c>
      <c r="S621" s="4">
        <f>15*1.22</f>
        <v>18.3</v>
      </c>
      <c r="T621" s="3">
        <v>0</v>
      </c>
      <c r="U621" s="3" t="s">
        <v>75</v>
      </c>
      <c r="V621" s="4">
        <v>15</v>
      </c>
      <c r="W621" s="4">
        <f t="shared" si="60"/>
        <v>15.000000000000002</v>
      </c>
    </row>
    <row r="622" spans="1:23" x14ac:dyDescent="0.25">
      <c r="A622" s="2">
        <v>44754</v>
      </c>
      <c r="B622" s="3" t="s">
        <v>60</v>
      </c>
      <c r="C622" s="3" t="s">
        <v>260</v>
      </c>
      <c r="D622" s="4">
        <v>3.44</v>
      </c>
      <c r="E622" s="5">
        <v>1</v>
      </c>
      <c r="F622" s="6">
        <v>3.5</v>
      </c>
      <c r="G622" s="3">
        <v>125</v>
      </c>
      <c r="H622" s="3">
        <f t="shared" si="57"/>
        <v>1.25</v>
      </c>
      <c r="I622" s="3">
        <v>-165</v>
      </c>
      <c r="J622" s="3">
        <f t="shared" si="58"/>
        <v>-0.60606060606060608</v>
      </c>
      <c r="K622" s="7">
        <f t="shared" si="55"/>
        <v>0.44444444444444442</v>
      </c>
      <c r="L622" s="7">
        <f t="shared" si="54"/>
        <v>0.62264150943396224</v>
      </c>
      <c r="M622" s="7">
        <f t="shared" si="50"/>
        <v>0.4503664884268348</v>
      </c>
      <c r="N622" s="7">
        <f t="shared" si="52"/>
        <v>0.5496335115731652</v>
      </c>
      <c r="O622" s="10">
        <f t="shared" si="49"/>
        <v>5.9220439823903792E-3</v>
      </c>
      <c r="P622" s="10">
        <f t="shared" si="48"/>
        <v>-7.3007997860797036E-2</v>
      </c>
      <c r="Q622" s="10">
        <f t="shared" si="59"/>
        <v>0</v>
      </c>
      <c r="R622" s="9">
        <v>1</v>
      </c>
      <c r="S622" s="4">
        <v>0</v>
      </c>
      <c r="T622" s="3">
        <v>0</v>
      </c>
      <c r="W622" s="4" t="str">
        <f t="shared" si="60"/>
        <v/>
      </c>
    </row>
    <row r="623" spans="1:23" x14ac:dyDescent="0.25">
      <c r="A623" s="2">
        <v>44754</v>
      </c>
      <c r="B623" s="3" t="s">
        <v>35</v>
      </c>
      <c r="C623" s="3" t="s">
        <v>36</v>
      </c>
      <c r="D623" s="4">
        <v>5.54</v>
      </c>
      <c r="E623" s="5">
        <v>1</v>
      </c>
      <c r="F623" s="6">
        <v>5.5</v>
      </c>
      <c r="G623" s="3">
        <v>125</v>
      </c>
      <c r="H623" s="3">
        <f t="shared" si="57"/>
        <v>1.25</v>
      </c>
      <c r="I623" s="3">
        <v>-165</v>
      </c>
      <c r="J623" s="3">
        <f t="shared" si="58"/>
        <v>-0.60606060606060608</v>
      </c>
      <c r="K623" s="7">
        <f t="shared" si="55"/>
        <v>0.44444444444444442</v>
      </c>
      <c r="L623" s="7">
        <f t="shared" si="54"/>
        <v>0.62264150943396224</v>
      </c>
      <c r="M623" s="7">
        <f t="shared" si="50"/>
        <v>0.47792459016145106</v>
      </c>
      <c r="N623" s="7">
        <f t="shared" si="52"/>
        <v>0.52207540983854894</v>
      </c>
      <c r="O623" s="10">
        <f t="shared" si="49"/>
        <v>3.3480145717006637E-2</v>
      </c>
      <c r="P623" s="10">
        <f t="shared" si="48"/>
        <v>-0.10056609959541329</v>
      </c>
      <c r="Q623" s="10">
        <f t="shared" si="59"/>
        <v>0</v>
      </c>
      <c r="R623" s="9">
        <v>1</v>
      </c>
      <c r="S623" s="4">
        <v>0</v>
      </c>
      <c r="T623" s="3">
        <v>0</v>
      </c>
      <c r="W623" s="4" t="str">
        <f t="shared" si="60"/>
        <v/>
      </c>
    </row>
    <row r="624" spans="1:23" x14ac:dyDescent="0.25">
      <c r="A624" s="2">
        <v>44755</v>
      </c>
      <c r="B624" s="3" t="s">
        <v>68</v>
      </c>
      <c r="C624" s="3" t="s">
        <v>199</v>
      </c>
      <c r="D624" s="4">
        <v>3.65</v>
      </c>
      <c r="E624" s="5">
        <v>1</v>
      </c>
      <c r="F624" s="6">
        <v>3.5</v>
      </c>
      <c r="G624" s="3">
        <v>100</v>
      </c>
      <c r="H624" s="3">
        <f t="shared" si="57"/>
        <v>1</v>
      </c>
      <c r="I624" s="3">
        <v>-135</v>
      </c>
      <c r="J624" s="3">
        <f t="shared" si="58"/>
        <v>-0.7407407407407407</v>
      </c>
      <c r="K624" s="7">
        <f t="shared" si="55"/>
        <v>0.5</v>
      </c>
      <c r="L624" s="7">
        <f t="shared" si="54"/>
        <v>0.57446808510638303</v>
      </c>
      <c r="M624" s="7">
        <f t="shared" si="50"/>
        <v>0.49536219993203168</v>
      </c>
      <c r="N624" s="7">
        <f t="shared" si="52"/>
        <v>0.50463780006796832</v>
      </c>
      <c r="O624" s="10">
        <f t="shared" si="49"/>
        <v>-4.6378000679683229E-3</v>
      </c>
      <c r="P624" s="10">
        <f t="shared" si="48"/>
        <v>-6.9830285038414708E-2</v>
      </c>
      <c r="Q624" s="10">
        <f t="shared" si="59"/>
        <v>0</v>
      </c>
      <c r="R624" s="9">
        <v>1</v>
      </c>
      <c r="S624" s="4">
        <v>0</v>
      </c>
      <c r="T624" s="3">
        <v>0</v>
      </c>
      <c r="W624" s="4" t="str">
        <f t="shared" si="60"/>
        <v/>
      </c>
    </row>
    <row r="625" spans="1:23" x14ac:dyDescent="0.25">
      <c r="A625" s="2">
        <v>44755</v>
      </c>
      <c r="B625" s="3" t="s">
        <v>88</v>
      </c>
      <c r="C625" s="3" t="s">
        <v>168</v>
      </c>
      <c r="D625" s="4">
        <v>5.19</v>
      </c>
      <c r="E625" s="5">
        <v>1</v>
      </c>
      <c r="F625" s="6">
        <v>5.5</v>
      </c>
      <c r="G625" s="3">
        <v>-102</v>
      </c>
      <c r="H625" s="3">
        <f t="shared" si="57"/>
        <v>-0.98039215686274506</v>
      </c>
      <c r="I625" s="3">
        <v>-126</v>
      </c>
      <c r="J625" s="3">
        <f t="shared" si="58"/>
        <v>-0.79365079365079361</v>
      </c>
      <c r="K625" s="7">
        <f t="shared" si="55"/>
        <v>0.50495049504950495</v>
      </c>
      <c r="L625" s="7">
        <f t="shared" si="54"/>
        <v>0.55752212389380529</v>
      </c>
      <c r="M625" s="7">
        <f t="shared" si="50"/>
        <v>0.41733881465962952</v>
      </c>
      <c r="N625" s="7">
        <f t="shared" si="52"/>
        <v>0.58266118534037048</v>
      </c>
      <c r="O625" s="10">
        <f t="shared" si="49"/>
        <v>-8.7611680389875435E-2</v>
      </c>
      <c r="P625" s="10">
        <f t="shared" si="48"/>
        <v>2.5139061446565192E-2</v>
      </c>
      <c r="Q625" s="10">
        <f t="shared" si="59"/>
        <v>0</v>
      </c>
      <c r="R625" s="9">
        <v>2</v>
      </c>
      <c r="S625" s="4">
        <v>0</v>
      </c>
      <c r="T625" s="3">
        <v>0</v>
      </c>
      <c r="W625" s="4" t="str">
        <f t="shared" si="60"/>
        <v/>
      </c>
    </row>
    <row r="626" spans="1:23" x14ac:dyDescent="0.25">
      <c r="A626" s="2">
        <v>44755</v>
      </c>
      <c r="B626" s="3" t="s">
        <v>42</v>
      </c>
      <c r="C626" s="3" t="s">
        <v>43</v>
      </c>
      <c r="D626" s="4">
        <v>5.78</v>
      </c>
      <c r="E626" s="5">
        <v>1</v>
      </c>
      <c r="F626" s="6">
        <v>5.5</v>
      </c>
      <c r="G626" s="3">
        <v>-135</v>
      </c>
      <c r="H626" s="3">
        <f t="shared" si="57"/>
        <v>-0.7407407407407407</v>
      </c>
      <c r="I626" s="3">
        <v>105</v>
      </c>
      <c r="J626" s="3">
        <f t="shared" si="58"/>
        <v>1.05</v>
      </c>
      <c r="K626" s="7">
        <f t="shared" si="55"/>
        <v>0.57446808510638303</v>
      </c>
      <c r="L626" s="7">
        <f t="shared" si="54"/>
        <v>0.48780487804878048</v>
      </c>
      <c r="M626" s="7">
        <f t="shared" si="50"/>
        <v>0.51836884665930394</v>
      </c>
      <c r="N626" s="7">
        <f t="shared" si="52"/>
        <v>0.48163115334069606</v>
      </c>
      <c r="O626" s="10">
        <f t="shared" si="49"/>
        <v>-5.6099238447079092E-2</v>
      </c>
      <c r="P626" s="10">
        <f t="shared" si="48"/>
        <v>-6.173724708084416E-3</v>
      </c>
      <c r="Q626" s="10">
        <f t="shared" si="59"/>
        <v>0</v>
      </c>
      <c r="R626" s="9">
        <v>1</v>
      </c>
      <c r="S626" s="4">
        <v>0</v>
      </c>
      <c r="T626" s="3">
        <v>0</v>
      </c>
      <c r="W626" s="4" t="str">
        <f t="shared" si="60"/>
        <v/>
      </c>
    </row>
    <row r="627" spans="1:23" x14ac:dyDescent="0.25">
      <c r="A627" s="2">
        <v>44755</v>
      </c>
      <c r="B627" s="3" t="s">
        <v>4</v>
      </c>
      <c r="C627" s="3" t="s">
        <v>129</v>
      </c>
      <c r="D627" s="4">
        <v>5.88</v>
      </c>
      <c r="E627" s="5">
        <v>1</v>
      </c>
      <c r="F627" s="6">
        <v>6.5</v>
      </c>
      <c r="G627" s="3">
        <v>116</v>
      </c>
      <c r="H627" s="3">
        <f t="shared" si="57"/>
        <v>1.1599999999999999</v>
      </c>
      <c r="I627" s="3">
        <v>-148</v>
      </c>
      <c r="J627" s="3">
        <f t="shared" si="58"/>
        <v>-0.67567567567567566</v>
      </c>
      <c r="K627" s="7">
        <f t="shared" si="55"/>
        <v>0.46296296296296297</v>
      </c>
      <c r="L627" s="7">
        <f t="shared" si="54"/>
        <v>0.59677419354838712</v>
      </c>
      <c r="M627" s="7">
        <f t="shared" si="50"/>
        <v>0.37443022577164109</v>
      </c>
      <c r="N627" s="7">
        <f t="shared" si="52"/>
        <v>0.62556977422835891</v>
      </c>
      <c r="O627" s="10">
        <f t="shared" si="49"/>
        <v>-8.8532737191321875E-2</v>
      </c>
      <c r="P627" s="10">
        <f t="shared" si="48"/>
        <v>2.8795580679971788E-2</v>
      </c>
      <c r="Q627" s="10">
        <f t="shared" si="59"/>
        <v>0</v>
      </c>
      <c r="R627" s="9">
        <v>2</v>
      </c>
      <c r="S627" s="4">
        <v>0</v>
      </c>
      <c r="T627" s="3">
        <v>0</v>
      </c>
      <c r="W627" s="4" t="str">
        <f t="shared" si="60"/>
        <v/>
      </c>
    </row>
    <row r="628" spans="1:23" x14ac:dyDescent="0.25">
      <c r="A628" s="2">
        <v>44755</v>
      </c>
      <c r="B628" s="3" t="s">
        <v>44</v>
      </c>
      <c r="C628" s="3" t="s">
        <v>121</v>
      </c>
      <c r="D628" s="4">
        <v>5.12</v>
      </c>
      <c r="E628" s="5">
        <v>1</v>
      </c>
      <c r="F628" s="6">
        <v>5.5</v>
      </c>
      <c r="G628" s="3">
        <v>-128</v>
      </c>
      <c r="H628" s="3">
        <f t="shared" si="57"/>
        <v>-0.78125</v>
      </c>
      <c r="I628" s="3">
        <v>100</v>
      </c>
      <c r="J628" s="3">
        <f t="shared" si="58"/>
        <v>1</v>
      </c>
      <c r="K628" s="7">
        <f t="shared" si="55"/>
        <v>0.56140350877192979</v>
      </c>
      <c r="L628" s="7">
        <f t="shared" si="54"/>
        <v>0.5</v>
      </c>
      <c r="M628" s="7">
        <f t="shared" si="50"/>
        <v>0.40508544643348654</v>
      </c>
      <c r="N628" s="7">
        <f t="shared" si="52"/>
        <v>0.59491455356651346</v>
      </c>
      <c r="O628" s="10">
        <f t="shared" si="49"/>
        <v>-0.15631806233844325</v>
      </c>
      <c r="P628" s="10">
        <f t="shared" si="48"/>
        <v>9.491455356651346E-2</v>
      </c>
      <c r="Q628" s="10">
        <f t="shared" si="59"/>
        <v>1</v>
      </c>
      <c r="R628" s="9">
        <v>2</v>
      </c>
      <c r="S628" s="4">
        <v>15</v>
      </c>
      <c r="T628" s="3">
        <v>0</v>
      </c>
      <c r="U628" s="3" t="s">
        <v>75</v>
      </c>
      <c r="V628" s="4">
        <v>15</v>
      </c>
      <c r="W628" s="4">
        <f t="shared" si="60"/>
        <v>15</v>
      </c>
    </row>
    <row r="629" spans="1:23" x14ac:dyDescent="0.25">
      <c r="A629" s="2">
        <v>44755</v>
      </c>
      <c r="B629" s="3" t="s">
        <v>29</v>
      </c>
      <c r="C629" s="3" t="s">
        <v>30</v>
      </c>
      <c r="D629" s="4">
        <v>6.15</v>
      </c>
      <c r="E629" s="5">
        <v>1</v>
      </c>
      <c r="F629" s="6">
        <v>4.5</v>
      </c>
      <c r="G629" s="3">
        <v>-145</v>
      </c>
      <c r="H629" s="3">
        <f t="shared" si="57"/>
        <v>-0.68965517241379315</v>
      </c>
      <c r="I629" s="3">
        <v>110</v>
      </c>
      <c r="J629" s="3">
        <f t="shared" si="58"/>
        <v>1.1000000000000001</v>
      </c>
      <c r="K629" s="7">
        <f t="shared" si="55"/>
        <v>0.59183673469387754</v>
      </c>
      <c r="L629" s="7">
        <f t="shared" si="54"/>
        <v>0.47619047619047616</v>
      </c>
      <c r="M629" s="7">
        <f t="shared" si="50"/>
        <v>0.73451975091439481</v>
      </c>
      <c r="N629" s="7">
        <f t="shared" si="52"/>
        <v>0.26548024908560519</v>
      </c>
      <c r="O629" s="10">
        <f t="shared" si="49"/>
        <v>0.14268301622051727</v>
      </c>
      <c r="P629" s="10">
        <f t="shared" si="48"/>
        <v>-0.21071022710487097</v>
      </c>
      <c r="Q629" s="10">
        <f t="shared" si="59"/>
        <v>2</v>
      </c>
      <c r="R629" s="9">
        <v>1</v>
      </c>
      <c r="S629" s="4">
        <f>15*1.45</f>
        <v>21.75</v>
      </c>
      <c r="T629" s="3">
        <v>0</v>
      </c>
      <c r="U629" s="3" t="s">
        <v>74</v>
      </c>
      <c r="V629" s="4">
        <v>-21.75</v>
      </c>
      <c r="W629" s="4">
        <f t="shared" si="60"/>
        <v>-21.75</v>
      </c>
    </row>
    <row r="630" spans="1:23" x14ac:dyDescent="0.25">
      <c r="A630" s="2">
        <v>44755</v>
      </c>
      <c r="B630" s="3" t="s">
        <v>79</v>
      </c>
      <c r="C630" s="3" t="s">
        <v>140</v>
      </c>
      <c r="D630" s="4">
        <v>5.58</v>
      </c>
      <c r="E630" s="5">
        <v>1</v>
      </c>
      <c r="F630" s="6">
        <v>4.5</v>
      </c>
      <c r="G630" s="3">
        <v>-130</v>
      </c>
      <c r="H630" s="3">
        <f t="shared" si="57"/>
        <v>-0.76923076923076916</v>
      </c>
      <c r="I630" s="3">
        <v>100</v>
      </c>
      <c r="J630" s="3">
        <f t="shared" si="58"/>
        <v>1</v>
      </c>
      <c r="K630" s="7">
        <f t="shared" si="55"/>
        <v>0.56521739130434778</v>
      </c>
      <c r="L630" s="7">
        <f t="shared" si="54"/>
        <v>0.5</v>
      </c>
      <c r="M630" s="7">
        <f t="shared" si="50"/>
        <v>0.65481078115250058</v>
      </c>
      <c r="N630" s="7">
        <f t="shared" si="52"/>
        <v>0.34518921884749948</v>
      </c>
      <c r="O630" s="10">
        <f t="shared" si="49"/>
        <v>8.9593389848152793E-2</v>
      </c>
      <c r="P630" s="10">
        <f t="shared" si="48"/>
        <v>-0.15481078115250052</v>
      </c>
      <c r="Q630" s="10">
        <f t="shared" si="59"/>
        <v>2</v>
      </c>
      <c r="R630" s="9">
        <v>1</v>
      </c>
      <c r="S630" s="4">
        <f>15*1.3</f>
        <v>19.5</v>
      </c>
      <c r="T630" s="3">
        <v>0</v>
      </c>
      <c r="U630" s="3" t="s">
        <v>75</v>
      </c>
      <c r="V630" s="4">
        <v>15</v>
      </c>
      <c r="W630" s="4">
        <f t="shared" si="60"/>
        <v>14.999999999999998</v>
      </c>
    </row>
    <row r="631" spans="1:23" x14ac:dyDescent="0.25">
      <c r="A631" s="2">
        <v>44755</v>
      </c>
      <c r="B631" s="3" t="s">
        <v>31</v>
      </c>
      <c r="C631" s="3" t="s">
        <v>185</v>
      </c>
      <c r="D631" s="4">
        <v>5.62</v>
      </c>
      <c r="E631" s="5">
        <v>1</v>
      </c>
      <c r="F631" s="6">
        <v>4.5</v>
      </c>
      <c r="G631" s="3">
        <v>-145</v>
      </c>
      <c r="H631" s="3">
        <f t="shared" si="57"/>
        <v>-0.68965517241379315</v>
      </c>
      <c r="I631" s="3">
        <v>110</v>
      </c>
      <c r="J631" s="3">
        <f t="shared" si="58"/>
        <v>1.1000000000000001</v>
      </c>
      <c r="K631" s="7">
        <f t="shared" si="55"/>
        <v>0.59183673469387754</v>
      </c>
      <c r="L631" s="7">
        <f t="shared" si="54"/>
        <v>0.47619047619047616</v>
      </c>
      <c r="M631" s="7">
        <f t="shared" si="50"/>
        <v>0.66087186691880784</v>
      </c>
      <c r="N631" s="7">
        <f t="shared" si="52"/>
        <v>0.33912813308119222</v>
      </c>
      <c r="O631" s="10">
        <f t="shared" si="49"/>
        <v>6.9035132224930296E-2</v>
      </c>
      <c r="P631" s="10">
        <f t="shared" si="48"/>
        <v>-0.13706234310928395</v>
      </c>
      <c r="Q631" s="10">
        <f t="shared" si="59"/>
        <v>2</v>
      </c>
      <c r="R631" s="9">
        <v>1</v>
      </c>
      <c r="S631" s="4">
        <v>21.75</v>
      </c>
      <c r="T631" s="3">
        <v>0</v>
      </c>
      <c r="U631" s="3" t="s">
        <v>75</v>
      </c>
      <c r="V631" s="4">
        <v>15</v>
      </c>
      <c r="W631" s="4">
        <f t="shared" si="60"/>
        <v>15.000000000000002</v>
      </c>
    </row>
    <row r="632" spans="1:23" x14ac:dyDescent="0.25">
      <c r="A632" s="2">
        <v>44755</v>
      </c>
      <c r="B632" s="3" t="s">
        <v>60</v>
      </c>
      <c r="C632" s="3" t="s">
        <v>83</v>
      </c>
      <c r="D632" s="4">
        <v>5.78</v>
      </c>
      <c r="E632" s="5">
        <v>1</v>
      </c>
      <c r="F632" s="6">
        <v>5.5</v>
      </c>
      <c r="G632" s="3">
        <v>118</v>
      </c>
      <c r="H632" s="3">
        <f t="shared" si="57"/>
        <v>1.18</v>
      </c>
      <c r="I632" s="3">
        <v>-150</v>
      </c>
      <c r="J632" s="3">
        <f t="shared" si="58"/>
        <v>-0.66666666666666663</v>
      </c>
      <c r="K632" s="7">
        <f t="shared" si="55"/>
        <v>0.45871559633027525</v>
      </c>
      <c r="L632" s="7">
        <f t="shared" si="54"/>
        <v>0.6</v>
      </c>
      <c r="M632" s="7">
        <f t="shared" si="50"/>
        <v>0.51836884665930394</v>
      </c>
      <c r="N632" s="7">
        <f t="shared" si="52"/>
        <v>0.48163115334069606</v>
      </c>
      <c r="O632" s="10">
        <f t="shared" si="49"/>
        <v>5.9653250329028684E-2</v>
      </c>
      <c r="P632" s="10">
        <f t="shared" si="48"/>
        <v>-0.11836884665930392</v>
      </c>
      <c r="Q632" s="10">
        <f t="shared" si="59"/>
        <v>2</v>
      </c>
      <c r="R632" s="9">
        <v>2</v>
      </c>
      <c r="S632" s="4">
        <v>10</v>
      </c>
      <c r="T632" s="3">
        <v>0</v>
      </c>
      <c r="U632" s="3" t="s">
        <v>74</v>
      </c>
      <c r="V632" s="4">
        <v>-10</v>
      </c>
      <c r="W632" s="4">
        <f t="shared" si="60"/>
        <v>-10</v>
      </c>
    </row>
    <row r="633" spans="1:23" x14ac:dyDescent="0.25">
      <c r="A633" s="2">
        <v>44755</v>
      </c>
      <c r="B633" s="3" t="s">
        <v>14</v>
      </c>
      <c r="C633" s="3" t="s">
        <v>15</v>
      </c>
      <c r="D633" s="4">
        <v>5.34</v>
      </c>
      <c r="E633" s="5">
        <v>1</v>
      </c>
      <c r="F633" s="6">
        <v>4.5</v>
      </c>
      <c r="G633" s="3">
        <v>-128</v>
      </c>
      <c r="H633" s="3">
        <f t="shared" si="57"/>
        <v>-0.78125</v>
      </c>
      <c r="I633" s="3">
        <v>100</v>
      </c>
      <c r="J633" s="3">
        <f t="shared" si="58"/>
        <v>1</v>
      </c>
      <c r="K633" s="7">
        <f t="shared" si="55"/>
        <v>0.56140350877192979</v>
      </c>
      <c r="L633" s="7">
        <f t="shared" si="54"/>
        <v>0.5</v>
      </c>
      <c r="M633" s="7">
        <f t="shared" si="50"/>
        <v>0.61701378285630604</v>
      </c>
      <c r="N633" s="7">
        <f t="shared" si="52"/>
        <v>0.38298621714369402</v>
      </c>
      <c r="O633" s="10">
        <f t="shared" si="49"/>
        <v>5.5610274084376243E-2</v>
      </c>
      <c r="P633" s="10">
        <f t="shared" si="48"/>
        <v>-0.11701378285630598</v>
      </c>
      <c r="Q633" s="10">
        <f t="shared" si="59"/>
        <v>2</v>
      </c>
      <c r="R633" s="9">
        <v>2</v>
      </c>
      <c r="S633" s="4">
        <v>12.8</v>
      </c>
      <c r="T633" s="3">
        <v>0</v>
      </c>
      <c r="U633" s="3" t="s">
        <v>75</v>
      </c>
      <c r="V633" s="4">
        <v>10</v>
      </c>
      <c r="W633" s="4">
        <f t="shared" si="60"/>
        <v>10</v>
      </c>
    </row>
    <row r="634" spans="1:23" x14ac:dyDescent="0.25">
      <c r="A634" s="2">
        <v>44755</v>
      </c>
      <c r="B634" s="3" t="s">
        <v>50</v>
      </c>
      <c r="C634" s="3" t="s">
        <v>194</v>
      </c>
      <c r="D634" s="4">
        <v>6.27</v>
      </c>
      <c r="E634" s="5">
        <v>1</v>
      </c>
      <c r="F634" s="6">
        <v>5.5</v>
      </c>
      <c r="G634" s="3">
        <v>-140</v>
      </c>
      <c r="H634" s="3">
        <f t="shared" si="57"/>
        <v>-0.7142857142857143</v>
      </c>
      <c r="I634" s="3">
        <v>105</v>
      </c>
      <c r="J634" s="3">
        <f t="shared" si="58"/>
        <v>1.05</v>
      </c>
      <c r="K634" s="7">
        <f t="shared" si="55"/>
        <v>0.58333333333333337</v>
      </c>
      <c r="L634" s="7">
        <f t="shared" si="54"/>
        <v>0.48780487804878048</v>
      </c>
      <c r="M634" s="7">
        <f t="shared" si="50"/>
        <v>0.59665818554109185</v>
      </c>
      <c r="N634" s="7">
        <f t="shared" si="52"/>
        <v>0.40334181445890815</v>
      </c>
      <c r="O634" s="10">
        <f t="shared" si="49"/>
        <v>1.3324852207758475E-2</v>
      </c>
      <c r="P634" s="10">
        <f t="shared" si="48"/>
        <v>-8.4463063589872323E-2</v>
      </c>
      <c r="Q634" s="10">
        <f t="shared" si="59"/>
        <v>0</v>
      </c>
      <c r="R634" s="9">
        <v>1</v>
      </c>
      <c r="S634" s="4">
        <v>0</v>
      </c>
      <c r="T634" s="3">
        <v>0</v>
      </c>
      <c r="W634" s="4" t="str">
        <f t="shared" si="60"/>
        <v/>
      </c>
    </row>
    <row r="635" spans="1:23" x14ac:dyDescent="0.25">
      <c r="A635" s="2">
        <v>44755</v>
      </c>
      <c r="B635" s="3" t="s">
        <v>56</v>
      </c>
      <c r="C635" s="3" t="s">
        <v>203</v>
      </c>
      <c r="D635" s="4">
        <v>4.01</v>
      </c>
      <c r="E635" s="5">
        <v>1</v>
      </c>
      <c r="F635" s="6">
        <v>4.5</v>
      </c>
      <c r="G635" s="3">
        <v>110</v>
      </c>
      <c r="H635" s="3">
        <f t="shared" si="57"/>
        <v>1.1000000000000001</v>
      </c>
      <c r="I635" s="3">
        <v>-145</v>
      </c>
      <c r="J635" s="3">
        <f t="shared" si="58"/>
        <v>-0.68965517241379315</v>
      </c>
      <c r="K635" s="7">
        <f t="shared" si="55"/>
        <v>0.47619047619047616</v>
      </c>
      <c r="L635" s="7">
        <f t="shared" si="54"/>
        <v>0.59183673469387754</v>
      </c>
      <c r="M635" s="7">
        <f t="shared" si="50"/>
        <v>0.3731167248381646</v>
      </c>
      <c r="N635" s="7">
        <f t="shared" si="52"/>
        <v>0.6268832751618354</v>
      </c>
      <c r="O635" s="10">
        <f t="shared" si="49"/>
        <v>-0.10307375135231156</v>
      </c>
      <c r="P635" s="10">
        <f t="shared" si="48"/>
        <v>3.5046540467957854E-2</v>
      </c>
      <c r="Q635" s="10">
        <f t="shared" si="59"/>
        <v>0</v>
      </c>
      <c r="R635" s="9">
        <v>1</v>
      </c>
      <c r="S635" s="4">
        <v>0</v>
      </c>
      <c r="T635" s="3">
        <v>0</v>
      </c>
      <c r="W635" s="4" t="str">
        <f t="shared" si="60"/>
        <v/>
      </c>
    </row>
    <row r="636" spans="1:23" x14ac:dyDescent="0.25">
      <c r="A636" s="2">
        <v>44755</v>
      </c>
      <c r="B636" s="3" t="s">
        <v>23</v>
      </c>
      <c r="C636" s="3" t="s">
        <v>118</v>
      </c>
      <c r="D636" s="4">
        <v>6.26</v>
      </c>
      <c r="E636" s="5">
        <v>1</v>
      </c>
      <c r="F636" s="6">
        <v>6.5</v>
      </c>
      <c r="G636" s="3">
        <v>114</v>
      </c>
      <c r="H636" s="3">
        <f t="shared" si="57"/>
        <v>1.1399999999999999</v>
      </c>
      <c r="I636" s="3">
        <v>-144</v>
      </c>
      <c r="J636" s="3">
        <f t="shared" si="58"/>
        <v>-0.69444444444444442</v>
      </c>
      <c r="K636" s="7">
        <f t="shared" si="55"/>
        <v>0.46728971962616822</v>
      </c>
      <c r="L636" s="7">
        <f t="shared" si="54"/>
        <v>0.5901639344262295</v>
      </c>
      <c r="M636" s="7">
        <f t="shared" si="50"/>
        <v>0.43538259686069991</v>
      </c>
      <c r="N636" s="7">
        <f t="shared" si="52"/>
        <v>0.56461740313930009</v>
      </c>
      <c r="O636" s="10">
        <f t="shared" si="49"/>
        <v>-3.190712276546831E-2</v>
      </c>
      <c r="P636" s="10">
        <f t="shared" si="48"/>
        <v>-2.5546531286929408E-2</v>
      </c>
      <c r="Q636" s="10">
        <f t="shared" si="59"/>
        <v>0</v>
      </c>
      <c r="R636" s="9">
        <v>2</v>
      </c>
      <c r="S636" s="4">
        <v>0</v>
      </c>
      <c r="T636" s="3">
        <v>0</v>
      </c>
      <c r="W636" s="4" t="str">
        <f t="shared" si="60"/>
        <v/>
      </c>
    </row>
    <row r="637" spans="1:23" x14ac:dyDescent="0.25">
      <c r="A637" s="2">
        <v>44755</v>
      </c>
      <c r="B637" s="3" t="s">
        <v>40</v>
      </c>
      <c r="C637" s="3" t="s">
        <v>119</v>
      </c>
      <c r="D637" s="4">
        <v>5.63</v>
      </c>
      <c r="E637" s="5">
        <v>1</v>
      </c>
      <c r="F637" s="6">
        <v>5.5</v>
      </c>
      <c r="G637" s="3">
        <v>100</v>
      </c>
      <c r="H637" s="3">
        <f t="shared" si="57"/>
        <v>1</v>
      </c>
      <c r="I637" s="3">
        <v>-135</v>
      </c>
      <c r="J637" s="3">
        <f t="shared" si="58"/>
        <v>-0.7407407407407407</v>
      </c>
      <c r="K637" s="7">
        <f t="shared" si="55"/>
        <v>0.5</v>
      </c>
      <c r="L637" s="7">
        <f t="shared" si="54"/>
        <v>0.57446808510638303</v>
      </c>
      <c r="M637" s="7">
        <f t="shared" si="50"/>
        <v>0.49322209438031173</v>
      </c>
      <c r="N637" s="7">
        <f t="shared" si="52"/>
        <v>0.50677790561968827</v>
      </c>
      <c r="O637" s="10">
        <f t="shared" si="49"/>
        <v>-6.7779056196882737E-3</v>
      </c>
      <c r="P637" s="10">
        <f t="shared" si="48"/>
        <v>-6.7690179486694757E-2</v>
      </c>
      <c r="Q637" s="10">
        <f t="shared" si="59"/>
        <v>0</v>
      </c>
      <c r="R637" s="9">
        <v>1</v>
      </c>
      <c r="S637" s="4">
        <v>0</v>
      </c>
      <c r="T637" s="3">
        <v>0</v>
      </c>
      <c r="W637" s="4" t="str">
        <f t="shared" si="60"/>
        <v/>
      </c>
    </row>
    <row r="638" spans="1:23" x14ac:dyDescent="0.25">
      <c r="A638" s="2">
        <v>44755</v>
      </c>
      <c r="B638" s="3" t="s">
        <v>62</v>
      </c>
      <c r="C638" s="3" t="s">
        <v>136</v>
      </c>
      <c r="D638" s="4">
        <v>4.32</v>
      </c>
      <c r="E638" s="5">
        <v>1</v>
      </c>
      <c r="F638" s="6">
        <v>3.5</v>
      </c>
      <c r="G638" s="3">
        <v>-170</v>
      </c>
      <c r="H638" s="3">
        <f t="shared" si="57"/>
        <v>-0.58823529411764708</v>
      </c>
      <c r="I638" s="3">
        <v>125</v>
      </c>
      <c r="J638" s="3">
        <f t="shared" si="58"/>
        <v>1.25</v>
      </c>
      <c r="K638" s="7">
        <f t="shared" si="55"/>
        <v>0.62962962962962965</v>
      </c>
      <c r="L638" s="7">
        <f t="shared" si="54"/>
        <v>0.44444444444444442</v>
      </c>
      <c r="M638" s="7">
        <f t="shared" si="50"/>
        <v>0.62643116867474591</v>
      </c>
      <c r="N638" s="7">
        <f t="shared" si="52"/>
        <v>0.37356883132525404</v>
      </c>
      <c r="O638" s="10">
        <f t="shared" si="49"/>
        <v>-3.1984609548837417E-3</v>
      </c>
      <c r="P638" s="10">
        <f t="shared" ref="P638:P699" si="61">N638-L638</f>
        <v>-7.0875613119190384E-2</v>
      </c>
      <c r="Q638" s="10">
        <f t="shared" si="59"/>
        <v>0</v>
      </c>
      <c r="R638" s="9">
        <v>1</v>
      </c>
      <c r="S638" s="4">
        <v>0</v>
      </c>
      <c r="T638" s="3">
        <v>0</v>
      </c>
      <c r="W638" s="4" t="str">
        <f t="shared" si="60"/>
        <v/>
      </c>
    </row>
    <row r="639" spans="1:23" x14ac:dyDescent="0.25">
      <c r="A639" s="2">
        <v>44755</v>
      </c>
      <c r="B639" s="3" t="s">
        <v>33</v>
      </c>
      <c r="C639" s="3" t="s">
        <v>141</v>
      </c>
      <c r="D639" s="4">
        <v>5.79</v>
      </c>
      <c r="E639" s="5">
        <v>1</v>
      </c>
      <c r="F639" s="6">
        <v>5.5</v>
      </c>
      <c r="G639" s="3">
        <v>-115</v>
      </c>
      <c r="H639" s="3">
        <f t="shared" si="57"/>
        <v>-0.86956521739130443</v>
      </c>
      <c r="I639" s="3">
        <v>-115</v>
      </c>
      <c r="J639" s="3">
        <f t="shared" si="58"/>
        <v>-0.86956521739130443</v>
      </c>
      <c r="K639" s="7">
        <f t="shared" si="55"/>
        <v>0.53488372093023251</v>
      </c>
      <c r="L639" s="7">
        <f t="shared" si="54"/>
        <v>0.53488372093023251</v>
      </c>
      <c r="M639" s="7">
        <f t="shared" si="50"/>
        <v>0.52002821100979457</v>
      </c>
      <c r="N639" s="7">
        <f t="shared" si="52"/>
        <v>0.47997178899020543</v>
      </c>
      <c r="O639" s="10">
        <f t="shared" ref="O639:O699" si="62">M639-K639</f>
        <v>-1.4855509920437937E-2</v>
      </c>
      <c r="P639" s="10">
        <f t="shared" si="61"/>
        <v>-5.4911931940027081E-2</v>
      </c>
      <c r="Q639" s="10">
        <f t="shared" si="59"/>
        <v>0</v>
      </c>
      <c r="R639" s="9">
        <v>1</v>
      </c>
      <c r="S639" s="4">
        <v>0</v>
      </c>
      <c r="T639" s="3">
        <v>0</v>
      </c>
      <c r="W639" s="4" t="str">
        <f t="shared" si="60"/>
        <v/>
      </c>
    </row>
    <row r="640" spans="1:23" x14ac:dyDescent="0.25">
      <c r="A640" s="2">
        <v>44755</v>
      </c>
      <c r="B640" s="3" t="s">
        <v>21</v>
      </c>
      <c r="C640" s="3" t="s">
        <v>192</v>
      </c>
      <c r="D640" s="4">
        <v>5.2</v>
      </c>
      <c r="E640" s="5">
        <v>1</v>
      </c>
      <c r="F640" s="6">
        <v>3.5</v>
      </c>
      <c r="G640" s="3">
        <v>-195</v>
      </c>
      <c r="H640" s="3">
        <f t="shared" si="57"/>
        <v>-0.51282051282051289</v>
      </c>
      <c r="I640" s="3">
        <v>135</v>
      </c>
      <c r="J640" s="3">
        <f t="shared" si="58"/>
        <v>1.35</v>
      </c>
      <c r="K640" s="7">
        <f t="shared" si="55"/>
        <v>0.66101694915254239</v>
      </c>
      <c r="L640" s="7">
        <f t="shared" si="54"/>
        <v>0.42553191489361702</v>
      </c>
      <c r="M640" s="7">
        <f t="shared" si="50"/>
        <v>0.76193450127687579</v>
      </c>
      <c r="N640" s="7">
        <f t="shared" si="52"/>
        <v>0.23806549872312419</v>
      </c>
      <c r="O640" s="10">
        <f t="shared" si="62"/>
        <v>0.1009175521243334</v>
      </c>
      <c r="P640" s="10">
        <f t="shared" si="61"/>
        <v>-0.18746641617049284</v>
      </c>
      <c r="Q640" s="10">
        <f t="shared" si="59"/>
        <v>2</v>
      </c>
      <c r="R640" s="9">
        <v>1</v>
      </c>
      <c r="S640" s="4">
        <f>15*1.95</f>
        <v>29.25</v>
      </c>
      <c r="T640" s="3">
        <v>0</v>
      </c>
      <c r="U640" s="3" t="s">
        <v>74</v>
      </c>
      <c r="V640" s="4">
        <v>-29.25</v>
      </c>
      <c r="W640" s="4">
        <f t="shared" si="60"/>
        <v>-29.25</v>
      </c>
    </row>
    <row r="641" spans="1:23" x14ac:dyDescent="0.25">
      <c r="A641" s="2">
        <v>44755</v>
      </c>
      <c r="B641" s="3" t="s">
        <v>19</v>
      </c>
      <c r="C641" s="3" t="s">
        <v>97</v>
      </c>
      <c r="D641" s="4">
        <v>4.53</v>
      </c>
      <c r="E641" s="5">
        <v>1</v>
      </c>
      <c r="F641" s="6">
        <v>4.5</v>
      </c>
      <c r="G641" s="3">
        <v>124</v>
      </c>
      <c r="H641" s="3">
        <f t="shared" si="57"/>
        <v>1.24</v>
      </c>
      <c r="I641" s="3">
        <v>-156</v>
      </c>
      <c r="J641" s="3">
        <f t="shared" si="58"/>
        <v>-0.64102564102564097</v>
      </c>
      <c r="K641" s="7">
        <f t="shared" si="55"/>
        <v>0.44642857142857145</v>
      </c>
      <c r="L641" s="7">
        <f t="shared" si="54"/>
        <v>0.609375</v>
      </c>
      <c r="M641" s="7">
        <f t="shared" si="50"/>
        <v>0.4735810046630109</v>
      </c>
      <c r="N641" s="7">
        <f t="shared" si="52"/>
        <v>0.5264189953369891</v>
      </c>
      <c r="O641" s="10">
        <f t="shared" si="62"/>
        <v>2.7152433234439444E-2</v>
      </c>
      <c r="P641" s="10">
        <f t="shared" si="61"/>
        <v>-8.2956004663010896E-2</v>
      </c>
      <c r="Q641" s="10">
        <f t="shared" si="59"/>
        <v>0</v>
      </c>
      <c r="R641" s="9">
        <v>2</v>
      </c>
      <c r="S641" s="4">
        <v>0</v>
      </c>
      <c r="T641" s="3">
        <v>0</v>
      </c>
      <c r="W641" s="4" t="str">
        <f t="shared" si="60"/>
        <v/>
      </c>
    </row>
    <row r="642" spans="1:23" x14ac:dyDescent="0.25">
      <c r="A642" s="2">
        <v>44755</v>
      </c>
      <c r="B642" s="3" t="s">
        <v>66</v>
      </c>
      <c r="C642" s="3" t="s">
        <v>91</v>
      </c>
      <c r="D642" s="4">
        <v>7.05</v>
      </c>
      <c r="E642" s="5">
        <v>1</v>
      </c>
      <c r="F642" s="6">
        <v>7.5</v>
      </c>
      <c r="G642" s="3">
        <v>-115</v>
      </c>
      <c r="H642" s="3">
        <f t="shared" si="57"/>
        <v>-0.86956521739130443</v>
      </c>
      <c r="I642" s="3">
        <v>-110</v>
      </c>
      <c r="J642" s="3">
        <f t="shared" si="58"/>
        <v>-0.90909090909090906</v>
      </c>
      <c r="K642" s="7">
        <f t="shared" si="55"/>
        <v>0.53488372093023251</v>
      </c>
      <c r="L642" s="7">
        <f t="shared" si="54"/>
        <v>0.52380952380952384</v>
      </c>
      <c r="M642" s="7">
        <f t="shared" ref="M642:M699" si="63">1-_xlfn.POISSON.DIST(_xlfn.CEILING.MATH(F642)-1,D642,TRUE)</f>
        <v>0.40873586160062747</v>
      </c>
      <c r="N642" s="7">
        <f t="shared" si="52"/>
        <v>0.59126413839937253</v>
      </c>
      <c r="O642" s="10">
        <f t="shared" si="62"/>
        <v>-0.12614785932960504</v>
      </c>
      <c r="P642" s="10">
        <f t="shared" si="61"/>
        <v>6.7454614589848694E-2</v>
      </c>
      <c r="Q642" s="10">
        <f t="shared" si="59"/>
        <v>1</v>
      </c>
      <c r="R642" s="9">
        <v>1</v>
      </c>
      <c r="S642" s="4">
        <v>11</v>
      </c>
      <c r="T642" s="3">
        <v>0</v>
      </c>
      <c r="U642" s="3" t="s">
        <v>75</v>
      </c>
      <c r="V642" s="4">
        <v>10</v>
      </c>
      <c r="W642" s="4">
        <f t="shared" si="60"/>
        <v>10</v>
      </c>
    </row>
    <row r="643" spans="1:23" x14ac:dyDescent="0.25">
      <c r="A643" s="2">
        <v>44755</v>
      </c>
      <c r="B643" s="3" t="s">
        <v>16</v>
      </c>
      <c r="C643" s="3" t="s">
        <v>137</v>
      </c>
      <c r="D643" s="4">
        <v>4.4400000000000004</v>
      </c>
      <c r="E643" s="5">
        <v>1</v>
      </c>
      <c r="F643" s="6">
        <v>4.5</v>
      </c>
      <c r="G643" s="3">
        <v>114</v>
      </c>
      <c r="H643" s="3">
        <f t="shared" si="57"/>
        <v>1.1399999999999999</v>
      </c>
      <c r="I643" s="3">
        <v>-144</v>
      </c>
      <c r="J643" s="3">
        <f t="shared" si="58"/>
        <v>-0.69444444444444442</v>
      </c>
      <c r="K643" s="7">
        <f t="shared" si="55"/>
        <v>0.46728971962616822</v>
      </c>
      <c r="L643" s="7">
        <f t="shared" si="54"/>
        <v>0.5901639344262295</v>
      </c>
      <c r="M643" s="7">
        <f t="shared" si="63"/>
        <v>0.45647128585138019</v>
      </c>
      <c r="N643" s="7">
        <f t="shared" ref="N643:N699" si="64">_xlfn.POISSON.DIST(_xlfn.FLOOR.MATH(F643),D643,TRUE)</f>
        <v>0.54352871414861981</v>
      </c>
      <c r="O643" s="10">
        <f t="shared" si="62"/>
        <v>-1.0818433774788028E-2</v>
      </c>
      <c r="P643" s="10">
        <f t="shared" si="61"/>
        <v>-4.663522027760969E-2</v>
      </c>
      <c r="Q643" s="10">
        <f t="shared" si="59"/>
        <v>0</v>
      </c>
      <c r="R643" s="9">
        <v>2</v>
      </c>
      <c r="S643" s="4">
        <v>0</v>
      </c>
      <c r="T643" s="3">
        <v>0</v>
      </c>
      <c r="W643" s="4" t="str">
        <f t="shared" si="60"/>
        <v/>
      </c>
    </row>
    <row r="644" spans="1:23" x14ac:dyDescent="0.25">
      <c r="A644" s="2">
        <v>44755</v>
      </c>
      <c r="B644" s="3" t="s">
        <v>46</v>
      </c>
      <c r="C644" s="3" t="s">
        <v>47</v>
      </c>
      <c r="D644" s="4">
        <v>5.2</v>
      </c>
      <c r="E644" s="5">
        <v>1</v>
      </c>
      <c r="F644" s="6">
        <v>4.5</v>
      </c>
      <c r="G644" s="3">
        <v>-136</v>
      </c>
      <c r="H644" s="3">
        <f t="shared" si="57"/>
        <v>-0.73529411764705876</v>
      </c>
      <c r="I644" s="3">
        <v>108</v>
      </c>
      <c r="J644" s="3">
        <f t="shared" si="58"/>
        <v>1.08</v>
      </c>
      <c r="K644" s="7">
        <f t="shared" si="55"/>
        <v>0.57627118644067798</v>
      </c>
      <c r="L644" s="7">
        <f t="shared" si="54"/>
        <v>0.48076923076923078</v>
      </c>
      <c r="M644" s="7">
        <f t="shared" si="63"/>
        <v>0.59387199842743743</v>
      </c>
      <c r="N644" s="7">
        <f t="shared" si="64"/>
        <v>0.40612800157256251</v>
      </c>
      <c r="O644" s="10">
        <f t="shared" si="62"/>
        <v>1.7600811986759446E-2</v>
      </c>
      <c r="P644" s="10">
        <f t="shared" si="61"/>
        <v>-7.4641229196668268E-2</v>
      </c>
      <c r="Q644" s="10">
        <f t="shared" si="59"/>
        <v>0</v>
      </c>
      <c r="R644" s="9">
        <v>2</v>
      </c>
      <c r="S644" s="4">
        <v>0</v>
      </c>
      <c r="T644" s="3">
        <v>0</v>
      </c>
      <c r="W644" s="4" t="str">
        <f t="shared" si="60"/>
        <v/>
      </c>
    </row>
    <row r="645" spans="1:23" x14ac:dyDescent="0.25">
      <c r="A645" s="2">
        <v>44755</v>
      </c>
      <c r="B645" s="3" t="s">
        <v>64</v>
      </c>
      <c r="C645" s="3" t="s">
        <v>139</v>
      </c>
      <c r="D645" s="4">
        <v>6.78</v>
      </c>
      <c r="E645" s="5">
        <v>1</v>
      </c>
      <c r="F645" s="6">
        <v>7.5</v>
      </c>
      <c r="G645" s="3">
        <v>124</v>
      </c>
      <c r="H645" s="3">
        <f t="shared" si="57"/>
        <v>1.24</v>
      </c>
      <c r="I645" s="3">
        <v>-158</v>
      </c>
      <c r="J645" s="3">
        <f t="shared" si="58"/>
        <v>-0.63291139240506322</v>
      </c>
      <c r="K645" s="7">
        <f t="shared" si="55"/>
        <v>0.44642857142857145</v>
      </c>
      <c r="L645" s="7">
        <f t="shared" si="54"/>
        <v>0.61240310077519378</v>
      </c>
      <c r="M645" s="7">
        <f t="shared" si="63"/>
        <v>0.36854389319979308</v>
      </c>
      <c r="N645" s="7">
        <f t="shared" si="64"/>
        <v>0.63145610680020692</v>
      </c>
      <c r="O645" s="10">
        <f t="shared" si="62"/>
        <v>-7.788467822877837E-2</v>
      </c>
      <c r="P645" s="10">
        <f t="shared" si="61"/>
        <v>1.9053006025013142E-2</v>
      </c>
      <c r="Q645" s="10">
        <f t="shared" si="59"/>
        <v>0</v>
      </c>
      <c r="R645" s="9">
        <v>2</v>
      </c>
      <c r="S645" s="4">
        <v>0</v>
      </c>
      <c r="T645" s="3">
        <v>0</v>
      </c>
      <c r="W645" s="4" t="str">
        <f t="shared" si="60"/>
        <v/>
      </c>
    </row>
    <row r="646" spans="1:23" x14ac:dyDescent="0.25">
      <c r="A646" s="2">
        <v>44755</v>
      </c>
      <c r="B646" s="3" t="s">
        <v>70</v>
      </c>
      <c r="C646" s="3" t="s">
        <v>112</v>
      </c>
      <c r="D646" s="4">
        <v>4.03</v>
      </c>
      <c r="E646" s="5">
        <v>1</v>
      </c>
      <c r="F646" s="6">
        <v>4.5</v>
      </c>
      <c r="G646" s="3">
        <v>112</v>
      </c>
      <c r="H646" s="3">
        <f t="shared" si="57"/>
        <v>1.1200000000000001</v>
      </c>
      <c r="I646" s="3">
        <v>-142</v>
      </c>
      <c r="J646" s="3">
        <f t="shared" si="58"/>
        <v>-0.70422535211267612</v>
      </c>
      <c r="K646" s="7">
        <f t="shared" si="55"/>
        <v>0.47169811320754718</v>
      </c>
      <c r="L646" s="7">
        <f t="shared" si="54"/>
        <v>0.58677685950413228</v>
      </c>
      <c r="M646" s="7">
        <f t="shared" si="63"/>
        <v>0.37702385030472441</v>
      </c>
      <c r="N646" s="7">
        <f t="shared" si="64"/>
        <v>0.62297614969527559</v>
      </c>
      <c r="O646" s="10">
        <f t="shared" si="62"/>
        <v>-9.467426290282277E-2</v>
      </c>
      <c r="P646" s="10">
        <f t="shared" si="61"/>
        <v>3.6199290191143318E-2</v>
      </c>
      <c r="Q646" s="10">
        <f t="shared" si="59"/>
        <v>0</v>
      </c>
      <c r="R646" s="9">
        <v>2</v>
      </c>
      <c r="S646" s="4">
        <v>0</v>
      </c>
      <c r="T646" s="3">
        <v>0</v>
      </c>
      <c r="W646" s="4" t="str">
        <f t="shared" si="60"/>
        <v/>
      </c>
    </row>
    <row r="647" spans="1:23" x14ac:dyDescent="0.25">
      <c r="A647" s="2">
        <v>44755</v>
      </c>
      <c r="B647" s="3" t="s">
        <v>52</v>
      </c>
      <c r="C647" s="3" t="s">
        <v>219</v>
      </c>
      <c r="D647" s="4">
        <v>3.63</v>
      </c>
      <c r="E647" s="5">
        <v>1</v>
      </c>
      <c r="F647" s="6">
        <v>3.5</v>
      </c>
      <c r="G647" s="3">
        <v>110</v>
      </c>
      <c r="H647" s="3">
        <f t="shared" si="57"/>
        <v>1.1000000000000001</v>
      </c>
      <c r="I647" s="3">
        <v>-145</v>
      </c>
      <c r="J647" s="3">
        <f t="shared" si="58"/>
        <v>-0.68965517241379315</v>
      </c>
      <c r="K647" s="7">
        <f t="shared" si="55"/>
        <v>0.47619047619047616</v>
      </c>
      <c r="L647" s="7">
        <f t="shared" si="54"/>
        <v>0.59183673469387754</v>
      </c>
      <c r="M647" s="7">
        <f t="shared" si="63"/>
        <v>0.4911418392638186</v>
      </c>
      <c r="N647" s="7">
        <f t="shared" si="64"/>
        <v>0.5088581607361814</v>
      </c>
      <c r="O647" s="10">
        <f t="shared" si="62"/>
        <v>1.4951363073342439E-2</v>
      </c>
      <c r="P647" s="10">
        <f t="shared" si="61"/>
        <v>-8.2978573957696145E-2</v>
      </c>
      <c r="Q647" s="10">
        <f t="shared" si="59"/>
        <v>0</v>
      </c>
      <c r="R647" s="9">
        <v>1</v>
      </c>
      <c r="S647" s="4">
        <v>0</v>
      </c>
      <c r="T647" s="3">
        <v>0</v>
      </c>
      <c r="W647" s="4" t="str">
        <f t="shared" ref="W647:W699" si="65">IF(IF(U647="L",-S647,IF(U647="W",S647*IF(Q647=1,ABS(J647),ABS(H647)))),IF(U647="L",-S647,IF(U647="W",S647*IF(Q647=1,ABS(J647),ABS(H647)))),"")</f>
        <v/>
      </c>
    </row>
    <row r="648" spans="1:23" x14ac:dyDescent="0.25">
      <c r="A648" s="2">
        <v>44755</v>
      </c>
      <c r="B648" s="3" t="s">
        <v>58</v>
      </c>
      <c r="C648" s="3" t="s">
        <v>151</v>
      </c>
      <c r="D648" s="4">
        <v>4.49</v>
      </c>
      <c r="E648" s="5">
        <v>1</v>
      </c>
      <c r="F648" s="6">
        <v>5.5</v>
      </c>
      <c r="G648" s="3">
        <v>102</v>
      </c>
      <c r="H648" s="3">
        <f t="shared" si="57"/>
        <v>1.02</v>
      </c>
      <c r="I648" s="3">
        <v>-130</v>
      </c>
      <c r="J648" s="3">
        <f t="shared" si="58"/>
        <v>-0.76923076923076916</v>
      </c>
      <c r="K648" s="7">
        <f t="shared" si="55"/>
        <v>0.49504950495049505</v>
      </c>
      <c r="L648" s="7">
        <f t="shared" si="54"/>
        <v>0.56521739130434778</v>
      </c>
      <c r="M648" s="7">
        <f t="shared" si="63"/>
        <v>0.29536225227286095</v>
      </c>
      <c r="N648" s="7">
        <f t="shared" si="64"/>
        <v>0.70463774772713905</v>
      </c>
      <c r="O648" s="10">
        <f t="shared" si="62"/>
        <v>-0.1996872526776341</v>
      </c>
      <c r="P648" s="10">
        <f t="shared" si="61"/>
        <v>0.13942035642279127</v>
      </c>
      <c r="Q648" s="10">
        <f t="shared" si="59"/>
        <v>1</v>
      </c>
      <c r="R648" s="9">
        <v>2</v>
      </c>
      <c r="S648" s="4">
        <f>15*1.3</f>
        <v>19.5</v>
      </c>
      <c r="T648" s="3">
        <v>0</v>
      </c>
      <c r="U648" s="3" t="s">
        <v>75</v>
      </c>
      <c r="V648" s="4">
        <v>15</v>
      </c>
      <c r="W648" s="4">
        <f t="shared" si="65"/>
        <v>14.999999999999998</v>
      </c>
    </row>
    <row r="649" spans="1:23" x14ac:dyDescent="0.25">
      <c r="A649" s="2">
        <v>44755</v>
      </c>
      <c r="B649" s="3" t="s">
        <v>37</v>
      </c>
      <c r="C649" s="3" t="s">
        <v>113</v>
      </c>
      <c r="D649" s="4">
        <v>4.84</v>
      </c>
      <c r="E649" s="5">
        <v>1</v>
      </c>
      <c r="F649" s="6">
        <v>4.5</v>
      </c>
      <c r="G649" s="3">
        <v>-160</v>
      </c>
      <c r="H649" s="3">
        <f t="shared" si="57"/>
        <v>-0.625</v>
      </c>
      <c r="I649" s="3">
        <v>115</v>
      </c>
      <c r="J649" s="3">
        <f t="shared" si="58"/>
        <v>1.1499999999999999</v>
      </c>
      <c r="K649" s="7">
        <f t="shared" si="55"/>
        <v>0.61538461538461542</v>
      </c>
      <c r="L649" s="7">
        <f t="shared" si="54"/>
        <v>0.46511627906976744</v>
      </c>
      <c r="M649" s="7">
        <f t="shared" si="63"/>
        <v>0.53099784918712889</v>
      </c>
      <c r="N649" s="7">
        <f t="shared" si="64"/>
        <v>0.46900215081287111</v>
      </c>
      <c r="O649" s="10">
        <f t="shared" si="62"/>
        <v>-8.4386766197486529E-2</v>
      </c>
      <c r="P649" s="10">
        <f t="shared" si="61"/>
        <v>3.8858717431036749E-3</v>
      </c>
      <c r="Q649" s="10">
        <f t="shared" si="59"/>
        <v>0</v>
      </c>
      <c r="R649" s="9">
        <v>1</v>
      </c>
      <c r="S649" s="4">
        <v>0</v>
      </c>
      <c r="T649" s="3">
        <v>0</v>
      </c>
      <c r="W649" s="4" t="str">
        <f t="shared" si="65"/>
        <v/>
      </c>
    </row>
    <row r="650" spans="1:23" x14ac:dyDescent="0.25">
      <c r="A650" s="2">
        <v>44755</v>
      </c>
      <c r="B650" s="3" t="s">
        <v>54</v>
      </c>
      <c r="C650" s="3" t="s">
        <v>117</v>
      </c>
      <c r="D650" s="4">
        <v>4.1500000000000004</v>
      </c>
      <c r="E650" s="5">
        <v>1</v>
      </c>
      <c r="F650" s="6">
        <v>3.5</v>
      </c>
      <c r="G650" s="3">
        <v>-115</v>
      </c>
      <c r="H650" s="3">
        <f t="shared" si="57"/>
        <v>-0.86956521739130443</v>
      </c>
      <c r="I650" s="3">
        <v>-115</v>
      </c>
      <c r="J650" s="3">
        <f t="shared" si="58"/>
        <v>-0.86956521739130443</v>
      </c>
      <c r="K650" s="7">
        <f t="shared" si="55"/>
        <v>0.53488372093023251</v>
      </c>
      <c r="L650" s="7">
        <f t="shared" si="54"/>
        <v>0.53488372093023251</v>
      </c>
      <c r="M650" s="7">
        <f t="shared" si="63"/>
        <v>0.59527258180143172</v>
      </c>
      <c r="N650" s="7">
        <f t="shared" si="64"/>
        <v>0.40472741819856833</v>
      </c>
      <c r="O650" s="10">
        <f t="shared" si="62"/>
        <v>6.0388860871199213E-2</v>
      </c>
      <c r="P650" s="10">
        <f t="shared" si="61"/>
        <v>-0.13015630273166418</v>
      </c>
      <c r="Q650" s="10">
        <f t="shared" si="59"/>
        <v>2</v>
      </c>
      <c r="R650" s="9">
        <v>1</v>
      </c>
      <c r="S650" s="4">
        <f>15*1.15</f>
        <v>17.25</v>
      </c>
      <c r="T650" s="3">
        <v>0</v>
      </c>
      <c r="U650" s="3" t="s">
        <v>74</v>
      </c>
      <c r="V650" s="4">
        <v>-17.25</v>
      </c>
      <c r="W650" s="4">
        <f t="shared" si="65"/>
        <v>-17.25</v>
      </c>
    </row>
    <row r="651" spans="1:23" x14ac:dyDescent="0.25">
      <c r="A651" s="2">
        <v>44755</v>
      </c>
      <c r="B651" s="3" t="s">
        <v>48</v>
      </c>
      <c r="C651" s="3" t="s">
        <v>201</v>
      </c>
      <c r="D651" s="4">
        <v>6.79</v>
      </c>
      <c r="E651" s="5">
        <v>1</v>
      </c>
      <c r="F651" s="6">
        <v>7.5</v>
      </c>
      <c r="G651" s="3">
        <v>105</v>
      </c>
      <c r="H651" s="3">
        <f t="shared" si="57"/>
        <v>1.05</v>
      </c>
      <c r="I651" s="3">
        <v>-140</v>
      </c>
      <c r="J651" s="3">
        <f t="shared" si="58"/>
        <v>-0.7142857142857143</v>
      </c>
      <c r="K651" s="7">
        <f t="shared" si="55"/>
        <v>0.48780487804878048</v>
      </c>
      <c r="L651" s="7">
        <f t="shared" si="54"/>
        <v>0.58333333333333337</v>
      </c>
      <c r="M651" s="7">
        <f t="shared" si="63"/>
        <v>0.37002890564905555</v>
      </c>
      <c r="N651" s="7">
        <f t="shared" si="64"/>
        <v>0.62997109435094445</v>
      </c>
      <c r="O651" s="10">
        <f t="shared" si="62"/>
        <v>-0.11777597239972493</v>
      </c>
      <c r="P651" s="10">
        <f t="shared" si="61"/>
        <v>4.6637761017611079E-2</v>
      </c>
      <c r="Q651" s="10">
        <f t="shared" si="59"/>
        <v>0</v>
      </c>
      <c r="R651" s="9">
        <v>1</v>
      </c>
      <c r="S651" s="4">
        <v>0</v>
      </c>
      <c r="T651" s="3">
        <v>0</v>
      </c>
      <c r="W651" s="4" t="str">
        <f t="shared" si="65"/>
        <v/>
      </c>
    </row>
    <row r="652" spans="1:23" x14ac:dyDescent="0.25">
      <c r="A652" s="2">
        <v>44755</v>
      </c>
      <c r="B652" s="3" t="s">
        <v>72</v>
      </c>
      <c r="C652" s="3" t="s">
        <v>125</v>
      </c>
      <c r="D652" s="4">
        <v>6.32</v>
      </c>
      <c r="E652" s="5">
        <v>1</v>
      </c>
      <c r="F652" s="6">
        <v>7.5</v>
      </c>
      <c r="G652" s="3">
        <v>114</v>
      </c>
      <c r="H652" s="3">
        <f t="shared" si="57"/>
        <v>1.1399999999999999</v>
      </c>
      <c r="I652" s="3">
        <v>-144</v>
      </c>
      <c r="J652" s="3">
        <f t="shared" si="58"/>
        <v>-0.69444444444444442</v>
      </c>
      <c r="K652" s="7">
        <f t="shared" si="55"/>
        <v>0.46728971962616822</v>
      </c>
      <c r="L652" s="7">
        <f t="shared" si="54"/>
        <v>0.5901639344262295</v>
      </c>
      <c r="M652" s="7">
        <f t="shared" si="63"/>
        <v>0.30112507876304351</v>
      </c>
      <c r="N652" s="7">
        <f t="shared" si="64"/>
        <v>0.69887492123695649</v>
      </c>
      <c r="O652" s="10">
        <f t="shared" si="62"/>
        <v>-0.16616464086312471</v>
      </c>
      <c r="P652" s="10">
        <f t="shared" si="61"/>
        <v>0.10871098681072699</v>
      </c>
      <c r="Q652" s="10">
        <f t="shared" si="59"/>
        <v>1</v>
      </c>
      <c r="R652" s="9">
        <v>2</v>
      </c>
      <c r="S652" s="4">
        <v>14.4</v>
      </c>
      <c r="T652" s="3">
        <v>0</v>
      </c>
      <c r="U652" s="3" t="s">
        <v>74</v>
      </c>
      <c r="V652" s="4">
        <v>-14.4</v>
      </c>
      <c r="W652" s="4">
        <f t="shared" si="65"/>
        <v>-14.4</v>
      </c>
    </row>
    <row r="653" spans="1:23" x14ac:dyDescent="0.25">
      <c r="A653" s="2">
        <v>44756</v>
      </c>
      <c r="B653" s="3" t="s">
        <v>14</v>
      </c>
      <c r="C653" s="3" t="s">
        <v>134</v>
      </c>
      <c r="D653" s="4">
        <v>4.05</v>
      </c>
      <c r="E653" s="5">
        <v>1</v>
      </c>
      <c r="F653" s="6">
        <v>3.5</v>
      </c>
      <c r="G653" s="3">
        <v>-118</v>
      </c>
      <c r="H653" s="3">
        <f t="shared" si="57"/>
        <v>-0.84745762711864414</v>
      </c>
      <c r="I653" s="3">
        <v>-108</v>
      </c>
      <c r="J653" s="3">
        <f t="shared" si="58"/>
        <v>-0.92592592592592582</v>
      </c>
      <c r="K653" s="7">
        <f t="shared" si="55"/>
        <v>0.54128440366972475</v>
      </c>
      <c r="L653" s="7">
        <f t="shared" si="54"/>
        <v>0.51923076923076927</v>
      </c>
      <c r="M653" s="7">
        <f t="shared" si="63"/>
        <v>0.57623667054201433</v>
      </c>
      <c r="N653" s="7">
        <f t="shared" si="64"/>
        <v>0.42376332945798567</v>
      </c>
      <c r="O653" s="10">
        <f t="shared" si="62"/>
        <v>3.4952266872289584E-2</v>
      </c>
      <c r="P653" s="10">
        <f t="shared" si="61"/>
        <v>-9.5467439772783602E-2</v>
      </c>
      <c r="Q653" s="10">
        <f t="shared" si="59"/>
        <v>0</v>
      </c>
      <c r="R653" s="9">
        <v>2</v>
      </c>
      <c r="S653" s="4">
        <v>0</v>
      </c>
      <c r="T653" s="3">
        <v>0</v>
      </c>
      <c r="W653" s="4" t="str">
        <f t="shared" si="65"/>
        <v/>
      </c>
    </row>
    <row r="654" spans="1:23" x14ac:dyDescent="0.25">
      <c r="A654" s="2">
        <v>44756</v>
      </c>
      <c r="B654" s="3" t="s">
        <v>50</v>
      </c>
      <c r="C654" s="3" t="s">
        <v>160</v>
      </c>
      <c r="D654" s="4">
        <v>4.99</v>
      </c>
      <c r="E654" s="5">
        <v>1</v>
      </c>
      <c r="F654" s="6">
        <v>4.5</v>
      </c>
      <c r="G654" s="3">
        <v>-150</v>
      </c>
      <c r="H654" s="3">
        <f t="shared" si="57"/>
        <v>-0.66666666666666663</v>
      </c>
      <c r="I654" s="3">
        <v>115</v>
      </c>
      <c r="J654" s="3">
        <f t="shared" si="58"/>
        <v>1.1499999999999999</v>
      </c>
      <c r="K654" s="7">
        <f t="shared" si="55"/>
        <v>0.6</v>
      </c>
      <c r="L654" s="7">
        <f t="shared" si="54"/>
        <v>0.46511627906976744</v>
      </c>
      <c r="M654" s="7">
        <f t="shared" si="63"/>
        <v>0.557750290083879</v>
      </c>
      <c r="N654" s="7">
        <f t="shared" si="64"/>
        <v>0.442249709916121</v>
      </c>
      <c r="O654" s="10">
        <f t="shared" si="62"/>
        <v>-4.2249709916120981E-2</v>
      </c>
      <c r="P654" s="10">
        <f t="shared" si="61"/>
        <v>-2.2866569153646432E-2</v>
      </c>
      <c r="Q654" s="10">
        <f t="shared" si="59"/>
        <v>0</v>
      </c>
      <c r="R654" s="9">
        <v>1</v>
      </c>
      <c r="S654" s="4">
        <v>0</v>
      </c>
      <c r="T654" s="3">
        <v>0</v>
      </c>
      <c r="W654" s="4" t="str">
        <f t="shared" si="65"/>
        <v/>
      </c>
    </row>
    <row r="655" spans="1:23" x14ac:dyDescent="0.25">
      <c r="A655" s="2">
        <v>44756</v>
      </c>
      <c r="B655" s="3" t="s">
        <v>37</v>
      </c>
      <c r="C655" s="3" t="s">
        <v>182</v>
      </c>
      <c r="D655" s="4">
        <v>5.4</v>
      </c>
      <c r="E655" s="5">
        <v>1</v>
      </c>
      <c r="F655" s="6">
        <v>5.5</v>
      </c>
      <c r="G655" s="3">
        <v>115</v>
      </c>
      <c r="H655" s="3">
        <f t="shared" si="57"/>
        <v>1.1499999999999999</v>
      </c>
      <c r="I655" s="3">
        <v>-145</v>
      </c>
      <c r="J655" s="3">
        <f t="shared" si="58"/>
        <v>-0.68965517241379315</v>
      </c>
      <c r="K655" s="7">
        <f t="shared" si="55"/>
        <v>0.46511627906976744</v>
      </c>
      <c r="L655" s="7">
        <f t="shared" si="54"/>
        <v>0.59183673469387754</v>
      </c>
      <c r="M655" s="7">
        <f t="shared" si="63"/>
        <v>0.45386789564180074</v>
      </c>
      <c r="N655" s="7">
        <f t="shared" si="64"/>
        <v>0.54613210435819926</v>
      </c>
      <c r="O655" s="10">
        <f t="shared" si="62"/>
        <v>-1.1248383427966691E-2</v>
      </c>
      <c r="P655" s="10">
        <f t="shared" si="61"/>
        <v>-4.5704630335678287E-2</v>
      </c>
      <c r="Q655" s="10">
        <f t="shared" si="59"/>
        <v>0</v>
      </c>
      <c r="R655" s="9">
        <v>1</v>
      </c>
      <c r="S655" s="4">
        <v>0</v>
      </c>
      <c r="T655" s="3">
        <v>0</v>
      </c>
      <c r="W655" s="4" t="str">
        <f t="shared" si="65"/>
        <v/>
      </c>
    </row>
    <row r="656" spans="1:23" x14ac:dyDescent="0.25">
      <c r="A656" s="2">
        <v>44756</v>
      </c>
      <c r="B656" s="3" t="s">
        <v>54</v>
      </c>
      <c r="C656" s="3" t="s">
        <v>144</v>
      </c>
      <c r="D656" s="4">
        <v>3.6</v>
      </c>
      <c r="E656" s="5">
        <v>1</v>
      </c>
      <c r="F656" s="6">
        <v>3.5</v>
      </c>
      <c r="G656" s="3">
        <v>-136</v>
      </c>
      <c r="H656" s="3">
        <f t="shared" si="57"/>
        <v>-0.73529411764705876</v>
      </c>
      <c r="I656" s="3">
        <v>108</v>
      </c>
      <c r="J656" s="3">
        <f t="shared" si="58"/>
        <v>1.08</v>
      </c>
      <c r="K656" s="7">
        <f t="shared" si="55"/>
        <v>0.57627118644067798</v>
      </c>
      <c r="L656" s="7">
        <f t="shared" si="54"/>
        <v>0.48076923076923078</v>
      </c>
      <c r="M656" s="7">
        <f t="shared" si="63"/>
        <v>0.48478388953385187</v>
      </c>
      <c r="N656" s="7">
        <f t="shared" si="64"/>
        <v>0.51521611046614813</v>
      </c>
      <c r="O656" s="10">
        <f t="shared" si="62"/>
        <v>-9.148729690682611E-2</v>
      </c>
      <c r="P656" s="10">
        <f t="shared" si="61"/>
        <v>3.4446879696917343E-2</v>
      </c>
      <c r="Q656" s="10">
        <f t="shared" si="59"/>
        <v>0</v>
      </c>
      <c r="R656" s="9">
        <v>2</v>
      </c>
      <c r="S656" s="4">
        <v>0</v>
      </c>
      <c r="T656" s="3">
        <v>0</v>
      </c>
      <c r="W656" s="4" t="str">
        <f t="shared" si="65"/>
        <v/>
      </c>
    </row>
    <row r="657" spans="1:23" x14ac:dyDescent="0.25">
      <c r="A657" s="2">
        <v>44756</v>
      </c>
      <c r="B657" s="3" t="s">
        <v>56</v>
      </c>
      <c r="C657" s="3" t="s">
        <v>82</v>
      </c>
      <c r="D657" s="4">
        <v>5.53</v>
      </c>
      <c r="E657" s="5">
        <v>1</v>
      </c>
      <c r="F657" s="6">
        <v>6.5</v>
      </c>
      <c r="G657" s="3">
        <v>120</v>
      </c>
      <c r="H657" s="3">
        <f t="shared" si="57"/>
        <v>1.2</v>
      </c>
      <c r="I657" s="3">
        <v>-160</v>
      </c>
      <c r="J657" s="3">
        <f t="shared" si="58"/>
        <v>-0.625</v>
      </c>
      <c r="K657" s="7">
        <f t="shared" si="55"/>
        <v>0.45454545454545453</v>
      </c>
      <c r="L657" s="7">
        <f t="shared" si="54"/>
        <v>0.61538461538461542</v>
      </c>
      <c r="M657" s="7">
        <f t="shared" si="63"/>
        <v>0.31868383176494042</v>
      </c>
      <c r="N657" s="7">
        <f t="shared" si="64"/>
        <v>0.68131616823505958</v>
      </c>
      <c r="O657" s="10">
        <f t="shared" si="62"/>
        <v>-0.13586162278051411</v>
      </c>
      <c r="P657" s="10">
        <f t="shared" si="61"/>
        <v>6.5931552850444164E-2</v>
      </c>
      <c r="Q657" s="10">
        <f t="shared" si="59"/>
        <v>1</v>
      </c>
      <c r="R657" s="9">
        <v>1</v>
      </c>
      <c r="S657" s="4">
        <v>16</v>
      </c>
      <c r="T657" s="3">
        <v>0</v>
      </c>
      <c r="U657" s="3" t="s">
        <v>74</v>
      </c>
      <c r="V657" s="4">
        <v>-16</v>
      </c>
      <c r="W657" s="4">
        <f t="shared" si="65"/>
        <v>-16</v>
      </c>
    </row>
    <row r="658" spans="1:23" x14ac:dyDescent="0.25">
      <c r="A658" s="2">
        <v>44756</v>
      </c>
      <c r="B658" s="3" t="s">
        <v>23</v>
      </c>
      <c r="C658" s="3" t="s">
        <v>90</v>
      </c>
      <c r="D658" s="4">
        <v>6.06</v>
      </c>
      <c r="E658" s="5">
        <v>1</v>
      </c>
      <c r="F658" s="6">
        <v>5.5</v>
      </c>
      <c r="G658" s="3">
        <v>100</v>
      </c>
      <c r="H658" s="3">
        <f t="shared" si="57"/>
        <v>1</v>
      </c>
      <c r="I658" s="3">
        <v>-135</v>
      </c>
      <c r="J658" s="3">
        <f t="shared" si="58"/>
        <v>-0.7407407407407407</v>
      </c>
      <c r="K658" s="7">
        <f t="shared" si="55"/>
        <v>0.5</v>
      </c>
      <c r="L658" s="7">
        <f t="shared" si="54"/>
        <v>0.57446808510638303</v>
      </c>
      <c r="M658" s="7">
        <f t="shared" si="63"/>
        <v>0.56390892728089881</v>
      </c>
      <c r="N658" s="7">
        <f t="shared" si="64"/>
        <v>0.43609107271910119</v>
      </c>
      <c r="O658" s="10">
        <f t="shared" si="62"/>
        <v>6.3908927280898808E-2</v>
      </c>
      <c r="P658" s="10">
        <f t="shared" si="61"/>
        <v>-0.13837701238728184</v>
      </c>
      <c r="Q658" s="10">
        <f t="shared" si="59"/>
        <v>2</v>
      </c>
      <c r="R658" s="9">
        <v>1</v>
      </c>
      <c r="S658" s="4">
        <v>10</v>
      </c>
      <c r="T658" s="3">
        <v>0</v>
      </c>
      <c r="U658" s="3" t="s">
        <v>74</v>
      </c>
      <c r="V658" s="4">
        <v>-10</v>
      </c>
      <c r="W658" s="4">
        <f t="shared" si="65"/>
        <v>-10</v>
      </c>
    </row>
    <row r="659" spans="1:23" x14ac:dyDescent="0.25">
      <c r="A659" s="2">
        <v>44756</v>
      </c>
      <c r="B659" s="3" t="s">
        <v>4</v>
      </c>
      <c r="C659" s="3" t="s">
        <v>152</v>
      </c>
      <c r="D659" s="4">
        <v>4.58</v>
      </c>
      <c r="E659" s="5">
        <v>1</v>
      </c>
      <c r="F659" s="6">
        <v>4.5</v>
      </c>
      <c r="G659" s="3">
        <v>-110</v>
      </c>
      <c r="H659" s="3">
        <f t="shared" si="57"/>
        <v>-0.90909090909090906</v>
      </c>
      <c r="I659" s="3">
        <v>-120</v>
      </c>
      <c r="J659" s="3">
        <f t="shared" si="58"/>
        <v>-0.83333333333333337</v>
      </c>
      <c r="K659" s="7">
        <f t="shared" si="55"/>
        <v>0.52380952380952384</v>
      </c>
      <c r="L659" s="7">
        <f t="shared" si="54"/>
        <v>0.54545454545454541</v>
      </c>
      <c r="M659" s="7">
        <f t="shared" si="63"/>
        <v>0.48301059602590302</v>
      </c>
      <c r="N659" s="7">
        <f t="shared" si="64"/>
        <v>0.51698940397409698</v>
      </c>
      <c r="O659" s="10">
        <f t="shared" si="62"/>
        <v>-4.079892778362082E-2</v>
      </c>
      <c r="P659" s="10">
        <f t="shared" si="61"/>
        <v>-2.846514148044843E-2</v>
      </c>
      <c r="Q659" s="10">
        <f t="shared" si="59"/>
        <v>0</v>
      </c>
      <c r="R659" s="9">
        <v>1</v>
      </c>
      <c r="S659" s="4">
        <v>0</v>
      </c>
      <c r="T659" s="3">
        <v>0</v>
      </c>
      <c r="W659" s="4" t="str">
        <f t="shared" si="65"/>
        <v/>
      </c>
    </row>
    <row r="660" spans="1:23" x14ac:dyDescent="0.25">
      <c r="A660" s="2">
        <v>44756</v>
      </c>
      <c r="B660" s="3" t="s">
        <v>19</v>
      </c>
      <c r="C660" s="3" t="s">
        <v>172</v>
      </c>
      <c r="D660" s="4">
        <v>5.28</v>
      </c>
      <c r="E660" s="5">
        <v>1</v>
      </c>
      <c r="F660" s="6">
        <v>4.5</v>
      </c>
      <c r="G660" s="3">
        <v>-150</v>
      </c>
      <c r="H660" s="3">
        <f t="shared" si="57"/>
        <v>-0.66666666666666663</v>
      </c>
      <c r="I660" s="3">
        <v>110</v>
      </c>
      <c r="J660" s="3">
        <f t="shared" si="58"/>
        <v>1.1000000000000001</v>
      </c>
      <c r="K660" s="7">
        <f t="shared" si="55"/>
        <v>0.6</v>
      </c>
      <c r="L660" s="7">
        <f t="shared" si="54"/>
        <v>0.47619047619047616</v>
      </c>
      <c r="M660" s="7">
        <f t="shared" si="63"/>
        <v>0.60719157507326105</v>
      </c>
      <c r="N660" s="7">
        <f t="shared" si="64"/>
        <v>0.39280842492673901</v>
      </c>
      <c r="O660" s="10">
        <f t="shared" si="62"/>
        <v>7.1915750732610695E-3</v>
      </c>
      <c r="P660" s="10">
        <f t="shared" si="61"/>
        <v>-8.3382051263737156E-2</v>
      </c>
      <c r="Q660" s="10">
        <f t="shared" si="59"/>
        <v>0</v>
      </c>
      <c r="R660" s="9">
        <v>1</v>
      </c>
      <c r="S660" s="4">
        <v>0</v>
      </c>
      <c r="T660" s="3">
        <v>0</v>
      </c>
      <c r="W660" s="4" t="str">
        <f t="shared" si="65"/>
        <v/>
      </c>
    </row>
    <row r="661" spans="1:23" x14ac:dyDescent="0.25">
      <c r="A661" s="2">
        <v>44756</v>
      </c>
      <c r="B661" s="3" t="s">
        <v>66</v>
      </c>
      <c r="C661" s="3" t="s">
        <v>226</v>
      </c>
      <c r="D661" s="4">
        <v>4.4400000000000004</v>
      </c>
      <c r="E661" s="5">
        <v>1</v>
      </c>
      <c r="F661" s="6">
        <v>4.5</v>
      </c>
      <c r="G661" s="3">
        <v>120</v>
      </c>
      <c r="H661" s="3">
        <f t="shared" si="57"/>
        <v>1.2</v>
      </c>
      <c r="I661" s="3">
        <v>-152</v>
      </c>
      <c r="J661" s="3">
        <f t="shared" si="58"/>
        <v>-0.65789473684210531</v>
      </c>
      <c r="K661" s="7">
        <f t="shared" si="55"/>
        <v>0.45454545454545453</v>
      </c>
      <c r="L661" s="7">
        <f t="shared" si="54"/>
        <v>0.60317460317460314</v>
      </c>
      <c r="M661" s="7">
        <f t="shared" si="63"/>
        <v>0.45647128585138019</v>
      </c>
      <c r="N661" s="7">
        <f t="shared" si="64"/>
        <v>0.54352871414861981</v>
      </c>
      <c r="O661" s="10">
        <f t="shared" si="62"/>
        <v>1.9258313059256627E-3</v>
      </c>
      <c r="P661" s="10">
        <f t="shared" si="61"/>
        <v>-5.9645889025983334E-2</v>
      </c>
      <c r="Q661" s="10">
        <f t="shared" si="59"/>
        <v>0</v>
      </c>
      <c r="R661" s="9">
        <v>2</v>
      </c>
      <c r="S661" s="4">
        <v>0</v>
      </c>
      <c r="T661" s="3">
        <v>0</v>
      </c>
      <c r="W661" s="4" t="str">
        <f t="shared" si="65"/>
        <v/>
      </c>
    </row>
    <row r="662" spans="1:23" x14ac:dyDescent="0.25">
      <c r="A662" s="2">
        <v>44756</v>
      </c>
      <c r="B662" s="3" t="s">
        <v>21</v>
      </c>
      <c r="C662" s="3" t="s">
        <v>116</v>
      </c>
      <c r="D662" s="4">
        <v>5.84</v>
      </c>
      <c r="E662" s="5">
        <v>1</v>
      </c>
      <c r="F662" s="6">
        <v>6.5</v>
      </c>
      <c r="G662" s="3">
        <v>110</v>
      </c>
      <c r="H662" s="3">
        <f t="shared" si="57"/>
        <v>1.1000000000000001</v>
      </c>
      <c r="I662" s="3">
        <v>-140</v>
      </c>
      <c r="J662" s="3">
        <f t="shared" si="58"/>
        <v>-0.7142857142857143</v>
      </c>
      <c r="K662" s="7">
        <f t="shared" si="55"/>
        <v>0.47619047619047616</v>
      </c>
      <c r="L662" s="7">
        <f t="shared" si="54"/>
        <v>0.58333333333333337</v>
      </c>
      <c r="M662" s="7">
        <f t="shared" si="63"/>
        <v>0.368016025959093</v>
      </c>
      <c r="N662" s="7">
        <f t="shared" si="64"/>
        <v>0.631983974040907</v>
      </c>
      <c r="O662" s="10">
        <f t="shared" si="62"/>
        <v>-0.10817445023138317</v>
      </c>
      <c r="P662" s="10">
        <f t="shared" si="61"/>
        <v>4.8650640707573634E-2</v>
      </c>
      <c r="Q662" s="10">
        <f t="shared" si="59"/>
        <v>0</v>
      </c>
      <c r="R662" s="9">
        <v>2</v>
      </c>
      <c r="S662" s="4">
        <v>0</v>
      </c>
      <c r="T662" s="3">
        <v>0</v>
      </c>
      <c r="W662" s="4" t="str">
        <f t="shared" si="65"/>
        <v/>
      </c>
    </row>
    <row r="663" spans="1:23" x14ac:dyDescent="0.25">
      <c r="A663" s="2">
        <v>44756</v>
      </c>
      <c r="B663" s="3" t="s">
        <v>46</v>
      </c>
      <c r="C663" s="3" t="s">
        <v>108</v>
      </c>
      <c r="D663" s="4">
        <v>3.73</v>
      </c>
      <c r="E663" s="5">
        <v>1</v>
      </c>
      <c r="F663" s="6">
        <v>3.5</v>
      </c>
      <c r="G663" s="3">
        <v>-150</v>
      </c>
      <c r="H663" s="3">
        <f t="shared" si="57"/>
        <v>-0.66666666666666663</v>
      </c>
      <c r="I663" s="3">
        <v>115</v>
      </c>
      <c r="J663" s="3">
        <f t="shared" si="58"/>
        <v>1.1499999999999999</v>
      </c>
      <c r="K663" s="7">
        <f t="shared" si="55"/>
        <v>0.6</v>
      </c>
      <c r="L663" s="7">
        <f t="shared" si="54"/>
        <v>0.46511627906976744</v>
      </c>
      <c r="M663" s="7">
        <f t="shared" si="63"/>
        <v>0.5120904198181212</v>
      </c>
      <c r="N663" s="7">
        <f t="shared" si="64"/>
        <v>0.4879095801818788</v>
      </c>
      <c r="O663" s="10">
        <f t="shared" si="62"/>
        <v>-8.7909580181878777E-2</v>
      </c>
      <c r="P663" s="10">
        <f t="shared" si="61"/>
        <v>2.2793301112111364E-2</v>
      </c>
      <c r="Q663" s="10">
        <f t="shared" si="59"/>
        <v>0</v>
      </c>
      <c r="R663" s="9">
        <v>1</v>
      </c>
      <c r="S663" s="4">
        <v>0</v>
      </c>
      <c r="T663" s="3">
        <v>0</v>
      </c>
      <c r="W663" s="4" t="str">
        <f t="shared" si="65"/>
        <v/>
      </c>
    </row>
    <row r="664" spans="1:23" x14ac:dyDescent="0.25">
      <c r="A664" s="2">
        <v>44756</v>
      </c>
      <c r="B664" s="3" t="s">
        <v>16</v>
      </c>
      <c r="C664" s="3" t="s">
        <v>171</v>
      </c>
      <c r="D664" s="4">
        <v>3.38</v>
      </c>
      <c r="E664" s="5">
        <v>1</v>
      </c>
      <c r="F664" s="6">
        <v>2.5</v>
      </c>
      <c r="G664" s="3">
        <v>-170</v>
      </c>
      <c r="H664" s="3">
        <f t="shared" si="57"/>
        <v>-0.58823529411764708</v>
      </c>
      <c r="I664" s="3">
        <v>130</v>
      </c>
      <c r="J664" s="3">
        <f t="shared" si="58"/>
        <v>1.3</v>
      </c>
      <c r="K664" s="7">
        <f t="shared" si="55"/>
        <v>0.62962962962962965</v>
      </c>
      <c r="L664" s="7">
        <f t="shared" si="54"/>
        <v>0.43478260869565216</v>
      </c>
      <c r="M664" s="7">
        <f t="shared" si="63"/>
        <v>0.65638627732747645</v>
      </c>
      <c r="N664" s="7">
        <f t="shared" si="64"/>
        <v>0.34361372267252349</v>
      </c>
      <c r="O664" s="10">
        <f t="shared" si="62"/>
        <v>2.6756647697846803E-2</v>
      </c>
      <c r="P664" s="10">
        <f t="shared" si="61"/>
        <v>-9.116888602312867E-2</v>
      </c>
      <c r="Q664" s="10">
        <f t="shared" si="59"/>
        <v>0</v>
      </c>
      <c r="R664" s="9">
        <v>1</v>
      </c>
      <c r="S664" s="4">
        <v>0</v>
      </c>
      <c r="T664" s="3">
        <v>0</v>
      </c>
      <c r="W664" s="4" t="str">
        <f t="shared" si="65"/>
        <v/>
      </c>
    </row>
    <row r="665" spans="1:23" x14ac:dyDescent="0.25">
      <c r="A665" s="2">
        <v>44756</v>
      </c>
      <c r="B665" s="3" t="s">
        <v>33</v>
      </c>
      <c r="C665" s="3" t="s">
        <v>162</v>
      </c>
      <c r="D665" s="4">
        <v>4.1900000000000004</v>
      </c>
      <c r="E665" s="5">
        <v>1</v>
      </c>
      <c r="F665" s="6">
        <v>4.5</v>
      </c>
      <c r="G665" s="3">
        <v>110</v>
      </c>
      <c r="H665" s="3">
        <f t="shared" si="57"/>
        <v>1.1000000000000001</v>
      </c>
      <c r="I665" s="3">
        <v>-140</v>
      </c>
      <c r="J665" s="3">
        <f t="shared" si="58"/>
        <v>-0.7142857142857143</v>
      </c>
      <c r="K665" s="7">
        <f t="shared" si="55"/>
        <v>0.47619047619047616</v>
      </c>
      <c r="L665" s="7">
        <f t="shared" si="54"/>
        <v>0.58333333333333337</v>
      </c>
      <c r="M665" s="7">
        <f t="shared" si="63"/>
        <v>0.40822828654459209</v>
      </c>
      <c r="N665" s="7">
        <f t="shared" si="64"/>
        <v>0.59177171345540791</v>
      </c>
      <c r="O665" s="10">
        <f t="shared" si="62"/>
        <v>-6.7962189645884075E-2</v>
      </c>
      <c r="P665" s="10">
        <f t="shared" si="61"/>
        <v>8.4383801220745402E-3</v>
      </c>
      <c r="Q665" s="10">
        <f t="shared" si="59"/>
        <v>0</v>
      </c>
      <c r="R665" s="9">
        <v>2</v>
      </c>
      <c r="S665" s="4">
        <v>0</v>
      </c>
      <c r="T665" s="3">
        <v>0</v>
      </c>
      <c r="W665" s="4" t="str">
        <f t="shared" si="65"/>
        <v/>
      </c>
    </row>
    <row r="666" spans="1:23" x14ac:dyDescent="0.25">
      <c r="A666" s="2">
        <v>44756</v>
      </c>
      <c r="B666" s="3" t="s">
        <v>29</v>
      </c>
      <c r="C666" s="3" t="s">
        <v>85</v>
      </c>
      <c r="D666" s="4">
        <v>5.45</v>
      </c>
      <c r="E666" s="5">
        <v>1</v>
      </c>
      <c r="F666" s="6">
        <v>4.5</v>
      </c>
      <c r="G666" s="3">
        <v>-120</v>
      </c>
      <c r="H666" s="3">
        <f t="shared" si="57"/>
        <v>-0.83333333333333337</v>
      </c>
      <c r="I666" s="3">
        <v>-110</v>
      </c>
      <c r="J666" s="3">
        <f t="shared" si="58"/>
        <v>-0.90909090909090906</v>
      </c>
      <c r="K666" s="7">
        <f t="shared" si="55"/>
        <v>0.54545454545454541</v>
      </c>
      <c r="L666" s="7">
        <f t="shared" si="54"/>
        <v>0.52380952380952384</v>
      </c>
      <c r="M666" s="7">
        <f t="shared" si="63"/>
        <v>0.63463813068759634</v>
      </c>
      <c r="N666" s="7">
        <f t="shared" si="64"/>
        <v>0.36536186931240366</v>
      </c>
      <c r="O666" s="10">
        <f t="shared" si="62"/>
        <v>8.9183585233050922E-2</v>
      </c>
      <c r="P666" s="10">
        <f t="shared" si="61"/>
        <v>-0.15844765449712017</v>
      </c>
      <c r="Q666" s="10">
        <f t="shared" si="59"/>
        <v>2</v>
      </c>
      <c r="R666" s="9">
        <v>1</v>
      </c>
      <c r="S666" s="4">
        <f>15*1.2</f>
        <v>18</v>
      </c>
      <c r="T666" s="3">
        <v>0</v>
      </c>
      <c r="U666" s="3" t="s">
        <v>74</v>
      </c>
      <c r="V666" s="4">
        <v>-18</v>
      </c>
      <c r="W666" s="4">
        <f t="shared" si="65"/>
        <v>-18</v>
      </c>
    </row>
    <row r="667" spans="1:23" x14ac:dyDescent="0.25">
      <c r="A667" s="2">
        <v>44756</v>
      </c>
      <c r="B667" s="3" t="s">
        <v>42</v>
      </c>
      <c r="C667" s="3" t="s">
        <v>193</v>
      </c>
      <c r="D667" s="4">
        <v>5.71</v>
      </c>
      <c r="E667" s="5">
        <v>1</v>
      </c>
      <c r="F667" s="6">
        <v>4.5</v>
      </c>
      <c r="G667" s="3">
        <v>-150</v>
      </c>
      <c r="H667" s="3">
        <f t="shared" si="57"/>
        <v>-0.66666666666666663</v>
      </c>
      <c r="I667" s="3">
        <v>115</v>
      </c>
      <c r="J667" s="3">
        <f t="shared" si="58"/>
        <v>1.1499999999999999</v>
      </c>
      <c r="K667" s="7">
        <f t="shared" si="55"/>
        <v>0.6</v>
      </c>
      <c r="L667" s="7">
        <f t="shared" si="54"/>
        <v>0.46511627906976744</v>
      </c>
      <c r="M667" s="7">
        <f t="shared" si="63"/>
        <v>0.67425466962946667</v>
      </c>
      <c r="N667" s="7">
        <f t="shared" si="64"/>
        <v>0.32574533037053338</v>
      </c>
      <c r="O667" s="10">
        <f t="shared" si="62"/>
        <v>7.4254669629466696E-2</v>
      </c>
      <c r="P667" s="10">
        <f t="shared" si="61"/>
        <v>-0.13937094869923405</v>
      </c>
      <c r="Q667" s="10">
        <f t="shared" si="59"/>
        <v>2</v>
      </c>
      <c r="R667" s="9">
        <v>1</v>
      </c>
      <c r="S667" s="4">
        <v>15</v>
      </c>
      <c r="T667" s="3">
        <v>0</v>
      </c>
      <c r="U667" s="3" t="s">
        <v>75</v>
      </c>
      <c r="V667" s="4">
        <v>10</v>
      </c>
      <c r="W667" s="4">
        <f t="shared" si="65"/>
        <v>10</v>
      </c>
    </row>
    <row r="668" spans="1:23" x14ac:dyDescent="0.25">
      <c r="A668" s="2">
        <v>44756</v>
      </c>
      <c r="B668" s="3" t="s">
        <v>58</v>
      </c>
      <c r="C668" s="3" t="s">
        <v>130</v>
      </c>
      <c r="D668" s="4">
        <v>4.49</v>
      </c>
      <c r="E668" s="5">
        <v>1</v>
      </c>
      <c r="F668" s="6">
        <v>4.5</v>
      </c>
      <c r="G668" s="3">
        <v>130</v>
      </c>
      <c r="H668" s="3">
        <f t="shared" si="57"/>
        <v>1.3</v>
      </c>
      <c r="I668" s="3">
        <v>-170</v>
      </c>
      <c r="J668" s="3">
        <f t="shared" si="58"/>
        <v>-0.58823529411764708</v>
      </c>
      <c r="K668" s="7">
        <f t="shared" si="55"/>
        <v>0.43478260869565216</v>
      </c>
      <c r="L668" s="7">
        <f t="shared" si="54"/>
        <v>0.62962962962962965</v>
      </c>
      <c r="M668" s="7">
        <f t="shared" si="63"/>
        <v>0.46599729880340357</v>
      </c>
      <c r="N668" s="7">
        <f t="shared" si="64"/>
        <v>0.53400270119659643</v>
      </c>
      <c r="O668" s="10">
        <f t="shared" si="62"/>
        <v>3.1214690107751408E-2</v>
      </c>
      <c r="P668" s="10">
        <f t="shared" si="61"/>
        <v>-9.562692843303322E-2</v>
      </c>
      <c r="Q668" s="10">
        <f t="shared" si="59"/>
        <v>0</v>
      </c>
      <c r="R668" s="9">
        <v>1</v>
      </c>
      <c r="S668" s="4">
        <v>0</v>
      </c>
      <c r="T668" s="3">
        <v>0</v>
      </c>
      <c r="W668" s="4" t="str">
        <f t="shared" si="65"/>
        <v/>
      </c>
    </row>
    <row r="669" spans="1:23" x14ac:dyDescent="0.25">
      <c r="A669" s="2">
        <v>44756</v>
      </c>
      <c r="B669" s="3" t="s">
        <v>68</v>
      </c>
      <c r="C669" s="3" t="s">
        <v>86</v>
      </c>
      <c r="D669" s="4">
        <v>4.0599999999999996</v>
      </c>
      <c r="E669" s="5">
        <v>1</v>
      </c>
      <c r="F669" s="6">
        <v>3.5</v>
      </c>
      <c r="G669" s="3">
        <v>116</v>
      </c>
      <c r="H669" s="3">
        <f t="shared" si="57"/>
        <v>1.1599999999999999</v>
      </c>
      <c r="I669" s="3">
        <v>-146</v>
      </c>
      <c r="J669" s="3">
        <f t="shared" si="58"/>
        <v>-0.68493150684931503</v>
      </c>
      <c r="K669" s="7">
        <f t="shared" si="55"/>
        <v>0.46296296296296297</v>
      </c>
      <c r="L669" s="7">
        <f t="shared" si="54"/>
        <v>0.5934959349593496</v>
      </c>
      <c r="M669" s="7">
        <f t="shared" si="63"/>
        <v>0.57816311722344182</v>
      </c>
      <c r="N669" s="7">
        <f t="shared" si="64"/>
        <v>0.42183688277655818</v>
      </c>
      <c r="O669" s="10">
        <f t="shared" si="62"/>
        <v>0.11520015426047886</v>
      </c>
      <c r="P669" s="10">
        <f t="shared" si="61"/>
        <v>-0.17165905218279143</v>
      </c>
      <c r="Q669" s="10">
        <f t="shared" si="59"/>
        <v>2</v>
      </c>
      <c r="R669" s="9">
        <v>2</v>
      </c>
      <c r="S669" s="4">
        <v>15</v>
      </c>
      <c r="T669" s="3">
        <v>0</v>
      </c>
      <c r="U669" s="3" t="s">
        <v>75</v>
      </c>
      <c r="V669" s="4">
        <v>17.399999999999999</v>
      </c>
      <c r="W669" s="4">
        <f t="shared" si="65"/>
        <v>17.399999999999999</v>
      </c>
    </row>
    <row r="670" spans="1:23" x14ac:dyDescent="0.25">
      <c r="A670" s="2">
        <v>44756</v>
      </c>
      <c r="B670" s="3" t="s">
        <v>48</v>
      </c>
      <c r="C670" s="3" t="s">
        <v>142</v>
      </c>
      <c r="D670" s="4">
        <v>5.85</v>
      </c>
      <c r="E670" s="5">
        <v>1</v>
      </c>
      <c r="F670" s="6">
        <v>6.5</v>
      </c>
      <c r="G670" s="3">
        <v>100</v>
      </c>
      <c r="H670" s="3">
        <f t="shared" si="57"/>
        <v>1</v>
      </c>
      <c r="I670" s="3">
        <v>-128</v>
      </c>
      <c r="J670" s="3">
        <f t="shared" si="58"/>
        <v>-0.78125</v>
      </c>
      <c r="K670" s="7">
        <f t="shared" si="55"/>
        <v>0.5</v>
      </c>
      <c r="L670" s="7">
        <f t="shared" si="54"/>
        <v>0.56140350877192979</v>
      </c>
      <c r="M670" s="7">
        <f t="shared" si="63"/>
        <v>0.36961898724401188</v>
      </c>
      <c r="N670" s="7">
        <f t="shared" si="64"/>
        <v>0.63038101275598812</v>
      </c>
      <c r="O670" s="10">
        <f t="shared" si="62"/>
        <v>-0.13038101275598812</v>
      </c>
      <c r="P670" s="10">
        <f t="shared" si="61"/>
        <v>6.897750398405833E-2</v>
      </c>
      <c r="Q670" s="10">
        <f t="shared" si="59"/>
        <v>1</v>
      </c>
      <c r="R670" s="9">
        <v>2</v>
      </c>
      <c r="S670" s="4">
        <v>12.8</v>
      </c>
      <c r="T670" s="3">
        <v>0</v>
      </c>
      <c r="U670" s="3" t="s">
        <v>75</v>
      </c>
      <c r="V670" s="4">
        <v>10</v>
      </c>
      <c r="W670" s="4">
        <f t="shared" si="65"/>
        <v>10</v>
      </c>
    </row>
    <row r="671" spans="1:23" x14ac:dyDescent="0.25">
      <c r="A671" s="2">
        <v>44756</v>
      </c>
      <c r="B671" s="3" t="s">
        <v>72</v>
      </c>
      <c r="C671" s="3" t="s">
        <v>107</v>
      </c>
      <c r="D671" s="4">
        <v>4.01</v>
      </c>
      <c r="E671" s="5">
        <v>1</v>
      </c>
      <c r="F671" s="6">
        <v>4.5</v>
      </c>
      <c r="G671" s="3">
        <v>114</v>
      </c>
      <c r="H671" s="3">
        <f t="shared" si="57"/>
        <v>1.1399999999999999</v>
      </c>
      <c r="I671" s="3">
        <v>-146</v>
      </c>
      <c r="J671" s="3">
        <f t="shared" si="58"/>
        <v>-0.68493150684931503</v>
      </c>
      <c r="K671" s="7">
        <f t="shared" si="55"/>
        <v>0.46728971962616822</v>
      </c>
      <c r="L671" s="7">
        <f t="shared" si="54"/>
        <v>0.5934959349593496</v>
      </c>
      <c r="M671" s="7">
        <f t="shared" si="63"/>
        <v>0.3731167248381646</v>
      </c>
      <c r="N671" s="7">
        <f t="shared" si="64"/>
        <v>0.6268832751618354</v>
      </c>
      <c r="O671" s="10">
        <f t="shared" si="62"/>
        <v>-9.4172994788003617E-2</v>
      </c>
      <c r="P671" s="10">
        <f t="shared" si="61"/>
        <v>3.3387340202485793E-2</v>
      </c>
      <c r="Q671" s="10">
        <f t="shared" si="59"/>
        <v>0</v>
      </c>
      <c r="R671" s="9">
        <v>2</v>
      </c>
      <c r="S671" s="4">
        <v>0</v>
      </c>
      <c r="T671" s="3">
        <v>0</v>
      </c>
      <c r="W671" s="4" t="str">
        <f t="shared" si="65"/>
        <v/>
      </c>
    </row>
    <row r="672" spans="1:23" x14ac:dyDescent="0.25">
      <c r="A672" s="2">
        <v>44756</v>
      </c>
      <c r="B672" s="3" t="s">
        <v>35</v>
      </c>
      <c r="C672" s="3" t="s">
        <v>133</v>
      </c>
      <c r="D672" s="4">
        <v>7.81</v>
      </c>
      <c r="E672" s="5">
        <v>1</v>
      </c>
      <c r="F672" s="6">
        <v>7.5</v>
      </c>
      <c r="G672" s="3">
        <v>-140</v>
      </c>
      <c r="H672" s="3">
        <f t="shared" si="57"/>
        <v>-0.7142857142857143</v>
      </c>
      <c r="I672" s="3">
        <v>110</v>
      </c>
      <c r="J672" s="3">
        <f t="shared" si="58"/>
        <v>1.1000000000000001</v>
      </c>
      <c r="K672" s="7">
        <f t="shared" si="55"/>
        <v>0.58333333333333337</v>
      </c>
      <c r="L672" s="7">
        <f t="shared" si="54"/>
        <v>0.47619047619047616</v>
      </c>
      <c r="M672" s="7">
        <f t="shared" si="63"/>
        <v>0.52021826953071704</v>
      </c>
      <c r="N672" s="7">
        <f t="shared" si="64"/>
        <v>0.47978173046928296</v>
      </c>
      <c r="O672" s="10">
        <f t="shared" si="62"/>
        <v>-6.3115063802616334E-2</v>
      </c>
      <c r="P672" s="10">
        <f t="shared" si="61"/>
        <v>3.5912542788067991E-3</v>
      </c>
      <c r="Q672" s="10">
        <f t="shared" si="59"/>
        <v>0</v>
      </c>
      <c r="R672" s="9">
        <v>2</v>
      </c>
      <c r="S672" s="4">
        <v>0</v>
      </c>
      <c r="T672" s="3">
        <v>0</v>
      </c>
      <c r="W672" s="4" t="str">
        <f t="shared" si="65"/>
        <v/>
      </c>
    </row>
    <row r="673" spans="1:23" x14ac:dyDescent="0.25">
      <c r="A673" s="2">
        <v>44756</v>
      </c>
      <c r="B673" s="3" t="s">
        <v>44</v>
      </c>
      <c r="C673" s="3" t="s">
        <v>94</v>
      </c>
      <c r="D673" s="4">
        <v>7.37</v>
      </c>
      <c r="E673" s="5">
        <v>1</v>
      </c>
      <c r="F673" s="6">
        <v>8.5</v>
      </c>
      <c r="G673" s="3">
        <v>116</v>
      </c>
      <c r="H673" s="3">
        <f t="shared" si="57"/>
        <v>1.1599999999999999</v>
      </c>
      <c r="I673" s="3">
        <v>-146</v>
      </c>
      <c r="J673" s="3">
        <f t="shared" si="58"/>
        <v>-0.68493150684931503</v>
      </c>
      <c r="K673" s="7">
        <f t="shared" si="55"/>
        <v>0.46296296296296297</v>
      </c>
      <c r="L673" s="7">
        <f t="shared" si="54"/>
        <v>0.5934959349593496</v>
      </c>
      <c r="M673" s="7">
        <f t="shared" si="63"/>
        <v>0.32026446751350235</v>
      </c>
      <c r="N673" s="7">
        <f t="shared" si="64"/>
        <v>0.67973553248649765</v>
      </c>
      <c r="O673" s="10">
        <f t="shared" si="62"/>
        <v>-0.14269849544946062</v>
      </c>
      <c r="P673" s="10">
        <f t="shared" si="61"/>
        <v>8.6239597527148049E-2</v>
      </c>
      <c r="Q673" s="10">
        <f t="shared" si="59"/>
        <v>1</v>
      </c>
      <c r="R673" s="9">
        <v>2</v>
      </c>
      <c r="S673" s="4">
        <v>14.6</v>
      </c>
      <c r="T673" s="3">
        <v>0</v>
      </c>
      <c r="U673" s="3" t="s">
        <v>74</v>
      </c>
      <c r="V673" s="4">
        <v>-14.6</v>
      </c>
      <c r="W673" s="4">
        <f t="shared" si="65"/>
        <v>-14.6</v>
      </c>
    </row>
    <row r="674" spans="1:23" x14ac:dyDescent="0.25">
      <c r="A674" s="2">
        <v>44757</v>
      </c>
      <c r="B674" s="3" t="s">
        <v>50</v>
      </c>
      <c r="C674" s="3" t="s">
        <v>177</v>
      </c>
      <c r="D674" s="4">
        <v>5.9</v>
      </c>
      <c r="E674" s="5">
        <v>1</v>
      </c>
      <c r="F674" s="6">
        <v>6.5</v>
      </c>
      <c r="G674" s="3">
        <v>-102</v>
      </c>
      <c r="H674" s="3">
        <f t="shared" si="57"/>
        <v>-0.98039215686274506</v>
      </c>
      <c r="I674" s="3">
        <v>-126</v>
      </c>
      <c r="J674" s="3">
        <f t="shared" si="58"/>
        <v>-0.79365079365079361</v>
      </c>
      <c r="K674" s="7">
        <f t="shared" si="55"/>
        <v>0.50495049504950495</v>
      </c>
      <c r="L674" s="7">
        <f t="shared" si="54"/>
        <v>0.55752212389380529</v>
      </c>
      <c r="M674" s="7">
        <f t="shared" si="63"/>
        <v>0.377639401657614</v>
      </c>
      <c r="N674" s="7">
        <f t="shared" si="64"/>
        <v>0.622360598342386</v>
      </c>
      <c r="O674" s="10">
        <f t="shared" si="62"/>
        <v>-0.12731109339189095</v>
      </c>
      <c r="P674" s="10">
        <f t="shared" si="61"/>
        <v>6.4838474448580707E-2</v>
      </c>
      <c r="Q674" s="10">
        <f t="shared" si="59"/>
        <v>1</v>
      </c>
      <c r="R674" s="9">
        <v>2</v>
      </c>
      <c r="S674" s="4">
        <f>15*1.26</f>
        <v>18.899999999999999</v>
      </c>
      <c r="T674" s="3">
        <v>0</v>
      </c>
      <c r="U674" s="3" t="s">
        <v>74</v>
      </c>
      <c r="V674" s="4">
        <v>-18.899999999999999</v>
      </c>
      <c r="W674" s="4">
        <f t="shared" si="65"/>
        <v>-18.899999999999999</v>
      </c>
    </row>
    <row r="675" spans="1:23" x14ac:dyDescent="0.25">
      <c r="A675" s="2">
        <v>44757</v>
      </c>
      <c r="B675" s="3" t="s">
        <v>40</v>
      </c>
      <c r="C675" s="3" t="s">
        <v>78</v>
      </c>
      <c r="D675" s="4">
        <v>4.9000000000000004</v>
      </c>
      <c r="E675" s="5">
        <v>1</v>
      </c>
      <c r="F675" s="6">
        <v>4.5</v>
      </c>
      <c r="G675" s="3">
        <v>-122</v>
      </c>
      <c r="H675" s="3">
        <f t="shared" si="57"/>
        <v>-0.81967213114754101</v>
      </c>
      <c r="I675" s="3">
        <v>-104</v>
      </c>
      <c r="J675" s="3">
        <f t="shared" si="58"/>
        <v>-0.96153846153846145</v>
      </c>
      <c r="K675" s="7">
        <f t="shared" si="55"/>
        <v>0.5495495495495496</v>
      </c>
      <c r="L675" s="7">
        <f t="shared" si="54"/>
        <v>0.50980392156862742</v>
      </c>
      <c r="M675" s="7">
        <f t="shared" si="63"/>
        <v>0.54178813177220475</v>
      </c>
      <c r="N675" s="7">
        <f t="shared" si="64"/>
        <v>0.45821186822779525</v>
      </c>
      <c r="O675" s="10">
        <f t="shared" si="62"/>
        <v>-7.7614177773448478E-3</v>
      </c>
      <c r="P675" s="10">
        <f t="shared" si="61"/>
        <v>-5.1592053340832167E-2</v>
      </c>
      <c r="Q675" s="10">
        <f t="shared" si="59"/>
        <v>0</v>
      </c>
      <c r="R675" s="9">
        <v>2</v>
      </c>
      <c r="S675" s="4">
        <v>0</v>
      </c>
      <c r="T675" s="3">
        <v>0</v>
      </c>
      <c r="W675" s="4" t="str">
        <f t="shared" si="65"/>
        <v/>
      </c>
    </row>
    <row r="676" spans="1:23" x14ac:dyDescent="0.25">
      <c r="A676" s="2">
        <v>44757</v>
      </c>
      <c r="B676" s="3" t="s">
        <v>4</v>
      </c>
      <c r="C676" s="3" t="s">
        <v>184</v>
      </c>
      <c r="D676" s="4">
        <v>4.47</v>
      </c>
      <c r="E676" s="5">
        <v>1</v>
      </c>
      <c r="F676" s="6">
        <v>3.5</v>
      </c>
      <c r="G676" s="3">
        <v>-150</v>
      </c>
      <c r="H676" s="3">
        <f t="shared" si="57"/>
        <v>-0.66666666666666663</v>
      </c>
      <c r="I676" s="3">
        <v>110</v>
      </c>
      <c r="J676" s="3">
        <f t="shared" si="58"/>
        <v>1.1000000000000001</v>
      </c>
      <c r="K676" s="7">
        <f t="shared" si="55"/>
        <v>0.6</v>
      </c>
      <c r="L676" s="7">
        <f t="shared" si="54"/>
        <v>0.47619047619047616</v>
      </c>
      <c r="M676" s="7">
        <f t="shared" si="63"/>
        <v>0.65261722906740882</v>
      </c>
      <c r="N676" s="7">
        <f t="shared" si="64"/>
        <v>0.34738277093259123</v>
      </c>
      <c r="O676" s="10">
        <f t="shared" si="62"/>
        <v>5.2617229067408844E-2</v>
      </c>
      <c r="P676" s="10">
        <f t="shared" si="61"/>
        <v>-0.12880770525788493</v>
      </c>
      <c r="Q676" s="10">
        <f t="shared" si="59"/>
        <v>2</v>
      </c>
      <c r="R676" s="9">
        <v>1</v>
      </c>
      <c r="S676" s="4">
        <f>15*1.5</f>
        <v>22.5</v>
      </c>
      <c r="T676" s="3">
        <v>0</v>
      </c>
      <c r="U676" s="3" t="s">
        <v>75</v>
      </c>
      <c r="V676" s="4">
        <v>15</v>
      </c>
      <c r="W676" s="4">
        <f t="shared" si="65"/>
        <v>15</v>
      </c>
    </row>
    <row r="677" spans="1:23" x14ac:dyDescent="0.25">
      <c r="A677" s="2">
        <v>44757</v>
      </c>
      <c r="B677" s="3" t="s">
        <v>88</v>
      </c>
      <c r="C677" s="3" t="s">
        <v>120</v>
      </c>
      <c r="D677" s="4">
        <v>5.01</v>
      </c>
      <c r="E677" s="5">
        <v>1</v>
      </c>
      <c r="F677" s="6">
        <v>4.5</v>
      </c>
      <c r="G677" s="3">
        <v>-112</v>
      </c>
      <c r="H677" s="3">
        <f t="shared" si="57"/>
        <v>-0.89285714285714279</v>
      </c>
      <c r="I677" s="3">
        <v>-112</v>
      </c>
      <c r="J677" s="3">
        <f t="shared" si="58"/>
        <v>-0.89285714285714279</v>
      </c>
      <c r="K677" s="7">
        <f t="shared" si="55"/>
        <v>0.52830188679245282</v>
      </c>
      <c r="L677" s="7">
        <f t="shared" si="54"/>
        <v>0.52830188679245282</v>
      </c>
      <c r="M677" s="7">
        <f t="shared" si="63"/>
        <v>0.56125963046052663</v>
      </c>
      <c r="N677" s="7">
        <f t="shared" si="64"/>
        <v>0.43874036953947332</v>
      </c>
      <c r="O677" s="10">
        <f t="shared" si="62"/>
        <v>3.2957743668073802E-2</v>
      </c>
      <c r="P677" s="10">
        <f t="shared" si="61"/>
        <v>-8.9561517252979506E-2</v>
      </c>
      <c r="Q677" s="10">
        <f t="shared" si="59"/>
        <v>0</v>
      </c>
      <c r="R677" s="9">
        <v>2</v>
      </c>
      <c r="S677" s="4">
        <v>0</v>
      </c>
      <c r="T677" s="3">
        <v>0</v>
      </c>
      <c r="W677" s="4" t="str">
        <f t="shared" si="65"/>
        <v/>
      </c>
    </row>
    <row r="678" spans="1:23" x14ac:dyDescent="0.25">
      <c r="A678" s="2">
        <v>44757</v>
      </c>
      <c r="B678" s="3" t="s">
        <v>23</v>
      </c>
      <c r="C678" s="3" t="s">
        <v>135</v>
      </c>
      <c r="D678" s="4">
        <v>5.3</v>
      </c>
      <c r="E678" s="5">
        <v>1</v>
      </c>
      <c r="F678" s="6">
        <v>4.5</v>
      </c>
      <c r="G678" s="3">
        <v>-142</v>
      </c>
      <c r="H678" s="3">
        <f t="shared" si="57"/>
        <v>-0.70422535211267612</v>
      </c>
      <c r="I678" s="3">
        <v>112</v>
      </c>
      <c r="J678" s="3">
        <f t="shared" si="58"/>
        <v>1.1200000000000001</v>
      </c>
      <c r="K678" s="7">
        <f t="shared" si="55"/>
        <v>0.58677685950413228</v>
      </c>
      <c r="L678" s="7">
        <f t="shared" si="54"/>
        <v>0.47169811320754718</v>
      </c>
      <c r="M678" s="7">
        <f t="shared" si="63"/>
        <v>0.61048178060827119</v>
      </c>
      <c r="N678" s="7">
        <f t="shared" si="64"/>
        <v>0.38951821939172881</v>
      </c>
      <c r="O678" s="10">
        <f t="shared" si="62"/>
        <v>2.370492110413891E-2</v>
      </c>
      <c r="P678" s="10">
        <f t="shared" si="61"/>
        <v>-8.2179893815818361E-2</v>
      </c>
      <c r="Q678" s="10">
        <f t="shared" si="59"/>
        <v>0</v>
      </c>
      <c r="R678" s="9">
        <v>2</v>
      </c>
      <c r="S678" s="4">
        <v>0</v>
      </c>
      <c r="T678" s="3">
        <v>0</v>
      </c>
      <c r="W678" s="4" t="str">
        <f t="shared" si="65"/>
        <v/>
      </c>
    </row>
    <row r="679" spans="1:23" x14ac:dyDescent="0.25">
      <c r="A679" s="2">
        <v>44757</v>
      </c>
      <c r="B679" s="3" t="s">
        <v>19</v>
      </c>
      <c r="C679" s="3" t="s">
        <v>267</v>
      </c>
      <c r="D679" s="4">
        <v>4.34</v>
      </c>
      <c r="E679" s="5">
        <v>2</v>
      </c>
      <c r="F679" s="6">
        <v>4.5</v>
      </c>
      <c r="G679" s="3">
        <v>-142</v>
      </c>
      <c r="H679" s="3">
        <f t="shared" si="57"/>
        <v>-0.70422535211267612</v>
      </c>
      <c r="I679" s="3">
        <v>112</v>
      </c>
      <c r="J679" s="3">
        <f t="shared" si="58"/>
        <v>1.1200000000000001</v>
      </c>
      <c r="K679" s="7">
        <f t="shared" si="55"/>
        <v>0.58677685950413228</v>
      </c>
      <c r="L679" s="7">
        <f t="shared" si="54"/>
        <v>0.47169811320754718</v>
      </c>
      <c r="M679" s="7">
        <f t="shared" si="63"/>
        <v>0.43728203886667494</v>
      </c>
      <c r="N679" s="7">
        <f t="shared" si="64"/>
        <v>0.56271796113332506</v>
      </c>
      <c r="O679" s="10">
        <f t="shared" si="62"/>
        <v>-0.14949482063745734</v>
      </c>
      <c r="P679" s="10">
        <f t="shared" si="61"/>
        <v>9.1019847925777886E-2</v>
      </c>
      <c r="Q679" s="10">
        <f t="shared" si="59"/>
        <v>1</v>
      </c>
      <c r="R679" s="9">
        <v>2</v>
      </c>
      <c r="S679" s="4">
        <v>10</v>
      </c>
      <c r="T679" s="3">
        <v>0</v>
      </c>
      <c r="U679" s="3" t="s">
        <v>75</v>
      </c>
      <c r="V679" s="4">
        <v>11.2</v>
      </c>
      <c r="W679" s="4">
        <f t="shared" si="65"/>
        <v>11.200000000000001</v>
      </c>
    </row>
    <row r="680" spans="1:23" x14ac:dyDescent="0.25">
      <c r="A680" s="2">
        <v>44757</v>
      </c>
      <c r="B680" s="3" t="s">
        <v>62</v>
      </c>
      <c r="C680" s="3" t="s">
        <v>154</v>
      </c>
      <c r="D680" s="4">
        <v>6.75</v>
      </c>
      <c r="E680" s="5">
        <v>1</v>
      </c>
      <c r="F680" s="6">
        <v>5.5</v>
      </c>
      <c r="G680" s="3">
        <v>-152</v>
      </c>
      <c r="H680" s="3">
        <f t="shared" si="57"/>
        <v>-0.65789473684210531</v>
      </c>
      <c r="I680" s="3">
        <v>120</v>
      </c>
      <c r="J680" s="3">
        <f t="shared" si="58"/>
        <v>1.2</v>
      </c>
      <c r="K680" s="7">
        <f t="shared" si="55"/>
        <v>0.60317460317460314</v>
      </c>
      <c r="L680" s="7">
        <f t="shared" si="54"/>
        <v>0.45454545454545453</v>
      </c>
      <c r="M680" s="7">
        <f t="shared" si="63"/>
        <v>0.66623101629194525</v>
      </c>
      <c r="N680" s="7">
        <f t="shared" si="64"/>
        <v>0.33376898370805475</v>
      </c>
      <c r="O680" s="10">
        <f t="shared" si="62"/>
        <v>6.3056413117342114E-2</v>
      </c>
      <c r="P680" s="10">
        <f t="shared" si="61"/>
        <v>-0.12077647083739979</v>
      </c>
      <c r="Q680" s="10">
        <f t="shared" si="59"/>
        <v>2</v>
      </c>
      <c r="R680" s="9">
        <v>2</v>
      </c>
      <c r="S680" s="4">
        <v>15.2</v>
      </c>
      <c r="T680" s="3">
        <v>0</v>
      </c>
      <c r="U680" s="3" t="s">
        <v>75</v>
      </c>
      <c r="V680" s="4">
        <v>10</v>
      </c>
      <c r="W680" s="4">
        <f t="shared" si="65"/>
        <v>10</v>
      </c>
    </row>
    <row r="681" spans="1:23" x14ac:dyDescent="0.25">
      <c r="A681" s="2">
        <v>44757</v>
      </c>
      <c r="B681" s="3" t="s">
        <v>31</v>
      </c>
      <c r="C681" s="3" t="s">
        <v>198</v>
      </c>
      <c r="D681" s="4">
        <v>3.52</v>
      </c>
      <c r="E681" s="5">
        <v>1</v>
      </c>
      <c r="F681" s="6">
        <v>3.5</v>
      </c>
      <c r="G681" s="3">
        <v>132</v>
      </c>
      <c r="H681" s="3">
        <f t="shared" si="57"/>
        <v>1.32</v>
      </c>
      <c r="I681" s="3">
        <v>-168</v>
      </c>
      <c r="J681" s="3">
        <f t="shared" si="58"/>
        <v>-0.59523809523809523</v>
      </c>
      <c r="K681" s="7">
        <f t="shared" si="55"/>
        <v>0.43103448275862066</v>
      </c>
      <c r="L681" s="7">
        <f t="shared" si="54"/>
        <v>0.62686567164179108</v>
      </c>
      <c r="M681" s="7">
        <f t="shared" si="63"/>
        <v>0.46767681193984401</v>
      </c>
      <c r="N681" s="7">
        <f t="shared" si="64"/>
        <v>0.53232318806015599</v>
      </c>
      <c r="O681" s="10">
        <f t="shared" si="62"/>
        <v>3.6642329181223343E-2</v>
      </c>
      <c r="P681" s="10">
        <f t="shared" si="61"/>
        <v>-9.4542483581635084E-2</v>
      </c>
      <c r="Q681" s="10">
        <f t="shared" si="59"/>
        <v>0</v>
      </c>
      <c r="R681" s="9">
        <v>2</v>
      </c>
      <c r="S681" s="4">
        <v>0</v>
      </c>
      <c r="T681" s="3">
        <v>0</v>
      </c>
      <c r="W681" s="4" t="str">
        <f t="shared" si="65"/>
        <v/>
      </c>
    </row>
    <row r="682" spans="1:23" x14ac:dyDescent="0.25">
      <c r="A682" s="2">
        <v>44757</v>
      </c>
      <c r="B682" s="3" t="s">
        <v>52</v>
      </c>
      <c r="C682" s="3" t="s">
        <v>110</v>
      </c>
      <c r="D682" s="4">
        <v>4.72</v>
      </c>
      <c r="E682" s="5">
        <v>1</v>
      </c>
      <c r="F682" s="6">
        <v>4.5</v>
      </c>
      <c r="G682" s="3">
        <v>100</v>
      </c>
      <c r="H682" s="3">
        <f t="shared" si="57"/>
        <v>1</v>
      </c>
      <c r="I682" s="3">
        <v>-135</v>
      </c>
      <c r="J682" s="3">
        <f t="shared" si="58"/>
        <v>-0.7407407407407407</v>
      </c>
      <c r="K682" s="7">
        <f t="shared" si="55"/>
        <v>0.5</v>
      </c>
      <c r="L682" s="7">
        <f t="shared" si="54"/>
        <v>0.57446808510638303</v>
      </c>
      <c r="M682" s="7">
        <f t="shared" si="63"/>
        <v>0.50908417075541823</v>
      </c>
      <c r="N682" s="7">
        <f t="shared" si="64"/>
        <v>0.49091582924458177</v>
      </c>
      <c r="O682" s="10">
        <f t="shared" si="62"/>
        <v>9.0841707554182305E-3</v>
      </c>
      <c r="P682" s="10">
        <f t="shared" si="61"/>
        <v>-8.3552255861801261E-2</v>
      </c>
      <c r="Q682" s="10">
        <f t="shared" si="59"/>
        <v>0</v>
      </c>
      <c r="R682" s="9">
        <v>1</v>
      </c>
      <c r="S682" s="4">
        <v>0</v>
      </c>
      <c r="T682" s="3">
        <v>0</v>
      </c>
      <c r="W682" s="4" t="str">
        <f t="shared" si="65"/>
        <v/>
      </c>
    </row>
    <row r="683" spans="1:23" x14ac:dyDescent="0.25">
      <c r="A683" s="2">
        <v>44757</v>
      </c>
      <c r="B683" s="3" t="s">
        <v>79</v>
      </c>
      <c r="C683" s="3" t="s">
        <v>187</v>
      </c>
      <c r="D683" s="4">
        <v>3.18</v>
      </c>
      <c r="E683" s="5">
        <v>1</v>
      </c>
      <c r="F683" s="6">
        <v>2.5</v>
      </c>
      <c r="G683" s="3">
        <v>-130</v>
      </c>
      <c r="H683" s="3">
        <f t="shared" si="57"/>
        <v>-0.76923076923076916</v>
      </c>
      <c r="I683" s="3">
        <v>-105</v>
      </c>
      <c r="J683" s="3">
        <f t="shared" si="58"/>
        <v>-0.95238095238095233</v>
      </c>
      <c r="K683" s="7">
        <f t="shared" si="55"/>
        <v>0.56521739130434778</v>
      </c>
      <c r="L683" s="7">
        <f t="shared" si="54"/>
        <v>0.51219512195121952</v>
      </c>
      <c r="M683" s="7">
        <f t="shared" si="63"/>
        <v>0.61590657216982048</v>
      </c>
      <c r="N683" s="7">
        <f t="shared" si="64"/>
        <v>0.38409342783017958</v>
      </c>
      <c r="O683" s="10">
        <f t="shared" si="62"/>
        <v>5.0689180865472694E-2</v>
      </c>
      <c r="P683" s="10">
        <f t="shared" si="61"/>
        <v>-0.12810169412103994</v>
      </c>
      <c r="Q683" s="10">
        <f t="shared" si="59"/>
        <v>2</v>
      </c>
      <c r="R683" s="9">
        <v>1</v>
      </c>
      <c r="S683" s="4">
        <v>13</v>
      </c>
      <c r="T683" s="3">
        <v>0</v>
      </c>
      <c r="U683" s="3" t="s">
        <v>75</v>
      </c>
      <c r="V683" s="4">
        <v>10</v>
      </c>
      <c r="W683" s="4">
        <f t="shared" si="65"/>
        <v>10</v>
      </c>
    </row>
    <row r="684" spans="1:23" x14ac:dyDescent="0.25">
      <c r="A684" s="2">
        <v>44757</v>
      </c>
      <c r="B684" s="3" t="s">
        <v>21</v>
      </c>
      <c r="C684" s="3" t="s">
        <v>147</v>
      </c>
      <c r="D684" s="4">
        <v>5.13</v>
      </c>
      <c r="E684" s="5">
        <v>1</v>
      </c>
      <c r="F684" s="6">
        <v>4.5</v>
      </c>
      <c r="G684" s="3">
        <v>-110</v>
      </c>
      <c r="H684" s="3">
        <f t="shared" si="57"/>
        <v>-0.90909090909090906</v>
      </c>
      <c r="I684" s="3">
        <v>-120</v>
      </c>
      <c r="J684" s="3">
        <f t="shared" si="58"/>
        <v>-0.83333333333333337</v>
      </c>
      <c r="K684" s="7">
        <f t="shared" si="55"/>
        <v>0.52380952380952384</v>
      </c>
      <c r="L684" s="7">
        <f t="shared" si="54"/>
        <v>0.54545454545454541</v>
      </c>
      <c r="M684" s="7">
        <f t="shared" si="63"/>
        <v>0.58201353773534492</v>
      </c>
      <c r="N684" s="7">
        <f t="shared" si="64"/>
        <v>0.41798646226465508</v>
      </c>
      <c r="O684" s="10">
        <f t="shared" si="62"/>
        <v>5.8204013925821085E-2</v>
      </c>
      <c r="P684" s="10">
        <f t="shared" si="61"/>
        <v>-0.12746808318989034</v>
      </c>
      <c r="Q684" s="10">
        <f t="shared" si="59"/>
        <v>2</v>
      </c>
      <c r="R684" s="9">
        <v>1</v>
      </c>
      <c r="S684" s="4">
        <f>15*1.1</f>
        <v>16.5</v>
      </c>
      <c r="T684" s="3">
        <v>0</v>
      </c>
      <c r="U684" s="3" t="s">
        <v>74</v>
      </c>
      <c r="V684" s="4">
        <v>-16.5</v>
      </c>
      <c r="W684" s="4">
        <f t="shared" si="65"/>
        <v>-16.5</v>
      </c>
    </row>
    <row r="685" spans="1:23" x14ac:dyDescent="0.25">
      <c r="A685" s="2">
        <v>44757</v>
      </c>
      <c r="B685" s="3" t="s">
        <v>68</v>
      </c>
      <c r="C685" s="3" t="s">
        <v>150</v>
      </c>
      <c r="D685" s="4">
        <v>7.39</v>
      </c>
      <c r="E685" s="5">
        <v>1</v>
      </c>
      <c r="F685" s="6">
        <v>7.5</v>
      </c>
      <c r="G685" s="3">
        <v>100</v>
      </c>
      <c r="H685" s="3">
        <f t="shared" si="57"/>
        <v>1</v>
      </c>
      <c r="I685" s="3">
        <v>-130</v>
      </c>
      <c r="J685" s="3">
        <f t="shared" si="58"/>
        <v>-0.76923076923076916</v>
      </c>
      <c r="K685" s="7">
        <f t="shared" si="55"/>
        <v>0.5</v>
      </c>
      <c r="L685" s="7">
        <f t="shared" si="54"/>
        <v>0.56521739130434778</v>
      </c>
      <c r="M685" s="7">
        <f t="shared" si="63"/>
        <v>0.45919312076325269</v>
      </c>
      <c r="N685" s="7">
        <f t="shared" si="64"/>
        <v>0.54080687923674731</v>
      </c>
      <c r="O685" s="10">
        <f t="shared" si="62"/>
        <v>-4.0806879236747307E-2</v>
      </c>
      <c r="P685" s="10">
        <f t="shared" si="61"/>
        <v>-2.4410512067600476E-2</v>
      </c>
      <c r="Q685" s="10">
        <f t="shared" si="59"/>
        <v>0</v>
      </c>
      <c r="R685" s="9">
        <v>1</v>
      </c>
      <c r="S685" s="4">
        <v>0</v>
      </c>
      <c r="T685" s="3">
        <v>0</v>
      </c>
      <c r="W685" s="4" t="str">
        <f t="shared" si="65"/>
        <v/>
      </c>
    </row>
    <row r="686" spans="1:23" x14ac:dyDescent="0.25">
      <c r="A686" s="2">
        <v>44757</v>
      </c>
      <c r="B686" s="3" t="s">
        <v>70</v>
      </c>
      <c r="C686" s="3" t="s">
        <v>159</v>
      </c>
      <c r="D686" s="4">
        <v>3.18</v>
      </c>
      <c r="E686" s="5">
        <v>1</v>
      </c>
      <c r="F686" s="6">
        <v>3.5</v>
      </c>
      <c r="G686" s="3">
        <v>120</v>
      </c>
      <c r="H686" s="3">
        <f t="shared" si="57"/>
        <v>1.2</v>
      </c>
      <c r="I686" s="3">
        <v>-165</v>
      </c>
      <c r="J686" s="3">
        <f t="shared" si="58"/>
        <v>-0.60606060606060608</v>
      </c>
      <c r="K686" s="7">
        <f t="shared" si="55"/>
        <v>0.45454545454545453</v>
      </c>
      <c r="L686" s="7">
        <f t="shared" si="54"/>
        <v>0.62264150943396224</v>
      </c>
      <c r="M686" s="7">
        <f t="shared" si="63"/>
        <v>0.39302525938072419</v>
      </c>
      <c r="N686" s="7">
        <f t="shared" si="64"/>
        <v>0.60697474061927581</v>
      </c>
      <c r="O686" s="10">
        <f t="shared" si="62"/>
        <v>-6.152019516473034E-2</v>
      </c>
      <c r="P686" s="10">
        <f t="shared" si="61"/>
        <v>-1.5666768814686427E-2</v>
      </c>
      <c r="Q686" s="10">
        <f t="shared" si="59"/>
        <v>0</v>
      </c>
      <c r="R686" s="9">
        <v>1</v>
      </c>
      <c r="S686" s="4">
        <v>0</v>
      </c>
      <c r="T686" s="3">
        <v>0</v>
      </c>
      <c r="W686" s="4" t="str">
        <f t="shared" si="65"/>
        <v/>
      </c>
    </row>
    <row r="687" spans="1:23" x14ac:dyDescent="0.25">
      <c r="A687" s="2">
        <v>44757</v>
      </c>
      <c r="B687" s="3" t="s">
        <v>48</v>
      </c>
      <c r="C687" s="3" t="s">
        <v>49</v>
      </c>
      <c r="D687" s="4">
        <v>4.82</v>
      </c>
      <c r="E687" s="5">
        <v>1</v>
      </c>
      <c r="F687" s="6">
        <v>4.5</v>
      </c>
      <c r="G687" s="3">
        <v>115</v>
      </c>
      <c r="H687" s="3">
        <f t="shared" si="57"/>
        <v>1.1499999999999999</v>
      </c>
      <c r="I687" s="3">
        <v>-115</v>
      </c>
      <c r="J687" s="3">
        <f t="shared" si="58"/>
        <v>-0.86956521739130443</v>
      </c>
      <c r="K687" s="7">
        <f t="shared" si="55"/>
        <v>0.46511627906976744</v>
      </c>
      <c r="L687" s="7">
        <f t="shared" si="54"/>
        <v>0.53488372093023251</v>
      </c>
      <c r="M687" s="7">
        <f t="shared" si="63"/>
        <v>0.52737572028192536</v>
      </c>
      <c r="N687" s="7">
        <f t="shared" si="64"/>
        <v>0.47262427971807464</v>
      </c>
      <c r="O687" s="10">
        <f t="shared" si="62"/>
        <v>6.2259441212157929E-2</v>
      </c>
      <c r="P687" s="10">
        <f t="shared" si="61"/>
        <v>-6.2259441212157873E-2</v>
      </c>
      <c r="Q687" s="10">
        <f t="shared" si="59"/>
        <v>2</v>
      </c>
      <c r="R687" s="9">
        <v>1</v>
      </c>
      <c r="S687" s="4">
        <v>15</v>
      </c>
      <c r="T687" s="3">
        <v>0</v>
      </c>
      <c r="U687" s="3" t="s">
        <v>75</v>
      </c>
      <c r="V687" s="4">
        <v>17.25</v>
      </c>
      <c r="W687" s="4">
        <f t="shared" si="65"/>
        <v>17.25</v>
      </c>
    </row>
    <row r="688" spans="1:23" x14ac:dyDescent="0.25">
      <c r="A688" s="2">
        <v>44757</v>
      </c>
      <c r="B688" s="3" t="s">
        <v>33</v>
      </c>
      <c r="C688" s="3" t="s">
        <v>268</v>
      </c>
      <c r="D688" s="4">
        <v>5.26</v>
      </c>
      <c r="E688" s="5">
        <v>1</v>
      </c>
      <c r="F688" s="6">
        <v>4.5</v>
      </c>
      <c r="G688" s="3">
        <v>-108</v>
      </c>
      <c r="H688" s="3">
        <f t="shared" si="57"/>
        <v>-0.92592592592592582</v>
      </c>
      <c r="I688" s="3">
        <v>-118</v>
      </c>
      <c r="J688" s="3">
        <f t="shared" si="58"/>
        <v>-0.84745762711864414</v>
      </c>
      <c r="K688" s="7">
        <f t="shared" si="55"/>
        <v>0.51923076923076927</v>
      </c>
      <c r="L688" s="7">
        <f t="shared" si="54"/>
        <v>0.54128440366972475</v>
      </c>
      <c r="M688" s="7">
        <f t="shared" si="63"/>
        <v>0.60388537848769053</v>
      </c>
      <c r="N688" s="7">
        <f t="shared" si="64"/>
        <v>0.39611462151230942</v>
      </c>
      <c r="O688" s="10">
        <f t="shared" si="62"/>
        <v>8.4654609256921254E-2</v>
      </c>
      <c r="P688" s="10">
        <f t="shared" si="61"/>
        <v>-0.14516978215741533</v>
      </c>
      <c r="Q688" s="10">
        <f t="shared" si="59"/>
        <v>2</v>
      </c>
      <c r="R688" s="9">
        <v>2</v>
      </c>
      <c r="S688" s="4">
        <f>15*1.08</f>
        <v>16.200000000000003</v>
      </c>
      <c r="T688" s="3">
        <v>0</v>
      </c>
      <c r="U688" s="3" t="s">
        <v>74</v>
      </c>
      <c r="V688" s="4">
        <v>-16.2</v>
      </c>
      <c r="W688" s="4">
        <f t="shared" si="65"/>
        <v>-16.200000000000003</v>
      </c>
    </row>
    <row r="689" spans="1:23" x14ac:dyDescent="0.25">
      <c r="A689" s="2">
        <v>44757</v>
      </c>
      <c r="B689" s="3" t="s">
        <v>29</v>
      </c>
      <c r="C689" s="3" t="s">
        <v>145</v>
      </c>
      <c r="D689" s="4">
        <v>3.85</v>
      </c>
      <c r="E689" s="5">
        <v>1</v>
      </c>
      <c r="F689" s="6">
        <v>3.5</v>
      </c>
      <c r="G689" s="3">
        <v>-102</v>
      </c>
      <c r="H689" s="3">
        <f t="shared" si="57"/>
        <v>-0.98039215686274506</v>
      </c>
      <c r="I689" s="3">
        <v>-126</v>
      </c>
      <c r="J689" s="3">
        <f t="shared" si="58"/>
        <v>-0.79365079365079361</v>
      </c>
      <c r="K689" s="7">
        <f t="shared" si="55"/>
        <v>0.50495049504950495</v>
      </c>
      <c r="L689" s="7">
        <f t="shared" si="54"/>
        <v>0.55752212389380529</v>
      </c>
      <c r="M689" s="7">
        <f t="shared" si="63"/>
        <v>0.53669004169033063</v>
      </c>
      <c r="N689" s="7">
        <f t="shared" si="64"/>
        <v>0.46330995830966937</v>
      </c>
      <c r="O689" s="10">
        <f t="shared" si="62"/>
        <v>3.1739546640825678E-2</v>
      </c>
      <c r="P689" s="10">
        <f t="shared" si="61"/>
        <v>-9.4212165584135921E-2</v>
      </c>
      <c r="Q689" s="10">
        <f t="shared" si="59"/>
        <v>0</v>
      </c>
      <c r="R689" s="9">
        <v>2</v>
      </c>
      <c r="S689" s="4">
        <v>0</v>
      </c>
      <c r="T689" s="3">
        <v>0</v>
      </c>
      <c r="W689" s="4" t="str">
        <f t="shared" si="65"/>
        <v/>
      </c>
    </row>
    <row r="690" spans="1:23" x14ac:dyDescent="0.25">
      <c r="A690" s="2">
        <v>44757</v>
      </c>
      <c r="B690" s="3" t="s">
        <v>16</v>
      </c>
      <c r="C690" s="3" t="s">
        <v>188</v>
      </c>
      <c r="D690" s="4">
        <v>3.38</v>
      </c>
      <c r="E690" s="5">
        <v>1</v>
      </c>
      <c r="F690" s="6">
        <v>3.5</v>
      </c>
      <c r="G690" s="3">
        <v>115</v>
      </c>
      <c r="H690" s="3">
        <f t="shared" si="57"/>
        <v>1.1499999999999999</v>
      </c>
      <c r="I690" s="3">
        <v>-150</v>
      </c>
      <c r="J690" s="3">
        <f t="shared" si="58"/>
        <v>-0.66666666666666663</v>
      </c>
      <c r="K690" s="7">
        <f t="shared" si="55"/>
        <v>0.46511627906976744</v>
      </c>
      <c r="L690" s="7">
        <f t="shared" si="54"/>
        <v>0.6</v>
      </c>
      <c r="M690" s="7">
        <f t="shared" si="63"/>
        <v>0.43726552940740104</v>
      </c>
      <c r="N690" s="7">
        <f t="shared" si="64"/>
        <v>0.56273447059259896</v>
      </c>
      <c r="O690" s="10">
        <f t="shared" si="62"/>
        <v>-2.7850749662366392E-2</v>
      </c>
      <c r="P690" s="10">
        <f t="shared" si="61"/>
        <v>-3.7265529407401021E-2</v>
      </c>
      <c r="Q690" s="10">
        <f t="shared" si="59"/>
        <v>0</v>
      </c>
      <c r="R690" s="9">
        <v>1</v>
      </c>
      <c r="S690" s="4">
        <v>0</v>
      </c>
      <c r="T690" s="3">
        <v>0</v>
      </c>
      <c r="W690" s="4" t="str">
        <f t="shared" si="65"/>
        <v/>
      </c>
    </row>
    <row r="691" spans="1:23" x14ac:dyDescent="0.25">
      <c r="A691" s="2">
        <v>44757</v>
      </c>
      <c r="B691" s="3" t="s">
        <v>56</v>
      </c>
      <c r="C691" s="3" t="s">
        <v>132</v>
      </c>
      <c r="D691" s="4">
        <v>6.27</v>
      </c>
      <c r="E691" s="5">
        <v>1</v>
      </c>
      <c r="F691" s="6">
        <v>6.5</v>
      </c>
      <c r="G691" s="3">
        <v>115</v>
      </c>
      <c r="H691" s="3">
        <f t="shared" si="57"/>
        <v>1.1499999999999999</v>
      </c>
      <c r="I691" s="3">
        <v>-155</v>
      </c>
      <c r="J691" s="3">
        <f t="shared" si="58"/>
        <v>-0.64516129032258063</v>
      </c>
      <c r="K691" s="7">
        <f t="shared" si="55"/>
        <v>0.46511627906976744</v>
      </c>
      <c r="L691" s="7">
        <f t="shared" si="54"/>
        <v>0.60784313725490191</v>
      </c>
      <c r="M691" s="7">
        <f t="shared" si="63"/>
        <v>0.43697972129157814</v>
      </c>
      <c r="N691" s="7">
        <f t="shared" si="64"/>
        <v>0.56302027870842186</v>
      </c>
      <c r="O691" s="10">
        <f t="shared" si="62"/>
        <v>-2.8136557778189297E-2</v>
      </c>
      <c r="P691" s="10">
        <f t="shared" si="61"/>
        <v>-4.4822858546480049E-2</v>
      </c>
      <c r="Q691" s="10">
        <f t="shared" si="59"/>
        <v>0</v>
      </c>
      <c r="R691" s="9">
        <v>1</v>
      </c>
      <c r="S691" s="4">
        <v>0</v>
      </c>
      <c r="T691" s="3">
        <v>0</v>
      </c>
      <c r="W691" s="4" t="str">
        <f t="shared" si="65"/>
        <v/>
      </c>
    </row>
    <row r="692" spans="1:23" x14ac:dyDescent="0.25">
      <c r="A692" s="2">
        <v>44757</v>
      </c>
      <c r="B692" s="3" t="s">
        <v>14</v>
      </c>
      <c r="C692" s="3" t="s">
        <v>196</v>
      </c>
      <c r="D692" s="4">
        <v>3.82</v>
      </c>
      <c r="E692" s="5">
        <v>1</v>
      </c>
      <c r="F692" s="6">
        <v>3.5</v>
      </c>
      <c r="G692" s="3">
        <v>-120</v>
      </c>
      <c r="H692" s="3">
        <f t="shared" si="57"/>
        <v>-0.83333333333333337</v>
      </c>
      <c r="I692" s="3">
        <v>-120</v>
      </c>
      <c r="J692" s="3">
        <f t="shared" si="58"/>
        <v>-0.83333333333333337</v>
      </c>
      <c r="K692" s="7">
        <f t="shared" si="55"/>
        <v>0.54545454545454541</v>
      </c>
      <c r="L692" s="7">
        <f t="shared" si="54"/>
        <v>0.54545454545454541</v>
      </c>
      <c r="M692" s="7">
        <f t="shared" si="63"/>
        <v>0.53059826154508138</v>
      </c>
      <c r="N692" s="7">
        <f t="shared" si="64"/>
        <v>0.46940173845491862</v>
      </c>
      <c r="O692" s="10">
        <f t="shared" si="62"/>
        <v>-1.485628390946403E-2</v>
      </c>
      <c r="P692" s="10">
        <f t="shared" si="61"/>
        <v>-7.6052806999626799E-2</v>
      </c>
      <c r="Q692" s="10">
        <f t="shared" si="59"/>
        <v>0</v>
      </c>
      <c r="R692" s="9">
        <v>1</v>
      </c>
      <c r="S692" s="4">
        <v>0</v>
      </c>
      <c r="T692" s="3">
        <v>0</v>
      </c>
      <c r="W692" s="4" t="str">
        <f t="shared" si="65"/>
        <v/>
      </c>
    </row>
    <row r="693" spans="1:23" x14ac:dyDescent="0.25">
      <c r="A693" s="2">
        <v>44757</v>
      </c>
      <c r="B693" s="3" t="s">
        <v>54</v>
      </c>
      <c r="C693" s="3" t="s">
        <v>173</v>
      </c>
      <c r="D693" s="4">
        <v>5.48</v>
      </c>
      <c r="E693" s="5">
        <v>1</v>
      </c>
      <c r="F693" s="6">
        <v>4.5</v>
      </c>
      <c r="G693" s="3">
        <v>-122</v>
      </c>
      <c r="H693" s="3">
        <f t="shared" si="57"/>
        <v>-0.81967213114754101</v>
      </c>
      <c r="I693" s="3">
        <v>-104</v>
      </c>
      <c r="J693" s="3">
        <f t="shared" si="58"/>
        <v>-0.96153846153846145</v>
      </c>
      <c r="K693" s="7">
        <f t="shared" si="55"/>
        <v>0.5495495495495496</v>
      </c>
      <c r="L693" s="7">
        <f t="shared" si="54"/>
        <v>0.50980392156862742</v>
      </c>
      <c r="M693" s="7">
        <f t="shared" si="63"/>
        <v>0.63935713445076614</v>
      </c>
      <c r="N693" s="7">
        <f t="shared" si="64"/>
        <v>0.36064286554923386</v>
      </c>
      <c r="O693" s="10">
        <f t="shared" si="62"/>
        <v>8.9807584901216542E-2</v>
      </c>
      <c r="P693" s="10">
        <f t="shared" si="61"/>
        <v>-0.14916105601939356</v>
      </c>
      <c r="Q693" s="10">
        <f t="shared" si="59"/>
        <v>2</v>
      </c>
      <c r="R693" s="9">
        <v>2</v>
      </c>
      <c r="S693" s="4">
        <f>15*1.22</f>
        <v>18.3</v>
      </c>
      <c r="T693" s="3">
        <v>0</v>
      </c>
      <c r="U693" s="3" t="s">
        <v>74</v>
      </c>
      <c r="V693" s="4">
        <v>-18.3</v>
      </c>
      <c r="W693" s="4">
        <f t="shared" si="65"/>
        <v>-18.3</v>
      </c>
    </row>
    <row r="694" spans="1:23" x14ac:dyDescent="0.25">
      <c r="A694" s="2">
        <v>44757</v>
      </c>
      <c r="B694" s="3" t="s">
        <v>46</v>
      </c>
      <c r="C694" s="3" t="s">
        <v>148</v>
      </c>
      <c r="D694" s="4">
        <v>6.23</v>
      </c>
      <c r="E694" s="5">
        <v>1</v>
      </c>
      <c r="F694" s="6">
        <v>6.5</v>
      </c>
      <c r="G694" s="3">
        <v>-150</v>
      </c>
      <c r="H694" s="3">
        <f t="shared" si="57"/>
        <v>-0.66666666666666663</v>
      </c>
      <c r="I694" s="3">
        <v>118</v>
      </c>
      <c r="J694" s="3">
        <f t="shared" si="58"/>
        <v>1.18</v>
      </c>
      <c r="K694" s="7">
        <f t="shared" si="55"/>
        <v>0.6</v>
      </c>
      <c r="L694" s="7">
        <f t="shared" si="54"/>
        <v>0.45871559633027525</v>
      </c>
      <c r="M694" s="7">
        <f t="shared" si="63"/>
        <v>0.43058733978776509</v>
      </c>
      <c r="N694" s="7">
        <f t="shared" si="64"/>
        <v>0.56941266021223491</v>
      </c>
      <c r="O694" s="10">
        <f t="shared" si="62"/>
        <v>-0.16941266021223489</v>
      </c>
      <c r="P694" s="10">
        <f t="shared" si="61"/>
        <v>0.11069706388195966</v>
      </c>
      <c r="Q694" s="10">
        <f t="shared" si="59"/>
        <v>1</v>
      </c>
      <c r="R694" s="9">
        <v>2</v>
      </c>
      <c r="S694" s="4">
        <v>15</v>
      </c>
      <c r="T694" s="3">
        <v>0</v>
      </c>
      <c r="U694" s="3" t="s">
        <v>75</v>
      </c>
      <c r="V694" s="4">
        <v>17.7</v>
      </c>
      <c r="W694" s="4">
        <f t="shared" si="65"/>
        <v>17.7</v>
      </c>
    </row>
    <row r="695" spans="1:23" x14ac:dyDescent="0.25">
      <c r="A695" s="2">
        <v>44757</v>
      </c>
      <c r="B695" s="3" t="s">
        <v>72</v>
      </c>
      <c r="C695" s="3" t="s">
        <v>176</v>
      </c>
      <c r="D695" s="4">
        <v>5.09</v>
      </c>
      <c r="E695" s="5">
        <v>1</v>
      </c>
      <c r="F695" s="6">
        <v>5.5</v>
      </c>
      <c r="G695" s="3">
        <v>-102</v>
      </c>
      <c r="H695" s="3">
        <f t="shared" si="57"/>
        <v>-0.98039215686274506</v>
      </c>
      <c r="I695" s="3">
        <v>-126</v>
      </c>
      <c r="J695" s="3">
        <f t="shared" si="58"/>
        <v>-0.79365079365079361</v>
      </c>
      <c r="K695" s="7">
        <f t="shared" si="55"/>
        <v>0.50495049504950495</v>
      </c>
      <c r="L695" s="7">
        <f t="shared" si="54"/>
        <v>0.55752212389380529</v>
      </c>
      <c r="M695" s="7">
        <f t="shared" si="63"/>
        <v>0.39982718356967739</v>
      </c>
      <c r="N695" s="7">
        <f t="shared" si="64"/>
        <v>0.60017281643032261</v>
      </c>
      <c r="O695" s="10">
        <f t="shared" si="62"/>
        <v>-0.10512331147982756</v>
      </c>
      <c r="P695" s="10">
        <f t="shared" si="61"/>
        <v>4.2650692536517321E-2</v>
      </c>
      <c r="Q695" s="10">
        <f t="shared" si="59"/>
        <v>0</v>
      </c>
      <c r="R695" s="9">
        <v>2</v>
      </c>
      <c r="S695" s="4">
        <v>0</v>
      </c>
      <c r="T695" s="3">
        <v>0</v>
      </c>
      <c r="W695" s="4" t="str">
        <f t="shared" si="65"/>
        <v/>
      </c>
    </row>
    <row r="696" spans="1:23" x14ac:dyDescent="0.25">
      <c r="A696" s="2">
        <v>44757</v>
      </c>
      <c r="B696" s="3" t="s">
        <v>60</v>
      </c>
      <c r="C696" s="3" t="s">
        <v>146</v>
      </c>
      <c r="D696" s="4">
        <v>4.45</v>
      </c>
      <c r="E696" s="5">
        <v>1</v>
      </c>
      <c r="F696" s="6">
        <v>4.5</v>
      </c>
      <c r="G696" s="3">
        <v>120</v>
      </c>
      <c r="H696" s="3">
        <f t="shared" si="57"/>
        <v>1.2</v>
      </c>
      <c r="I696" s="3">
        <v>-160</v>
      </c>
      <c r="J696" s="3">
        <f t="shared" si="58"/>
        <v>-0.625</v>
      </c>
      <c r="K696" s="7">
        <f t="shared" si="55"/>
        <v>0.45454545454545453</v>
      </c>
      <c r="L696" s="7">
        <f t="shared" si="54"/>
        <v>0.61538461538461542</v>
      </c>
      <c r="M696" s="7">
        <f t="shared" si="63"/>
        <v>0.45838042023441272</v>
      </c>
      <c r="N696" s="7">
        <f t="shared" si="64"/>
        <v>0.54161957976558728</v>
      </c>
      <c r="O696" s="10">
        <f t="shared" si="62"/>
        <v>3.8349656889581918E-3</v>
      </c>
      <c r="P696" s="10">
        <f t="shared" si="61"/>
        <v>-7.3765035619028141E-2</v>
      </c>
      <c r="Q696" s="10">
        <f t="shared" si="59"/>
        <v>0</v>
      </c>
      <c r="R696" s="9">
        <v>1</v>
      </c>
      <c r="S696" s="4">
        <v>0</v>
      </c>
      <c r="T696" s="3">
        <v>0</v>
      </c>
      <c r="W696" s="4" t="str">
        <f t="shared" si="65"/>
        <v/>
      </c>
    </row>
    <row r="697" spans="1:23" x14ac:dyDescent="0.25">
      <c r="A697" s="2">
        <v>44757</v>
      </c>
      <c r="B697" s="3" t="s">
        <v>37</v>
      </c>
      <c r="C697" s="3" t="s">
        <v>189</v>
      </c>
      <c r="D697" s="4">
        <v>7.03</v>
      </c>
      <c r="E697" s="5">
        <v>1</v>
      </c>
      <c r="F697" s="6">
        <v>6.5</v>
      </c>
      <c r="G697" s="3">
        <v>120</v>
      </c>
      <c r="H697" s="3">
        <f t="shared" si="57"/>
        <v>1.2</v>
      </c>
      <c r="I697" s="3">
        <v>-152</v>
      </c>
      <c r="J697" s="3">
        <f t="shared" si="58"/>
        <v>-0.65789473684210531</v>
      </c>
      <c r="K697" s="7">
        <f t="shared" si="55"/>
        <v>0.45454545454545453</v>
      </c>
      <c r="L697" s="7">
        <f t="shared" si="54"/>
        <v>0.60317460317460314</v>
      </c>
      <c r="M697" s="7">
        <f t="shared" si="63"/>
        <v>0.55474938079679981</v>
      </c>
      <c r="N697" s="7">
        <f t="shared" si="64"/>
        <v>0.44525061920320014</v>
      </c>
      <c r="O697" s="10">
        <f t="shared" si="62"/>
        <v>0.10020392625134528</v>
      </c>
      <c r="P697" s="10">
        <f t="shared" si="61"/>
        <v>-0.157923983971403</v>
      </c>
      <c r="Q697" s="10">
        <f t="shared" si="59"/>
        <v>2</v>
      </c>
      <c r="R697" s="9">
        <v>2</v>
      </c>
      <c r="S697" s="4">
        <v>15</v>
      </c>
      <c r="T697" s="3">
        <v>0</v>
      </c>
      <c r="U697" s="3" t="s">
        <v>75</v>
      </c>
      <c r="V697" s="4">
        <v>18</v>
      </c>
      <c r="W697" s="4">
        <f t="shared" si="65"/>
        <v>18</v>
      </c>
    </row>
    <row r="698" spans="1:23" x14ac:dyDescent="0.25">
      <c r="A698" s="2">
        <v>44757</v>
      </c>
      <c r="B698" s="3" t="s">
        <v>35</v>
      </c>
      <c r="C698" s="3" t="s">
        <v>157</v>
      </c>
      <c r="D698" s="4">
        <v>5.37</v>
      </c>
      <c r="E698" s="5">
        <v>1</v>
      </c>
      <c r="F698" s="6">
        <v>5.5</v>
      </c>
      <c r="G698" s="3">
        <v>-108</v>
      </c>
      <c r="H698" s="3">
        <f t="shared" si="57"/>
        <v>-0.92592592592592582</v>
      </c>
      <c r="I698" s="3">
        <v>-118</v>
      </c>
      <c r="J698" s="3">
        <f t="shared" si="58"/>
        <v>-0.84745762711864414</v>
      </c>
      <c r="K698" s="7">
        <f t="shared" si="55"/>
        <v>0.51923076923076927</v>
      </c>
      <c r="L698" s="7">
        <f t="shared" si="54"/>
        <v>0.54128440366972475</v>
      </c>
      <c r="M698" s="7">
        <f t="shared" si="63"/>
        <v>0.44867762461029814</v>
      </c>
      <c r="N698" s="7">
        <f t="shared" si="64"/>
        <v>0.55132237538970186</v>
      </c>
      <c r="O698" s="10">
        <f t="shared" si="62"/>
        <v>-7.0553144620471131E-2</v>
      </c>
      <c r="P698" s="10">
        <f t="shared" si="61"/>
        <v>1.0037971719977112E-2</v>
      </c>
      <c r="Q698" s="10">
        <f t="shared" si="59"/>
        <v>0</v>
      </c>
      <c r="R698" s="9">
        <v>2</v>
      </c>
      <c r="S698" s="4">
        <v>0</v>
      </c>
      <c r="T698" s="3">
        <v>0</v>
      </c>
      <c r="W698" s="4" t="str">
        <f t="shared" si="65"/>
        <v/>
      </c>
    </row>
    <row r="699" spans="1:23" x14ac:dyDescent="0.25">
      <c r="A699" s="2">
        <v>44757</v>
      </c>
      <c r="B699" s="3" t="s">
        <v>44</v>
      </c>
      <c r="C699" s="3" t="s">
        <v>204</v>
      </c>
      <c r="D699" s="4">
        <v>6.85</v>
      </c>
      <c r="E699" s="5">
        <v>1</v>
      </c>
      <c r="F699" s="6">
        <v>6.5</v>
      </c>
      <c r="G699" s="3">
        <v>-185</v>
      </c>
      <c r="H699" s="3">
        <f t="shared" si="57"/>
        <v>-0.54054054054054046</v>
      </c>
      <c r="I699" s="3">
        <v>135</v>
      </c>
      <c r="J699" s="3">
        <f t="shared" si="58"/>
        <v>1.35</v>
      </c>
      <c r="K699" s="7">
        <f t="shared" si="55"/>
        <v>0.64912280701754388</v>
      </c>
      <c r="L699" s="7">
        <f t="shared" si="54"/>
        <v>0.42553191489361702</v>
      </c>
      <c r="M699" s="7">
        <f t="shared" si="63"/>
        <v>0.52770787696327259</v>
      </c>
      <c r="N699" s="7">
        <f t="shared" si="64"/>
        <v>0.47229212303672741</v>
      </c>
      <c r="O699" s="10">
        <f t="shared" si="62"/>
        <v>-0.12141493005427129</v>
      </c>
      <c r="P699" s="10">
        <f t="shared" si="61"/>
        <v>4.6760208143110382E-2</v>
      </c>
      <c r="Q699" s="10">
        <f t="shared" si="59"/>
        <v>0</v>
      </c>
      <c r="R699" s="9">
        <v>1</v>
      </c>
      <c r="S699" s="4">
        <v>0</v>
      </c>
      <c r="T699" s="3">
        <v>0</v>
      </c>
      <c r="W699" s="4" t="str">
        <f t="shared" si="65"/>
        <v/>
      </c>
    </row>
  </sheetData>
  <autoFilter ref="A1:W445" xr:uid="{FA2410A7-C9EE-4265-A4E0-BEB5400B97D3}"/>
  <conditionalFormatting sqref="O1:Q1048576">
    <cfRule type="cellIs" dxfId="2" priority="3" operator="greaterThan">
      <formula>0.04999</formula>
    </cfRule>
  </conditionalFormatting>
  <conditionalFormatting sqref="R1:R1048576">
    <cfRule type="cellIs" dxfId="1" priority="1" operator="equal">
      <formula>2</formula>
    </cfRule>
    <cfRule type="cellIs" dxfId="0" priority="2" operator="equal">
      <formula>1</formula>
    </cfRule>
  </conditionalFormatting>
  <dataValidations count="1">
    <dataValidation type="custom" allowBlank="1" showInputMessage="1" showErrorMessage="1" sqref="C1:C1048576" xr:uid="{804218E8-A3AD-4A41-853C-61B4D9AFC584}">
      <formula1>C1=TRIM(C1)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BB79-E1BC-46FA-AA54-CA58B3130EFF}">
  <dimension ref="A1:B3"/>
  <sheetViews>
    <sheetView workbookViewId="0">
      <selection activeCell="A4" sqref="A4"/>
    </sheetView>
  </sheetViews>
  <sheetFormatPr defaultRowHeight="15" x14ac:dyDescent="0.25"/>
  <cols>
    <col min="1" max="1" width="9.140625" style="3"/>
    <col min="2" max="2" width="18" style="3" bestFit="1" customWidth="1"/>
    <col min="3" max="16384" width="9.140625" style="3"/>
  </cols>
  <sheetData>
    <row r="1" spans="1:2" s="1" customFormat="1" x14ac:dyDescent="0.25">
      <c r="A1" s="1" t="s">
        <v>26</v>
      </c>
      <c r="B1" s="1" t="s">
        <v>27</v>
      </c>
    </row>
    <row r="2" spans="1:2" x14ac:dyDescent="0.25">
      <c r="A2" s="5">
        <v>1</v>
      </c>
      <c r="B2" s="3" t="s">
        <v>28</v>
      </c>
    </row>
    <row r="3" spans="1:2" x14ac:dyDescent="0.25">
      <c r="A3" s="3">
        <v>2</v>
      </c>
      <c r="B3" s="3" t="s">
        <v>190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F9E-7CB8-4EEC-B965-090D2111EFA0}">
  <dimension ref="A1:B3"/>
  <sheetViews>
    <sheetView workbookViewId="0">
      <selection activeCell="B38" sqref="B3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16384" width="9.140625" style="3"/>
  </cols>
  <sheetData>
    <row r="1" spans="1:2" s="1" customFormat="1" x14ac:dyDescent="0.25">
      <c r="A1" s="1" t="s">
        <v>100</v>
      </c>
      <c r="B1" s="1" t="s">
        <v>99</v>
      </c>
    </row>
    <row r="2" spans="1:2" x14ac:dyDescent="0.25">
      <c r="A2" s="3">
        <v>1</v>
      </c>
      <c r="B2" s="3" t="s">
        <v>101</v>
      </c>
    </row>
    <row r="3" spans="1:2" x14ac:dyDescent="0.25">
      <c r="A3" s="3">
        <v>2</v>
      </c>
      <c r="B3" s="3" t="s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018B-7E69-489B-83FC-696B5ADC5BF1}">
  <dimension ref="A3:G6"/>
  <sheetViews>
    <sheetView workbookViewId="0">
      <selection activeCell="G3" sqref="G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85546875" bestFit="1" customWidth="1"/>
    <col min="4" max="4" width="17.7109375" bestFit="1" customWidth="1"/>
    <col min="5" max="5" width="13.28515625" bestFit="1" customWidth="1"/>
    <col min="6" max="6" width="13.42578125" bestFit="1" customWidth="1"/>
  </cols>
  <sheetData>
    <row r="3" spans="1:7" x14ac:dyDescent="0.25">
      <c r="A3" s="28" t="s">
        <v>207</v>
      </c>
      <c r="B3" t="s">
        <v>206</v>
      </c>
      <c r="C3" t="s">
        <v>209</v>
      </c>
      <c r="D3" t="s">
        <v>221</v>
      </c>
      <c r="F3" s="30" t="s">
        <v>211</v>
      </c>
      <c r="G3" s="32">
        <f>C6/B6</f>
        <v>8.3678345890327535E-2</v>
      </c>
    </row>
    <row r="4" spans="1:7" x14ac:dyDescent="0.25">
      <c r="A4" s="29" t="s">
        <v>74</v>
      </c>
      <c r="B4" s="27">
        <v>1675.25</v>
      </c>
      <c r="C4" s="27">
        <v>-1675.25</v>
      </c>
      <c r="D4" s="33">
        <v>0.4351145038167939</v>
      </c>
    </row>
    <row r="5" spans="1:7" x14ac:dyDescent="0.25">
      <c r="A5" s="29" t="s">
        <v>75</v>
      </c>
      <c r="B5" s="27">
        <v>2426.0499999999997</v>
      </c>
      <c r="C5" s="27">
        <v>2018.4400000000003</v>
      </c>
      <c r="D5" s="33">
        <v>0.56488549618320616</v>
      </c>
    </row>
    <row r="6" spans="1:7" x14ac:dyDescent="0.25">
      <c r="A6" s="29" t="s">
        <v>208</v>
      </c>
      <c r="B6" s="27">
        <v>4101.3000000000011</v>
      </c>
      <c r="C6" s="27">
        <v>343.1900000000004</v>
      </c>
      <c r="D6" s="33">
        <v>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B5E7-8291-4D14-B5A3-7337DCACC44A}">
  <dimension ref="A3:C3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85546875" bestFit="1" customWidth="1"/>
    <col min="4" max="4" width="13.140625" bestFit="1" customWidth="1"/>
    <col min="5" max="5" width="7" bestFit="1" customWidth="1"/>
    <col min="6" max="6" width="20.42578125" bestFit="1" customWidth="1"/>
    <col min="7" max="7" width="15.85546875" bestFit="1" customWidth="1"/>
    <col min="8" max="8" width="20.42578125" bestFit="1" customWidth="1"/>
    <col min="9" max="9" width="15.85546875" bestFit="1" customWidth="1"/>
    <col min="10" max="11" width="5" bestFit="1" customWidth="1"/>
    <col min="12" max="12" width="3" bestFit="1" customWidth="1"/>
    <col min="13" max="18" width="5" bestFit="1" customWidth="1"/>
    <col min="19" max="19" width="3" bestFit="1" customWidth="1"/>
    <col min="20" max="22" width="5" bestFit="1" customWidth="1"/>
    <col min="23" max="23" width="3" bestFit="1" customWidth="1"/>
    <col min="24" max="27" width="5" bestFit="1" customWidth="1"/>
    <col min="28" max="28" width="3" bestFit="1" customWidth="1"/>
    <col min="29" max="31" width="5" bestFit="1" customWidth="1"/>
    <col min="32" max="32" width="6" bestFit="1" customWidth="1"/>
    <col min="33" max="34" width="5" bestFit="1" customWidth="1"/>
    <col min="35" max="35" width="3" bestFit="1" customWidth="1"/>
    <col min="36" max="39" width="5" bestFit="1" customWidth="1"/>
    <col min="40" max="40" width="3" bestFit="1" customWidth="1"/>
    <col min="41" max="41" width="6" bestFit="1" customWidth="1"/>
    <col min="42" max="42" width="5" bestFit="1" customWidth="1"/>
    <col min="43" max="43" width="3" bestFit="1" customWidth="1"/>
    <col min="44" max="45" width="5" bestFit="1" customWidth="1"/>
    <col min="46" max="46" width="6" bestFit="1" customWidth="1"/>
    <col min="47" max="50" width="5" bestFit="1" customWidth="1"/>
    <col min="51" max="51" width="3" bestFit="1" customWidth="1"/>
    <col min="52" max="52" width="5" bestFit="1" customWidth="1"/>
    <col min="53" max="53" width="6" bestFit="1" customWidth="1"/>
    <col min="54" max="54" width="5" bestFit="1" customWidth="1"/>
    <col min="55" max="55" width="3" bestFit="1" customWidth="1"/>
    <col min="56" max="56" width="6" bestFit="1" customWidth="1"/>
    <col min="57" max="58" width="5" bestFit="1" customWidth="1"/>
    <col min="59" max="59" width="6" bestFit="1" customWidth="1"/>
    <col min="60" max="61" width="5" bestFit="1" customWidth="1"/>
    <col min="62" max="62" width="3" bestFit="1" customWidth="1"/>
    <col min="63" max="63" width="5" bestFit="1" customWidth="1"/>
    <col min="64" max="64" width="6" bestFit="1" customWidth="1"/>
    <col min="65" max="65" width="3" bestFit="1" customWidth="1"/>
    <col min="66" max="68" width="5" bestFit="1" customWidth="1"/>
    <col min="69" max="69" width="4" bestFit="1" customWidth="1"/>
    <col min="70" max="70" width="7.28515625" bestFit="1" customWidth="1"/>
    <col min="71" max="71" width="11.28515625" bestFit="1" customWidth="1"/>
  </cols>
  <sheetData>
    <row r="3" spans="1:3" x14ac:dyDescent="0.25">
      <c r="A3" s="28" t="s">
        <v>207</v>
      </c>
      <c r="B3" t="s">
        <v>206</v>
      </c>
      <c r="C3" t="s">
        <v>209</v>
      </c>
    </row>
    <row r="4" spans="1:3" x14ac:dyDescent="0.25">
      <c r="A4" s="29" t="s">
        <v>227</v>
      </c>
      <c r="B4" s="27">
        <v>163</v>
      </c>
      <c r="C4" s="27">
        <v>40.71</v>
      </c>
    </row>
    <row r="5" spans="1:3" x14ac:dyDescent="0.25">
      <c r="A5" s="29" t="s">
        <v>228</v>
      </c>
      <c r="B5" s="27">
        <v>81.8</v>
      </c>
      <c r="C5" s="27">
        <v>4.0500000000000007</v>
      </c>
    </row>
    <row r="6" spans="1:3" x14ac:dyDescent="0.25">
      <c r="A6" s="29" t="s">
        <v>229</v>
      </c>
      <c r="B6" s="27">
        <v>88.4</v>
      </c>
      <c r="C6" s="27">
        <v>-20</v>
      </c>
    </row>
    <row r="7" spans="1:3" x14ac:dyDescent="0.25">
      <c r="A7" s="29" t="s">
        <v>230</v>
      </c>
      <c r="B7" s="27">
        <v>104.7</v>
      </c>
      <c r="C7" s="27">
        <v>10.4</v>
      </c>
    </row>
    <row r="8" spans="1:3" x14ac:dyDescent="0.25">
      <c r="A8" s="29" t="s">
        <v>231</v>
      </c>
      <c r="B8" s="27">
        <v>207.5</v>
      </c>
      <c r="C8" s="27">
        <v>37.320000000000007</v>
      </c>
    </row>
    <row r="9" spans="1:3" x14ac:dyDescent="0.25">
      <c r="A9" s="29" t="s">
        <v>232</v>
      </c>
      <c r="B9" s="27">
        <v>196.89999999999998</v>
      </c>
      <c r="C9" s="27">
        <v>24.799999999999997</v>
      </c>
    </row>
    <row r="10" spans="1:3" x14ac:dyDescent="0.25">
      <c r="A10" s="29" t="s">
        <v>233</v>
      </c>
      <c r="B10" s="27">
        <v>44.199999999999996</v>
      </c>
      <c r="C10" s="27">
        <v>-44.199999999999996</v>
      </c>
    </row>
    <row r="11" spans="1:3" x14ac:dyDescent="0.25">
      <c r="A11" s="29" t="s">
        <v>234</v>
      </c>
      <c r="B11" s="27">
        <v>156.44999999999999</v>
      </c>
      <c r="C11" s="27">
        <v>91.5</v>
      </c>
    </row>
    <row r="12" spans="1:3" x14ac:dyDescent="0.25">
      <c r="A12" s="29" t="s">
        <v>235</v>
      </c>
      <c r="B12" s="27">
        <v>207.50000000000003</v>
      </c>
      <c r="C12" s="27">
        <v>66.62</v>
      </c>
    </row>
    <row r="13" spans="1:3" x14ac:dyDescent="0.25">
      <c r="A13" s="29" t="s">
        <v>236</v>
      </c>
      <c r="B13" s="27">
        <v>134.19999999999999</v>
      </c>
      <c r="C13" s="27">
        <v>14.799999999999997</v>
      </c>
    </row>
    <row r="14" spans="1:3" x14ac:dyDescent="0.25">
      <c r="A14" s="29" t="s">
        <v>237</v>
      </c>
      <c r="B14" s="27">
        <v>98.5</v>
      </c>
      <c r="C14" s="27">
        <v>-18</v>
      </c>
    </row>
    <row r="15" spans="1:3" x14ac:dyDescent="0.25">
      <c r="A15" s="29" t="s">
        <v>238</v>
      </c>
      <c r="B15" s="27">
        <v>145.75</v>
      </c>
      <c r="C15" s="27">
        <v>34</v>
      </c>
    </row>
    <row r="16" spans="1:3" x14ac:dyDescent="0.25">
      <c r="A16" s="29" t="s">
        <v>239</v>
      </c>
      <c r="B16" s="27">
        <v>121.8</v>
      </c>
      <c r="C16" s="27">
        <v>-58.5</v>
      </c>
    </row>
    <row r="17" spans="1:3" x14ac:dyDescent="0.25">
      <c r="A17" s="29" t="s">
        <v>240</v>
      </c>
      <c r="B17" s="27">
        <v>145.9</v>
      </c>
      <c r="C17" s="27">
        <v>19.3</v>
      </c>
    </row>
    <row r="18" spans="1:3" x14ac:dyDescent="0.25">
      <c r="A18" s="29" t="s">
        <v>241</v>
      </c>
      <c r="B18" s="27">
        <v>188.65</v>
      </c>
      <c r="C18" s="27">
        <v>-45.2</v>
      </c>
    </row>
    <row r="19" spans="1:3" x14ac:dyDescent="0.25">
      <c r="A19" s="29" t="s">
        <v>242</v>
      </c>
      <c r="B19" s="27">
        <v>91.949999999999989</v>
      </c>
      <c r="C19" s="27">
        <v>10.5</v>
      </c>
    </row>
    <row r="20" spans="1:3" x14ac:dyDescent="0.25">
      <c r="A20" s="29" t="s">
        <v>243</v>
      </c>
      <c r="B20" s="27">
        <v>115.05</v>
      </c>
      <c r="C20" s="27">
        <v>38.9</v>
      </c>
    </row>
    <row r="21" spans="1:3" x14ac:dyDescent="0.25">
      <c r="A21" s="29" t="s">
        <v>244</v>
      </c>
      <c r="B21" s="27">
        <v>51.6</v>
      </c>
      <c r="C21" s="27">
        <v>-18.600000000000001</v>
      </c>
    </row>
    <row r="22" spans="1:3" x14ac:dyDescent="0.25">
      <c r="A22" s="29" t="s">
        <v>245</v>
      </c>
      <c r="B22" s="27">
        <v>55</v>
      </c>
      <c r="C22" s="27">
        <v>-55</v>
      </c>
    </row>
    <row r="23" spans="1:3" x14ac:dyDescent="0.25">
      <c r="A23" s="29" t="s">
        <v>246</v>
      </c>
      <c r="B23" s="27">
        <v>183.9</v>
      </c>
      <c r="C23" s="27">
        <v>48.6</v>
      </c>
    </row>
    <row r="24" spans="1:3" x14ac:dyDescent="0.25">
      <c r="A24" s="29" t="s">
        <v>247</v>
      </c>
      <c r="B24" s="27">
        <v>114.4</v>
      </c>
      <c r="C24" s="27">
        <v>-114.4</v>
      </c>
    </row>
    <row r="25" spans="1:3" x14ac:dyDescent="0.25">
      <c r="A25" s="29" t="s">
        <v>248</v>
      </c>
      <c r="B25" s="27">
        <v>114.2</v>
      </c>
      <c r="C25" s="27">
        <v>18.100000000000001</v>
      </c>
    </row>
    <row r="26" spans="1:3" x14ac:dyDescent="0.25">
      <c r="A26" s="29" t="s">
        <v>249</v>
      </c>
      <c r="B26" s="27">
        <v>38.25</v>
      </c>
      <c r="C26" s="27">
        <v>15</v>
      </c>
    </row>
    <row r="27" spans="1:3" x14ac:dyDescent="0.25">
      <c r="A27" s="29" t="s">
        <v>250</v>
      </c>
      <c r="B27" s="27">
        <v>198.85000000000002</v>
      </c>
      <c r="C27" s="27">
        <v>41.05</v>
      </c>
    </row>
    <row r="28" spans="1:3" x14ac:dyDescent="0.25">
      <c r="A28" s="29" t="s">
        <v>251</v>
      </c>
      <c r="B28" s="27">
        <v>227.35000000000002</v>
      </c>
      <c r="C28" s="27">
        <v>120.14</v>
      </c>
    </row>
    <row r="29" spans="1:3" x14ac:dyDescent="0.25">
      <c r="A29" s="29" t="s">
        <v>252</v>
      </c>
      <c r="B29" s="27">
        <v>129.85</v>
      </c>
      <c r="C29" s="27">
        <v>67.599999999999994</v>
      </c>
    </row>
    <row r="30" spans="1:3" x14ac:dyDescent="0.25">
      <c r="A30" s="29" t="s">
        <v>257</v>
      </c>
      <c r="B30" s="27">
        <v>40.25</v>
      </c>
      <c r="C30" s="27">
        <v>2.1500000000000004</v>
      </c>
    </row>
    <row r="31" spans="1:3" x14ac:dyDescent="0.25">
      <c r="A31" s="29" t="s">
        <v>261</v>
      </c>
      <c r="B31" s="27">
        <v>186.20000000000002</v>
      </c>
      <c r="C31" s="27">
        <v>16.149999999999999</v>
      </c>
    </row>
    <row r="32" spans="1:3" x14ac:dyDescent="0.25">
      <c r="A32" s="29" t="s">
        <v>262</v>
      </c>
      <c r="B32" s="27">
        <v>192.20000000000002</v>
      </c>
      <c r="C32" s="27">
        <v>-12.65</v>
      </c>
    </row>
    <row r="33" spans="1:3" x14ac:dyDescent="0.25">
      <c r="A33" s="29" t="s">
        <v>266</v>
      </c>
      <c r="B33" s="27">
        <v>101.39999999999999</v>
      </c>
      <c r="C33" s="27">
        <v>-21.200000000000003</v>
      </c>
    </row>
    <row r="34" spans="1:3" x14ac:dyDescent="0.25">
      <c r="A34" s="29" t="s">
        <v>269</v>
      </c>
      <c r="B34" s="27">
        <v>175.6</v>
      </c>
      <c r="C34" s="27">
        <v>29.25</v>
      </c>
    </row>
    <row r="35" spans="1:3" x14ac:dyDescent="0.25">
      <c r="A35" s="29" t="s">
        <v>208</v>
      </c>
      <c r="B35" s="27">
        <v>4101.2999999999993</v>
      </c>
      <c r="C35" s="27">
        <v>343.19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D299-9C7F-4046-B5B0-D5F260669DDC}">
  <dimension ref="A3:G141"/>
  <sheetViews>
    <sheetView topLeftCell="A94" workbookViewId="0">
      <selection activeCell="F4" sqref="F4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10.85546875" bestFit="1" customWidth="1"/>
    <col min="4" max="4" width="17.7109375" bestFit="1" customWidth="1"/>
    <col min="5" max="5" width="10.85546875" bestFit="1" customWidth="1"/>
    <col min="6" max="6" width="22.7109375" bestFit="1" customWidth="1"/>
    <col min="7" max="7" width="15.85546875" bestFit="1" customWidth="1"/>
    <col min="8" max="8" width="22.7109375" bestFit="1" customWidth="1"/>
    <col min="9" max="9" width="15.85546875" bestFit="1" customWidth="1"/>
    <col min="10" max="10" width="3.7109375" bestFit="1" customWidth="1"/>
    <col min="11" max="11" width="6.7109375" bestFit="1" customWidth="1"/>
    <col min="12" max="12" width="5.7109375" bestFit="1" customWidth="1"/>
    <col min="13" max="13" width="3.7109375" bestFit="1" customWidth="1"/>
    <col min="14" max="16" width="5.7109375" bestFit="1" customWidth="1"/>
    <col min="17" max="17" width="6.7109375" bestFit="1" customWidth="1"/>
    <col min="18" max="19" width="5.7109375" bestFit="1" customWidth="1"/>
    <col min="20" max="20" width="3.7109375" bestFit="1" customWidth="1"/>
    <col min="21" max="23" width="5.7109375" bestFit="1" customWidth="1"/>
    <col min="24" max="24" width="3.7109375" bestFit="1" customWidth="1"/>
    <col min="25" max="27" width="5.7109375" bestFit="1" customWidth="1"/>
    <col min="28" max="28" width="3.7109375" bestFit="1" customWidth="1"/>
    <col min="29" max="30" width="5.7109375" bestFit="1" customWidth="1"/>
    <col min="31" max="31" width="3.7109375" bestFit="1" customWidth="1"/>
    <col min="32" max="36" width="5.7109375" bestFit="1" customWidth="1"/>
    <col min="37" max="37" width="3.7109375" bestFit="1" customWidth="1"/>
    <col min="38" max="39" width="4.7109375" bestFit="1" customWidth="1"/>
    <col min="40" max="42" width="2.7109375" bestFit="1" customWidth="1"/>
    <col min="43" max="43" width="6.7109375" bestFit="1" customWidth="1"/>
    <col min="44" max="44" width="4.85546875" bestFit="1" customWidth="1"/>
    <col min="45" max="45" width="2" bestFit="1" customWidth="1"/>
    <col min="46" max="46" width="4" bestFit="1" customWidth="1"/>
    <col min="47" max="47" width="5" bestFit="1" customWidth="1"/>
    <col min="48" max="48" width="3" bestFit="1" customWidth="1"/>
    <col min="49" max="50" width="5" bestFit="1" customWidth="1"/>
    <col min="51" max="51" width="3" bestFit="1" customWidth="1"/>
    <col min="52" max="53" width="5" bestFit="1" customWidth="1"/>
    <col min="54" max="54" width="3" bestFit="1" customWidth="1"/>
    <col min="55" max="57" width="5" bestFit="1" customWidth="1"/>
    <col min="58" max="58" width="3" bestFit="1" customWidth="1"/>
    <col min="59" max="59" width="6" bestFit="1" customWidth="1"/>
    <col min="60" max="60" width="5" bestFit="1" customWidth="1"/>
    <col min="61" max="62" width="6" bestFit="1" customWidth="1"/>
    <col min="63" max="63" width="5" bestFit="1" customWidth="1"/>
    <col min="64" max="64" width="6" bestFit="1" customWidth="1"/>
    <col min="65" max="65" width="5" bestFit="1" customWidth="1"/>
    <col min="66" max="66" width="3" bestFit="1" customWidth="1"/>
    <col min="67" max="67" width="6" bestFit="1" customWidth="1"/>
    <col min="68" max="69" width="5" bestFit="1" customWidth="1"/>
    <col min="70" max="70" width="3" bestFit="1" customWidth="1"/>
    <col min="71" max="72" width="6" bestFit="1" customWidth="1"/>
    <col min="73" max="74" width="3" bestFit="1" customWidth="1"/>
    <col min="75" max="76" width="6" bestFit="1" customWidth="1"/>
    <col min="77" max="77" width="7.85546875" bestFit="1" customWidth="1"/>
    <col min="79" max="79" width="12.140625" bestFit="1" customWidth="1"/>
    <col min="80" max="80" width="11.28515625" bestFit="1" customWidth="1"/>
  </cols>
  <sheetData>
    <row r="3" spans="1:7" x14ac:dyDescent="0.25">
      <c r="B3" s="28" t="s">
        <v>263</v>
      </c>
    </row>
    <row r="4" spans="1:7" x14ac:dyDescent="0.25">
      <c r="B4" t="s">
        <v>74</v>
      </c>
      <c r="D4" t="s">
        <v>75</v>
      </c>
      <c r="F4" t="s">
        <v>264</v>
      </c>
      <c r="G4" t="s">
        <v>265</v>
      </c>
    </row>
    <row r="5" spans="1:7" x14ac:dyDescent="0.25">
      <c r="A5" s="28" t="s">
        <v>207</v>
      </c>
      <c r="B5" t="s">
        <v>221</v>
      </c>
      <c r="C5" t="s">
        <v>209</v>
      </c>
      <c r="D5" t="s">
        <v>221</v>
      </c>
      <c r="E5" t="s">
        <v>209</v>
      </c>
    </row>
    <row r="6" spans="1:7" x14ac:dyDescent="0.25">
      <c r="A6" s="29" t="s">
        <v>121</v>
      </c>
      <c r="B6" s="27"/>
      <c r="C6" s="27"/>
      <c r="D6" s="27">
        <v>2</v>
      </c>
      <c r="E6" s="27">
        <v>30</v>
      </c>
      <c r="F6" s="27">
        <v>2</v>
      </c>
      <c r="G6" s="27">
        <v>30</v>
      </c>
    </row>
    <row r="7" spans="1:7" x14ac:dyDescent="0.25">
      <c r="A7" s="29" t="s">
        <v>192</v>
      </c>
      <c r="B7" s="27">
        <v>1</v>
      </c>
      <c r="C7" s="27">
        <v>-29.25</v>
      </c>
      <c r="D7" s="27"/>
      <c r="E7" s="27"/>
      <c r="F7" s="27">
        <v>1</v>
      </c>
      <c r="G7" s="27">
        <v>-29.25</v>
      </c>
    </row>
    <row r="8" spans="1:7" x14ac:dyDescent="0.25">
      <c r="A8" s="29" t="s">
        <v>167</v>
      </c>
      <c r="B8" s="27">
        <v>1</v>
      </c>
      <c r="C8" s="27">
        <v>-11.8</v>
      </c>
      <c r="D8" s="27"/>
      <c r="E8" s="27"/>
      <c r="F8" s="27">
        <v>1</v>
      </c>
      <c r="G8" s="27">
        <v>-11.8</v>
      </c>
    </row>
    <row r="9" spans="1:7" x14ac:dyDescent="0.25">
      <c r="A9" s="29" t="s">
        <v>259</v>
      </c>
      <c r="B9" s="27">
        <v>1</v>
      </c>
      <c r="C9" s="27">
        <v>-13.2</v>
      </c>
      <c r="D9" s="27"/>
      <c r="E9" s="27"/>
      <c r="F9" s="27">
        <v>1</v>
      </c>
      <c r="G9" s="27">
        <v>-13.2</v>
      </c>
    </row>
    <row r="10" spans="1:7" x14ac:dyDescent="0.25">
      <c r="A10" s="29" t="s">
        <v>181</v>
      </c>
      <c r="B10" s="27"/>
      <c r="C10" s="27"/>
      <c r="D10" s="27">
        <v>2</v>
      </c>
      <c r="E10" s="27">
        <v>20</v>
      </c>
      <c r="F10" s="27">
        <v>2</v>
      </c>
      <c r="G10" s="27">
        <v>20</v>
      </c>
    </row>
    <row r="11" spans="1:7" x14ac:dyDescent="0.25">
      <c r="A11" s="29" t="s">
        <v>80</v>
      </c>
      <c r="B11" s="27"/>
      <c r="C11" s="27"/>
      <c r="D11" s="27">
        <v>1</v>
      </c>
      <c r="E11" s="27">
        <v>15</v>
      </c>
      <c r="F11" s="27">
        <v>1</v>
      </c>
      <c r="G11" s="27">
        <v>15</v>
      </c>
    </row>
    <row r="12" spans="1:7" x14ac:dyDescent="0.25">
      <c r="A12" s="29" t="s">
        <v>154</v>
      </c>
      <c r="B12" s="27"/>
      <c r="C12" s="27"/>
      <c r="D12" s="27">
        <v>2</v>
      </c>
      <c r="E12" s="27">
        <v>15.6</v>
      </c>
      <c r="F12" s="27">
        <v>2</v>
      </c>
      <c r="G12" s="27">
        <v>15.6</v>
      </c>
    </row>
    <row r="13" spans="1:7" x14ac:dyDescent="0.25">
      <c r="A13" s="29" t="s">
        <v>157</v>
      </c>
      <c r="B13" s="27"/>
      <c r="C13" s="27"/>
      <c r="D13" s="27">
        <v>2</v>
      </c>
      <c r="E13" s="27">
        <v>25</v>
      </c>
      <c r="F13" s="27">
        <v>2</v>
      </c>
      <c r="G13" s="27">
        <v>25</v>
      </c>
    </row>
    <row r="14" spans="1:7" x14ac:dyDescent="0.25">
      <c r="A14" s="29" t="s">
        <v>188</v>
      </c>
      <c r="B14" s="27">
        <v>1</v>
      </c>
      <c r="C14" s="27">
        <v>-10</v>
      </c>
      <c r="D14" s="27">
        <v>2</v>
      </c>
      <c r="E14" s="27">
        <v>20</v>
      </c>
      <c r="F14" s="27">
        <v>3</v>
      </c>
      <c r="G14" s="27">
        <v>10</v>
      </c>
    </row>
    <row r="15" spans="1:7" x14ac:dyDescent="0.25">
      <c r="A15" s="29" t="s">
        <v>55</v>
      </c>
      <c r="B15" s="27"/>
      <c r="C15" s="27"/>
      <c r="D15" s="27">
        <v>1</v>
      </c>
      <c r="E15" s="27">
        <v>20</v>
      </c>
      <c r="F15" s="27">
        <v>1</v>
      </c>
      <c r="G15" s="27">
        <v>20</v>
      </c>
    </row>
    <row r="16" spans="1:7" x14ac:dyDescent="0.25">
      <c r="A16" s="29" t="s">
        <v>105</v>
      </c>
      <c r="B16" s="27"/>
      <c r="C16" s="27"/>
      <c r="D16" s="27">
        <v>2</v>
      </c>
      <c r="E16" s="27">
        <v>30</v>
      </c>
      <c r="F16" s="27">
        <v>2</v>
      </c>
      <c r="G16" s="27">
        <v>30</v>
      </c>
    </row>
    <row r="17" spans="1:7" x14ac:dyDescent="0.25">
      <c r="A17" s="29" t="s">
        <v>182</v>
      </c>
      <c r="B17" s="27">
        <v>1</v>
      </c>
      <c r="C17" s="27">
        <v>-10</v>
      </c>
      <c r="D17" s="27">
        <v>1</v>
      </c>
      <c r="E17" s="27">
        <v>10</v>
      </c>
      <c r="F17" s="27">
        <v>2</v>
      </c>
      <c r="G17" s="27">
        <v>0</v>
      </c>
    </row>
    <row r="18" spans="1:7" x14ac:dyDescent="0.25">
      <c r="A18" s="29" t="s">
        <v>158</v>
      </c>
      <c r="B18" s="27"/>
      <c r="C18" s="27"/>
      <c r="D18" s="27">
        <v>2</v>
      </c>
      <c r="E18" s="27">
        <v>21.5</v>
      </c>
      <c r="F18" s="27">
        <v>2</v>
      </c>
      <c r="G18" s="27">
        <v>21.5</v>
      </c>
    </row>
    <row r="19" spans="1:7" x14ac:dyDescent="0.25">
      <c r="A19" s="29" t="s">
        <v>185</v>
      </c>
      <c r="B19" s="27"/>
      <c r="C19" s="27"/>
      <c r="D19" s="27">
        <v>1</v>
      </c>
      <c r="E19" s="27">
        <v>15</v>
      </c>
      <c r="F19" s="27">
        <v>1</v>
      </c>
      <c r="G19" s="27">
        <v>15</v>
      </c>
    </row>
    <row r="20" spans="1:7" x14ac:dyDescent="0.25">
      <c r="A20" s="29" t="s">
        <v>204</v>
      </c>
      <c r="B20" s="27">
        <v>3</v>
      </c>
      <c r="C20" s="27">
        <v>-45</v>
      </c>
      <c r="D20" s="27"/>
      <c r="E20" s="27"/>
      <c r="F20" s="27">
        <v>3</v>
      </c>
      <c r="G20" s="27">
        <v>-45</v>
      </c>
    </row>
    <row r="21" spans="1:7" x14ac:dyDescent="0.25">
      <c r="A21" s="29" t="s">
        <v>160</v>
      </c>
      <c r="B21" s="27"/>
      <c r="C21" s="27"/>
      <c r="D21" s="27">
        <v>1</v>
      </c>
      <c r="E21" s="27">
        <v>10</v>
      </c>
      <c r="F21" s="27">
        <v>1</v>
      </c>
      <c r="G21" s="27">
        <v>10</v>
      </c>
    </row>
    <row r="22" spans="1:7" x14ac:dyDescent="0.25">
      <c r="A22" s="29" t="s">
        <v>169</v>
      </c>
      <c r="B22" s="27">
        <v>1</v>
      </c>
      <c r="C22" s="27">
        <v>-15</v>
      </c>
      <c r="D22" s="27"/>
      <c r="E22" s="27"/>
      <c r="F22" s="27">
        <v>1</v>
      </c>
      <c r="G22" s="27">
        <v>-15</v>
      </c>
    </row>
    <row r="23" spans="1:7" x14ac:dyDescent="0.25">
      <c r="A23" s="29" t="s">
        <v>193</v>
      </c>
      <c r="B23" s="27"/>
      <c r="C23" s="27"/>
      <c r="D23" s="27">
        <v>3</v>
      </c>
      <c r="E23" s="27">
        <v>35</v>
      </c>
      <c r="F23" s="27">
        <v>3</v>
      </c>
      <c r="G23" s="27">
        <v>35</v>
      </c>
    </row>
    <row r="24" spans="1:7" x14ac:dyDescent="0.25">
      <c r="A24" s="29" t="s">
        <v>133</v>
      </c>
      <c r="B24" s="27">
        <v>1</v>
      </c>
      <c r="C24" s="27">
        <v>-15.9</v>
      </c>
      <c r="D24" s="27">
        <v>3</v>
      </c>
      <c r="E24" s="27">
        <v>40</v>
      </c>
      <c r="F24" s="27">
        <v>4</v>
      </c>
      <c r="G24" s="27">
        <v>24.1</v>
      </c>
    </row>
    <row r="25" spans="1:7" x14ac:dyDescent="0.25">
      <c r="A25" s="29" t="s">
        <v>117</v>
      </c>
      <c r="B25" s="27">
        <v>1</v>
      </c>
      <c r="C25" s="27">
        <v>-17.25</v>
      </c>
      <c r="D25" s="27">
        <v>1</v>
      </c>
      <c r="E25" s="27">
        <v>15</v>
      </c>
      <c r="F25" s="27">
        <v>2</v>
      </c>
      <c r="G25" s="27">
        <v>-2.25</v>
      </c>
    </row>
    <row r="26" spans="1:7" x14ac:dyDescent="0.25">
      <c r="A26" s="29" t="s">
        <v>129</v>
      </c>
      <c r="B26" s="27"/>
      <c r="C26" s="27"/>
      <c r="D26" s="27">
        <v>2</v>
      </c>
      <c r="E26" s="27">
        <v>25.3</v>
      </c>
      <c r="F26" s="27">
        <v>2</v>
      </c>
      <c r="G26" s="27">
        <v>25.3</v>
      </c>
    </row>
    <row r="27" spans="1:7" x14ac:dyDescent="0.25">
      <c r="A27" s="29" t="s">
        <v>223</v>
      </c>
      <c r="B27" s="27">
        <v>1</v>
      </c>
      <c r="C27" s="27">
        <v>-10</v>
      </c>
      <c r="D27" s="27"/>
      <c r="E27" s="27"/>
      <c r="F27" s="27">
        <v>1</v>
      </c>
      <c r="G27" s="27">
        <v>-10</v>
      </c>
    </row>
    <row r="28" spans="1:7" x14ac:dyDescent="0.25">
      <c r="A28" s="29" t="s">
        <v>43</v>
      </c>
      <c r="B28" s="27">
        <v>1</v>
      </c>
      <c r="C28" s="27">
        <v>-10</v>
      </c>
      <c r="D28" s="27"/>
      <c r="E28" s="27"/>
      <c r="F28" s="27">
        <v>1</v>
      </c>
      <c r="G28" s="27">
        <v>-10</v>
      </c>
    </row>
    <row r="29" spans="1:7" x14ac:dyDescent="0.25">
      <c r="A29" s="29" t="s">
        <v>199</v>
      </c>
      <c r="B29" s="27"/>
      <c r="C29" s="27"/>
      <c r="D29" s="27">
        <v>1</v>
      </c>
      <c r="E29" s="27">
        <v>20</v>
      </c>
      <c r="F29" s="27">
        <v>1</v>
      </c>
      <c r="G29" s="27">
        <v>20</v>
      </c>
    </row>
    <row r="30" spans="1:7" x14ac:dyDescent="0.25">
      <c r="A30" s="29" t="s">
        <v>201</v>
      </c>
      <c r="B30" s="27">
        <v>1</v>
      </c>
      <c r="C30" s="27">
        <v>-10</v>
      </c>
      <c r="D30" s="27">
        <v>1</v>
      </c>
      <c r="E30" s="27">
        <v>16.5</v>
      </c>
      <c r="F30" s="27">
        <v>2</v>
      </c>
      <c r="G30" s="27">
        <v>6.5</v>
      </c>
    </row>
    <row r="31" spans="1:7" x14ac:dyDescent="0.25">
      <c r="A31" s="29" t="s">
        <v>148</v>
      </c>
      <c r="B31" s="27">
        <v>2</v>
      </c>
      <c r="C31" s="27">
        <v>-25</v>
      </c>
      <c r="D31" s="27">
        <v>3</v>
      </c>
      <c r="E31" s="27">
        <v>42.7</v>
      </c>
      <c r="F31" s="27">
        <v>5</v>
      </c>
      <c r="G31" s="27">
        <v>17.7</v>
      </c>
    </row>
    <row r="32" spans="1:7" x14ac:dyDescent="0.25">
      <c r="A32" s="29" t="s">
        <v>159</v>
      </c>
      <c r="B32" s="27">
        <v>1</v>
      </c>
      <c r="C32" s="27">
        <v>-15</v>
      </c>
      <c r="D32" s="27"/>
      <c r="E32" s="27"/>
      <c r="F32" s="27">
        <v>1</v>
      </c>
      <c r="G32" s="27">
        <v>-15</v>
      </c>
    </row>
    <row r="33" spans="1:7" x14ac:dyDescent="0.25">
      <c r="A33" s="29" t="s">
        <v>94</v>
      </c>
      <c r="B33" s="27">
        <v>3</v>
      </c>
      <c r="C33" s="27">
        <v>-34.6</v>
      </c>
      <c r="D33" s="27">
        <v>1</v>
      </c>
      <c r="E33" s="27">
        <v>20</v>
      </c>
      <c r="F33" s="27">
        <v>4</v>
      </c>
      <c r="G33" s="27">
        <v>-14.600000000000001</v>
      </c>
    </row>
    <row r="34" spans="1:7" x14ac:dyDescent="0.25">
      <c r="A34" s="29" t="s">
        <v>180</v>
      </c>
      <c r="B34" s="27">
        <v>1</v>
      </c>
      <c r="C34" s="27">
        <v>-10.6</v>
      </c>
      <c r="D34" s="27"/>
      <c r="E34" s="27"/>
      <c r="F34" s="27">
        <v>1</v>
      </c>
      <c r="G34" s="27">
        <v>-10.6</v>
      </c>
    </row>
    <row r="35" spans="1:7" x14ac:dyDescent="0.25">
      <c r="A35" s="29" t="s">
        <v>171</v>
      </c>
      <c r="B35" s="27"/>
      <c r="C35" s="27"/>
      <c r="D35" s="27">
        <v>1</v>
      </c>
      <c r="E35" s="27">
        <v>18.75</v>
      </c>
      <c r="F35" s="27">
        <v>1</v>
      </c>
      <c r="G35" s="27">
        <v>18.75</v>
      </c>
    </row>
    <row r="36" spans="1:7" x14ac:dyDescent="0.25">
      <c r="A36" s="29" t="s">
        <v>65</v>
      </c>
      <c r="B36" s="27"/>
      <c r="C36" s="27"/>
      <c r="D36" s="27">
        <v>1</v>
      </c>
      <c r="E36" s="27">
        <v>15</v>
      </c>
      <c r="F36" s="27">
        <v>1</v>
      </c>
      <c r="G36" s="27">
        <v>15</v>
      </c>
    </row>
    <row r="37" spans="1:7" x14ac:dyDescent="0.25">
      <c r="A37" s="29" t="s">
        <v>195</v>
      </c>
      <c r="B37" s="27"/>
      <c r="C37" s="27"/>
      <c r="D37" s="27">
        <v>1</v>
      </c>
      <c r="E37" s="27">
        <v>15</v>
      </c>
      <c r="F37" s="27">
        <v>1</v>
      </c>
      <c r="G37" s="27">
        <v>15</v>
      </c>
    </row>
    <row r="38" spans="1:7" x14ac:dyDescent="0.25">
      <c r="A38" s="29" t="s">
        <v>95</v>
      </c>
      <c r="B38" s="27">
        <v>3</v>
      </c>
      <c r="C38" s="27">
        <v>-40</v>
      </c>
      <c r="D38" s="27"/>
      <c r="E38" s="27"/>
      <c r="F38" s="27">
        <v>3</v>
      </c>
      <c r="G38" s="27">
        <v>-40</v>
      </c>
    </row>
    <row r="39" spans="1:7" x14ac:dyDescent="0.25">
      <c r="A39" s="29" t="s">
        <v>145</v>
      </c>
      <c r="B39" s="27"/>
      <c r="C39" s="27"/>
      <c r="D39" s="27">
        <v>2</v>
      </c>
      <c r="E39" s="27">
        <v>32.700000000000003</v>
      </c>
      <c r="F39" s="27">
        <v>2</v>
      </c>
      <c r="G39" s="27">
        <v>32.700000000000003</v>
      </c>
    </row>
    <row r="40" spans="1:7" x14ac:dyDescent="0.25">
      <c r="A40" s="29" t="s">
        <v>187</v>
      </c>
      <c r="B40" s="27"/>
      <c r="C40" s="27"/>
      <c r="D40" s="27">
        <v>2</v>
      </c>
      <c r="E40" s="27">
        <v>20</v>
      </c>
      <c r="F40" s="27">
        <v>2</v>
      </c>
      <c r="G40" s="27">
        <v>20</v>
      </c>
    </row>
    <row r="41" spans="1:7" x14ac:dyDescent="0.25">
      <c r="A41" s="29" t="s">
        <v>175</v>
      </c>
      <c r="B41" s="27">
        <v>2</v>
      </c>
      <c r="C41" s="27">
        <v>-31</v>
      </c>
      <c r="D41" s="27">
        <v>2</v>
      </c>
      <c r="E41" s="27">
        <v>39</v>
      </c>
      <c r="F41" s="27">
        <v>4</v>
      </c>
      <c r="G41" s="27">
        <v>8</v>
      </c>
    </row>
    <row r="42" spans="1:7" x14ac:dyDescent="0.25">
      <c r="A42" s="29" t="s">
        <v>34</v>
      </c>
      <c r="B42" s="27">
        <v>1</v>
      </c>
      <c r="C42" s="27">
        <v>-21.75</v>
      </c>
      <c r="D42" s="27"/>
      <c r="E42" s="27"/>
      <c r="F42" s="27">
        <v>1</v>
      </c>
      <c r="G42" s="27">
        <v>-21.75</v>
      </c>
    </row>
    <row r="43" spans="1:7" x14ac:dyDescent="0.25">
      <c r="A43" s="29" t="s">
        <v>131</v>
      </c>
      <c r="B43" s="27">
        <v>2</v>
      </c>
      <c r="C43" s="27">
        <v>-23.4</v>
      </c>
      <c r="D43" s="27">
        <v>1</v>
      </c>
      <c r="E43" s="27">
        <v>10</v>
      </c>
      <c r="F43" s="27">
        <v>3</v>
      </c>
      <c r="G43" s="27">
        <v>-13.399999999999999</v>
      </c>
    </row>
    <row r="44" spans="1:7" x14ac:dyDescent="0.25">
      <c r="A44" s="29" t="s">
        <v>89</v>
      </c>
      <c r="B44" s="27"/>
      <c r="C44" s="27"/>
      <c r="D44" s="27">
        <v>1</v>
      </c>
      <c r="E44" s="27">
        <v>15</v>
      </c>
      <c r="F44" s="27">
        <v>1</v>
      </c>
      <c r="G44" s="27">
        <v>15</v>
      </c>
    </row>
    <row r="45" spans="1:7" x14ac:dyDescent="0.25">
      <c r="A45" s="29" t="s">
        <v>142</v>
      </c>
      <c r="B45" s="27">
        <v>1</v>
      </c>
      <c r="C45" s="27">
        <v>-14</v>
      </c>
      <c r="D45" s="27">
        <v>2</v>
      </c>
      <c r="E45" s="27">
        <v>25</v>
      </c>
      <c r="F45" s="27">
        <v>3</v>
      </c>
      <c r="G45" s="27">
        <v>11</v>
      </c>
    </row>
    <row r="46" spans="1:7" x14ac:dyDescent="0.25">
      <c r="A46" s="29" t="s">
        <v>197</v>
      </c>
      <c r="B46" s="27">
        <v>1</v>
      </c>
      <c r="C46" s="27">
        <v>-11.5</v>
      </c>
      <c r="D46" s="27"/>
      <c r="E46" s="27"/>
      <c r="F46" s="27">
        <v>1</v>
      </c>
      <c r="G46" s="27">
        <v>-11.5</v>
      </c>
    </row>
    <row r="47" spans="1:7" x14ac:dyDescent="0.25">
      <c r="A47" s="29" t="s">
        <v>126</v>
      </c>
      <c r="B47" s="27">
        <v>2</v>
      </c>
      <c r="C47" s="27">
        <v>-43.6</v>
      </c>
      <c r="D47" s="27">
        <v>1</v>
      </c>
      <c r="E47" s="27">
        <v>15</v>
      </c>
      <c r="F47" s="27">
        <v>3</v>
      </c>
      <c r="G47" s="27">
        <v>-28.6</v>
      </c>
    </row>
    <row r="48" spans="1:7" x14ac:dyDescent="0.25">
      <c r="A48" s="29" t="s">
        <v>173</v>
      </c>
      <c r="B48" s="27">
        <v>2</v>
      </c>
      <c r="C48" s="27">
        <v>-42.3</v>
      </c>
      <c r="D48" s="27"/>
      <c r="E48" s="27"/>
      <c r="F48" s="27">
        <v>2</v>
      </c>
      <c r="G48" s="27">
        <v>-42.3</v>
      </c>
    </row>
    <row r="49" spans="1:7" x14ac:dyDescent="0.25">
      <c r="A49" s="29" t="s">
        <v>24</v>
      </c>
      <c r="B49" s="27">
        <v>2</v>
      </c>
      <c r="C49" s="27">
        <v>-31.1</v>
      </c>
      <c r="D49" s="27">
        <v>1</v>
      </c>
      <c r="E49" s="27">
        <v>15.15</v>
      </c>
      <c r="F49" s="27">
        <v>3</v>
      </c>
      <c r="G49" s="27">
        <v>-15.950000000000001</v>
      </c>
    </row>
    <row r="50" spans="1:7" x14ac:dyDescent="0.25">
      <c r="A50" s="29" t="s">
        <v>215</v>
      </c>
      <c r="B50" s="27">
        <v>1</v>
      </c>
      <c r="C50" s="27">
        <v>-13</v>
      </c>
      <c r="D50" s="27"/>
      <c r="E50" s="27"/>
      <c r="F50" s="27">
        <v>1</v>
      </c>
      <c r="G50" s="27">
        <v>-13</v>
      </c>
    </row>
    <row r="51" spans="1:7" x14ac:dyDescent="0.25">
      <c r="A51" s="29" t="s">
        <v>200</v>
      </c>
      <c r="B51" s="27">
        <v>1</v>
      </c>
      <c r="C51" s="27">
        <v>-15</v>
      </c>
      <c r="D51" s="27">
        <v>4</v>
      </c>
      <c r="E51" s="27">
        <v>50</v>
      </c>
      <c r="F51" s="27">
        <v>5</v>
      </c>
      <c r="G51" s="27">
        <v>35</v>
      </c>
    </row>
    <row r="52" spans="1:7" x14ac:dyDescent="0.25">
      <c r="A52" s="29" t="s">
        <v>132</v>
      </c>
      <c r="B52" s="27">
        <v>1</v>
      </c>
      <c r="C52" s="27">
        <v>-10</v>
      </c>
      <c r="D52" s="27">
        <v>2</v>
      </c>
      <c r="E52" s="27">
        <v>25</v>
      </c>
      <c r="F52" s="27">
        <v>3</v>
      </c>
      <c r="G52" s="27">
        <v>15</v>
      </c>
    </row>
    <row r="53" spans="1:7" x14ac:dyDescent="0.25">
      <c r="A53" s="29" t="s">
        <v>184</v>
      </c>
      <c r="B53" s="27">
        <v>1</v>
      </c>
      <c r="C53" s="27">
        <v>-20</v>
      </c>
      <c r="D53" s="27">
        <v>3</v>
      </c>
      <c r="E53" s="27">
        <v>35</v>
      </c>
      <c r="F53" s="27">
        <v>4</v>
      </c>
      <c r="G53" s="27">
        <v>15</v>
      </c>
    </row>
    <row r="54" spans="1:7" x14ac:dyDescent="0.25">
      <c r="A54" s="29" t="s">
        <v>96</v>
      </c>
      <c r="B54" s="27"/>
      <c r="C54" s="27"/>
      <c r="D54" s="27">
        <v>1</v>
      </c>
      <c r="E54" s="27">
        <v>15</v>
      </c>
      <c r="F54" s="27">
        <v>1</v>
      </c>
      <c r="G54" s="27">
        <v>15</v>
      </c>
    </row>
    <row r="55" spans="1:7" x14ac:dyDescent="0.25">
      <c r="A55" s="29" t="s">
        <v>153</v>
      </c>
      <c r="B55" s="27">
        <v>1</v>
      </c>
      <c r="C55" s="27">
        <v>-14.2</v>
      </c>
      <c r="D55" s="27">
        <v>1</v>
      </c>
      <c r="E55" s="27">
        <v>10</v>
      </c>
      <c r="F55" s="27">
        <v>2</v>
      </c>
      <c r="G55" s="27">
        <v>-4.1999999999999993</v>
      </c>
    </row>
    <row r="56" spans="1:7" x14ac:dyDescent="0.25">
      <c r="A56" s="29" t="s">
        <v>71</v>
      </c>
      <c r="B56" s="27">
        <v>2</v>
      </c>
      <c r="C56" s="27">
        <v>-14.6</v>
      </c>
      <c r="D56" s="27">
        <v>1</v>
      </c>
      <c r="E56" s="27">
        <v>10</v>
      </c>
      <c r="F56" s="27">
        <v>3</v>
      </c>
      <c r="G56" s="27">
        <v>-4.5999999999999996</v>
      </c>
    </row>
    <row r="57" spans="1:7" x14ac:dyDescent="0.25">
      <c r="A57" s="29" t="s">
        <v>166</v>
      </c>
      <c r="B57" s="27"/>
      <c r="C57" s="27"/>
      <c r="D57" s="27">
        <v>1</v>
      </c>
      <c r="E57" s="27">
        <v>10</v>
      </c>
      <c r="F57" s="27">
        <v>1</v>
      </c>
      <c r="G57" s="27">
        <v>10</v>
      </c>
    </row>
    <row r="58" spans="1:7" x14ac:dyDescent="0.25">
      <c r="A58" s="29" t="s">
        <v>156</v>
      </c>
      <c r="B58" s="27">
        <v>1</v>
      </c>
      <c r="C58" s="27">
        <v>-15</v>
      </c>
      <c r="D58" s="27"/>
      <c r="E58" s="27"/>
      <c r="F58" s="27">
        <v>1</v>
      </c>
      <c r="G58" s="27">
        <v>-15</v>
      </c>
    </row>
    <row r="59" spans="1:7" x14ac:dyDescent="0.25">
      <c r="A59" s="29" t="s">
        <v>30</v>
      </c>
      <c r="B59" s="27">
        <v>1</v>
      </c>
      <c r="C59" s="27">
        <v>-21.75</v>
      </c>
      <c r="D59" s="27">
        <v>2</v>
      </c>
      <c r="E59" s="27">
        <v>33.9</v>
      </c>
      <c r="F59" s="27">
        <v>3</v>
      </c>
      <c r="G59" s="27">
        <v>12.149999999999999</v>
      </c>
    </row>
    <row r="60" spans="1:7" x14ac:dyDescent="0.25">
      <c r="A60" s="29" t="s">
        <v>162</v>
      </c>
      <c r="B60" s="27"/>
      <c r="C60" s="27"/>
      <c r="D60" s="27">
        <v>1</v>
      </c>
      <c r="E60" s="27">
        <v>21.19</v>
      </c>
      <c r="F60" s="27">
        <v>1</v>
      </c>
      <c r="G60" s="27">
        <v>21.19</v>
      </c>
    </row>
    <row r="61" spans="1:7" x14ac:dyDescent="0.25">
      <c r="A61" s="29" t="s">
        <v>139</v>
      </c>
      <c r="B61" s="27">
        <v>3</v>
      </c>
      <c r="C61" s="27">
        <v>-39.5</v>
      </c>
      <c r="D61" s="27">
        <v>1</v>
      </c>
      <c r="E61" s="27">
        <v>12.8</v>
      </c>
      <c r="F61" s="27">
        <v>4</v>
      </c>
      <c r="G61" s="27">
        <v>-26.7</v>
      </c>
    </row>
    <row r="62" spans="1:7" x14ac:dyDescent="0.25">
      <c r="A62" s="29" t="s">
        <v>84</v>
      </c>
      <c r="B62" s="27">
        <v>2</v>
      </c>
      <c r="C62" s="27">
        <v>-34.5</v>
      </c>
      <c r="D62" s="27"/>
      <c r="E62" s="27"/>
      <c r="F62" s="27">
        <v>2</v>
      </c>
      <c r="G62" s="27">
        <v>-34.5</v>
      </c>
    </row>
    <row r="63" spans="1:7" x14ac:dyDescent="0.25">
      <c r="A63" s="29" t="s">
        <v>53</v>
      </c>
      <c r="B63" s="27"/>
      <c r="C63" s="27"/>
      <c r="D63" s="27">
        <v>2</v>
      </c>
      <c r="E63" s="27">
        <v>30.75</v>
      </c>
      <c r="F63" s="27">
        <v>2</v>
      </c>
      <c r="G63" s="27">
        <v>30.75</v>
      </c>
    </row>
    <row r="64" spans="1:7" x14ac:dyDescent="0.25">
      <c r="A64" s="29" t="s">
        <v>135</v>
      </c>
      <c r="B64" s="27">
        <v>1</v>
      </c>
      <c r="C64" s="27">
        <v>-25</v>
      </c>
      <c r="D64" s="27">
        <v>2</v>
      </c>
      <c r="E64" s="27">
        <v>20</v>
      </c>
      <c r="F64" s="27">
        <v>3</v>
      </c>
      <c r="G64" s="27">
        <v>-5</v>
      </c>
    </row>
    <row r="65" spans="1:7" x14ac:dyDescent="0.25">
      <c r="A65" s="29" t="s">
        <v>93</v>
      </c>
      <c r="B65" s="27"/>
      <c r="C65" s="27"/>
      <c r="D65" s="27">
        <v>1</v>
      </c>
      <c r="E65" s="27">
        <v>10</v>
      </c>
      <c r="F65" s="27">
        <v>1</v>
      </c>
      <c r="G65" s="27">
        <v>10</v>
      </c>
    </row>
    <row r="66" spans="1:7" x14ac:dyDescent="0.25">
      <c r="A66" s="29" t="s">
        <v>196</v>
      </c>
      <c r="B66" s="27">
        <v>2</v>
      </c>
      <c r="C66" s="27">
        <v>-32.5</v>
      </c>
      <c r="D66" s="27"/>
      <c r="E66" s="27"/>
      <c r="F66" s="27">
        <v>2</v>
      </c>
      <c r="G66" s="27">
        <v>-32.5</v>
      </c>
    </row>
    <row r="67" spans="1:7" x14ac:dyDescent="0.25">
      <c r="A67" s="29" t="s">
        <v>49</v>
      </c>
      <c r="B67" s="27"/>
      <c r="C67" s="27"/>
      <c r="D67" s="27">
        <v>1</v>
      </c>
      <c r="E67" s="27">
        <v>17.25</v>
      </c>
      <c r="F67" s="27">
        <v>1</v>
      </c>
      <c r="G67" s="27">
        <v>17.25</v>
      </c>
    </row>
    <row r="68" spans="1:7" x14ac:dyDescent="0.25">
      <c r="A68" s="29" t="s">
        <v>97</v>
      </c>
      <c r="B68" s="27"/>
      <c r="C68" s="27"/>
      <c r="D68" s="27">
        <v>2</v>
      </c>
      <c r="E68" s="27">
        <v>28.5</v>
      </c>
      <c r="F68" s="27">
        <v>2</v>
      </c>
      <c r="G68" s="27">
        <v>28.5</v>
      </c>
    </row>
    <row r="69" spans="1:7" x14ac:dyDescent="0.25">
      <c r="A69" s="29" t="s">
        <v>15</v>
      </c>
      <c r="B69" s="27">
        <v>2</v>
      </c>
      <c r="C69" s="27">
        <v>-20</v>
      </c>
      <c r="D69" s="27">
        <v>1</v>
      </c>
      <c r="E69" s="27">
        <v>10</v>
      </c>
      <c r="F69" s="27">
        <v>3</v>
      </c>
      <c r="G69" s="27">
        <v>-10</v>
      </c>
    </row>
    <row r="70" spans="1:7" x14ac:dyDescent="0.25">
      <c r="A70" s="29" t="s">
        <v>170</v>
      </c>
      <c r="B70" s="27">
        <v>2</v>
      </c>
      <c r="C70" s="27">
        <v>-34.5</v>
      </c>
      <c r="D70" s="27">
        <v>1</v>
      </c>
      <c r="E70" s="27">
        <v>12.5</v>
      </c>
      <c r="F70" s="27">
        <v>3</v>
      </c>
      <c r="G70" s="27">
        <v>-22</v>
      </c>
    </row>
    <row r="71" spans="1:7" x14ac:dyDescent="0.25">
      <c r="A71" s="29" t="s">
        <v>151</v>
      </c>
      <c r="B71" s="27"/>
      <c r="C71" s="27"/>
      <c r="D71" s="27">
        <v>1</v>
      </c>
      <c r="E71" s="27">
        <v>15</v>
      </c>
      <c r="F71" s="27">
        <v>1</v>
      </c>
      <c r="G71" s="27">
        <v>15</v>
      </c>
    </row>
    <row r="72" spans="1:7" x14ac:dyDescent="0.25">
      <c r="A72" s="29" t="s">
        <v>130</v>
      </c>
      <c r="B72" s="27">
        <v>1</v>
      </c>
      <c r="C72" s="27">
        <v>-10</v>
      </c>
      <c r="D72" s="27"/>
      <c r="E72" s="27"/>
      <c r="F72" s="27">
        <v>1</v>
      </c>
      <c r="G72" s="27">
        <v>-10</v>
      </c>
    </row>
    <row r="73" spans="1:7" x14ac:dyDescent="0.25">
      <c r="A73" s="29" t="s">
        <v>115</v>
      </c>
      <c r="B73" s="27">
        <v>1</v>
      </c>
      <c r="C73" s="27">
        <v>-15.8</v>
      </c>
      <c r="D73" s="27">
        <v>1</v>
      </c>
      <c r="E73" s="27">
        <v>15</v>
      </c>
      <c r="F73" s="27">
        <v>2</v>
      </c>
      <c r="G73" s="27">
        <v>-0.80000000000000071</v>
      </c>
    </row>
    <row r="74" spans="1:7" x14ac:dyDescent="0.25">
      <c r="A74" s="29" t="s">
        <v>32</v>
      </c>
      <c r="B74" s="27"/>
      <c r="C74" s="27"/>
      <c r="D74" s="27">
        <v>2</v>
      </c>
      <c r="E74" s="27">
        <v>23.55</v>
      </c>
      <c r="F74" s="27">
        <v>2</v>
      </c>
      <c r="G74" s="27">
        <v>23.55</v>
      </c>
    </row>
    <row r="75" spans="1:7" x14ac:dyDescent="0.25">
      <c r="A75" s="29" t="s">
        <v>172</v>
      </c>
      <c r="B75" s="27">
        <v>1</v>
      </c>
      <c r="C75" s="27">
        <v>-16.399999999999999</v>
      </c>
      <c r="D75" s="27">
        <v>1</v>
      </c>
      <c r="E75" s="27">
        <v>12</v>
      </c>
      <c r="F75" s="27">
        <v>2</v>
      </c>
      <c r="G75" s="27">
        <v>-4.3999999999999986</v>
      </c>
    </row>
    <row r="76" spans="1:7" x14ac:dyDescent="0.25">
      <c r="A76" s="29" t="s">
        <v>155</v>
      </c>
      <c r="B76" s="27">
        <v>1</v>
      </c>
      <c r="C76" s="27">
        <v>-25</v>
      </c>
      <c r="D76" s="27"/>
      <c r="E76" s="27"/>
      <c r="F76" s="27">
        <v>1</v>
      </c>
      <c r="G76" s="27">
        <v>-25</v>
      </c>
    </row>
    <row r="77" spans="1:7" x14ac:dyDescent="0.25">
      <c r="A77" s="29" t="s">
        <v>144</v>
      </c>
      <c r="B77" s="27">
        <v>2</v>
      </c>
      <c r="C77" s="27">
        <v>-50.5</v>
      </c>
      <c r="D77" s="27"/>
      <c r="E77" s="27"/>
      <c r="F77" s="27">
        <v>2</v>
      </c>
      <c r="G77" s="27">
        <v>-50.5</v>
      </c>
    </row>
    <row r="78" spans="1:7" x14ac:dyDescent="0.25">
      <c r="A78" s="29" t="s">
        <v>78</v>
      </c>
      <c r="B78" s="27"/>
      <c r="C78" s="27"/>
      <c r="D78" s="27">
        <v>1</v>
      </c>
      <c r="E78" s="27">
        <v>15</v>
      </c>
      <c r="F78" s="27">
        <v>1</v>
      </c>
      <c r="G78" s="27">
        <v>15</v>
      </c>
    </row>
    <row r="79" spans="1:7" x14ac:dyDescent="0.25">
      <c r="A79" s="29" t="s">
        <v>152</v>
      </c>
      <c r="B79" s="27"/>
      <c r="C79" s="27"/>
      <c r="D79" s="27">
        <v>3</v>
      </c>
      <c r="E79" s="27">
        <v>39.5</v>
      </c>
      <c r="F79" s="27">
        <v>3</v>
      </c>
      <c r="G79" s="27">
        <v>39.5</v>
      </c>
    </row>
    <row r="80" spans="1:7" x14ac:dyDescent="0.25">
      <c r="A80" s="29" t="s">
        <v>202</v>
      </c>
      <c r="B80" s="27">
        <v>1</v>
      </c>
      <c r="C80" s="27">
        <v>-15</v>
      </c>
      <c r="D80" s="27"/>
      <c r="E80" s="27"/>
      <c r="F80" s="27">
        <v>1</v>
      </c>
      <c r="G80" s="27">
        <v>-15</v>
      </c>
    </row>
    <row r="81" spans="1:7" x14ac:dyDescent="0.25">
      <c r="A81" s="29" t="s">
        <v>69</v>
      </c>
      <c r="B81" s="27"/>
      <c r="C81" s="27"/>
      <c r="D81" s="27">
        <v>1</v>
      </c>
      <c r="E81" s="27">
        <v>10</v>
      </c>
      <c r="F81" s="27">
        <v>1</v>
      </c>
      <c r="G81" s="27">
        <v>10</v>
      </c>
    </row>
    <row r="82" spans="1:7" x14ac:dyDescent="0.25">
      <c r="A82" s="29" t="s">
        <v>36</v>
      </c>
      <c r="B82" s="27">
        <v>1</v>
      </c>
      <c r="C82" s="27">
        <v>-10</v>
      </c>
      <c r="D82" s="27"/>
      <c r="E82" s="27"/>
      <c r="F82" s="27">
        <v>1</v>
      </c>
      <c r="G82" s="27">
        <v>-10</v>
      </c>
    </row>
    <row r="83" spans="1:7" x14ac:dyDescent="0.25">
      <c r="A83" s="29" t="s">
        <v>141</v>
      </c>
      <c r="B83" s="27"/>
      <c r="C83" s="27"/>
      <c r="D83" s="27">
        <v>2</v>
      </c>
      <c r="E83" s="27">
        <v>31.22</v>
      </c>
      <c r="F83" s="27">
        <v>2</v>
      </c>
      <c r="G83" s="27">
        <v>31.22</v>
      </c>
    </row>
    <row r="84" spans="1:7" x14ac:dyDescent="0.25">
      <c r="A84" s="29" t="s">
        <v>82</v>
      </c>
      <c r="B84" s="27">
        <v>3</v>
      </c>
      <c r="C84" s="27">
        <v>-46.4</v>
      </c>
      <c r="D84" s="27"/>
      <c r="E84" s="27"/>
      <c r="F84" s="27">
        <v>3</v>
      </c>
      <c r="G84" s="27">
        <v>-46.4</v>
      </c>
    </row>
    <row r="85" spans="1:7" x14ac:dyDescent="0.25">
      <c r="A85" s="29" t="s">
        <v>81</v>
      </c>
      <c r="B85" s="27">
        <v>4</v>
      </c>
      <c r="C85" s="27">
        <v>-55.9</v>
      </c>
      <c r="D85" s="27">
        <v>1</v>
      </c>
      <c r="E85" s="27">
        <v>10</v>
      </c>
      <c r="F85" s="27">
        <v>5</v>
      </c>
      <c r="G85" s="27">
        <v>-45.9</v>
      </c>
    </row>
    <row r="86" spans="1:7" x14ac:dyDescent="0.25">
      <c r="A86" s="29" t="s">
        <v>118</v>
      </c>
      <c r="B86" s="27">
        <v>1</v>
      </c>
      <c r="C86" s="27">
        <v>-25</v>
      </c>
      <c r="D86" s="27">
        <v>2</v>
      </c>
      <c r="E86" s="27">
        <v>25</v>
      </c>
      <c r="F86" s="27">
        <v>3</v>
      </c>
      <c r="G86" s="27">
        <v>0</v>
      </c>
    </row>
    <row r="87" spans="1:7" x14ac:dyDescent="0.25">
      <c r="A87" s="29" t="s">
        <v>143</v>
      </c>
      <c r="B87" s="27">
        <v>2</v>
      </c>
      <c r="C87" s="27">
        <v>-20</v>
      </c>
      <c r="D87" s="27"/>
      <c r="E87" s="27"/>
      <c r="F87" s="27">
        <v>2</v>
      </c>
      <c r="G87" s="27">
        <v>-20</v>
      </c>
    </row>
    <row r="88" spans="1:7" x14ac:dyDescent="0.25">
      <c r="A88" s="29" t="s">
        <v>146</v>
      </c>
      <c r="B88" s="27"/>
      <c r="C88" s="27"/>
      <c r="D88" s="27">
        <v>1</v>
      </c>
      <c r="E88" s="27">
        <v>15</v>
      </c>
      <c r="F88" s="27">
        <v>1</v>
      </c>
      <c r="G88" s="27">
        <v>15</v>
      </c>
    </row>
    <row r="89" spans="1:7" x14ac:dyDescent="0.25">
      <c r="A89" s="29" t="s">
        <v>86</v>
      </c>
      <c r="B89" s="27"/>
      <c r="C89" s="27"/>
      <c r="D89" s="27">
        <v>2</v>
      </c>
      <c r="E89" s="27">
        <v>43.65</v>
      </c>
      <c r="F89" s="27">
        <v>2</v>
      </c>
      <c r="G89" s="27">
        <v>43.65</v>
      </c>
    </row>
    <row r="90" spans="1:7" x14ac:dyDescent="0.25">
      <c r="A90" s="29" t="s">
        <v>123</v>
      </c>
      <c r="B90" s="27">
        <v>1</v>
      </c>
      <c r="C90" s="27">
        <v>-21.75</v>
      </c>
      <c r="D90" s="27"/>
      <c r="E90" s="27"/>
      <c r="F90" s="27">
        <v>1</v>
      </c>
      <c r="G90" s="27">
        <v>-21.75</v>
      </c>
    </row>
    <row r="91" spans="1:7" x14ac:dyDescent="0.25">
      <c r="A91" s="29" t="s">
        <v>114</v>
      </c>
      <c r="B91" s="27">
        <v>1</v>
      </c>
      <c r="C91" s="27">
        <v>-5</v>
      </c>
      <c r="D91" s="27"/>
      <c r="E91" s="27"/>
      <c r="F91" s="27">
        <v>1</v>
      </c>
      <c r="G91" s="27">
        <v>-5</v>
      </c>
    </row>
    <row r="92" spans="1:7" x14ac:dyDescent="0.25">
      <c r="A92" s="29" t="s">
        <v>17</v>
      </c>
      <c r="B92" s="27"/>
      <c r="C92" s="27"/>
      <c r="D92" s="27">
        <v>1</v>
      </c>
      <c r="E92" s="27">
        <v>7.14</v>
      </c>
      <c r="F92" s="27">
        <v>1</v>
      </c>
      <c r="G92" s="27">
        <v>7.14</v>
      </c>
    </row>
    <row r="93" spans="1:7" x14ac:dyDescent="0.25">
      <c r="A93" s="29" t="s">
        <v>5</v>
      </c>
      <c r="B93" s="27">
        <v>1</v>
      </c>
      <c r="C93" s="27">
        <v>-7</v>
      </c>
      <c r="D93" s="27"/>
      <c r="E93" s="27"/>
      <c r="F93" s="27">
        <v>1</v>
      </c>
      <c r="G93" s="27">
        <v>-7</v>
      </c>
    </row>
    <row r="94" spans="1:7" x14ac:dyDescent="0.25">
      <c r="A94" s="29" t="s">
        <v>217</v>
      </c>
      <c r="B94" s="27">
        <v>1</v>
      </c>
      <c r="C94" s="27">
        <v>-28.4</v>
      </c>
      <c r="D94" s="27"/>
      <c r="E94" s="27"/>
      <c r="F94" s="27">
        <v>1</v>
      </c>
      <c r="G94" s="27">
        <v>-28.4</v>
      </c>
    </row>
    <row r="95" spans="1:7" x14ac:dyDescent="0.25">
      <c r="A95" s="29" t="s">
        <v>178</v>
      </c>
      <c r="B95" s="27">
        <v>2</v>
      </c>
      <c r="C95" s="27">
        <v>-20</v>
      </c>
      <c r="D95" s="27"/>
      <c r="E95" s="27"/>
      <c r="F95" s="27">
        <v>2</v>
      </c>
      <c r="G95" s="27">
        <v>-20</v>
      </c>
    </row>
    <row r="96" spans="1:7" x14ac:dyDescent="0.25">
      <c r="A96" s="29" t="s">
        <v>179</v>
      </c>
      <c r="B96" s="27"/>
      <c r="C96" s="27"/>
      <c r="D96" s="27">
        <v>1</v>
      </c>
      <c r="E96" s="27">
        <v>10</v>
      </c>
      <c r="F96" s="27">
        <v>1</v>
      </c>
      <c r="G96" s="27">
        <v>10</v>
      </c>
    </row>
    <row r="97" spans="1:7" x14ac:dyDescent="0.25">
      <c r="A97" s="29" t="s">
        <v>218</v>
      </c>
      <c r="B97" s="27">
        <v>1</v>
      </c>
      <c r="C97" s="27">
        <v>-20.25</v>
      </c>
      <c r="D97" s="27"/>
      <c r="E97" s="27"/>
      <c r="F97" s="27">
        <v>1</v>
      </c>
      <c r="G97" s="27">
        <v>-20.25</v>
      </c>
    </row>
    <row r="98" spans="1:7" x14ac:dyDescent="0.25">
      <c r="A98" s="29" t="s">
        <v>138</v>
      </c>
      <c r="B98" s="27"/>
      <c r="C98" s="27"/>
      <c r="D98" s="27">
        <v>2</v>
      </c>
      <c r="E98" s="27">
        <v>21.4</v>
      </c>
      <c r="F98" s="27">
        <v>2</v>
      </c>
      <c r="G98" s="27">
        <v>21.4</v>
      </c>
    </row>
    <row r="99" spans="1:7" x14ac:dyDescent="0.25">
      <c r="A99" s="29" t="s">
        <v>203</v>
      </c>
      <c r="B99" s="27"/>
      <c r="C99" s="27"/>
      <c r="D99" s="27">
        <v>2</v>
      </c>
      <c r="E99" s="27">
        <v>25.5</v>
      </c>
      <c r="F99" s="27">
        <v>2</v>
      </c>
      <c r="G99" s="27">
        <v>25.5</v>
      </c>
    </row>
    <row r="100" spans="1:7" x14ac:dyDescent="0.25">
      <c r="A100" s="29" t="s">
        <v>39</v>
      </c>
      <c r="B100" s="27"/>
      <c r="C100" s="27"/>
      <c r="D100" s="27">
        <v>1</v>
      </c>
      <c r="E100" s="27">
        <v>11.4</v>
      </c>
      <c r="F100" s="27">
        <v>1</v>
      </c>
      <c r="G100" s="27">
        <v>11.4</v>
      </c>
    </row>
    <row r="101" spans="1:7" x14ac:dyDescent="0.25">
      <c r="A101" s="29" t="s">
        <v>220</v>
      </c>
      <c r="B101" s="27"/>
      <c r="C101" s="27"/>
      <c r="D101" s="27">
        <v>1</v>
      </c>
      <c r="E101" s="27">
        <v>11.5</v>
      </c>
      <c r="F101" s="27">
        <v>1</v>
      </c>
      <c r="G101" s="27">
        <v>11.5</v>
      </c>
    </row>
    <row r="102" spans="1:7" x14ac:dyDescent="0.25">
      <c r="A102" s="29" t="s">
        <v>90</v>
      </c>
      <c r="B102" s="27">
        <v>1</v>
      </c>
      <c r="C102" s="27">
        <v>-10</v>
      </c>
      <c r="D102" s="27"/>
      <c r="E102" s="27"/>
      <c r="F102" s="27">
        <v>1</v>
      </c>
      <c r="G102" s="27">
        <v>-10</v>
      </c>
    </row>
    <row r="103" spans="1:7" x14ac:dyDescent="0.25">
      <c r="A103" s="29" t="s">
        <v>254</v>
      </c>
      <c r="B103" s="27"/>
      <c r="C103" s="27"/>
      <c r="D103" s="27">
        <v>1</v>
      </c>
      <c r="E103" s="27">
        <v>10</v>
      </c>
      <c r="F103" s="27">
        <v>1</v>
      </c>
      <c r="G103" s="27">
        <v>10</v>
      </c>
    </row>
    <row r="104" spans="1:7" x14ac:dyDescent="0.25">
      <c r="A104" s="29" t="s">
        <v>20</v>
      </c>
      <c r="B104" s="27"/>
      <c r="C104" s="27"/>
      <c r="D104" s="27">
        <v>2</v>
      </c>
      <c r="E104" s="27">
        <v>30</v>
      </c>
      <c r="F104" s="27">
        <v>2</v>
      </c>
      <c r="G104" s="27">
        <v>30</v>
      </c>
    </row>
    <row r="105" spans="1:7" x14ac:dyDescent="0.25">
      <c r="A105" s="29" t="s">
        <v>73</v>
      </c>
      <c r="B105" s="27">
        <v>2</v>
      </c>
      <c r="C105" s="27">
        <v>-31.1</v>
      </c>
      <c r="D105" s="27">
        <v>1</v>
      </c>
      <c r="E105" s="27">
        <v>15</v>
      </c>
      <c r="F105" s="27">
        <v>3</v>
      </c>
      <c r="G105" s="27">
        <v>-16.100000000000001</v>
      </c>
    </row>
    <row r="106" spans="1:7" x14ac:dyDescent="0.25">
      <c r="A106" s="29" t="s">
        <v>194</v>
      </c>
      <c r="B106" s="27">
        <v>1</v>
      </c>
      <c r="C106" s="27">
        <v>-10</v>
      </c>
      <c r="D106" s="27"/>
      <c r="E106" s="27"/>
      <c r="F106" s="27">
        <v>1</v>
      </c>
      <c r="G106" s="27">
        <v>-10</v>
      </c>
    </row>
    <row r="107" spans="1:7" x14ac:dyDescent="0.25">
      <c r="A107" s="29" t="s">
        <v>120</v>
      </c>
      <c r="B107" s="27"/>
      <c r="C107" s="27"/>
      <c r="D107" s="27">
        <v>2</v>
      </c>
      <c r="E107" s="27">
        <v>20</v>
      </c>
      <c r="F107" s="27">
        <v>2</v>
      </c>
      <c r="G107" s="27">
        <v>20</v>
      </c>
    </row>
    <row r="108" spans="1:7" x14ac:dyDescent="0.25">
      <c r="A108" s="29" t="s">
        <v>176</v>
      </c>
      <c r="B108" s="27"/>
      <c r="C108" s="27"/>
      <c r="D108" s="27">
        <v>1</v>
      </c>
      <c r="E108" s="27">
        <v>71.42</v>
      </c>
      <c r="F108" s="27">
        <v>1</v>
      </c>
      <c r="G108" s="27">
        <v>71.42</v>
      </c>
    </row>
    <row r="109" spans="1:7" x14ac:dyDescent="0.25">
      <c r="A109" s="29" t="s">
        <v>112</v>
      </c>
      <c r="B109" s="27">
        <v>1</v>
      </c>
      <c r="C109" s="27">
        <v>-10</v>
      </c>
      <c r="D109" s="27">
        <v>1</v>
      </c>
      <c r="E109" s="27">
        <v>15</v>
      </c>
      <c r="F109" s="27">
        <v>2</v>
      </c>
      <c r="G109" s="27">
        <v>5</v>
      </c>
    </row>
    <row r="110" spans="1:7" x14ac:dyDescent="0.25">
      <c r="A110" s="29" t="s">
        <v>111</v>
      </c>
      <c r="B110" s="27">
        <v>1</v>
      </c>
      <c r="C110" s="27">
        <v>-15</v>
      </c>
      <c r="D110" s="27"/>
      <c r="E110" s="27"/>
      <c r="F110" s="27">
        <v>1</v>
      </c>
      <c r="G110" s="27">
        <v>-15</v>
      </c>
    </row>
    <row r="111" spans="1:7" x14ac:dyDescent="0.25">
      <c r="A111" s="29" t="s">
        <v>98</v>
      </c>
      <c r="B111" s="27">
        <v>2</v>
      </c>
      <c r="C111" s="27">
        <v>-25</v>
      </c>
      <c r="D111" s="27">
        <v>1</v>
      </c>
      <c r="E111" s="27">
        <v>10</v>
      </c>
      <c r="F111" s="27">
        <v>3</v>
      </c>
      <c r="G111" s="27">
        <v>-15</v>
      </c>
    </row>
    <row r="112" spans="1:7" x14ac:dyDescent="0.25">
      <c r="A112" s="29" t="s">
        <v>150</v>
      </c>
      <c r="B112" s="27">
        <v>1</v>
      </c>
      <c r="C112" s="27">
        <v>-5</v>
      </c>
      <c r="D112" s="27">
        <v>2</v>
      </c>
      <c r="E112" s="27">
        <v>21.4</v>
      </c>
      <c r="F112" s="27">
        <v>3</v>
      </c>
      <c r="G112" s="27">
        <v>16.399999999999999</v>
      </c>
    </row>
    <row r="113" spans="1:7" x14ac:dyDescent="0.25">
      <c r="A113" s="29" t="s">
        <v>165</v>
      </c>
      <c r="B113" s="27"/>
      <c r="C113" s="27"/>
      <c r="D113" s="27">
        <v>1</v>
      </c>
      <c r="E113" s="27">
        <v>15</v>
      </c>
      <c r="F113" s="27">
        <v>1</v>
      </c>
      <c r="G113" s="27">
        <v>15</v>
      </c>
    </row>
    <row r="114" spans="1:7" x14ac:dyDescent="0.25">
      <c r="A114" s="29" t="s">
        <v>136</v>
      </c>
      <c r="B114" s="27">
        <v>2</v>
      </c>
      <c r="C114" s="27">
        <v>-31.5</v>
      </c>
      <c r="D114" s="27">
        <v>1</v>
      </c>
      <c r="E114" s="27">
        <v>15</v>
      </c>
      <c r="F114" s="27">
        <v>3</v>
      </c>
      <c r="G114" s="27">
        <v>-16.5</v>
      </c>
    </row>
    <row r="115" spans="1:7" x14ac:dyDescent="0.25">
      <c r="A115" s="29" t="s">
        <v>177</v>
      </c>
      <c r="B115" s="27">
        <v>1</v>
      </c>
      <c r="C115" s="27">
        <v>-18.899999999999999</v>
      </c>
      <c r="D115" s="27">
        <v>1</v>
      </c>
      <c r="E115" s="27">
        <v>18</v>
      </c>
      <c r="F115" s="27">
        <v>2</v>
      </c>
      <c r="G115" s="27">
        <v>-0.89999999999999858</v>
      </c>
    </row>
    <row r="116" spans="1:7" x14ac:dyDescent="0.25">
      <c r="A116" s="29" t="s">
        <v>38</v>
      </c>
      <c r="B116" s="27"/>
      <c r="C116" s="27"/>
      <c r="D116" s="27">
        <v>1</v>
      </c>
      <c r="E116" s="27">
        <v>25</v>
      </c>
      <c r="F116" s="27">
        <v>1</v>
      </c>
      <c r="G116" s="27">
        <v>25</v>
      </c>
    </row>
    <row r="117" spans="1:7" x14ac:dyDescent="0.25">
      <c r="A117" s="29" t="s">
        <v>255</v>
      </c>
      <c r="B117" s="27"/>
      <c r="C117" s="27"/>
      <c r="D117" s="27">
        <v>1</v>
      </c>
      <c r="E117" s="27">
        <v>13.5</v>
      </c>
      <c r="F117" s="27">
        <v>1</v>
      </c>
      <c r="G117" s="27">
        <v>13.5</v>
      </c>
    </row>
    <row r="118" spans="1:7" x14ac:dyDescent="0.25">
      <c r="A118" s="29" t="s">
        <v>22</v>
      </c>
      <c r="B118" s="27">
        <v>1</v>
      </c>
      <c r="C118" s="27">
        <v>-25</v>
      </c>
      <c r="D118" s="27">
        <v>1</v>
      </c>
      <c r="E118" s="27">
        <v>15</v>
      </c>
      <c r="F118" s="27">
        <v>2</v>
      </c>
      <c r="G118" s="27">
        <v>-10</v>
      </c>
    </row>
    <row r="119" spans="1:7" x14ac:dyDescent="0.25">
      <c r="A119" s="29" t="s">
        <v>91</v>
      </c>
      <c r="B119" s="27">
        <v>1</v>
      </c>
      <c r="C119" s="27">
        <v>-12.2</v>
      </c>
      <c r="D119" s="27">
        <v>2</v>
      </c>
      <c r="E119" s="27">
        <v>20</v>
      </c>
      <c r="F119" s="27">
        <v>3</v>
      </c>
      <c r="G119" s="27">
        <v>7.8000000000000007</v>
      </c>
    </row>
    <row r="120" spans="1:7" x14ac:dyDescent="0.25">
      <c r="A120" s="29" t="s">
        <v>125</v>
      </c>
      <c r="B120" s="27">
        <v>4</v>
      </c>
      <c r="C120" s="27">
        <v>-58.8</v>
      </c>
      <c r="D120" s="27">
        <v>1</v>
      </c>
      <c r="E120" s="27">
        <v>10</v>
      </c>
      <c r="F120" s="27">
        <v>5</v>
      </c>
      <c r="G120" s="27">
        <v>-48.8</v>
      </c>
    </row>
    <row r="121" spans="1:7" x14ac:dyDescent="0.25">
      <c r="A121" s="29" t="s">
        <v>85</v>
      </c>
      <c r="B121" s="27">
        <v>1</v>
      </c>
      <c r="C121" s="27">
        <v>-18</v>
      </c>
      <c r="D121" s="27">
        <v>2</v>
      </c>
      <c r="E121" s="27">
        <v>25</v>
      </c>
      <c r="F121" s="27">
        <v>3</v>
      </c>
      <c r="G121" s="27">
        <v>7</v>
      </c>
    </row>
    <row r="122" spans="1:7" x14ac:dyDescent="0.25">
      <c r="A122" s="29" t="s">
        <v>87</v>
      </c>
      <c r="B122" s="27">
        <v>1</v>
      </c>
      <c r="C122" s="27">
        <v>-21</v>
      </c>
      <c r="D122" s="27">
        <v>1</v>
      </c>
      <c r="E122" s="27">
        <v>18.75</v>
      </c>
      <c r="F122" s="27">
        <v>2</v>
      </c>
      <c r="G122" s="27">
        <v>-2.25</v>
      </c>
    </row>
    <row r="123" spans="1:7" x14ac:dyDescent="0.25">
      <c r="A123" s="29" t="s">
        <v>161</v>
      </c>
      <c r="B123" s="27">
        <v>1</v>
      </c>
      <c r="C123" s="27">
        <v>-15</v>
      </c>
      <c r="D123" s="27"/>
      <c r="E123" s="27"/>
      <c r="F123" s="27">
        <v>1</v>
      </c>
      <c r="G123" s="27">
        <v>-15</v>
      </c>
    </row>
    <row r="124" spans="1:7" x14ac:dyDescent="0.25">
      <c r="A124" s="29" t="s">
        <v>140</v>
      </c>
      <c r="B124" s="27">
        <v>1</v>
      </c>
      <c r="C124" s="27">
        <v>-15</v>
      </c>
      <c r="D124" s="27">
        <v>2</v>
      </c>
      <c r="E124" s="27">
        <v>32.700000000000003</v>
      </c>
      <c r="F124" s="27">
        <v>3</v>
      </c>
      <c r="G124" s="27">
        <v>17.7</v>
      </c>
    </row>
    <row r="125" spans="1:7" x14ac:dyDescent="0.25">
      <c r="A125" s="29" t="s">
        <v>51</v>
      </c>
      <c r="B125" s="27"/>
      <c r="C125" s="27"/>
      <c r="D125" s="27">
        <v>4</v>
      </c>
      <c r="E125" s="27">
        <v>55.62</v>
      </c>
      <c r="F125" s="27">
        <v>4</v>
      </c>
      <c r="G125" s="27">
        <v>55.62</v>
      </c>
    </row>
    <row r="126" spans="1:7" x14ac:dyDescent="0.25">
      <c r="A126" s="29" t="s">
        <v>116</v>
      </c>
      <c r="B126" s="27">
        <v>2</v>
      </c>
      <c r="C126" s="27">
        <v>-27.85</v>
      </c>
      <c r="D126" s="27">
        <v>2</v>
      </c>
      <c r="E126" s="27">
        <v>30</v>
      </c>
      <c r="F126" s="27">
        <v>4</v>
      </c>
      <c r="G126" s="27">
        <v>2.1499999999999986</v>
      </c>
    </row>
    <row r="127" spans="1:7" x14ac:dyDescent="0.25">
      <c r="A127" s="29" t="s">
        <v>108</v>
      </c>
      <c r="B127" s="27"/>
      <c r="C127" s="27"/>
      <c r="D127" s="27">
        <v>2</v>
      </c>
      <c r="E127" s="27">
        <v>20.5</v>
      </c>
      <c r="F127" s="27">
        <v>2</v>
      </c>
      <c r="G127" s="27">
        <v>20.5</v>
      </c>
    </row>
    <row r="128" spans="1:7" x14ac:dyDescent="0.25">
      <c r="A128" s="29" t="s">
        <v>57</v>
      </c>
      <c r="B128" s="27">
        <v>1</v>
      </c>
      <c r="C128" s="27">
        <v>-5</v>
      </c>
      <c r="D128" s="27">
        <v>1</v>
      </c>
      <c r="E128" s="27">
        <v>18.75</v>
      </c>
      <c r="F128" s="27">
        <v>2</v>
      </c>
      <c r="G128" s="27">
        <v>13.75</v>
      </c>
    </row>
    <row r="129" spans="1:7" x14ac:dyDescent="0.25">
      <c r="A129" s="29" t="s">
        <v>122</v>
      </c>
      <c r="B129" s="27">
        <v>1</v>
      </c>
      <c r="C129" s="27">
        <v>-10</v>
      </c>
      <c r="D129" s="27"/>
      <c r="E129" s="27"/>
      <c r="F129" s="27">
        <v>1</v>
      </c>
      <c r="G129" s="27">
        <v>-10</v>
      </c>
    </row>
    <row r="130" spans="1:7" x14ac:dyDescent="0.25">
      <c r="A130" s="29" t="s">
        <v>110</v>
      </c>
      <c r="B130" s="27"/>
      <c r="C130" s="27"/>
      <c r="D130" s="27">
        <v>1</v>
      </c>
      <c r="E130" s="27">
        <v>10</v>
      </c>
      <c r="F130" s="27">
        <v>1</v>
      </c>
      <c r="G130" s="27">
        <v>10</v>
      </c>
    </row>
    <row r="131" spans="1:7" x14ac:dyDescent="0.25">
      <c r="A131" s="29" t="s">
        <v>189</v>
      </c>
      <c r="B131" s="27">
        <v>1</v>
      </c>
      <c r="C131" s="27">
        <v>-15</v>
      </c>
      <c r="D131" s="27">
        <v>1</v>
      </c>
      <c r="E131" s="27">
        <v>18</v>
      </c>
      <c r="F131" s="27">
        <v>2</v>
      </c>
      <c r="G131" s="27">
        <v>3</v>
      </c>
    </row>
    <row r="132" spans="1:7" x14ac:dyDescent="0.25">
      <c r="A132" s="29" t="s">
        <v>63</v>
      </c>
      <c r="B132" s="27"/>
      <c r="C132" s="27"/>
      <c r="D132" s="27">
        <v>1</v>
      </c>
      <c r="E132" s="27">
        <v>10</v>
      </c>
      <c r="F132" s="27">
        <v>1</v>
      </c>
      <c r="G132" s="27">
        <v>10</v>
      </c>
    </row>
    <row r="133" spans="1:7" x14ac:dyDescent="0.25">
      <c r="A133" s="29" t="s">
        <v>83</v>
      </c>
      <c r="B133" s="27">
        <v>1</v>
      </c>
      <c r="C133" s="27">
        <v>-10</v>
      </c>
      <c r="D133" s="27">
        <v>3</v>
      </c>
      <c r="E133" s="27">
        <v>37.049999999999997</v>
      </c>
      <c r="F133" s="27">
        <v>4</v>
      </c>
      <c r="G133" s="27">
        <v>27.05</v>
      </c>
    </row>
    <row r="134" spans="1:7" x14ac:dyDescent="0.25">
      <c r="A134" s="29" t="s">
        <v>41</v>
      </c>
      <c r="B134" s="27"/>
      <c r="C134" s="27"/>
      <c r="D134" s="27">
        <v>1</v>
      </c>
      <c r="E134" s="27">
        <v>10</v>
      </c>
      <c r="F134" s="27">
        <v>1</v>
      </c>
      <c r="G134" s="27">
        <v>10</v>
      </c>
    </row>
    <row r="135" spans="1:7" x14ac:dyDescent="0.25">
      <c r="A135" s="29" t="s">
        <v>147</v>
      </c>
      <c r="B135" s="27">
        <v>1</v>
      </c>
      <c r="C135" s="27">
        <v>-16.5</v>
      </c>
      <c r="D135" s="27"/>
      <c r="E135" s="27"/>
      <c r="F135" s="27">
        <v>1</v>
      </c>
      <c r="G135" s="27">
        <v>-16.5</v>
      </c>
    </row>
    <row r="136" spans="1:7" x14ac:dyDescent="0.25">
      <c r="A136" s="29" t="s">
        <v>134</v>
      </c>
      <c r="B136" s="27"/>
      <c r="C136" s="27"/>
      <c r="D136" s="27">
        <v>1</v>
      </c>
      <c r="E136" s="27">
        <v>10</v>
      </c>
      <c r="F136" s="27">
        <v>1</v>
      </c>
      <c r="G136" s="27">
        <v>10</v>
      </c>
    </row>
    <row r="137" spans="1:7" x14ac:dyDescent="0.25">
      <c r="A137" s="29" t="s">
        <v>198</v>
      </c>
      <c r="B137" s="27"/>
      <c r="C137" s="27"/>
      <c r="D137" s="27">
        <v>2</v>
      </c>
      <c r="E137" s="27">
        <v>20</v>
      </c>
      <c r="F137" s="27">
        <v>2</v>
      </c>
      <c r="G137" s="27">
        <v>20</v>
      </c>
    </row>
    <row r="138" spans="1:7" x14ac:dyDescent="0.25">
      <c r="A138" s="29" t="s">
        <v>119</v>
      </c>
      <c r="B138" s="27">
        <v>1</v>
      </c>
      <c r="C138" s="27">
        <v>-10</v>
      </c>
      <c r="D138" s="27">
        <v>1</v>
      </c>
      <c r="E138" s="27">
        <v>5.6</v>
      </c>
      <c r="F138" s="27">
        <v>2</v>
      </c>
      <c r="G138" s="27">
        <v>-4.4000000000000004</v>
      </c>
    </row>
    <row r="139" spans="1:7" x14ac:dyDescent="0.25">
      <c r="A139" s="29" t="s">
        <v>267</v>
      </c>
      <c r="B139" s="27"/>
      <c r="C139" s="27"/>
      <c r="D139" s="27">
        <v>1</v>
      </c>
      <c r="E139" s="27">
        <v>11.2</v>
      </c>
      <c r="F139" s="27">
        <v>1</v>
      </c>
      <c r="G139" s="27">
        <v>11.2</v>
      </c>
    </row>
    <row r="140" spans="1:7" x14ac:dyDescent="0.25">
      <c r="A140" s="29" t="s">
        <v>268</v>
      </c>
      <c r="B140" s="27">
        <v>1</v>
      </c>
      <c r="C140" s="27">
        <v>-16.2</v>
      </c>
      <c r="D140" s="27"/>
      <c r="E140" s="27"/>
      <c r="F140" s="27">
        <v>1</v>
      </c>
      <c r="G140" s="27">
        <v>-16.2</v>
      </c>
    </row>
    <row r="141" spans="1:7" x14ac:dyDescent="0.25">
      <c r="A141" s="29" t="s">
        <v>208</v>
      </c>
      <c r="B141" s="27">
        <v>114</v>
      </c>
      <c r="C141" s="27">
        <v>-1675.2500000000007</v>
      </c>
      <c r="D141" s="27">
        <v>148</v>
      </c>
      <c r="E141" s="27">
        <v>2018.4400000000005</v>
      </c>
      <c r="F141" s="27">
        <v>262</v>
      </c>
      <c r="G141" s="27">
        <v>343.19000000000011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Platform</vt:lpstr>
      <vt:lpstr>Summary</vt:lpstr>
      <vt:lpstr>Date</vt:lpstr>
      <vt:lpstr>Pitchers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Liang</dc:creator>
  <cp:lastModifiedBy>Steve Liang</cp:lastModifiedBy>
  <dcterms:created xsi:type="dcterms:W3CDTF">2022-06-14T16:47:47Z</dcterms:created>
  <dcterms:modified xsi:type="dcterms:W3CDTF">2022-07-16T05:17:13Z</dcterms:modified>
</cp:coreProperties>
</file>