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as.FIROMEGAPC\Desktop\AlgoTrading Resources\ML Explorations\Explaining ML Algorithms\"/>
    </mc:Choice>
  </mc:AlternateContent>
  <xr:revisionPtr revIDLastSave="0" documentId="13_ncr:1_{1F2B19BC-8100-4271-B99C-C608CF4C68B2}" xr6:coauthVersionLast="47" xr6:coauthVersionMax="47" xr10:uidLastSave="{00000000-0000-0000-0000-000000000000}"/>
  <bookViews>
    <workbookView xWindow="-108" yWindow="-108" windowWidth="23256" windowHeight="12456" tabRatio="504" xr2:uid="{0593ED49-7BF2-4435-89BE-B6E542E9960F}"/>
  </bookViews>
  <sheets>
    <sheet name="Data" sheetId="5" r:id="rId1"/>
    <sheet name="Sorting" sheetId="6" r:id="rId2"/>
    <sheet name="Boosting" sheetId="1" r:id="rId3"/>
    <sheet name="F1 = F0 + h1" sheetId="2" r:id="rId4"/>
    <sheet name="F2 = F1 + h2" sheetId="3" r:id="rId5"/>
    <sheet name="F3 = F2 + h3" sheetId="4" r:id="rId6"/>
  </sheets>
  <definedNames>
    <definedName name="_xlnm._FilterDatabase" localSheetId="0" hidden="1">Data!$L$1:$Q$1</definedName>
    <definedName name="_xlnm._FilterDatabase" localSheetId="1" hidden="1">Sorting!$A$1:$F$1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4" i="5" l="1"/>
  <c r="H2" i="5"/>
  <c r="I2" i="5"/>
  <c r="A18" i="5" a="1"/>
  <c r="A18" i="5" s="1"/>
  <c r="L21" i="5"/>
  <c r="L46" i="5"/>
  <c r="L31" i="5"/>
  <c r="N29" i="5" s="1"/>
  <c r="B13" i="5"/>
  <c r="L22" i="5"/>
  <c r="L19" i="5"/>
  <c r="N31" i="5"/>
  <c r="P19" i="5"/>
  <c r="L33" i="5"/>
  <c r="T33" i="5"/>
  <c r="W45" i="5"/>
  <c r="T48" i="5"/>
  <c r="T47" i="5"/>
  <c r="Q43" i="5"/>
  <c r="W38" i="5"/>
  <c r="T41" i="5"/>
  <c r="T40" i="5"/>
  <c r="Q36" i="5"/>
  <c r="V28" i="5"/>
  <c r="L47" i="5"/>
  <c r="N38" i="5"/>
  <c r="T29" i="5"/>
  <c r="N18" i="5"/>
  <c r="L32" i="5"/>
  <c r="L30" i="5"/>
  <c r="L29" i="5"/>
  <c r="N28" i="5"/>
  <c r="T32" i="5"/>
  <c r="T30" i="5"/>
  <c r="T31" i="5"/>
  <c r="L20" i="5"/>
  <c r="C16" i="2"/>
  <c r="C17" i="2" s="1"/>
  <c r="R7" i="1"/>
  <c r="E25" i="1"/>
  <c r="G3" i="5"/>
  <c r="G4" i="5"/>
  <c r="G5" i="5"/>
  <c r="G6" i="5"/>
  <c r="G7" i="5"/>
  <c r="G8" i="5"/>
  <c r="G9" i="5"/>
  <c r="G10" i="5"/>
  <c r="G11" i="5"/>
  <c r="G2" i="5"/>
  <c r="C6" i="2"/>
  <c r="T25" i="1"/>
  <c r="C7" i="1"/>
  <c r="D7" i="1" s="1"/>
  <c r="D27" i="1"/>
  <c r="D25" i="1"/>
  <c r="E11" i="1"/>
  <c r="G16" i="2"/>
  <c r="G13" i="2"/>
  <c r="F13" i="2"/>
  <c r="E10" i="2"/>
  <c r="D8" i="2"/>
  <c r="D7" i="2"/>
  <c r="L7" i="2"/>
  <c r="I6" i="2"/>
  <c r="H6" i="2"/>
  <c r="G6" i="2"/>
  <c r="F6" i="2"/>
  <c r="C5" i="2"/>
  <c r="N44" i="5" l="1"/>
  <c r="N19" i="5"/>
  <c r="H3" i="5"/>
  <c r="I3" i="5" s="1"/>
  <c r="H4" i="5"/>
  <c r="I4" i="5" s="1"/>
  <c r="H9" i="5"/>
  <c r="I9" i="5" s="1"/>
  <c r="H8" i="5"/>
  <c r="I8" i="5" s="1"/>
  <c r="H7" i="5"/>
  <c r="I7" i="5" s="1"/>
  <c r="H6" i="5"/>
  <c r="I6" i="5" s="1"/>
  <c r="H5" i="5"/>
  <c r="I5" i="5" s="1"/>
  <c r="V29" i="5"/>
  <c r="C10" i="2"/>
  <c r="C7" i="2"/>
  <c r="C8" i="2" s="1"/>
  <c r="C9" i="2" s="1"/>
  <c r="M9" i="2" s="1"/>
  <c r="D10" i="2"/>
  <c r="C13" i="2"/>
  <c r="C22" i="2"/>
  <c r="N7" i="1"/>
  <c r="N17" i="1" s="1"/>
  <c r="E7" i="1"/>
  <c r="F7" i="1" s="1"/>
  <c r="G7" i="1" s="1"/>
  <c r="J31" i="4"/>
  <c r="J32" i="4" s="1"/>
  <c r="J33" i="4" s="1"/>
  <c r="I28" i="4"/>
  <c r="I29" i="4" s="1"/>
  <c r="I30" i="4" s="1"/>
  <c r="H25" i="4"/>
  <c r="H26" i="4" s="1"/>
  <c r="H27" i="4" s="1"/>
  <c r="G22" i="4"/>
  <c r="G23" i="4" s="1"/>
  <c r="G24" i="4" s="1"/>
  <c r="J21" i="4"/>
  <c r="L20" i="4"/>
  <c r="L21" i="4" s="1"/>
  <c r="I20" i="4"/>
  <c r="I21" i="4" s="1"/>
  <c r="H20" i="4"/>
  <c r="H21" i="4" s="1"/>
  <c r="L19" i="4"/>
  <c r="K19" i="4"/>
  <c r="K20" i="4" s="1"/>
  <c r="K21" i="4" s="1"/>
  <c r="J19" i="4"/>
  <c r="J20" i="4" s="1"/>
  <c r="I19" i="4"/>
  <c r="H19" i="4"/>
  <c r="C7" i="4"/>
  <c r="C8" i="4" s="1"/>
  <c r="C9" i="4" s="1"/>
  <c r="L6" i="4"/>
  <c r="L31" i="4" s="1"/>
  <c r="L32" i="4" s="1"/>
  <c r="L33" i="4" s="1"/>
  <c r="K6" i="4"/>
  <c r="L28" i="4" s="1"/>
  <c r="L29" i="4" s="1"/>
  <c r="L30" i="4" s="1"/>
  <c r="J6" i="4"/>
  <c r="L25" i="4" s="1"/>
  <c r="L26" i="4" s="1"/>
  <c r="L27" i="4" s="1"/>
  <c r="I6" i="4"/>
  <c r="H6" i="4"/>
  <c r="G6" i="4"/>
  <c r="J16" i="4" s="1"/>
  <c r="J17" i="4" s="1"/>
  <c r="J18" i="4" s="1"/>
  <c r="F6" i="4"/>
  <c r="E6" i="4"/>
  <c r="D6" i="4"/>
  <c r="C6" i="4"/>
  <c r="L19" i="3"/>
  <c r="L20" i="3" s="1"/>
  <c r="L21" i="3" s="1"/>
  <c r="K19" i="3"/>
  <c r="K20" i="3" s="1"/>
  <c r="K21" i="3" s="1"/>
  <c r="J19" i="3"/>
  <c r="J20" i="3" s="1"/>
  <c r="J21" i="3" s="1"/>
  <c r="I19" i="3"/>
  <c r="I20" i="3" s="1"/>
  <c r="I21" i="3" s="1"/>
  <c r="H19" i="3"/>
  <c r="H20" i="3" s="1"/>
  <c r="H21" i="3" s="1"/>
  <c r="L6" i="3"/>
  <c r="L31" i="3" s="1"/>
  <c r="L32" i="3" s="1"/>
  <c r="L33" i="3" s="1"/>
  <c r="K6" i="3"/>
  <c r="J6" i="3"/>
  <c r="I6" i="3"/>
  <c r="H6" i="3"/>
  <c r="G6" i="3"/>
  <c r="F6" i="3"/>
  <c r="E6" i="3"/>
  <c r="D6" i="3"/>
  <c r="C6" i="3"/>
  <c r="C7" i="3" s="1"/>
  <c r="C8" i="3" s="1"/>
  <c r="C9" i="3" s="1"/>
  <c r="H21" i="2"/>
  <c r="L19" i="2"/>
  <c r="L20" i="2" s="1"/>
  <c r="L21" i="2" s="1"/>
  <c r="K19" i="2"/>
  <c r="K20" i="2" s="1"/>
  <c r="K21" i="2" s="1"/>
  <c r="J19" i="2"/>
  <c r="J20" i="2" s="1"/>
  <c r="J21" i="2" s="1"/>
  <c r="I19" i="2"/>
  <c r="I20" i="2" s="1"/>
  <c r="I21" i="2" s="1"/>
  <c r="H19" i="2"/>
  <c r="H20" i="2" s="1"/>
  <c r="L6" i="2"/>
  <c r="L31" i="2" s="1"/>
  <c r="L32" i="2" s="1"/>
  <c r="L33" i="2" s="1"/>
  <c r="K6" i="2"/>
  <c r="J6" i="2"/>
  <c r="E6" i="2"/>
  <c r="D6" i="2"/>
  <c r="D31" i="1"/>
  <c r="D32" i="1"/>
  <c r="D28" i="1"/>
  <c r="D26" i="1"/>
  <c r="D29" i="1"/>
  <c r="D30" i="1"/>
  <c r="D33" i="1"/>
  <c r="D34" i="1"/>
  <c r="Q31" i="1"/>
  <c r="Q32" i="1"/>
  <c r="Q33" i="1"/>
  <c r="Q34" i="1"/>
  <c r="Q30" i="1"/>
  <c r="E26" i="1" l="1"/>
  <c r="H25" i="1"/>
  <c r="F25" i="1"/>
  <c r="G25" i="1" s="1"/>
  <c r="F7" i="4"/>
  <c r="F8" i="4" s="1"/>
  <c r="F9" i="4" s="1"/>
  <c r="J31" i="3"/>
  <c r="J32" i="3" s="1"/>
  <c r="J33" i="3" s="1"/>
  <c r="G10" i="3"/>
  <c r="G11" i="3" s="1"/>
  <c r="G12" i="3" s="1"/>
  <c r="G10" i="4"/>
  <c r="G11" i="4" s="1"/>
  <c r="G12" i="4" s="1"/>
  <c r="L10" i="4"/>
  <c r="L11" i="4" s="1"/>
  <c r="L12" i="4" s="1"/>
  <c r="I31" i="4"/>
  <c r="I32" i="4" s="1"/>
  <c r="I33" i="4" s="1"/>
  <c r="J16" i="3"/>
  <c r="J17" i="3" s="1"/>
  <c r="J18" i="3" s="1"/>
  <c r="I13" i="4"/>
  <c r="I14" i="4" s="1"/>
  <c r="I15" i="4" s="1"/>
  <c r="L22" i="3"/>
  <c r="L23" i="3" s="1"/>
  <c r="L24" i="3" s="1"/>
  <c r="C19" i="4"/>
  <c r="C20" i="4" s="1"/>
  <c r="C21" i="4" s="1"/>
  <c r="C16" i="3"/>
  <c r="C17" i="3" s="1"/>
  <c r="C18" i="3" s="1"/>
  <c r="L16" i="4"/>
  <c r="L17" i="4" s="1"/>
  <c r="L18" i="4" s="1"/>
  <c r="K7" i="4"/>
  <c r="K8" i="4" s="1"/>
  <c r="K9" i="4" s="1"/>
  <c r="L13" i="4"/>
  <c r="L14" i="4" s="1"/>
  <c r="L15" i="4" s="1"/>
  <c r="I7" i="4"/>
  <c r="I8" i="4" s="1"/>
  <c r="I9" i="4" s="1"/>
  <c r="E7" i="4"/>
  <c r="E8" i="4" s="1"/>
  <c r="E9" i="4" s="1"/>
  <c r="D19" i="4"/>
  <c r="D20" i="4" s="1"/>
  <c r="D21" i="4" s="1"/>
  <c r="C16" i="4"/>
  <c r="C17" i="4" s="1"/>
  <c r="C18" i="4" s="1"/>
  <c r="G7" i="4"/>
  <c r="G8" i="4" s="1"/>
  <c r="G9" i="4" s="1"/>
  <c r="L7" i="4"/>
  <c r="L8" i="4" s="1"/>
  <c r="L9" i="4" s="1"/>
  <c r="C10" i="4"/>
  <c r="C11" i="4" s="1"/>
  <c r="C12" i="4" s="1"/>
  <c r="H10" i="4"/>
  <c r="H11" i="4" s="1"/>
  <c r="H12" i="4" s="1"/>
  <c r="D13" i="4"/>
  <c r="D14" i="4" s="1"/>
  <c r="D15" i="4" s="1"/>
  <c r="E16" i="4"/>
  <c r="E17" i="4" s="1"/>
  <c r="E18" i="4" s="1"/>
  <c r="F19" i="4"/>
  <c r="F20" i="4" s="1"/>
  <c r="F21" i="4" s="1"/>
  <c r="H22" i="4"/>
  <c r="H23" i="4" s="1"/>
  <c r="H24" i="4" s="1"/>
  <c r="I25" i="4"/>
  <c r="I26" i="4" s="1"/>
  <c r="I27" i="4" s="1"/>
  <c r="J28" i="4"/>
  <c r="J29" i="4" s="1"/>
  <c r="J30" i="4" s="1"/>
  <c r="C31" i="4"/>
  <c r="C32" i="4" s="1"/>
  <c r="C33" i="4" s="1"/>
  <c r="K31" i="4"/>
  <c r="K32" i="4" s="1"/>
  <c r="K33" i="4" s="1"/>
  <c r="J10" i="4"/>
  <c r="J11" i="4" s="1"/>
  <c r="J12" i="4" s="1"/>
  <c r="F10" i="4"/>
  <c r="F11" i="4" s="1"/>
  <c r="F12" i="4" s="1"/>
  <c r="J22" i="4"/>
  <c r="J23" i="4" s="1"/>
  <c r="J24" i="4" s="1"/>
  <c r="I22" i="4"/>
  <c r="I23" i="4" s="1"/>
  <c r="I24" i="4" s="1"/>
  <c r="H7" i="4"/>
  <c r="H8" i="4" s="1"/>
  <c r="H9" i="4" s="1"/>
  <c r="D10" i="4"/>
  <c r="D11" i="4" s="1"/>
  <c r="D12" i="4" s="1"/>
  <c r="I10" i="4"/>
  <c r="I11" i="4" s="1"/>
  <c r="I12" i="4" s="1"/>
  <c r="E13" i="4"/>
  <c r="E14" i="4" s="1"/>
  <c r="E15" i="4" s="1"/>
  <c r="F16" i="4"/>
  <c r="F17" i="4" s="1"/>
  <c r="F18" i="4" s="1"/>
  <c r="G19" i="4"/>
  <c r="G20" i="4" s="1"/>
  <c r="G21" i="4" s="1"/>
  <c r="C22" i="4"/>
  <c r="C23" i="4" s="1"/>
  <c r="C24" i="4" s="1"/>
  <c r="K22" i="4"/>
  <c r="K23" i="4" s="1"/>
  <c r="K24" i="4" s="1"/>
  <c r="D25" i="4"/>
  <c r="D26" i="4" s="1"/>
  <c r="D27" i="4" s="1"/>
  <c r="E28" i="4"/>
  <c r="E29" i="4" s="1"/>
  <c r="E30" i="4" s="1"/>
  <c r="F31" i="4"/>
  <c r="F32" i="4" s="1"/>
  <c r="F33" i="4" s="1"/>
  <c r="K16" i="4"/>
  <c r="K17" i="4" s="1"/>
  <c r="K18" i="4" s="1"/>
  <c r="G16" i="4"/>
  <c r="G17" i="4" s="1"/>
  <c r="G18" i="4" s="1"/>
  <c r="K13" i="4"/>
  <c r="K14" i="4" s="1"/>
  <c r="K15" i="4" s="1"/>
  <c r="G13" i="4"/>
  <c r="G14" i="4" s="1"/>
  <c r="G15" i="4" s="1"/>
  <c r="J13" i="4"/>
  <c r="J14" i="4" s="1"/>
  <c r="J15" i="4" s="1"/>
  <c r="F13" i="4"/>
  <c r="F14" i="4" s="1"/>
  <c r="F15" i="4" s="1"/>
  <c r="K25" i="4"/>
  <c r="K26" i="4" s="1"/>
  <c r="K27" i="4" s="1"/>
  <c r="J25" i="4"/>
  <c r="J26" i="4" s="1"/>
  <c r="J27" i="4" s="1"/>
  <c r="D7" i="4"/>
  <c r="D8" i="4" s="1"/>
  <c r="D9" i="4" s="1"/>
  <c r="M9" i="4" s="1"/>
  <c r="J7" i="4"/>
  <c r="J8" i="4" s="1"/>
  <c r="J9" i="4" s="1"/>
  <c r="E10" i="4"/>
  <c r="E11" i="4" s="1"/>
  <c r="E12" i="4" s="1"/>
  <c r="K10" i="4"/>
  <c r="K11" i="4" s="1"/>
  <c r="K12" i="4" s="1"/>
  <c r="H13" i="4"/>
  <c r="H14" i="4" s="1"/>
  <c r="H15" i="4" s="1"/>
  <c r="I16" i="4"/>
  <c r="I17" i="4" s="1"/>
  <c r="I18" i="4" s="1"/>
  <c r="D22" i="4"/>
  <c r="D23" i="4" s="1"/>
  <c r="D24" i="4" s="1"/>
  <c r="L22" i="4"/>
  <c r="L23" i="4" s="1"/>
  <c r="L24" i="4" s="1"/>
  <c r="E25" i="4"/>
  <c r="E26" i="4" s="1"/>
  <c r="E27" i="4" s="1"/>
  <c r="F28" i="4"/>
  <c r="F29" i="4" s="1"/>
  <c r="F30" i="4" s="1"/>
  <c r="G31" i="4"/>
  <c r="G32" i="4" s="1"/>
  <c r="G33" i="4" s="1"/>
  <c r="E22" i="4"/>
  <c r="E23" i="4" s="1"/>
  <c r="E24" i="4" s="1"/>
  <c r="F25" i="4"/>
  <c r="F26" i="4" s="1"/>
  <c r="F27" i="4" s="1"/>
  <c r="C28" i="4"/>
  <c r="C29" i="4" s="1"/>
  <c r="C30" i="4" s="1"/>
  <c r="G28" i="4"/>
  <c r="G29" i="4" s="1"/>
  <c r="G30" i="4" s="1"/>
  <c r="K28" i="4"/>
  <c r="K29" i="4" s="1"/>
  <c r="K30" i="4" s="1"/>
  <c r="D31" i="4"/>
  <c r="D32" i="4" s="1"/>
  <c r="D33" i="4" s="1"/>
  <c r="H31" i="4"/>
  <c r="H32" i="4" s="1"/>
  <c r="H33" i="4" s="1"/>
  <c r="C13" i="4"/>
  <c r="C14" i="4" s="1"/>
  <c r="C15" i="4" s="1"/>
  <c r="M15" i="4" s="1"/>
  <c r="D16" i="4"/>
  <c r="D17" i="4" s="1"/>
  <c r="D18" i="4" s="1"/>
  <c r="H16" i="4"/>
  <c r="H17" i="4" s="1"/>
  <c r="H18" i="4" s="1"/>
  <c r="E19" i="4"/>
  <c r="E20" i="4" s="1"/>
  <c r="E21" i="4" s="1"/>
  <c r="F22" i="4"/>
  <c r="F23" i="4" s="1"/>
  <c r="F24" i="4" s="1"/>
  <c r="C25" i="4"/>
  <c r="C26" i="4" s="1"/>
  <c r="C27" i="4" s="1"/>
  <c r="G25" i="4"/>
  <c r="G26" i="4" s="1"/>
  <c r="G27" i="4" s="1"/>
  <c r="D28" i="4"/>
  <c r="D29" i="4" s="1"/>
  <c r="D30" i="4" s="1"/>
  <c r="H28" i="4"/>
  <c r="H29" i="4" s="1"/>
  <c r="H30" i="4" s="1"/>
  <c r="E31" i="4"/>
  <c r="E32" i="4" s="1"/>
  <c r="E33" i="4" s="1"/>
  <c r="K10" i="3"/>
  <c r="K11" i="3" s="1"/>
  <c r="K12" i="3" s="1"/>
  <c r="L13" i="3"/>
  <c r="L14" i="3" s="1"/>
  <c r="L15" i="3" s="1"/>
  <c r="H22" i="3"/>
  <c r="H23" i="3" s="1"/>
  <c r="H24" i="3" s="1"/>
  <c r="H13" i="2"/>
  <c r="H14" i="2" s="1"/>
  <c r="H15" i="2" s="1"/>
  <c r="D10" i="3"/>
  <c r="D11" i="3" s="1"/>
  <c r="D12" i="3" s="1"/>
  <c r="E13" i="3"/>
  <c r="E14" i="3" s="1"/>
  <c r="E15" i="3" s="1"/>
  <c r="F16" i="3"/>
  <c r="F17" i="3" s="1"/>
  <c r="F18" i="3" s="1"/>
  <c r="G19" i="3"/>
  <c r="G20" i="3" s="1"/>
  <c r="G21" i="3" s="1"/>
  <c r="C22" i="3"/>
  <c r="C23" i="3" s="1"/>
  <c r="C24" i="3" s="1"/>
  <c r="D25" i="3"/>
  <c r="D26" i="3" s="1"/>
  <c r="D27" i="3" s="1"/>
  <c r="E28" i="3"/>
  <c r="E29" i="3" s="1"/>
  <c r="E30" i="3" s="1"/>
  <c r="K13" i="3"/>
  <c r="K14" i="3" s="1"/>
  <c r="K15" i="3" s="1"/>
  <c r="K25" i="3"/>
  <c r="K26" i="3" s="1"/>
  <c r="K27" i="3" s="1"/>
  <c r="F7" i="3"/>
  <c r="F8" i="3" s="1"/>
  <c r="F9" i="3" s="1"/>
  <c r="H13" i="3"/>
  <c r="H14" i="3" s="1"/>
  <c r="H15" i="3" s="1"/>
  <c r="I16" i="3"/>
  <c r="I17" i="3" s="1"/>
  <c r="I18" i="3" s="1"/>
  <c r="D22" i="3"/>
  <c r="D23" i="3" s="1"/>
  <c r="D24" i="3" s="1"/>
  <c r="H25" i="3"/>
  <c r="H26" i="3" s="1"/>
  <c r="H27" i="3" s="1"/>
  <c r="I28" i="3"/>
  <c r="I29" i="3" s="1"/>
  <c r="I30" i="3" s="1"/>
  <c r="I7" i="3"/>
  <c r="I8" i="3" s="1"/>
  <c r="I9" i="3" s="1"/>
  <c r="E7" i="3"/>
  <c r="E8" i="3" s="1"/>
  <c r="E9" i="3" s="1"/>
  <c r="G31" i="3"/>
  <c r="G32" i="3" s="1"/>
  <c r="G33" i="3" s="1"/>
  <c r="F28" i="3"/>
  <c r="F29" i="3" s="1"/>
  <c r="F30" i="3" s="1"/>
  <c r="E25" i="3"/>
  <c r="E26" i="3" s="1"/>
  <c r="E27" i="3" s="1"/>
  <c r="L7" i="3"/>
  <c r="L8" i="3" s="1"/>
  <c r="L9" i="3" s="1"/>
  <c r="H7" i="3"/>
  <c r="H8" i="3" s="1"/>
  <c r="H9" i="3" s="1"/>
  <c r="D7" i="3"/>
  <c r="D8" i="3" s="1"/>
  <c r="D9" i="3" s="1"/>
  <c r="K31" i="3"/>
  <c r="K32" i="3" s="1"/>
  <c r="K33" i="3" s="1"/>
  <c r="C31" i="3"/>
  <c r="C32" i="3" s="1"/>
  <c r="C33" i="3" s="1"/>
  <c r="J28" i="3"/>
  <c r="J29" i="3" s="1"/>
  <c r="J30" i="3" s="1"/>
  <c r="I25" i="3"/>
  <c r="I26" i="3" s="1"/>
  <c r="I27" i="3" s="1"/>
  <c r="J7" i="3"/>
  <c r="J8" i="3" s="1"/>
  <c r="J9" i="3" s="1"/>
  <c r="C10" i="3"/>
  <c r="C11" i="3" s="1"/>
  <c r="C12" i="3" s="1"/>
  <c r="D13" i="3"/>
  <c r="D14" i="3" s="1"/>
  <c r="D15" i="3" s="1"/>
  <c r="E16" i="3"/>
  <c r="E17" i="3" s="1"/>
  <c r="E18" i="3" s="1"/>
  <c r="F19" i="3"/>
  <c r="F20" i="3" s="1"/>
  <c r="F21" i="3" s="1"/>
  <c r="J10" i="3"/>
  <c r="J11" i="3" s="1"/>
  <c r="J12" i="3" s="1"/>
  <c r="F10" i="3"/>
  <c r="F11" i="3" s="1"/>
  <c r="F12" i="3" s="1"/>
  <c r="I10" i="3"/>
  <c r="I11" i="3" s="1"/>
  <c r="I12" i="3" s="1"/>
  <c r="E10" i="3"/>
  <c r="E11" i="3" s="1"/>
  <c r="E12" i="3" s="1"/>
  <c r="J22" i="3"/>
  <c r="J23" i="3" s="1"/>
  <c r="J24" i="3" s="1"/>
  <c r="I22" i="3"/>
  <c r="I23" i="3" s="1"/>
  <c r="I24" i="3" s="1"/>
  <c r="K7" i="3"/>
  <c r="K8" i="3" s="1"/>
  <c r="K9" i="3" s="1"/>
  <c r="L10" i="3"/>
  <c r="L11" i="3" s="1"/>
  <c r="L12" i="3" s="1"/>
  <c r="K22" i="3"/>
  <c r="K23" i="3" s="1"/>
  <c r="K24" i="3" s="1"/>
  <c r="F31" i="3"/>
  <c r="F32" i="3" s="1"/>
  <c r="F33" i="3" s="1"/>
  <c r="I31" i="3"/>
  <c r="I32" i="3" s="1"/>
  <c r="I33" i="3" s="1"/>
  <c r="L16" i="3"/>
  <c r="L17" i="3" s="1"/>
  <c r="L18" i="3" s="1"/>
  <c r="L28" i="3"/>
  <c r="L29" i="3" s="1"/>
  <c r="L30" i="3" s="1"/>
  <c r="G7" i="3"/>
  <c r="G8" i="3" s="1"/>
  <c r="G9" i="3" s="1"/>
  <c r="H10" i="3"/>
  <c r="H11" i="3" s="1"/>
  <c r="H12" i="3" s="1"/>
  <c r="I13" i="3"/>
  <c r="I14" i="3" s="1"/>
  <c r="I15" i="3" s="1"/>
  <c r="C19" i="3"/>
  <c r="C20" i="3" s="1"/>
  <c r="C21" i="3" s="1"/>
  <c r="G22" i="3"/>
  <c r="G23" i="3" s="1"/>
  <c r="G24" i="3" s="1"/>
  <c r="L25" i="3"/>
  <c r="L26" i="3" s="1"/>
  <c r="L27" i="3" s="1"/>
  <c r="F13" i="3"/>
  <c r="F14" i="3" s="1"/>
  <c r="F15" i="3" s="1"/>
  <c r="J13" i="3"/>
  <c r="J14" i="3" s="1"/>
  <c r="J15" i="3" s="1"/>
  <c r="G16" i="3"/>
  <c r="G17" i="3" s="1"/>
  <c r="G18" i="3" s="1"/>
  <c r="K16" i="3"/>
  <c r="K17" i="3" s="1"/>
  <c r="K18" i="3" s="1"/>
  <c r="D19" i="3"/>
  <c r="D20" i="3" s="1"/>
  <c r="D21" i="3" s="1"/>
  <c r="E22" i="3"/>
  <c r="E23" i="3" s="1"/>
  <c r="E24" i="3" s="1"/>
  <c r="F25" i="3"/>
  <c r="F26" i="3" s="1"/>
  <c r="F27" i="3" s="1"/>
  <c r="J25" i="3"/>
  <c r="J26" i="3" s="1"/>
  <c r="J27" i="3" s="1"/>
  <c r="C28" i="3"/>
  <c r="C29" i="3" s="1"/>
  <c r="C30" i="3" s="1"/>
  <c r="G28" i="3"/>
  <c r="G29" i="3" s="1"/>
  <c r="G30" i="3" s="1"/>
  <c r="K28" i="3"/>
  <c r="K29" i="3" s="1"/>
  <c r="K30" i="3" s="1"/>
  <c r="D31" i="3"/>
  <c r="D32" i="3" s="1"/>
  <c r="D33" i="3" s="1"/>
  <c r="H31" i="3"/>
  <c r="H32" i="3" s="1"/>
  <c r="H33" i="3" s="1"/>
  <c r="I7" i="2"/>
  <c r="I8" i="2" s="1"/>
  <c r="I9" i="2" s="1"/>
  <c r="G14" i="2"/>
  <c r="G15" i="2" s="1"/>
  <c r="C13" i="3"/>
  <c r="C14" i="3" s="1"/>
  <c r="C15" i="3" s="1"/>
  <c r="G13" i="3"/>
  <c r="G14" i="3" s="1"/>
  <c r="G15" i="3" s="1"/>
  <c r="D16" i="3"/>
  <c r="D17" i="3" s="1"/>
  <c r="D18" i="3" s="1"/>
  <c r="H16" i="3"/>
  <c r="H17" i="3" s="1"/>
  <c r="H18" i="3" s="1"/>
  <c r="E19" i="3"/>
  <c r="E20" i="3" s="1"/>
  <c r="E21" i="3" s="1"/>
  <c r="F22" i="3"/>
  <c r="F23" i="3" s="1"/>
  <c r="F24" i="3" s="1"/>
  <c r="C25" i="3"/>
  <c r="C26" i="3" s="1"/>
  <c r="C27" i="3" s="1"/>
  <c r="G25" i="3"/>
  <c r="G26" i="3" s="1"/>
  <c r="G27" i="3" s="1"/>
  <c r="D28" i="3"/>
  <c r="D29" i="3" s="1"/>
  <c r="D30" i="3" s="1"/>
  <c r="H28" i="3"/>
  <c r="H29" i="3" s="1"/>
  <c r="H30" i="3" s="1"/>
  <c r="E31" i="3"/>
  <c r="E32" i="3" s="1"/>
  <c r="E33" i="3" s="1"/>
  <c r="F7" i="2"/>
  <c r="F8" i="2" s="1"/>
  <c r="F9" i="2" s="1"/>
  <c r="L10" i="2"/>
  <c r="L11" i="2" s="1"/>
  <c r="L12" i="2" s="1"/>
  <c r="K10" i="2"/>
  <c r="K11" i="2" s="1"/>
  <c r="K12" i="2" s="1"/>
  <c r="G10" i="2"/>
  <c r="G11" i="2" s="1"/>
  <c r="G12" i="2" s="1"/>
  <c r="J10" i="2"/>
  <c r="J11" i="2" s="1"/>
  <c r="J12" i="2" s="1"/>
  <c r="F10" i="2"/>
  <c r="F11" i="2" s="1"/>
  <c r="F12" i="2" s="1"/>
  <c r="J22" i="2"/>
  <c r="J23" i="2" s="1"/>
  <c r="J24" i="2" s="1"/>
  <c r="I22" i="2"/>
  <c r="I23" i="2" s="1"/>
  <c r="I24" i="2" s="1"/>
  <c r="L22" i="2"/>
  <c r="L23" i="2" s="1"/>
  <c r="L24" i="2" s="1"/>
  <c r="G7" i="2"/>
  <c r="G8" i="2" s="1"/>
  <c r="G9" i="2" s="1"/>
  <c r="K7" i="2"/>
  <c r="K8" i="2" s="1"/>
  <c r="K9" i="2" s="1"/>
  <c r="E11" i="2"/>
  <c r="E12" i="2" s="1"/>
  <c r="J7" i="2"/>
  <c r="J8" i="2" s="1"/>
  <c r="J9" i="2" s="1"/>
  <c r="J13" i="2"/>
  <c r="J14" i="2" s="1"/>
  <c r="J15" i="2" s="1"/>
  <c r="F14" i="2"/>
  <c r="F15" i="2" s="1"/>
  <c r="I13" i="2"/>
  <c r="I14" i="2" s="1"/>
  <c r="I15" i="2" s="1"/>
  <c r="L25" i="2"/>
  <c r="L26" i="2" s="1"/>
  <c r="L27" i="2" s="1"/>
  <c r="K25" i="2"/>
  <c r="K26" i="2" s="1"/>
  <c r="K27" i="2" s="1"/>
  <c r="J25" i="2"/>
  <c r="J26" i="2" s="1"/>
  <c r="J27" i="2" s="1"/>
  <c r="D9" i="2"/>
  <c r="H7" i="2"/>
  <c r="H8" i="2" s="1"/>
  <c r="H9" i="2" s="1"/>
  <c r="L8" i="2"/>
  <c r="L9" i="2" s="1"/>
  <c r="H10" i="2"/>
  <c r="H11" i="2" s="1"/>
  <c r="H12" i="2" s="1"/>
  <c r="K13" i="2"/>
  <c r="K14" i="2" s="1"/>
  <c r="K15" i="2" s="1"/>
  <c r="L16" i="2"/>
  <c r="L17" i="2" s="1"/>
  <c r="L18" i="2" s="1"/>
  <c r="H16" i="2"/>
  <c r="H17" i="2" s="1"/>
  <c r="H18" i="2" s="1"/>
  <c r="K16" i="2"/>
  <c r="K17" i="2" s="1"/>
  <c r="K18" i="2" s="1"/>
  <c r="G17" i="2"/>
  <c r="G18" i="2" s="1"/>
  <c r="J16" i="2"/>
  <c r="J17" i="2" s="1"/>
  <c r="J18" i="2" s="1"/>
  <c r="L28" i="2"/>
  <c r="L29" i="2" s="1"/>
  <c r="L30" i="2" s="1"/>
  <c r="K28" i="2"/>
  <c r="K29" i="2" s="1"/>
  <c r="K30" i="2" s="1"/>
  <c r="E7" i="2"/>
  <c r="E8" i="2" s="1"/>
  <c r="E9" i="2" s="1"/>
  <c r="I10" i="2"/>
  <c r="I11" i="2" s="1"/>
  <c r="I12" i="2" s="1"/>
  <c r="L13" i="2"/>
  <c r="L14" i="2" s="1"/>
  <c r="L15" i="2" s="1"/>
  <c r="I16" i="2"/>
  <c r="I17" i="2" s="1"/>
  <c r="I18" i="2" s="1"/>
  <c r="K22" i="2"/>
  <c r="K23" i="2" s="1"/>
  <c r="K24" i="2" s="1"/>
  <c r="I25" i="1"/>
  <c r="J25" i="1" s="1"/>
  <c r="H26" i="1"/>
  <c r="I26" i="1" s="1"/>
  <c r="J26" i="1" s="1"/>
  <c r="K25" i="1"/>
  <c r="L25" i="1" s="1"/>
  <c r="K26" i="1"/>
  <c r="L26" i="1" s="1"/>
  <c r="K29" i="1"/>
  <c r="L29" i="1" s="1"/>
  <c r="K30" i="1"/>
  <c r="L30" i="1" s="1"/>
  <c r="K33" i="1"/>
  <c r="L33" i="1" s="1"/>
  <c r="H32" i="1"/>
  <c r="I32" i="1" s="1"/>
  <c r="J32" i="1" s="1"/>
  <c r="K28" i="1"/>
  <c r="L28" i="1" s="1"/>
  <c r="H27" i="1"/>
  <c r="I27" i="1" s="1"/>
  <c r="J27" i="1" s="1"/>
  <c r="F26" i="1"/>
  <c r="G26" i="1" s="1"/>
  <c r="H28" i="1"/>
  <c r="I28" i="1" s="1"/>
  <c r="J28" i="1" s="1"/>
  <c r="E27" i="1"/>
  <c r="F27" i="1" s="1"/>
  <c r="G27" i="1" s="1"/>
  <c r="E34" i="1"/>
  <c r="F34" i="1" s="1"/>
  <c r="G34" i="1" s="1"/>
  <c r="K32" i="1"/>
  <c r="L32" i="1" s="1"/>
  <c r="H31" i="1"/>
  <c r="I31" i="1" s="1"/>
  <c r="J31" i="1" s="1"/>
  <c r="H34" i="1"/>
  <c r="I34" i="1" s="1"/>
  <c r="J34" i="1" s="1"/>
  <c r="E33" i="1"/>
  <c r="F33" i="1" s="1"/>
  <c r="G33" i="1" s="1"/>
  <c r="K31" i="1"/>
  <c r="L31" i="1" s="1"/>
  <c r="H30" i="1"/>
  <c r="I30" i="1" s="1"/>
  <c r="J30" i="1" s="1"/>
  <c r="E29" i="1"/>
  <c r="F29" i="1" s="1"/>
  <c r="G29" i="1" s="1"/>
  <c r="K27" i="1"/>
  <c r="L27" i="1" s="1"/>
  <c r="E31" i="1"/>
  <c r="F31" i="1" s="1"/>
  <c r="G31" i="1" s="1"/>
  <c r="E30" i="1"/>
  <c r="F30" i="1" s="1"/>
  <c r="G30" i="1" s="1"/>
  <c r="K34" i="1"/>
  <c r="L34" i="1" s="1"/>
  <c r="H33" i="1"/>
  <c r="I33" i="1" s="1"/>
  <c r="J33" i="1" s="1"/>
  <c r="E32" i="1"/>
  <c r="F32" i="1" s="1"/>
  <c r="G32" i="1" s="1"/>
  <c r="H29" i="1"/>
  <c r="I29" i="1" s="1"/>
  <c r="J29" i="1" s="1"/>
  <c r="E28" i="1"/>
  <c r="F28" i="1" s="1"/>
  <c r="G28" i="1" s="1"/>
  <c r="R30" i="1"/>
  <c r="S30" i="1" s="1"/>
  <c r="AC34" i="1"/>
  <c r="Z34" i="1"/>
  <c r="W32" i="1"/>
  <c r="X32" i="1" s="1"/>
  <c r="Y32" i="1" s="1"/>
  <c r="W34" i="1"/>
  <c r="W33" i="1"/>
  <c r="R31" i="1"/>
  <c r="S31" i="1" s="1"/>
  <c r="Z33" i="1"/>
  <c r="N25" i="1"/>
  <c r="O25" i="1" s="1"/>
  <c r="N29" i="1"/>
  <c r="O29" i="1" s="1"/>
  <c r="P29" i="1" s="1"/>
  <c r="G35" i="1" l="1"/>
  <c r="M21" i="4"/>
  <c r="M33" i="3"/>
  <c r="M9" i="3"/>
  <c r="M30" i="4"/>
  <c r="M27" i="4"/>
  <c r="M24" i="4"/>
  <c r="M33" i="4"/>
  <c r="M12" i="4"/>
  <c r="M18" i="4"/>
  <c r="M21" i="3"/>
  <c r="M12" i="3"/>
  <c r="M24" i="3"/>
  <c r="M27" i="3"/>
  <c r="M18" i="3"/>
  <c r="M30" i="3"/>
  <c r="M15" i="3"/>
  <c r="K31" i="2"/>
  <c r="K32" i="2" s="1"/>
  <c r="K33" i="2" s="1"/>
  <c r="G31" i="2"/>
  <c r="G32" i="2" s="1"/>
  <c r="G33" i="2" s="1"/>
  <c r="C31" i="2"/>
  <c r="C32" i="2" s="1"/>
  <c r="C33" i="2" s="1"/>
  <c r="H28" i="2"/>
  <c r="H29" i="2" s="1"/>
  <c r="H30" i="2" s="1"/>
  <c r="D28" i="2"/>
  <c r="D29" i="2" s="1"/>
  <c r="D30" i="2" s="1"/>
  <c r="J31" i="2"/>
  <c r="J32" i="2" s="1"/>
  <c r="J33" i="2" s="1"/>
  <c r="F31" i="2"/>
  <c r="F32" i="2" s="1"/>
  <c r="F33" i="2" s="1"/>
  <c r="G28" i="2"/>
  <c r="G29" i="2" s="1"/>
  <c r="G30" i="2" s="1"/>
  <c r="C28" i="2"/>
  <c r="C29" i="2" s="1"/>
  <c r="C30" i="2" s="1"/>
  <c r="H25" i="2"/>
  <c r="H26" i="2" s="1"/>
  <c r="H27" i="2" s="1"/>
  <c r="D25" i="2"/>
  <c r="D26" i="2" s="1"/>
  <c r="D27" i="2" s="1"/>
  <c r="I31" i="2"/>
  <c r="I32" i="2" s="1"/>
  <c r="I33" i="2" s="1"/>
  <c r="E31" i="2"/>
  <c r="E32" i="2" s="1"/>
  <c r="E33" i="2" s="1"/>
  <c r="J28" i="2"/>
  <c r="J29" i="2" s="1"/>
  <c r="J30" i="2" s="1"/>
  <c r="F28" i="2"/>
  <c r="F29" i="2" s="1"/>
  <c r="F30" i="2" s="1"/>
  <c r="G25" i="2"/>
  <c r="G26" i="2" s="1"/>
  <c r="G27" i="2" s="1"/>
  <c r="C25" i="2"/>
  <c r="C26" i="2" s="1"/>
  <c r="C27" i="2" s="1"/>
  <c r="I28" i="2"/>
  <c r="I29" i="2" s="1"/>
  <c r="I30" i="2" s="1"/>
  <c r="E25" i="2"/>
  <c r="E26" i="2" s="1"/>
  <c r="E27" i="2" s="1"/>
  <c r="F22" i="2"/>
  <c r="F23" i="2" s="1"/>
  <c r="F24" i="2" s="1"/>
  <c r="G19" i="2"/>
  <c r="G20" i="2" s="1"/>
  <c r="G21" i="2" s="1"/>
  <c r="C19" i="2"/>
  <c r="C20" i="2" s="1"/>
  <c r="C21" i="2" s="1"/>
  <c r="D16" i="2"/>
  <c r="D17" i="2" s="1"/>
  <c r="D18" i="2" s="1"/>
  <c r="H31" i="2"/>
  <c r="H32" i="2" s="1"/>
  <c r="H33" i="2" s="1"/>
  <c r="E28" i="2"/>
  <c r="E29" i="2" s="1"/>
  <c r="E30" i="2" s="1"/>
  <c r="E22" i="2"/>
  <c r="E23" i="2" s="1"/>
  <c r="E24" i="2" s="1"/>
  <c r="F19" i="2"/>
  <c r="F20" i="2" s="1"/>
  <c r="F21" i="2" s="1"/>
  <c r="C18" i="2"/>
  <c r="D31" i="2"/>
  <c r="D32" i="2" s="1"/>
  <c r="D33" i="2" s="1"/>
  <c r="I25" i="2"/>
  <c r="I26" i="2" s="1"/>
  <c r="I27" i="2" s="1"/>
  <c r="H22" i="2"/>
  <c r="H23" i="2" s="1"/>
  <c r="H24" i="2" s="1"/>
  <c r="D22" i="2"/>
  <c r="D23" i="2" s="1"/>
  <c r="D24" i="2" s="1"/>
  <c r="G22" i="2"/>
  <c r="G23" i="2" s="1"/>
  <c r="G24" i="2" s="1"/>
  <c r="F16" i="2"/>
  <c r="F17" i="2" s="1"/>
  <c r="F18" i="2" s="1"/>
  <c r="F25" i="2"/>
  <c r="F26" i="2" s="1"/>
  <c r="F27" i="2" s="1"/>
  <c r="C23" i="2"/>
  <c r="C24" i="2" s="1"/>
  <c r="E16" i="2"/>
  <c r="E17" i="2" s="1"/>
  <c r="E18" i="2" s="1"/>
  <c r="C11" i="2"/>
  <c r="C12" i="2" s="1"/>
  <c r="E19" i="2"/>
  <c r="E20" i="2" s="1"/>
  <c r="E21" i="2" s="1"/>
  <c r="E13" i="2"/>
  <c r="E14" i="2" s="1"/>
  <c r="E15" i="2" s="1"/>
  <c r="D13" i="2"/>
  <c r="D14" i="2" s="1"/>
  <c r="D15" i="2" s="1"/>
  <c r="D11" i="2"/>
  <c r="D12" i="2" s="1"/>
  <c r="D19" i="2"/>
  <c r="D20" i="2" s="1"/>
  <c r="D21" i="2" s="1"/>
  <c r="C14" i="2"/>
  <c r="C15" i="2" s="1"/>
  <c r="R32" i="1"/>
  <c r="S32" i="1" s="1"/>
  <c r="X33" i="1"/>
  <c r="Y33" i="1" s="1"/>
  <c r="AC29" i="1"/>
  <c r="AD29" i="1" s="1"/>
  <c r="AE29" i="1" s="1"/>
  <c r="W29" i="1"/>
  <c r="X29" i="1" s="1"/>
  <c r="Y29" i="1" s="1"/>
  <c r="W30" i="1"/>
  <c r="X30" i="1" s="1"/>
  <c r="Y30" i="1" s="1"/>
  <c r="N33" i="1"/>
  <c r="N34" i="1"/>
  <c r="AC27" i="1"/>
  <c r="AD27" i="1" s="1"/>
  <c r="AE27" i="1" s="1"/>
  <c r="T30" i="1"/>
  <c r="U30" i="1" s="1"/>
  <c r="V30" i="1" s="1"/>
  <c r="Z29" i="1"/>
  <c r="AA29" i="1" s="1"/>
  <c r="AB29" i="1" s="1"/>
  <c r="W28" i="1"/>
  <c r="X28" i="1" s="1"/>
  <c r="Y28" i="1" s="1"/>
  <c r="AC28" i="1"/>
  <c r="AD28" i="1" s="1"/>
  <c r="AE28" i="1" s="1"/>
  <c r="U25" i="1"/>
  <c r="V25" i="1" s="1"/>
  <c r="AC31" i="1"/>
  <c r="AD31" i="1" s="1"/>
  <c r="AE31" i="1" s="1"/>
  <c r="M33" i="1"/>
  <c r="AC33" i="1"/>
  <c r="AD33" i="1" s="1"/>
  <c r="AE33" i="1" s="1"/>
  <c r="T28" i="1"/>
  <c r="U28" i="1" s="1"/>
  <c r="V28" i="1" s="1"/>
  <c r="P25" i="1"/>
  <c r="AC26" i="1"/>
  <c r="AD26" i="1" s="1"/>
  <c r="AE26" i="1" s="1"/>
  <c r="Z28" i="1"/>
  <c r="AA28" i="1" s="1"/>
  <c r="AB28" i="1" s="1"/>
  <c r="T29" i="1"/>
  <c r="U29" i="1" s="1"/>
  <c r="V29" i="1" s="1"/>
  <c r="N32" i="1"/>
  <c r="O32" i="1" s="1"/>
  <c r="P32" i="1" s="1"/>
  <c r="M30" i="1"/>
  <c r="Z32" i="1"/>
  <c r="AA32" i="1" s="1"/>
  <c r="AB32" i="1" s="1"/>
  <c r="Q25" i="1"/>
  <c r="R25" i="1" s="1"/>
  <c r="S25" i="1" s="1"/>
  <c r="T26" i="1"/>
  <c r="U26" i="1" s="1"/>
  <c r="V26" i="1" s="1"/>
  <c r="T27" i="1"/>
  <c r="U27" i="1" s="1"/>
  <c r="V27" i="1" s="1"/>
  <c r="Z26" i="1"/>
  <c r="AA26" i="1" s="1"/>
  <c r="AB26" i="1" s="1"/>
  <c r="N30" i="1"/>
  <c r="O30" i="1" s="1"/>
  <c r="P30" i="1" s="1"/>
  <c r="W27" i="1"/>
  <c r="X27" i="1" s="1"/>
  <c r="Y27" i="1" s="1"/>
  <c r="M27" i="1"/>
  <c r="M26" i="1"/>
  <c r="Z27" i="1"/>
  <c r="AA27" i="1" s="1"/>
  <c r="AB27" i="1" s="1"/>
  <c r="AC30" i="1"/>
  <c r="AD30" i="1" s="1"/>
  <c r="AE30" i="1" s="1"/>
  <c r="Z25" i="1"/>
  <c r="AA25" i="1" s="1"/>
  <c r="AB25" i="1" s="1"/>
  <c r="Q28" i="1"/>
  <c r="R28" i="1" s="1"/>
  <c r="S28" i="1" s="1"/>
  <c r="M25" i="1"/>
  <c r="N28" i="1"/>
  <c r="O28" i="1" s="1"/>
  <c r="P28" i="1" s="1"/>
  <c r="Q29" i="1"/>
  <c r="R29" i="1" s="1"/>
  <c r="S29" i="1" s="1"/>
  <c r="N27" i="1"/>
  <c r="O27" i="1" s="1"/>
  <c r="P27" i="1" s="1"/>
  <c r="Q26" i="1"/>
  <c r="R26" i="1" s="1"/>
  <c r="S26" i="1" s="1"/>
  <c r="J35" i="1"/>
  <c r="Z31" i="1"/>
  <c r="AA31" i="1" s="1"/>
  <c r="AB31" i="1" s="1"/>
  <c r="Q27" i="1"/>
  <c r="R27" i="1" s="1"/>
  <c r="S27" i="1" s="1"/>
  <c r="AC25" i="1"/>
  <c r="AD25" i="1" s="1"/>
  <c r="AE25" i="1" s="1"/>
  <c r="W26" i="1"/>
  <c r="X26" i="1" s="1"/>
  <c r="Y26" i="1" s="1"/>
  <c r="W31" i="1"/>
  <c r="X31" i="1" s="1"/>
  <c r="Y31" i="1" s="1"/>
  <c r="N26" i="1"/>
  <c r="O26" i="1" s="1"/>
  <c r="P26" i="1" s="1"/>
  <c r="AC32" i="1"/>
  <c r="AD32" i="1" s="1"/>
  <c r="AE32" i="1" s="1"/>
  <c r="W25" i="1"/>
  <c r="X25" i="1" s="1"/>
  <c r="Y25" i="1" s="1"/>
  <c r="N31" i="1"/>
  <c r="O31" i="1" s="1"/>
  <c r="P31" i="1" s="1"/>
  <c r="Z30" i="1"/>
  <c r="AA30" i="1" s="1"/>
  <c r="AB30" i="1" s="1"/>
  <c r="M32" i="1"/>
  <c r="M31" i="1"/>
  <c r="M28" i="1"/>
  <c r="M29" i="1"/>
  <c r="T34" i="1"/>
  <c r="T31" i="1"/>
  <c r="U31" i="1" s="1"/>
  <c r="V31" i="1" s="1"/>
  <c r="T32" i="1"/>
  <c r="U32" i="1" s="1"/>
  <c r="V32" i="1" s="1"/>
  <c r="T33" i="1"/>
  <c r="U33" i="1" s="1"/>
  <c r="V33" i="1" s="1"/>
  <c r="D8" i="1"/>
  <c r="D9" i="1"/>
  <c r="N9" i="1" s="1"/>
  <c r="D10" i="1"/>
  <c r="N10" i="1" s="1"/>
  <c r="D11" i="1"/>
  <c r="D12" i="1"/>
  <c r="N12" i="1" s="1"/>
  <c r="D13" i="1"/>
  <c r="N13" i="1" s="1"/>
  <c r="D14" i="1"/>
  <c r="N14" i="1" s="1"/>
  <c r="D15" i="1"/>
  <c r="N15" i="1" s="1"/>
  <c r="D16" i="1"/>
  <c r="N16" i="1" s="1"/>
  <c r="M24" i="2" l="1"/>
  <c r="E10" i="1"/>
  <c r="F10" i="1" s="1"/>
  <c r="G10" i="1" s="1"/>
  <c r="O10" i="1" s="1"/>
  <c r="M15" i="2"/>
  <c r="M18" i="2"/>
  <c r="M33" i="2"/>
  <c r="M12" i="2"/>
  <c r="M21" i="2"/>
  <c r="M27" i="2"/>
  <c r="M30" i="2"/>
  <c r="O33" i="1"/>
  <c r="P33" i="1" s="1"/>
  <c r="R33" i="1"/>
  <c r="S33" i="1" s="1"/>
  <c r="O34" i="1"/>
  <c r="P34" i="1" s="1"/>
  <c r="P35" i="1" s="1"/>
  <c r="AA33" i="1"/>
  <c r="AB33" i="1" s="1"/>
  <c r="M34" i="1"/>
  <c r="M35" i="1" s="1"/>
  <c r="N11" i="1"/>
  <c r="E14" i="1"/>
  <c r="F14" i="1" s="1"/>
  <c r="G14" i="1" s="1"/>
  <c r="O14" i="1" s="1"/>
  <c r="E15" i="1"/>
  <c r="F15" i="1" s="1"/>
  <c r="G15" i="1" s="1"/>
  <c r="E12" i="1"/>
  <c r="F12" i="1" s="1"/>
  <c r="G12" i="1" s="1"/>
  <c r="O12" i="1" s="1"/>
  <c r="E16" i="1"/>
  <c r="F16" i="1" s="1"/>
  <c r="E13" i="1"/>
  <c r="F13" i="1" s="1"/>
  <c r="G13" i="1" s="1"/>
  <c r="O13" i="1" s="1"/>
  <c r="N8" i="1"/>
  <c r="E8" i="1"/>
  <c r="F8" i="1" s="1"/>
  <c r="G8" i="1" s="1"/>
  <c r="O8" i="1" s="1"/>
  <c r="E9" i="1"/>
  <c r="F9" i="1" s="1"/>
  <c r="G9" i="1" s="1"/>
  <c r="O9" i="1" s="1"/>
  <c r="F11" i="1" l="1"/>
  <c r="G11" i="1" s="1"/>
  <c r="O7" i="1"/>
  <c r="R34" i="1"/>
  <c r="S34" i="1" s="1"/>
  <c r="S35" i="1" s="1"/>
  <c r="AD34" i="1"/>
  <c r="AE34" i="1" s="1"/>
  <c r="AE35" i="1" s="1"/>
  <c r="X34" i="1"/>
  <c r="Y34" i="1" s="1"/>
  <c r="Y35" i="1" s="1"/>
  <c r="AA34" i="1"/>
  <c r="AB34" i="1" s="1"/>
  <c r="AB35" i="1" s="1"/>
  <c r="U34" i="1"/>
  <c r="V34" i="1" s="1"/>
  <c r="V35" i="1" s="1"/>
  <c r="I16" i="1"/>
  <c r="J16" i="1" s="1"/>
  <c r="P16" i="1" s="1"/>
  <c r="G16" i="1"/>
  <c r="O16" i="1" s="1"/>
  <c r="O15" i="1"/>
  <c r="H15" i="1"/>
  <c r="I15" i="1" s="1"/>
  <c r="J15" i="1" s="1"/>
  <c r="P15" i="1" s="1"/>
  <c r="O17" i="1" l="1"/>
  <c r="O11" i="1"/>
  <c r="H11" i="1"/>
  <c r="I11" i="1" s="1"/>
  <c r="J11" i="1" s="1"/>
  <c r="P11" i="1" s="1"/>
  <c r="H12" i="1"/>
  <c r="I12" i="1" s="1"/>
  <c r="J12" i="1" s="1"/>
  <c r="P12" i="1" s="1"/>
  <c r="H9" i="1"/>
  <c r="I9" i="1" s="1"/>
  <c r="J9" i="1" s="1"/>
  <c r="P9" i="1" s="1"/>
  <c r="H13" i="1"/>
  <c r="I13" i="1" s="1"/>
  <c r="J13" i="1" s="1"/>
  <c r="P13" i="1" s="1"/>
  <c r="H14" i="1"/>
  <c r="I14" i="1" s="1"/>
  <c r="J14" i="1" s="1"/>
  <c r="P14" i="1" s="1"/>
  <c r="H8" i="1"/>
  <c r="I8" i="1" s="1"/>
  <c r="J8" i="1" s="1"/>
  <c r="P8" i="1" s="1"/>
  <c r="H10" i="1"/>
  <c r="I10" i="1" s="1"/>
  <c r="J10" i="1" s="1"/>
  <c r="P10" i="1" s="1"/>
  <c r="H7" i="1"/>
  <c r="I7" i="1" s="1"/>
  <c r="J7" i="1" l="1"/>
  <c r="K15" i="1"/>
  <c r="L15" i="1" s="1"/>
  <c r="Q15" i="1" s="1"/>
  <c r="R15" i="1" s="1"/>
  <c r="K16" i="1"/>
  <c r="L16" i="1" s="1"/>
  <c r="Q16" i="1" s="1"/>
  <c r="R16" i="1" s="1"/>
  <c r="K13" i="1"/>
  <c r="L13" i="1" s="1"/>
  <c r="Q13" i="1" s="1"/>
  <c r="R13" i="1" s="1"/>
  <c r="K14" i="1"/>
  <c r="L14" i="1" s="1"/>
  <c r="Q14" i="1" s="1"/>
  <c r="R14" i="1" s="1"/>
  <c r="K9" i="1"/>
  <c r="L9" i="1" s="1"/>
  <c r="Q9" i="1" s="1"/>
  <c r="R9" i="1" s="1"/>
  <c r="K7" i="1"/>
  <c r="L7" i="1" s="1"/>
  <c r="Q7" i="1" s="1"/>
  <c r="K10" i="1"/>
  <c r="L10" i="1" s="1"/>
  <c r="Q10" i="1" s="1"/>
  <c r="R10" i="1" s="1"/>
  <c r="K11" i="1"/>
  <c r="L11" i="1" s="1"/>
  <c r="Q11" i="1" s="1"/>
  <c r="R11" i="1" s="1"/>
  <c r="K12" i="1"/>
  <c r="L12" i="1" s="1"/>
  <c r="Q12" i="1" s="1"/>
  <c r="R12" i="1" s="1"/>
  <c r="P7" i="1" l="1"/>
  <c r="P17" i="1" s="1"/>
  <c r="K8" i="1"/>
  <c r="L8" i="1" s="1"/>
  <c r="Q8" i="1" s="1"/>
  <c r="R8" i="1" s="1"/>
  <c r="Q17" i="1"/>
  <c r="R1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tc={1BEE40D0-0786-4BC7-9BDD-19149E491C2F}</author>
    <author>Firo Obeid</author>
  </authors>
  <commentList>
    <comment ref="E6" authorId="0" shapeId="0" xr:uid="{1BEE40D0-0786-4BC7-9BDD-19149E491C2F}">
      <text>
        <t>[Threaded comment]
Your version of Excel allows you to read this threaded comment; however, any edits to it will get removed if the file is opened in a newer version of Excel. Learn more: https://go.microsoft.com/fwlink/?linkid=870924
Comment:
    Find in Sheet 2 derivation of both</t>
      </text>
    </comment>
    <comment ref="H6" authorId="1" shapeId="0" xr:uid="{4575E544-B215-4164-AAB8-2C0E6EC7B892}">
      <text>
        <r>
          <rPr>
            <b/>
            <sz val="9"/>
            <color indexed="81"/>
            <rFont val="Tahoma"/>
            <charset val="1"/>
          </rPr>
          <t>Firo Obeid:</t>
        </r>
        <r>
          <rPr>
            <sz val="9"/>
            <color indexed="81"/>
            <rFont val="Tahoma"/>
            <charset val="1"/>
          </rPr>
          <t xml:space="preserve">
Find the Sheet 3 derivation method</t>
        </r>
      </text>
    </comment>
    <comment ref="K6" authorId="1" shapeId="0" xr:uid="{7FA8CE70-E4F3-4448-87C6-231F8D17DE4D}">
      <text>
        <r>
          <rPr>
            <b/>
            <sz val="9"/>
            <color indexed="81"/>
            <rFont val="Tahoma"/>
            <charset val="1"/>
          </rPr>
          <t>Firo Obeid:</t>
        </r>
        <r>
          <rPr>
            <sz val="9"/>
            <color indexed="81"/>
            <rFont val="Tahoma"/>
            <charset val="1"/>
          </rPr>
          <t xml:space="preserve">
Find in Sheet 4 derivation method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<sst xmlns="http://schemas.openxmlformats.org/spreadsheetml/2006/main" count="346" uniqueCount="84">
  <si>
    <t>x</t>
  </si>
  <si>
    <t>y</t>
  </si>
  <si>
    <t>F0</t>
  </si>
  <si>
    <t>y-F0</t>
  </si>
  <si>
    <t>h1</t>
  </si>
  <si>
    <t>F1</t>
  </si>
  <si>
    <t>y-F1</t>
  </si>
  <si>
    <t>h2</t>
  </si>
  <si>
    <t>F2</t>
  </si>
  <si>
    <t>y-F2</t>
  </si>
  <si>
    <t>h3</t>
  </si>
  <si>
    <t>F3</t>
  </si>
  <si>
    <t>MSE:</t>
  </si>
  <si>
    <t>Avg of y intialization</t>
  </si>
  <si>
    <t>MAE</t>
  </si>
  <si>
    <t>Median of y intialization</t>
  </si>
  <si>
    <t>MSE(F0)</t>
  </si>
  <si>
    <t>MSE(F1)</t>
  </si>
  <si>
    <t>MSE(F2)</t>
  </si>
  <si>
    <t>MSE(F3)</t>
  </si>
  <si>
    <t>(y-F1)^2</t>
  </si>
  <si>
    <t>SSE</t>
  </si>
  <si>
    <t>Iteration 1</t>
  </si>
  <si>
    <t>x &lt;= 5</t>
  </si>
  <si>
    <t>x &lt;=7</t>
  </si>
  <si>
    <t>x &lt;=12</t>
  </si>
  <si>
    <t>x &lt;= 23</t>
  </si>
  <si>
    <t>x &lt;= 25</t>
  </si>
  <si>
    <t>x &lt;=28</t>
  </si>
  <si>
    <t>Iteration 2</t>
  </si>
  <si>
    <t>Iteration 3</t>
  </si>
  <si>
    <t>Iteration 4</t>
  </si>
  <si>
    <t>Iteration 5</t>
  </si>
  <si>
    <t>Iteration 6</t>
  </si>
  <si>
    <t>Iteration 7</t>
  </si>
  <si>
    <t>Iteration 8</t>
  </si>
  <si>
    <t>Iteration 9</t>
  </si>
  <si>
    <t>x &lt;=29</t>
  </si>
  <si>
    <t>x &lt;=34</t>
  </si>
  <si>
    <t>x &lt;=35</t>
  </si>
  <si>
    <t>Fitting h1 and Estimating F1 = F0 + h1</t>
  </si>
  <si>
    <t>min(SSE)</t>
  </si>
  <si>
    <t>Fitting h3 and Estimating F3 = F2 + h3</t>
  </si>
  <si>
    <t xml:space="preserve">Boosting Techinique in Ensemble Modeling </t>
  </si>
  <si>
    <t>Excat Greedy Algorithm for Estimating Additive BoostingModel</t>
  </si>
  <si>
    <t>loss function</t>
  </si>
  <si>
    <t>objective</t>
  </si>
  <si>
    <t>argmin(SSE)</t>
  </si>
  <si>
    <t>Boosting</t>
  </si>
  <si>
    <t>Gradient Boosting</t>
  </si>
  <si>
    <t>avg(gradient loss function</t>
  </si>
  <si>
    <t>optimal gradient</t>
  </si>
  <si>
    <t>x(sorted)</t>
  </si>
  <si>
    <t>Fitting h2 and Estimating F2 = F1 + h2</t>
  </si>
  <si>
    <t>(y-F2)^2</t>
  </si>
  <si>
    <t>(y-F3)^2</t>
  </si>
  <si>
    <t>x1</t>
  </si>
  <si>
    <t>x2</t>
  </si>
  <si>
    <t>y_categorized</t>
  </si>
  <si>
    <t>x3</t>
  </si>
  <si>
    <t>TRAIN</t>
  </si>
  <si>
    <t>TEST</t>
  </si>
  <si>
    <t>P(1)</t>
  </si>
  <si>
    <t>y - F0</t>
  </si>
  <si>
    <t>Tree1</t>
  </si>
  <si>
    <t>x0</t>
  </si>
  <si>
    <t>Level 1</t>
  </si>
  <si>
    <t>FriedmanMSE</t>
  </si>
  <si>
    <t>wr</t>
  </si>
  <si>
    <t>wl</t>
  </si>
  <si>
    <t>mean_left</t>
  </si>
  <si>
    <t>mean_right</t>
  </si>
  <si>
    <t>X&lt;=</t>
  </si>
  <si>
    <t>Level 2</t>
  </si>
  <si>
    <t>Level 3</t>
  </si>
  <si>
    <t xml:space="preserve">X &gt; </t>
  </si>
  <si>
    <t>X3 &lt;=</t>
  </si>
  <si>
    <t>X &gt;</t>
  </si>
  <si>
    <t>LOG(0/1) :(~Avg)</t>
  </si>
  <si>
    <t>samples</t>
  </si>
  <si>
    <t>np.average(-1 * (Y * raw_predictions).sum(axis=1) + logsumexp(raw_predictions, axis=1) )</t>
  </si>
  <si>
    <t>logaddexp(0, v) == log(1.0 + exp(v))</t>
  </si>
  <si>
    <t>improvement = (w_l * w_r) / (w_l + w_r) * (mean_left - mean_right) ^ 2</t>
  </si>
  <si>
    <t>Deviance: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</si>
</sst>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rgb="FF232629"/>
      <name val="Segoe UI"/>
      <family val="2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2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center"/>
    </xf>
    <xf numFmtId="2" fontId="1" fillId="0" borderId="0" xfId="0" applyNumberFormat="1" applyFont="1"/>
    <xf numFmtId="164" fontId="0" fillId="0" borderId="0" xfId="0" applyNumberFormat="1"/>
    <xf numFmtId="2" fontId="0" fillId="2" borderId="0" xfId="0" applyNumberFormat="1" applyFill="1"/>
    <xf numFmtId="164" fontId="0" fillId="2" borderId="0" xfId="0" applyNumberFormat="1" applyFill="1"/>
    <xf numFmtId="0" fontId="1" fillId="0" borderId="0" xfId="0" applyFont="1" applyFill="1" applyAlignment="1">
      <alignment horizontal="center"/>
    </xf>
    <xf numFmtId="0" fontId="0" fillId="0" borderId="0" xfId="0" applyFill="1"/>
    <xf numFmtId="2" fontId="1" fillId="0" borderId="0" xfId="0" applyNumberFormat="1" applyFont="1" applyFill="1" applyAlignment="1">
      <alignment horizontal="center"/>
    </xf>
    <xf numFmtId="2" fontId="0" fillId="0" borderId="0" xfId="0" applyNumberFormat="1" applyFill="1"/>
    <xf numFmtId="164" fontId="0" fillId="0" borderId="0" xfId="0" applyNumberFormat="1" applyFill="1"/>
    <xf numFmtId="0" fontId="1" fillId="0" borderId="0" xfId="0" applyFont="1" applyFill="1"/>
    <xf numFmtId="0" fontId="2" fillId="0" borderId="0" xfId="0" applyFont="1" applyFill="1"/>
    <xf numFmtId="0" fontId="1" fillId="3" borderId="0" xfId="0" applyFont="1" applyFill="1"/>
    <xf numFmtId="164" fontId="1" fillId="0" borderId="0" xfId="0" applyNumberFormat="1" applyFont="1" applyFill="1"/>
    <xf numFmtId="164" fontId="1" fillId="0" borderId="0" xfId="0" applyNumberFormat="1" applyFont="1"/>
    <xf numFmtId="164" fontId="1" fillId="3" borderId="0" xfId="0" applyNumberFormat="1" applyFont="1" applyFill="1"/>
    <xf numFmtId="0" fontId="2" fillId="0" borderId="0" xfId="0" applyFont="1" applyAlignment="1">
      <alignment horizontal="center"/>
    </xf>
    <xf numFmtId="0" fontId="2" fillId="4" borderId="0" xfId="0" applyFont="1" applyFill="1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9" fillId="0" borderId="0" xfId="0" applyFont="1"/>
    <xf numFmtId="0" fontId="1" fillId="0" borderId="3" xfId="0" applyFont="1" applyFill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11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10" fillId="0" borderId="0" xfId="0" applyFont="1" applyAlignment="1">
      <alignment horizontal="center" wrapText="1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eras Obeid" id="{C36EA075-A6D0-4F88-9797-5FC95C46CFB4}" userId="6f5de9266c4e0638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6" dT="2020-02-25T23:10:50.05" personId="{C36EA075-A6D0-4F88-9797-5FC95C46CFB4}" id="{1BEE40D0-0786-4BC7-9BDD-19149E491C2F}">
    <text>Find in Sheet 2 derivation of both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1AED1-A184-4D17-BC6A-C93CF631B6FB}">
  <dimension ref="A1:W48"/>
  <sheetViews>
    <sheetView tabSelected="1" topLeftCell="A5" zoomScale="130" zoomScaleNormal="130" workbookViewId="0">
      <selection activeCell="J23" sqref="J23"/>
    </sheetView>
  </sheetViews>
  <sheetFormatPr defaultRowHeight="14.4" x14ac:dyDescent="0.3"/>
  <cols>
    <col min="2" max="2" width="12.6640625" bestFit="1" customWidth="1"/>
    <col min="7" max="7" width="12.6640625" bestFit="1" customWidth="1"/>
    <col min="9" max="9" width="12.6640625" bestFit="1" customWidth="1"/>
    <col min="11" max="11" width="10.5546875" bestFit="1" customWidth="1"/>
    <col min="17" max="17" width="12.6640625" bestFit="1" customWidth="1"/>
    <col min="19" max="19" width="10.5546875" bestFit="1" customWidth="1"/>
    <col min="21" max="21" width="12.5546875" bestFit="1" customWidth="1"/>
  </cols>
  <sheetData>
    <row r="1" spans="1:17" x14ac:dyDescent="0.3">
      <c r="B1" s="32" t="s">
        <v>65</v>
      </c>
      <c r="C1" s="32" t="s">
        <v>56</v>
      </c>
      <c r="D1" s="32" t="s">
        <v>57</v>
      </c>
      <c r="E1" s="32" t="s">
        <v>59</v>
      </c>
      <c r="F1" s="32" t="s">
        <v>1</v>
      </c>
      <c r="G1" s="41" t="s">
        <v>58</v>
      </c>
      <c r="H1" s="41" t="s">
        <v>2</v>
      </c>
      <c r="I1" s="41" t="s">
        <v>63</v>
      </c>
      <c r="L1" s="32" t="s">
        <v>65</v>
      </c>
      <c r="M1" s="32" t="s">
        <v>56</v>
      </c>
      <c r="N1" s="32" t="s">
        <v>57</v>
      </c>
      <c r="O1" s="32" t="s">
        <v>59</v>
      </c>
      <c r="P1" s="32" t="s">
        <v>1</v>
      </c>
      <c r="Q1" s="41" t="s">
        <v>58</v>
      </c>
    </row>
    <row r="2" spans="1:17" x14ac:dyDescent="0.3">
      <c r="A2" t="s">
        <v>60</v>
      </c>
      <c r="B2" s="31">
        <v>5</v>
      </c>
      <c r="C2" s="31">
        <v>1</v>
      </c>
      <c r="D2" s="31">
        <v>1</v>
      </c>
      <c r="E2" s="31">
        <v>5</v>
      </c>
      <c r="F2" s="31">
        <v>82</v>
      </c>
      <c r="G2">
        <f>IF(F2&gt;AVERAGE($F$2:$F$11),1,0)</f>
        <v>0</v>
      </c>
      <c r="H2">
        <f>$B$13</f>
        <v>0.51082562376599072</v>
      </c>
      <c r="I2">
        <f>G2-H2</f>
        <v>-0.51082562376599072</v>
      </c>
      <c r="L2" s="31">
        <v>5</v>
      </c>
      <c r="M2" s="31">
        <v>1</v>
      </c>
      <c r="N2" s="31">
        <v>1</v>
      </c>
      <c r="O2" s="31">
        <v>5</v>
      </c>
      <c r="P2" s="31">
        <v>82</v>
      </c>
      <c r="Q2">
        <v>0</v>
      </c>
    </row>
    <row r="3" spans="1:17" x14ac:dyDescent="0.3">
      <c r="A3" t="s">
        <v>60</v>
      </c>
      <c r="B3" s="31">
        <v>7</v>
      </c>
      <c r="C3" s="31">
        <v>1</v>
      </c>
      <c r="D3" s="31">
        <v>2</v>
      </c>
      <c r="E3" s="31">
        <v>7</v>
      </c>
      <c r="F3" s="31">
        <v>80</v>
      </c>
      <c r="G3">
        <f t="shared" ref="G3:G11" si="0">IF(F3&gt;AVERAGE($F$2:$F$11),1,0)</f>
        <v>0</v>
      </c>
      <c r="H3">
        <f t="shared" ref="H3:H9" si="1">$B$13</f>
        <v>0.51082562376599072</v>
      </c>
      <c r="I3">
        <f t="shared" ref="I3:I9" si="2">G3-H3</f>
        <v>-0.51082562376599072</v>
      </c>
      <c r="L3" s="31">
        <v>7</v>
      </c>
      <c r="M3" s="31">
        <v>1</v>
      </c>
      <c r="N3" s="31">
        <v>2</v>
      </c>
      <c r="O3" s="31">
        <v>7</v>
      </c>
      <c r="P3" s="31">
        <v>80</v>
      </c>
      <c r="Q3">
        <v>0</v>
      </c>
    </row>
    <row r="4" spans="1:17" x14ac:dyDescent="0.3">
      <c r="A4" t="s">
        <v>60</v>
      </c>
      <c r="B4" s="31">
        <v>12</v>
      </c>
      <c r="C4" s="31">
        <v>1</v>
      </c>
      <c r="D4" s="31">
        <v>3</v>
      </c>
      <c r="E4" s="31">
        <v>12</v>
      </c>
      <c r="F4" s="31">
        <v>103</v>
      </c>
      <c r="G4">
        <f t="shared" si="0"/>
        <v>0</v>
      </c>
      <c r="H4">
        <f t="shared" si="1"/>
        <v>0.51082562376599072</v>
      </c>
      <c r="I4">
        <f t="shared" si="2"/>
        <v>-0.51082562376599072</v>
      </c>
      <c r="L4" s="31">
        <v>12</v>
      </c>
      <c r="M4" s="31">
        <v>1</v>
      </c>
      <c r="N4" s="31">
        <v>3</v>
      </c>
      <c r="O4" s="31">
        <v>12</v>
      </c>
      <c r="P4" s="31">
        <v>103</v>
      </c>
      <c r="Q4">
        <v>0</v>
      </c>
    </row>
    <row r="5" spans="1:17" x14ac:dyDescent="0.3">
      <c r="A5" t="s">
        <v>60</v>
      </c>
      <c r="B5" s="31">
        <v>23</v>
      </c>
      <c r="C5" s="31">
        <v>0</v>
      </c>
      <c r="D5" s="31">
        <v>1</v>
      </c>
      <c r="E5" s="31">
        <v>23</v>
      </c>
      <c r="F5" s="31">
        <v>118</v>
      </c>
      <c r="G5">
        <f t="shared" si="0"/>
        <v>0</v>
      </c>
      <c r="H5">
        <f t="shared" si="1"/>
        <v>0.51082562376599072</v>
      </c>
      <c r="I5">
        <f t="shared" si="2"/>
        <v>-0.51082562376599072</v>
      </c>
      <c r="L5" s="31">
        <v>23</v>
      </c>
      <c r="M5" s="31">
        <v>0</v>
      </c>
      <c r="N5" s="31">
        <v>1</v>
      </c>
      <c r="O5" s="31">
        <v>23</v>
      </c>
      <c r="P5" s="31">
        <v>118</v>
      </c>
      <c r="Q5">
        <v>0</v>
      </c>
    </row>
    <row r="6" spans="1:17" x14ac:dyDescent="0.3">
      <c r="A6" t="s">
        <v>60</v>
      </c>
      <c r="B6" s="31">
        <v>25</v>
      </c>
      <c r="C6" s="31">
        <v>0</v>
      </c>
      <c r="D6" s="31">
        <v>2</v>
      </c>
      <c r="E6" s="31">
        <v>25</v>
      </c>
      <c r="F6" s="31">
        <v>172</v>
      </c>
      <c r="G6">
        <f t="shared" si="0"/>
        <v>1</v>
      </c>
      <c r="H6">
        <f t="shared" si="1"/>
        <v>0.51082562376599072</v>
      </c>
      <c r="I6">
        <f t="shared" si="2"/>
        <v>0.48917437623400928</v>
      </c>
      <c r="L6" s="31">
        <v>25</v>
      </c>
      <c r="M6" s="31">
        <v>0</v>
      </c>
      <c r="N6" s="31">
        <v>2</v>
      </c>
      <c r="O6" s="31">
        <v>25</v>
      </c>
      <c r="P6" s="31">
        <v>172</v>
      </c>
      <c r="Q6">
        <v>1</v>
      </c>
    </row>
    <row r="7" spans="1:17" x14ac:dyDescent="0.3">
      <c r="A7" t="s">
        <v>60</v>
      </c>
      <c r="B7" s="31">
        <v>28</v>
      </c>
      <c r="C7" s="31">
        <v>1</v>
      </c>
      <c r="D7" s="31">
        <v>3</v>
      </c>
      <c r="E7" s="31">
        <v>28</v>
      </c>
      <c r="F7" s="31">
        <v>127</v>
      </c>
      <c r="G7">
        <f t="shared" si="0"/>
        <v>0</v>
      </c>
      <c r="H7">
        <f t="shared" si="1"/>
        <v>0.51082562376599072</v>
      </c>
      <c r="I7">
        <f t="shared" si="2"/>
        <v>-0.51082562376599072</v>
      </c>
      <c r="L7" s="31">
        <v>28</v>
      </c>
      <c r="M7" s="31">
        <v>1</v>
      </c>
      <c r="N7" s="31">
        <v>3</v>
      </c>
      <c r="O7" s="31">
        <v>28</v>
      </c>
      <c r="P7" s="31">
        <v>127</v>
      </c>
      <c r="Q7">
        <v>0</v>
      </c>
    </row>
    <row r="8" spans="1:17" x14ac:dyDescent="0.3">
      <c r="A8" t="s">
        <v>60</v>
      </c>
      <c r="B8" s="31">
        <v>29</v>
      </c>
      <c r="C8" s="31">
        <v>1</v>
      </c>
      <c r="D8" s="31">
        <v>1</v>
      </c>
      <c r="E8" s="31">
        <v>29</v>
      </c>
      <c r="F8" s="31">
        <v>204</v>
      </c>
      <c r="G8">
        <f t="shared" si="0"/>
        <v>1</v>
      </c>
      <c r="H8">
        <f t="shared" si="1"/>
        <v>0.51082562376599072</v>
      </c>
      <c r="I8">
        <f t="shared" si="2"/>
        <v>0.48917437623400928</v>
      </c>
      <c r="L8" s="31">
        <v>29</v>
      </c>
      <c r="M8" s="31">
        <v>1</v>
      </c>
      <c r="N8" s="31">
        <v>1</v>
      </c>
      <c r="O8" s="31">
        <v>29</v>
      </c>
      <c r="P8" s="31">
        <v>204</v>
      </c>
      <c r="Q8">
        <v>1</v>
      </c>
    </row>
    <row r="9" spans="1:17" x14ac:dyDescent="0.3">
      <c r="A9" t="s">
        <v>60</v>
      </c>
      <c r="B9" s="31">
        <v>34</v>
      </c>
      <c r="C9" s="31">
        <v>0</v>
      </c>
      <c r="D9" s="31">
        <v>2</v>
      </c>
      <c r="E9" s="31">
        <v>34</v>
      </c>
      <c r="F9" s="31">
        <v>189</v>
      </c>
      <c r="G9">
        <f t="shared" si="0"/>
        <v>1</v>
      </c>
      <c r="H9">
        <f t="shared" si="1"/>
        <v>0.51082562376599072</v>
      </c>
      <c r="I9">
        <f t="shared" si="2"/>
        <v>0.48917437623400928</v>
      </c>
      <c r="L9" s="31">
        <v>34</v>
      </c>
      <c r="M9" s="31">
        <v>0</v>
      </c>
      <c r="N9" s="31">
        <v>2</v>
      </c>
      <c r="O9" s="31">
        <v>34</v>
      </c>
      <c r="P9" s="31">
        <v>189</v>
      </c>
      <c r="Q9">
        <v>1</v>
      </c>
    </row>
    <row r="10" spans="1:17" x14ac:dyDescent="0.3">
      <c r="A10" t="s">
        <v>61</v>
      </c>
      <c r="B10" s="31">
        <v>35</v>
      </c>
      <c r="C10" s="31">
        <v>1</v>
      </c>
      <c r="D10" s="31">
        <v>3</v>
      </c>
      <c r="E10" s="31">
        <v>35</v>
      </c>
      <c r="F10" s="31">
        <v>99</v>
      </c>
      <c r="G10">
        <f t="shared" si="0"/>
        <v>0</v>
      </c>
    </row>
    <row r="11" spans="1:17" x14ac:dyDescent="0.3">
      <c r="A11" t="s">
        <v>61</v>
      </c>
      <c r="B11" s="31">
        <v>40</v>
      </c>
      <c r="C11" s="31">
        <v>0</v>
      </c>
      <c r="D11" s="31">
        <v>1</v>
      </c>
      <c r="E11" s="31">
        <v>40</v>
      </c>
      <c r="F11" s="31">
        <v>166</v>
      </c>
      <c r="G11">
        <f t="shared" si="0"/>
        <v>1</v>
      </c>
    </row>
    <row r="13" spans="1:17" x14ac:dyDescent="0.3">
      <c r="A13" t="s">
        <v>78</v>
      </c>
      <c r="B13">
        <f>LN(COUNTIF(G2:G9,0)/COUNTIF(G2:G9,1))</f>
        <v>0.51082562376599072</v>
      </c>
    </row>
    <row r="14" spans="1:17" x14ac:dyDescent="0.3">
      <c r="A14" t="s">
        <v>62</v>
      </c>
      <c r="B14">
        <f>EXP(B13)/(1+(EXP(B13)))</f>
        <v>0.625</v>
      </c>
    </row>
    <row r="15" spans="1:17" x14ac:dyDescent="0.3">
      <c r="A15" s="42" t="s">
        <v>82</v>
      </c>
    </row>
    <row r="16" spans="1:17" ht="21" x14ac:dyDescent="0.4">
      <c r="A16" t="s">
        <v>83</v>
      </c>
      <c r="B16" t="s">
        <v>80</v>
      </c>
      <c r="H16" s="53" t="s">
        <v>64</v>
      </c>
      <c r="I16" s="53"/>
      <c r="J16" s="53"/>
      <c r="K16" s="53"/>
      <c r="L16" s="53"/>
      <c r="M16" s="53"/>
    </row>
    <row r="17" spans="1:22" x14ac:dyDescent="0.3">
      <c r="A17" t="s">
        <v>81</v>
      </c>
      <c r="H17" s="54" t="s">
        <v>66</v>
      </c>
      <c r="I17" s="54"/>
      <c r="J17" s="54"/>
      <c r="K17" s="54"/>
      <c r="L17" s="54"/>
      <c r="M17" s="54"/>
    </row>
    <row r="18" spans="1:22" x14ac:dyDescent="0.3">
      <c r="A18" t="e" cm="1">
        <f t="array" aca="1" ref="A18" ca="1">-2 * np.mean((y * raw_predictions) -
                                np.logaddexp(0, raw_predictions))</f>
        <v>#NAME?</v>
      </c>
      <c r="G18" s="44"/>
      <c r="H18" s="32" t="s">
        <v>56</v>
      </c>
      <c r="I18" s="43" t="s">
        <v>58</v>
      </c>
      <c r="J18" t="s">
        <v>2</v>
      </c>
      <c r="K18" s="45"/>
      <c r="L18" s="45"/>
      <c r="M18" t="s">
        <v>72</v>
      </c>
      <c r="N18" s="44">
        <f>AVERAGE(H21:H22)</f>
        <v>0.5</v>
      </c>
    </row>
    <row r="19" spans="1:22" x14ac:dyDescent="0.3">
      <c r="G19" s="44"/>
      <c r="H19" s="31">
        <v>0</v>
      </c>
      <c r="I19">
        <v>0</v>
      </c>
      <c r="J19">
        <v>-0.51082562376599105</v>
      </c>
      <c r="K19" s="31" t="s">
        <v>68</v>
      </c>
      <c r="L19" s="31">
        <f>ROWS(I19:I21)/ROWS(I19:I26)</f>
        <v>0.375</v>
      </c>
      <c r="M19" s="42" t="s">
        <v>67</v>
      </c>
      <c r="N19" s="44">
        <f>((L19*L20)/(L19+L20)) * (L21-L22)^2</f>
        <v>5.1041666666666659E-2</v>
      </c>
      <c r="P19">
        <f>(L19*L20)/(L19+L20)</f>
        <v>0.234375</v>
      </c>
    </row>
    <row r="20" spans="1:22" x14ac:dyDescent="0.3">
      <c r="G20" s="44"/>
      <c r="H20" s="31">
        <v>0</v>
      </c>
      <c r="I20">
        <v>1</v>
      </c>
      <c r="J20">
        <v>-0.51082562376599072</v>
      </c>
      <c r="K20" s="31" t="s">
        <v>69</v>
      </c>
      <c r="L20" s="31">
        <f>ROWS(I22:I26)/ROWS(I19:I26)</f>
        <v>0.625</v>
      </c>
      <c r="N20" s="44"/>
    </row>
    <row r="21" spans="1:22" x14ac:dyDescent="0.3">
      <c r="G21" s="44"/>
      <c r="H21" s="46">
        <v>0</v>
      </c>
      <c r="I21">
        <v>1</v>
      </c>
      <c r="J21">
        <v>-0.51082562376599072</v>
      </c>
      <c r="K21" s="31" t="s">
        <v>71</v>
      </c>
      <c r="L21" s="31">
        <f>AVERAGE(I19:I21)</f>
        <v>0.66666666666666663</v>
      </c>
    </row>
    <row r="22" spans="1:22" x14ac:dyDescent="0.3">
      <c r="G22" s="44"/>
      <c r="H22" s="46">
        <v>1</v>
      </c>
      <c r="I22">
        <v>0</v>
      </c>
      <c r="J22">
        <v>-0.51082562376599072</v>
      </c>
      <c r="K22" s="31" t="s">
        <v>70</v>
      </c>
      <c r="L22" s="31">
        <f>AVERAGE(I22:I26)</f>
        <v>0.2</v>
      </c>
      <c r="N22" s="44"/>
    </row>
    <row r="23" spans="1:22" x14ac:dyDescent="0.3">
      <c r="G23" s="44"/>
      <c r="H23" s="31">
        <v>1</v>
      </c>
      <c r="I23">
        <v>1</v>
      </c>
      <c r="J23" s="31">
        <v>0.48917437623400928</v>
      </c>
      <c r="K23" s="31"/>
      <c r="M23" s="44"/>
      <c r="N23" s="44"/>
    </row>
    <row r="24" spans="1:22" x14ac:dyDescent="0.3">
      <c r="G24" s="44"/>
      <c r="H24" s="31">
        <v>1</v>
      </c>
      <c r="I24">
        <v>0</v>
      </c>
      <c r="J24" s="31">
        <v>-0.51082562376599072</v>
      </c>
      <c r="K24" s="31"/>
      <c r="M24" s="44"/>
      <c r="N24" s="44"/>
    </row>
    <row r="25" spans="1:22" x14ac:dyDescent="0.3">
      <c r="G25" s="44"/>
      <c r="H25" s="31">
        <v>1</v>
      </c>
      <c r="I25">
        <v>0</v>
      </c>
      <c r="J25" s="31">
        <v>0.48917437623400928</v>
      </c>
      <c r="K25" s="31"/>
      <c r="M25" s="44"/>
      <c r="N25" s="44"/>
    </row>
    <row r="26" spans="1:22" x14ac:dyDescent="0.3">
      <c r="G26" s="44"/>
      <c r="H26" s="31">
        <v>1</v>
      </c>
      <c r="I26">
        <v>0</v>
      </c>
      <c r="J26" s="31">
        <v>0.48917437623400928</v>
      </c>
      <c r="K26" s="31"/>
      <c r="M26" s="44"/>
      <c r="N26" s="44"/>
    </row>
    <row r="27" spans="1:22" x14ac:dyDescent="0.3">
      <c r="F27" s="44"/>
      <c r="G27" s="44"/>
      <c r="H27" s="55" t="s">
        <v>73</v>
      </c>
      <c r="I27" s="55"/>
      <c r="J27" s="55"/>
      <c r="K27" s="55"/>
      <c r="L27" s="55"/>
      <c r="M27" s="55"/>
      <c r="N27" s="44"/>
    </row>
    <row r="28" spans="1:22" x14ac:dyDescent="0.3">
      <c r="H28" s="32" t="s">
        <v>57</v>
      </c>
      <c r="I28" s="32" t="s">
        <v>58</v>
      </c>
      <c r="J28" s="32"/>
      <c r="M28" t="s">
        <v>72</v>
      </c>
      <c r="N28">
        <f>AVERAGE(H29:H30)</f>
        <v>1.5</v>
      </c>
      <c r="P28" s="32" t="s">
        <v>59</v>
      </c>
      <c r="Q28" s="32" t="s">
        <v>58</v>
      </c>
      <c r="R28" s="32" t="s">
        <v>2</v>
      </c>
      <c r="U28" s="50" t="s">
        <v>76</v>
      </c>
      <c r="V28">
        <f>AVERAGE(P32:P33)</f>
        <v>28.5</v>
      </c>
    </row>
    <row r="29" spans="1:22" x14ac:dyDescent="0.3">
      <c r="H29" s="46">
        <v>1</v>
      </c>
      <c r="I29" s="31">
        <v>0</v>
      </c>
      <c r="J29" s="31">
        <v>-0.51082562376599072</v>
      </c>
      <c r="K29" s="31" t="s">
        <v>68</v>
      </c>
      <c r="L29" s="31">
        <f>ROWS(H30:H31)/ROWS(H29:H31)</f>
        <v>0.66666666666666663</v>
      </c>
      <c r="M29" s="42" t="s">
        <v>67</v>
      </c>
      <c r="N29" s="44">
        <f>((L29*L30)/(L29+L30)) * (L31-L32)^2</f>
        <v>0.22222222222222221</v>
      </c>
      <c r="P29" s="40">
        <v>5</v>
      </c>
      <c r="Q29" s="40">
        <v>0</v>
      </c>
      <c r="R29" s="40">
        <v>-0.51082562376599072</v>
      </c>
      <c r="S29" t="s">
        <v>68</v>
      </c>
      <c r="T29">
        <f>ROWS(P33)/ROWS(P29:P33)</f>
        <v>0.2</v>
      </c>
      <c r="U29" t="s">
        <v>67</v>
      </c>
      <c r="V29">
        <f>((T29*T30)/(T29+T30))*(T32-T31)^2</f>
        <v>0.16000000000000003</v>
      </c>
    </row>
    <row r="30" spans="1:22" x14ac:dyDescent="0.3">
      <c r="H30" s="46">
        <v>2</v>
      </c>
      <c r="I30" s="31">
        <v>1</v>
      </c>
      <c r="J30" s="31">
        <v>-0.51082562376599072</v>
      </c>
      <c r="K30" s="31" t="s">
        <v>69</v>
      </c>
      <c r="L30" s="31">
        <f>ROWS(H29)/ROWS(H29:H31)</f>
        <v>0.33333333333333331</v>
      </c>
      <c r="P30" s="40">
        <v>7</v>
      </c>
      <c r="Q30" s="40">
        <v>0</v>
      </c>
      <c r="R30" s="40">
        <v>0.48917437623400928</v>
      </c>
      <c r="S30" t="s">
        <v>69</v>
      </c>
      <c r="T30">
        <f>ROWS(P29:P32)/ROWS(P29:P33)</f>
        <v>0.8</v>
      </c>
    </row>
    <row r="31" spans="1:22" x14ac:dyDescent="0.3">
      <c r="H31" s="40">
        <v>2</v>
      </c>
      <c r="I31" s="31">
        <v>1</v>
      </c>
      <c r="J31" s="31">
        <v>-0.51082562376599072</v>
      </c>
      <c r="K31" s="31" t="s">
        <v>70</v>
      </c>
      <c r="L31" s="31">
        <f>AVERAGE(I29)</f>
        <v>0</v>
      </c>
      <c r="N31">
        <f>0.292*3*(0.51)*(1-0.51)</f>
        <v>0.21891239999999995</v>
      </c>
      <c r="P31" s="40">
        <v>12</v>
      </c>
      <c r="Q31" s="40">
        <v>0</v>
      </c>
      <c r="R31" s="40">
        <v>-0.51082562376599072</v>
      </c>
      <c r="S31" t="s">
        <v>70</v>
      </c>
      <c r="T31">
        <f>AVERAGE(Q29:Q32)</f>
        <v>0</v>
      </c>
    </row>
    <row r="32" spans="1:22" x14ac:dyDescent="0.3">
      <c r="H32" s="40"/>
      <c r="I32" s="31"/>
      <c r="J32" s="31"/>
      <c r="K32" s="31" t="s">
        <v>71</v>
      </c>
      <c r="L32" s="31">
        <f>AVERAGE(I30:I31)</f>
        <v>1</v>
      </c>
      <c r="P32" s="47">
        <v>28</v>
      </c>
      <c r="Q32" s="40">
        <v>0</v>
      </c>
      <c r="R32" s="40">
        <v>0.48917437623400928</v>
      </c>
      <c r="S32" t="s">
        <v>71</v>
      </c>
      <c r="T32">
        <f>AVERAGE(Q33)</f>
        <v>1</v>
      </c>
    </row>
    <row r="33" spans="8:23" x14ac:dyDescent="0.3">
      <c r="H33" s="31"/>
      <c r="I33" s="31"/>
      <c r="J33" s="31"/>
      <c r="K33" s="52" t="s">
        <v>79</v>
      </c>
      <c r="L33">
        <f>ROWS(H29:H31)/ROWS(H19:H26)</f>
        <v>0.375</v>
      </c>
      <c r="P33" s="47">
        <v>29</v>
      </c>
      <c r="Q33" s="40">
        <v>1</v>
      </c>
      <c r="R33" s="40">
        <v>0.48917437623400928</v>
      </c>
      <c r="S33" t="s">
        <v>79</v>
      </c>
      <c r="T33">
        <f>ROWS(P29:P33)/ROWS(H19:H26)</f>
        <v>0.625</v>
      </c>
    </row>
    <row r="34" spans="8:23" x14ac:dyDescent="0.3">
      <c r="H34" s="54" t="s">
        <v>74</v>
      </c>
      <c r="I34" s="54"/>
      <c r="J34" s="54"/>
      <c r="K34" s="54"/>
      <c r="L34" s="54"/>
      <c r="M34" s="54"/>
      <c r="P34" s="18"/>
      <c r="Q34" s="18"/>
      <c r="R34" s="18"/>
      <c r="S34" s="18"/>
    </row>
    <row r="35" spans="8:23" x14ac:dyDescent="0.3">
      <c r="H35" s="31"/>
      <c r="I35" s="31"/>
      <c r="J35" s="31"/>
      <c r="P35" s="18"/>
      <c r="Q35" s="18"/>
      <c r="R35" s="18"/>
      <c r="S35" s="18"/>
    </row>
    <row r="36" spans="8:23" x14ac:dyDescent="0.3">
      <c r="H36" s="31" t="s">
        <v>72</v>
      </c>
      <c r="I36" s="31">
        <v>1.5</v>
      </c>
      <c r="J36" s="31"/>
      <c r="P36" s="18" t="s">
        <v>72</v>
      </c>
      <c r="Q36" s="49">
        <f>V28</f>
        <v>28.5</v>
      </c>
      <c r="R36" s="18"/>
      <c r="S36" s="18"/>
    </row>
    <row r="37" spans="8:23" x14ac:dyDescent="0.3">
      <c r="H37" s="32" t="s">
        <v>57</v>
      </c>
      <c r="I37" s="32" t="s">
        <v>58</v>
      </c>
      <c r="P37" s="32" t="s">
        <v>59</v>
      </c>
      <c r="Q37" s="32" t="s">
        <v>58</v>
      </c>
      <c r="R37" s="32" t="s">
        <v>2</v>
      </c>
    </row>
    <row r="38" spans="8:23" x14ac:dyDescent="0.3">
      <c r="H38" s="46">
        <v>1</v>
      </c>
      <c r="I38" s="48">
        <v>0</v>
      </c>
      <c r="J38" s="48">
        <v>-0.625</v>
      </c>
      <c r="K38" t="s">
        <v>68</v>
      </c>
      <c r="L38">
        <v>1</v>
      </c>
      <c r="M38" t="s">
        <v>67</v>
      </c>
      <c r="N38">
        <f>((L38*L39)/(L38+L39)) * (L40-L41)^2</f>
        <v>0</v>
      </c>
      <c r="P38" s="49">
        <v>5</v>
      </c>
      <c r="Q38" s="49">
        <v>0</v>
      </c>
      <c r="R38" s="49">
        <v>-0.625</v>
      </c>
      <c r="S38" t="s">
        <v>68</v>
      </c>
      <c r="T38">
        <v>1</v>
      </c>
      <c r="V38" t="s">
        <v>67</v>
      </c>
      <c r="W38">
        <f>((T38*T39)/(T38+T39))*(T40-T41^2)</f>
        <v>0</v>
      </c>
    </row>
    <row r="39" spans="8:23" x14ac:dyDescent="0.3">
      <c r="K39" t="s">
        <v>69</v>
      </c>
      <c r="L39">
        <v>1</v>
      </c>
      <c r="P39" s="49">
        <v>7</v>
      </c>
      <c r="Q39" s="49">
        <v>0</v>
      </c>
      <c r="R39" s="49">
        <v>0.375</v>
      </c>
      <c r="S39" t="s">
        <v>69</v>
      </c>
      <c r="T39" s="49">
        <v>1</v>
      </c>
    </row>
    <row r="40" spans="8:23" x14ac:dyDescent="0.3">
      <c r="K40" s="48" t="s">
        <v>70</v>
      </c>
      <c r="L40">
        <v>0</v>
      </c>
      <c r="P40" s="49">
        <v>12</v>
      </c>
      <c r="Q40" s="49">
        <v>0</v>
      </c>
      <c r="R40" s="49">
        <v>-0.625</v>
      </c>
      <c r="S40" t="s">
        <v>70</v>
      </c>
      <c r="T40">
        <f>AVERAGE(Q38:Q41)</f>
        <v>0</v>
      </c>
    </row>
    <row r="41" spans="8:23" x14ac:dyDescent="0.3">
      <c r="K41" s="48" t="s">
        <v>71</v>
      </c>
      <c r="L41">
        <v>0</v>
      </c>
      <c r="P41" s="47">
        <v>28</v>
      </c>
      <c r="Q41" s="49">
        <v>0</v>
      </c>
      <c r="R41" s="49">
        <v>0.375</v>
      </c>
      <c r="S41" t="s">
        <v>71</v>
      </c>
      <c r="T41">
        <f>AVERAGE(Q38:Q41)</f>
        <v>0</v>
      </c>
    </row>
    <row r="43" spans="8:23" x14ac:dyDescent="0.3">
      <c r="H43" t="s">
        <v>75</v>
      </c>
      <c r="I43">
        <v>1.5</v>
      </c>
      <c r="P43" t="s">
        <v>77</v>
      </c>
      <c r="Q43">
        <f>V28</f>
        <v>28.5</v>
      </c>
    </row>
    <row r="44" spans="8:23" x14ac:dyDescent="0.3">
      <c r="H44" s="32" t="s">
        <v>57</v>
      </c>
      <c r="I44" s="32" t="s">
        <v>58</v>
      </c>
      <c r="K44" t="s">
        <v>68</v>
      </c>
      <c r="L44">
        <v>1</v>
      </c>
      <c r="M44" t="s">
        <v>67</v>
      </c>
      <c r="N44">
        <f>((L44*L45)/(L44+L45)) * (L46-L47)^2</f>
        <v>0</v>
      </c>
      <c r="P44" s="32" t="s">
        <v>59</v>
      </c>
      <c r="Q44" s="32" t="s">
        <v>58</v>
      </c>
      <c r="R44" s="32" t="s">
        <v>2</v>
      </c>
    </row>
    <row r="45" spans="8:23" x14ac:dyDescent="0.3">
      <c r="H45" s="46">
        <v>2</v>
      </c>
      <c r="I45" s="48">
        <v>1</v>
      </c>
      <c r="J45" s="48">
        <v>-0.625</v>
      </c>
      <c r="K45" t="s">
        <v>69</v>
      </c>
      <c r="L45">
        <v>1</v>
      </c>
      <c r="P45" s="47">
        <v>29</v>
      </c>
      <c r="Q45" s="49">
        <v>1</v>
      </c>
      <c r="R45" s="49">
        <v>0.375</v>
      </c>
      <c r="S45" t="s">
        <v>68</v>
      </c>
      <c r="T45">
        <v>1</v>
      </c>
      <c r="V45" t="s">
        <v>67</v>
      </c>
      <c r="W45">
        <f>((T45*T46)/(T45+T46))*(T47-T48^2)</f>
        <v>0</v>
      </c>
    </row>
    <row r="46" spans="8:23" x14ac:dyDescent="0.3">
      <c r="H46" s="49">
        <v>2</v>
      </c>
      <c r="I46" s="48">
        <v>1</v>
      </c>
      <c r="J46" s="48">
        <v>-0.625</v>
      </c>
      <c r="K46" t="s">
        <v>70</v>
      </c>
      <c r="L46">
        <f>AVERAGE(I45:I46)</f>
        <v>1</v>
      </c>
      <c r="P46" s="49"/>
      <c r="Q46" s="49"/>
      <c r="R46" s="49"/>
      <c r="S46" t="s">
        <v>69</v>
      </c>
      <c r="T46">
        <v>1</v>
      </c>
    </row>
    <row r="47" spans="8:23" x14ac:dyDescent="0.3">
      <c r="K47" t="s">
        <v>71</v>
      </c>
      <c r="L47">
        <f>AVERAGE(I45:I46)</f>
        <v>1</v>
      </c>
      <c r="P47" s="49"/>
      <c r="Q47" s="49"/>
      <c r="R47" s="49"/>
      <c r="S47" t="s">
        <v>70</v>
      </c>
      <c r="T47">
        <f>AVERAGE(Q45)</f>
        <v>1</v>
      </c>
    </row>
    <row r="48" spans="8:23" x14ac:dyDescent="0.3">
      <c r="P48" s="51"/>
      <c r="Q48" s="49"/>
      <c r="R48" s="49"/>
      <c r="S48" t="s">
        <v>71</v>
      </c>
      <c r="T48">
        <f>AVERAGE(Q45)</f>
        <v>1</v>
      </c>
    </row>
  </sheetData>
  <autoFilter ref="L1:Q1" xr:uid="{A311AED1-A184-4D17-BC6A-C93CF631B6FB}"/>
  <mergeCells count="4">
    <mergeCell ref="H16:M16"/>
    <mergeCell ref="H17:M17"/>
    <mergeCell ref="H27:M27"/>
    <mergeCell ref="H34:M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98F63-56D8-4C11-8B27-0B84D62C7BB9}">
  <dimension ref="A1:I11"/>
  <sheetViews>
    <sheetView workbookViewId="0">
      <selection activeCell="I2" sqref="I2:I9"/>
    </sheetView>
  </sheetViews>
  <sheetFormatPr defaultRowHeight="14.4" x14ac:dyDescent="0.3"/>
  <cols>
    <col min="6" max="6" width="17.109375" bestFit="1" customWidth="1"/>
  </cols>
  <sheetData>
    <row r="1" spans="1:9" x14ac:dyDescent="0.3">
      <c r="A1" s="32"/>
      <c r="B1" s="32" t="s">
        <v>65</v>
      </c>
      <c r="C1" s="32" t="s">
        <v>56</v>
      </c>
      <c r="D1" s="32" t="s">
        <v>57</v>
      </c>
      <c r="E1" s="32" t="s">
        <v>59</v>
      </c>
      <c r="F1" s="41" t="s">
        <v>1</v>
      </c>
      <c r="G1" s="41" t="s">
        <v>58</v>
      </c>
      <c r="H1" s="41" t="s">
        <v>2</v>
      </c>
      <c r="I1" t="s">
        <v>63</v>
      </c>
    </row>
    <row r="2" spans="1:9" x14ac:dyDescent="0.3">
      <c r="A2" s="48" t="s">
        <v>60</v>
      </c>
      <c r="B2" s="48">
        <v>23</v>
      </c>
      <c r="C2" s="48">
        <v>0</v>
      </c>
      <c r="D2" s="48">
        <v>1</v>
      </c>
      <c r="E2" s="48">
        <v>23</v>
      </c>
      <c r="F2">
        <v>118</v>
      </c>
      <c r="G2">
        <v>0</v>
      </c>
      <c r="H2">
        <v>0.51082562376599072</v>
      </c>
      <c r="I2">
        <v>-0.51082562376599072</v>
      </c>
    </row>
    <row r="3" spans="1:9" x14ac:dyDescent="0.3">
      <c r="A3" s="48" t="s">
        <v>60</v>
      </c>
      <c r="B3" s="48">
        <v>25</v>
      </c>
      <c r="C3" s="48">
        <v>0</v>
      </c>
      <c r="D3" s="48">
        <v>2</v>
      </c>
      <c r="E3" s="48">
        <v>25</v>
      </c>
      <c r="F3">
        <v>172</v>
      </c>
      <c r="G3">
        <v>0</v>
      </c>
      <c r="H3">
        <v>0.51082562376599072</v>
      </c>
      <c r="I3">
        <v>-0.51082562376599072</v>
      </c>
    </row>
    <row r="4" spans="1:9" x14ac:dyDescent="0.3">
      <c r="A4" s="48" t="s">
        <v>60</v>
      </c>
      <c r="B4" s="48">
        <v>34</v>
      </c>
      <c r="C4" s="48">
        <v>0</v>
      </c>
      <c r="D4" s="48">
        <v>2</v>
      </c>
      <c r="E4" s="48">
        <v>34</v>
      </c>
      <c r="F4">
        <v>189</v>
      </c>
      <c r="G4">
        <v>0</v>
      </c>
      <c r="H4">
        <v>0.51082562376599072</v>
      </c>
      <c r="I4">
        <v>-0.51082562376599072</v>
      </c>
    </row>
    <row r="5" spans="1:9" x14ac:dyDescent="0.3">
      <c r="A5" s="48" t="s">
        <v>60</v>
      </c>
      <c r="B5" s="48">
        <v>5</v>
      </c>
      <c r="C5" s="48">
        <v>1</v>
      </c>
      <c r="D5" s="48">
        <v>1</v>
      </c>
      <c r="E5" s="48">
        <v>5</v>
      </c>
      <c r="F5">
        <v>82</v>
      </c>
      <c r="G5">
        <v>0</v>
      </c>
      <c r="H5">
        <v>0.51082562376599072</v>
      </c>
      <c r="I5">
        <v>-0.51082562376599072</v>
      </c>
    </row>
    <row r="6" spans="1:9" x14ac:dyDescent="0.3">
      <c r="A6" s="48" t="s">
        <v>60</v>
      </c>
      <c r="B6" s="48">
        <v>7</v>
      </c>
      <c r="C6" s="48">
        <v>1</v>
      </c>
      <c r="D6" s="48">
        <v>2</v>
      </c>
      <c r="E6" s="48">
        <v>7</v>
      </c>
      <c r="F6">
        <v>80</v>
      </c>
      <c r="G6">
        <v>1</v>
      </c>
      <c r="H6">
        <v>0.51082562376599072</v>
      </c>
      <c r="I6">
        <v>0.48917437623400928</v>
      </c>
    </row>
    <row r="7" spans="1:9" x14ac:dyDescent="0.3">
      <c r="A7" s="48" t="s">
        <v>60</v>
      </c>
      <c r="B7" s="48">
        <v>12</v>
      </c>
      <c r="C7" s="48">
        <v>1</v>
      </c>
      <c r="D7" s="48">
        <v>3</v>
      </c>
      <c r="E7" s="48">
        <v>12</v>
      </c>
      <c r="F7">
        <v>103</v>
      </c>
      <c r="G7">
        <v>0</v>
      </c>
      <c r="H7">
        <v>0.51082562376599072</v>
      </c>
      <c r="I7">
        <v>-0.51082562376599072</v>
      </c>
    </row>
    <row r="8" spans="1:9" x14ac:dyDescent="0.3">
      <c r="A8" s="48" t="s">
        <v>60</v>
      </c>
      <c r="B8" s="48">
        <v>28</v>
      </c>
      <c r="C8" s="48">
        <v>1</v>
      </c>
      <c r="D8" s="48">
        <v>3</v>
      </c>
      <c r="E8" s="48">
        <v>28</v>
      </c>
      <c r="F8">
        <v>127</v>
      </c>
      <c r="G8">
        <v>1</v>
      </c>
      <c r="H8">
        <v>0.51082562376599072</v>
      </c>
      <c r="I8">
        <v>0.48917437623400928</v>
      </c>
    </row>
    <row r="9" spans="1:9" x14ac:dyDescent="0.3">
      <c r="A9" s="48" t="s">
        <v>60</v>
      </c>
      <c r="B9" s="48">
        <v>29</v>
      </c>
      <c r="C9" s="48">
        <v>1</v>
      </c>
      <c r="D9" s="48">
        <v>1</v>
      </c>
      <c r="E9" s="48">
        <v>29</v>
      </c>
      <c r="F9">
        <v>204</v>
      </c>
      <c r="G9">
        <v>1</v>
      </c>
      <c r="H9">
        <v>0.51082562376599072</v>
      </c>
      <c r="I9">
        <v>0.48917437623400928</v>
      </c>
    </row>
    <row r="10" spans="1:9" x14ac:dyDescent="0.3">
      <c r="A10" s="48"/>
      <c r="B10" s="48"/>
      <c r="C10" s="48"/>
      <c r="D10" s="48"/>
      <c r="E10" s="48"/>
    </row>
    <row r="11" spans="1:9" x14ac:dyDescent="0.3">
      <c r="A11" s="48"/>
      <c r="B11" s="48"/>
      <c r="C11" s="48"/>
      <c r="D11" s="48"/>
      <c r="E11" s="48"/>
    </row>
  </sheetData>
  <autoFilter ref="A1:F1" xr:uid="{53098F63-56D8-4C11-8B27-0B84D62C7BB9}">
    <sortState xmlns:xlrd2="http://schemas.microsoft.com/office/spreadsheetml/2017/richdata2" ref="A2:F9">
      <sortCondition ref="C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F64B9-ACCE-43FE-8F10-7A9315AC3198}">
  <dimension ref="A1:AO68"/>
  <sheetViews>
    <sheetView showGridLines="0" zoomScale="90" zoomScaleNormal="90" workbookViewId="0">
      <selection activeCell="Q7" sqref="Q7"/>
    </sheetView>
  </sheetViews>
  <sheetFormatPr defaultRowHeight="14.4" x14ac:dyDescent="0.3"/>
  <cols>
    <col min="1" max="1" width="12.109375" bestFit="1" customWidth="1"/>
    <col min="2" max="2" width="11" customWidth="1"/>
    <col min="3" max="3" width="6.77734375" customWidth="1"/>
    <col min="4" max="4" width="7.6640625" customWidth="1"/>
    <col min="5" max="5" width="8.6640625" customWidth="1"/>
    <col min="6" max="7" width="7.88671875" customWidth="1"/>
    <col min="8" max="8" width="8.77734375" customWidth="1"/>
    <col min="9" max="9" width="8.109375" customWidth="1"/>
    <col min="10" max="10" width="9.44140625" bestFit="1" customWidth="1"/>
    <col min="11" max="11" width="13.88671875" bestFit="1" customWidth="1"/>
    <col min="12" max="12" width="13.33203125" bestFit="1" customWidth="1"/>
    <col min="13" max="13" width="0.21875" customWidth="1"/>
    <col min="17" max="26" width="13.88671875" bestFit="1" customWidth="1"/>
    <col min="27" max="27" width="13.33203125" bestFit="1" customWidth="1"/>
    <col min="28" max="28" width="13.77734375" bestFit="1" customWidth="1"/>
    <col min="29" max="29" width="10.33203125" bestFit="1" customWidth="1"/>
    <col min="31" max="39" width="13.88671875" bestFit="1" customWidth="1"/>
    <col min="40" max="41" width="13.33203125" bestFit="1" customWidth="1"/>
  </cols>
  <sheetData>
    <row r="1" spans="1:20" x14ac:dyDescent="0.3">
      <c r="A1" s="58" t="s">
        <v>43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</row>
    <row r="2" spans="1:20" x14ac:dyDescent="0.3">
      <c r="A2" s="58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</row>
    <row r="3" spans="1:20" x14ac:dyDescent="0.3">
      <c r="A3" s="58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</row>
    <row r="6" spans="1:20" x14ac:dyDescent="0.3">
      <c r="A6" s="32" t="s">
        <v>52</v>
      </c>
      <c r="B6" s="32" t="s">
        <v>1</v>
      </c>
      <c r="C6" s="33" t="s">
        <v>2</v>
      </c>
      <c r="D6" s="33" t="s">
        <v>3</v>
      </c>
      <c r="E6" s="33" t="s">
        <v>4</v>
      </c>
      <c r="F6" s="33" t="s">
        <v>5</v>
      </c>
      <c r="G6" s="33" t="s">
        <v>6</v>
      </c>
      <c r="H6" s="33" t="s">
        <v>7</v>
      </c>
      <c r="I6" s="33" t="s">
        <v>8</v>
      </c>
      <c r="J6" s="33" t="s">
        <v>9</v>
      </c>
      <c r="K6" s="33" t="s">
        <v>10</v>
      </c>
      <c r="L6" s="33" t="s">
        <v>11</v>
      </c>
      <c r="M6" s="34"/>
      <c r="N6" s="32" t="s">
        <v>16</v>
      </c>
      <c r="O6" s="32" t="s">
        <v>17</v>
      </c>
      <c r="P6" s="32" t="s">
        <v>18</v>
      </c>
      <c r="Q6" s="32" t="s">
        <v>19</v>
      </c>
      <c r="S6" s="59"/>
      <c r="T6" s="59"/>
    </row>
    <row r="7" spans="1:20" x14ac:dyDescent="0.3">
      <c r="A7" s="31">
        <v>5</v>
      </c>
      <c r="B7" s="31">
        <v>82</v>
      </c>
      <c r="C7" s="31">
        <f>AVERAGE(B7:B16)</f>
        <v>134</v>
      </c>
      <c r="D7" s="31">
        <f>B7-C7</f>
        <v>-52</v>
      </c>
      <c r="E7" s="31">
        <f>AVERAGE($D$7:$D$10)</f>
        <v>-38.25</v>
      </c>
      <c r="F7" s="31">
        <f>C7+E7</f>
        <v>95.75</v>
      </c>
      <c r="G7" s="31">
        <f>B7-F7</f>
        <v>-13.75</v>
      </c>
      <c r="H7" s="31">
        <f>AVERAGE(G$7:G$14)</f>
        <v>6.75</v>
      </c>
      <c r="I7" s="31">
        <f>H7+F7</f>
        <v>102.5</v>
      </c>
      <c r="J7" s="31">
        <f>B7-I7</f>
        <v>-20.5</v>
      </c>
      <c r="K7" s="31">
        <f>AVERAGE(J$7:J$12)</f>
        <v>-10.083333333333334</v>
      </c>
      <c r="L7" s="31">
        <f>I7+K7</f>
        <v>92.416666666666671</v>
      </c>
      <c r="M7" s="31"/>
      <c r="N7" s="4">
        <f>D7^2</f>
        <v>2704</v>
      </c>
      <c r="O7" s="4">
        <f>G7^2</f>
        <v>189.0625</v>
      </c>
      <c r="P7" s="4">
        <f>J7^2</f>
        <v>420.25</v>
      </c>
      <c r="Q7" s="4">
        <f>(B7-L7)^2</f>
        <v>108.50694444444454</v>
      </c>
      <c r="R7">
        <f>Q7-B7</f>
        <v>26.506944444444542</v>
      </c>
    </row>
    <row r="8" spans="1:20" x14ac:dyDescent="0.3">
      <c r="A8" s="31">
        <v>7</v>
      </c>
      <c r="B8" s="31">
        <v>80</v>
      </c>
      <c r="C8" s="31">
        <v>134</v>
      </c>
      <c r="D8" s="31">
        <f t="shared" ref="D8:D16" si="0">B8-C8</f>
        <v>-54</v>
      </c>
      <c r="E8" s="31">
        <f t="shared" ref="E8:E9" si="1">AVERAGE($D$7:$D$10)</f>
        <v>-38.25</v>
      </c>
      <c r="F8" s="31">
        <f t="shared" ref="F8:F16" si="2">C8+E8</f>
        <v>95.75</v>
      </c>
      <c r="G8" s="31">
        <f t="shared" ref="G8:G16" si="3">B8-F8</f>
        <v>-15.75</v>
      </c>
      <c r="H8" s="31">
        <f t="shared" ref="H8:H14" si="4">AVERAGE(G$7:G$14)</f>
        <v>6.75</v>
      </c>
      <c r="I8" s="31">
        <f t="shared" ref="I8:I16" si="5">H8+F8</f>
        <v>102.5</v>
      </c>
      <c r="J8" s="31">
        <f t="shared" ref="J8:J16" si="6">B8-I8</f>
        <v>-22.5</v>
      </c>
      <c r="K8" s="31">
        <f>AVERAGE(J$7:J$12)</f>
        <v>-10.083333333333334</v>
      </c>
      <c r="L8" s="31">
        <f t="shared" ref="L8:L16" si="7">I8+K8</f>
        <v>92.416666666666671</v>
      </c>
      <c r="M8" s="31"/>
      <c r="N8" s="4">
        <f t="shared" ref="N8:N16" si="8">D8^2</f>
        <v>2916</v>
      </c>
      <c r="O8" s="4">
        <f t="shared" ref="O8:O15" si="9">G8^2</f>
        <v>248.0625</v>
      </c>
      <c r="P8" s="4">
        <f t="shared" ref="P8:P16" si="10">J8^2</f>
        <v>506.25</v>
      </c>
      <c r="Q8" s="4">
        <f t="shared" ref="Q8:Q14" si="11">(B8-L8)^2</f>
        <v>154.17361111111123</v>
      </c>
      <c r="R8">
        <f t="shared" ref="R8:R15" si="12">Q8-B8</f>
        <v>74.173611111111228</v>
      </c>
    </row>
    <row r="9" spans="1:20" x14ac:dyDescent="0.3">
      <c r="A9" s="31">
        <v>12</v>
      </c>
      <c r="B9" s="31">
        <v>103</v>
      </c>
      <c r="C9" s="31">
        <v>134</v>
      </c>
      <c r="D9" s="31">
        <f t="shared" si="0"/>
        <v>-31</v>
      </c>
      <c r="E9" s="31">
        <f t="shared" si="1"/>
        <v>-38.25</v>
      </c>
      <c r="F9" s="31">
        <f t="shared" si="2"/>
        <v>95.75</v>
      </c>
      <c r="G9" s="31">
        <f t="shared" si="3"/>
        <v>7.25</v>
      </c>
      <c r="H9" s="31">
        <f t="shared" si="4"/>
        <v>6.75</v>
      </c>
      <c r="I9" s="31">
        <f t="shared" si="5"/>
        <v>102.5</v>
      </c>
      <c r="J9" s="31">
        <f t="shared" si="6"/>
        <v>0.5</v>
      </c>
      <c r="K9" s="31">
        <f t="shared" ref="K9:K12" si="13">AVERAGE(J$7:J$12)</f>
        <v>-10.083333333333334</v>
      </c>
      <c r="L9" s="31">
        <f t="shared" si="7"/>
        <v>92.416666666666671</v>
      </c>
      <c r="M9" s="31"/>
      <c r="N9" s="4">
        <f t="shared" si="8"/>
        <v>961</v>
      </c>
      <c r="O9" s="4">
        <f t="shared" si="9"/>
        <v>52.5625</v>
      </c>
      <c r="P9" s="4">
        <f t="shared" si="10"/>
        <v>0.25</v>
      </c>
      <c r="Q9" s="4">
        <f t="shared" si="11"/>
        <v>112.00694444444434</v>
      </c>
      <c r="R9">
        <f t="shared" si="12"/>
        <v>9.0069444444443434</v>
      </c>
    </row>
    <row r="10" spans="1:20" x14ac:dyDescent="0.3">
      <c r="A10" s="31">
        <v>23</v>
      </c>
      <c r="B10" s="31">
        <v>118</v>
      </c>
      <c r="C10" s="31">
        <v>134</v>
      </c>
      <c r="D10" s="31">
        <f t="shared" si="0"/>
        <v>-16</v>
      </c>
      <c r="E10" s="31">
        <f>AVERAGE($D$7:$D$10)</f>
        <v>-38.25</v>
      </c>
      <c r="F10" s="31">
        <f t="shared" si="2"/>
        <v>95.75</v>
      </c>
      <c r="G10" s="31">
        <f t="shared" si="3"/>
        <v>22.25</v>
      </c>
      <c r="H10" s="31">
        <f t="shared" si="4"/>
        <v>6.75</v>
      </c>
      <c r="I10" s="31">
        <f t="shared" si="5"/>
        <v>102.5</v>
      </c>
      <c r="J10" s="31">
        <f t="shared" si="6"/>
        <v>15.5</v>
      </c>
      <c r="K10" s="31">
        <f t="shared" si="13"/>
        <v>-10.083333333333334</v>
      </c>
      <c r="L10" s="31">
        <f t="shared" si="7"/>
        <v>92.416666666666671</v>
      </c>
      <c r="M10" s="31"/>
      <c r="N10" s="4">
        <f t="shared" si="8"/>
        <v>256</v>
      </c>
      <c r="O10" s="4">
        <f t="shared" si="9"/>
        <v>495.0625</v>
      </c>
      <c r="P10" s="4">
        <f t="shared" si="10"/>
        <v>240.25</v>
      </c>
      <c r="Q10" s="4">
        <f t="shared" si="11"/>
        <v>654.50694444444423</v>
      </c>
      <c r="R10">
        <f t="shared" si="12"/>
        <v>536.50694444444423</v>
      </c>
    </row>
    <row r="11" spans="1:20" x14ac:dyDescent="0.3">
      <c r="A11" s="31">
        <v>25</v>
      </c>
      <c r="B11" s="31">
        <v>172</v>
      </c>
      <c r="C11" s="31">
        <v>134</v>
      </c>
      <c r="D11" s="31">
        <f t="shared" si="0"/>
        <v>38</v>
      </c>
      <c r="E11" s="31">
        <f>AVERAGE($D$11:$D$16)</f>
        <v>25.5</v>
      </c>
      <c r="F11" s="31">
        <f>C11+E11</f>
        <v>159.5</v>
      </c>
      <c r="G11" s="31">
        <f t="shared" si="3"/>
        <v>12.5</v>
      </c>
      <c r="H11" s="31">
        <f t="shared" si="4"/>
        <v>6.75</v>
      </c>
      <c r="I11" s="31">
        <f t="shared" si="5"/>
        <v>166.25</v>
      </c>
      <c r="J11" s="31">
        <f t="shared" si="6"/>
        <v>5.75</v>
      </c>
      <c r="K11" s="31">
        <f t="shared" si="13"/>
        <v>-10.083333333333334</v>
      </c>
      <c r="L11" s="31">
        <f t="shared" si="7"/>
        <v>156.16666666666666</v>
      </c>
      <c r="M11" s="31"/>
      <c r="N11" s="4">
        <f t="shared" si="8"/>
        <v>1444</v>
      </c>
      <c r="O11" s="4">
        <f t="shared" si="9"/>
        <v>156.25</v>
      </c>
      <c r="P11" s="4">
        <f t="shared" si="10"/>
        <v>33.0625</v>
      </c>
      <c r="Q11" s="4">
        <f t="shared" si="11"/>
        <v>250.69444444444474</v>
      </c>
      <c r="R11">
        <f t="shared" si="12"/>
        <v>78.694444444444741</v>
      </c>
    </row>
    <row r="12" spans="1:20" x14ac:dyDescent="0.3">
      <c r="A12" s="31">
        <v>28</v>
      </c>
      <c r="B12" s="31">
        <v>127</v>
      </c>
      <c r="C12" s="31">
        <v>134</v>
      </c>
      <c r="D12" s="31">
        <f t="shared" si="0"/>
        <v>-7</v>
      </c>
      <c r="E12" s="31">
        <f t="shared" ref="E12:E16" si="14">AVERAGE($D$11:$D$16)</f>
        <v>25.5</v>
      </c>
      <c r="F12" s="31">
        <f t="shared" si="2"/>
        <v>159.5</v>
      </c>
      <c r="G12" s="31">
        <f t="shared" si="3"/>
        <v>-32.5</v>
      </c>
      <c r="H12" s="31">
        <f t="shared" si="4"/>
        <v>6.75</v>
      </c>
      <c r="I12" s="31">
        <f t="shared" si="5"/>
        <v>166.25</v>
      </c>
      <c r="J12" s="31">
        <f t="shared" si="6"/>
        <v>-39.25</v>
      </c>
      <c r="K12" s="31">
        <f t="shared" si="13"/>
        <v>-10.083333333333334</v>
      </c>
      <c r="L12" s="31">
        <f t="shared" si="7"/>
        <v>156.16666666666666</v>
      </c>
      <c r="M12" s="31"/>
      <c r="N12" s="4">
        <f t="shared" si="8"/>
        <v>49</v>
      </c>
      <c r="O12" s="4">
        <f t="shared" si="9"/>
        <v>1056.25</v>
      </c>
      <c r="P12" s="4">
        <f t="shared" si="10"/>
        <v>1540.5625</v>
      </c>
      <c r="Q12" s="4">
        <f t="shared" si="11"/>
        <v>850.69444444444389</v>
      </c>
      <c r="R12">
        <f t="shared" si="12"/>
        <v>723.69444444444389</v>
      </c>
    </row>
    <row r="13" spans="1:20" x14ac:dyDescent="0.3">
      <c r="A13" s="31">
        <v>29</v>
      </c>
      <c r="B13" s="31">
        <v>204</v>
      </c>
      <c r="C13" s="31">
        <v>134</v>
      </c>
      <c r="D13" s="31">
        <f t="shared" si="0"/>
        <v>70</v>
      </c>
      <c r="E13" s="31">
        <f t="shared" si="14"/>
        <v>25.5</v>
      </c>
      <c r="F13" s="31">
        <f t="shared" si="2"/>
        <v>159.5</v>
      </c>
      <c r="G13" s="31">
        <f t="shared" si="3"/>
        <v>44.5</v>
      </c>
      <c r="H13" s="31">
        <f t="shared" si="4"/>
        <v>6.75</v>
      </c>
      <c r="I13" s="31">
        <f t="shared" si="5"/>
        <v>166.25</v>
      </c>
      <c r="J13" s="31">
        <f t="shared" si="6"/>
        <v>37.75</v>
      </c>
      <c r="K13" s="31">
        <f>AVERAGE(J$13:J$16)</f>
        <v>15.125</v>
      </c>
      <c r="L13" s="31">
        <f t="shared" si="7"/>
        <v>181.375</v>
      </c>
      <c r="M13" s="31"/>
      <c r="N13" s="4">
        <f t="shared" si="8"/>
        <v>4900</v>
      </c>
      <c r="O13" s="4">
        <f t="shared" si="9"/>
        <v>1980.25</v>
      </c>
      <c r="P13" s="4">
        <f t="shared" si="10"/>
        <v>1425.0625</v>
      </c>
      <c r="Q13" s="4">
        <f t="shared" si="11"/>
        <v>511.890625</v>
      </c>
      <c r="R13">
        <f t="shared" si="12"/>
        <v>307.890625</v>
      </c>
    </row>
    <row r="14" spans="1:20" x14ac:dyDescent="0.3">
      <c r="A14" s="31">
        <v>34</v>
      </c>
      <c r="B14" s="31">
        <v>189</v>
      </c>
      <c r="C14" s="31">
        <v>134</v>
      </c>
      <c r="D14" s="31">
        <f t="shared" si="0"/>
        <v>55</v>
      </c>
      <c r="E14" s="31">
        <f t="shared" si="14"/>
        <v>25.5</v>
      </c>
      <c r="F14" s="31">
        <f t="shared" si="2"/>
        <v>159.5</v>
      </c>
      <c r="G14" s="31">
        <f t="shared" si="3"/>
        <v>29.5</v>
      </c>
      <c r="H14" s="31">
        <f t="shared" si="4"/>
        <v>6.75</v>
      </c>
      <c r="I14" s="31">
        <f t="shared" si="5"/>
        <v>166.25</v>
      </c>
      <c r="J14" s="31">
        <f t="shared" si="6"/>
        <v>22.75</v>
      </c>
      <c r="K14" s="31">
        <f t="shared" ref="K14:K16" si="15">AVERAGE(J$13:J$16)</f>
        <v>15.125</v>
      </c>
      <c r="L14" s="31">
        <f t="shared" si="7"/>
        <v>181.375</v>
      </c>
      <c r="M14" s="31"/>
      <c r="N14" s="4">
        <f t="shared" si="8"/>
        <v>3025</v>
      </c>
      <c r="O14" s="4">
        <f t="shared" si="9"/>
        <v>870.25</v>
      </c>
      <c r="P14" s="4">
        <f t="shared" si="10"/>
        <v>517.5625</v>
      </c>
      <c r="Q14" s="4">
        <f t="shared" si="11"/>
        <v>58.140625</v>
      </c>
      <c r="R14">
        <f t="shared" si="12"/>
        <v>-130.859375</v>
      </c>
    </row>
    <row r="15" spans="1:20" x14ac:dyDescent="0.3">
      <c r="A15" s="31">
        <v>35</v>
      </c>
      <c r="B15" s="31">
        <v>99</v>
      </c>
      <c r="C15" s="31">
        <v>134</v>
      </c>
      <c r="D15" s="31">
        <f t="shared" si="0"/>
        <v>-35</v>
      </c>
      <c r="E15" s="31">
        <f t="shared" si="14"/>
        <v>25.5</v>
      </c>
      <c r="F15" s="31">
        <f t="shared" si="2"/>
        <v>159.5</v>
      </c>
      <c r="G15" s="31">
        <f t="shared" si="3"/>
        <v>-60.5</v>
      </c>
      <c r="H15" s="31">
        <f>AVERAGE(G15:G16)</f>
        <v>-27</v>
      </c>
      <c r="I15" s="31">
        <f t="shared" si="5"/>
        <v>132.5</v>
      </c>
      <c r="J15" s="31">
        <f t="shared" si="6"/>
        <v>-33.5</v>
      </c>
      <c r="K15" s="31">
        <f t="shared" si="15"/>
        <v>15.125</v>
      </c>
      <c r="L15" s="31">
        <f t="shared" si="7"/>
        <v>147.625</v>
      </c>
      <c r="M15" s="31"/>
      <c r="N15" s="4">
        <f t="shared" si="8"/>
        <v>1225</v>
      </c>
      <c r="O15" s="4">
        <f t="shared" si="9"/>
        <v>3660.25</v>
      </c>
      <c r="P15" s="4">
        <f t="shared" si="10"/>
        <v>1122.25</v>
      </c>
      <c r="Q15" s="4">
        <f>(B15-L15)^2</f>
        <v>2364.390625</v>
      </c>
      <c r="R15">
        <f t="shared" si="12"/>
        <v>2265.390625</v>
      </c>
    </row>
    <row r="16" spans="1:20" x14ac:dyDescent="0.3">
      <c r="A16" s="31">
        <v>40</v>
      </c>
      <c r="B16" s="31">
        <v>166</v>
      </c>
      <c r="C16" s="31">
        <v>134</v>
      </c>
      <c r="D16" s="31">
        <f t="shared" si="0"/>
        <v>32</v>
      </c>
      <c r="E16" s="31">
        <f t="shared" si="14"/>
        <v>25.5</v>
      </c>
      <c r="F16" s="31">
        <f t="shared" si="2"/>
        <v>159.5</v>
      </c>
      <c r="G16" s="31">
        <f t="shared" si="3"/>
        <v>6.5</v>
      </c>
      <c r="H16" s="31">
        <v>-27</v>
      </c>
      <c r="I16" s="31">
        <f t="shared" si="5"/>
        <v>132.5</v>
      </c>
      <c r="J16" s="31">
        <f t="shared" si="6"/>
        <v>33.5</v>
      </c>
      <c r="K16" s="31">
        <f t="shared" si="15"/>
        <v>15.125</v>
      </c>
      <c r="L16" s="31">
        <f t="shared" si="7"/>
        <v>147.625</v>
      </c>
      <c r="M16" s="31"/>
      <c r="N16" s="4">
        <f t="shared" si="8"/>
        <v>1024</v>
      </c>
      <c r="O16" s="4">
        <f>G16^2</f>
        <v>42.25</v>
      </c>
      <c r="P16" s="4">
        <f t="shared" si="10"/>
        <v>1122.25</v>
      </c>
      <c r="Q16" s="4">
        <f>(B16-L16)^2</f>
        <v>337.640625</v>
      </c>
      <c r="R16">
        <f>Q16-B16</f>
        <v>171.640625</v>
      </c>
    </row>
    <row r="17" spans="1:38" x14ac:dyDescent="0.3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8">
        <f>AVERAGE(N7:N16)</f>
        <v>1850.4</v>
      </c>
      <c r="O17" s="8">
        <f>AVERAGE(O7:O16)</f>
        <v>875.02499999999998</v>
      </c>
      <c r="P17" s="8">
        <f>AVERAGE(P7:P16)</f>
        <v>692.77499999999998</v>
      </c>
      <c r="Q17" s="8">
        <f>AVERAGE(Q7:Q16)</f>
        <v>540.26458333333335</v>
      </c>
      <c r="R17" s="8">
        <f>SQRT(Q17)</f>
        <v>23.243592306985022</v>
      </c>
    </row>
    <row r="18" spans="1:38" x14ac:dyDescent="0.3">
      <c r="A18" s="6" t="s">
        <v>12</v>
      </c>
      <c r="B18" s="6" t="s">
        <v>13</v>
      </c>
      <c r="C18" s="6"/>
    </row>
    <row r="19" spans="1:38" x14ac:dyDescent="0.3">
      <c r="A19" s="6" t="s">
        <v>14</v>
      </c>
      <c r="B19" s="6" t="s">
        <v>15</v>
      </c>
      <c r="C19" s="6"/>
      <c r="L19" s="3"/>
      <c r="M19" s="3"/>
      <c r="X19" s="59"/>
      <c r="Y19" s="59"/>
    </row>
    <row r="20" spans="1:38" x14ac:dyDescent="0.3">
      <c r="A20" s="6"/>
      <c r="B20" s="6"/>
      <c r="C20" s="6"/>
      <c r="L20" s="3"/>
      <c r="M20" s="3"/>
      <c r="X20" s="5"/>
      <c r="Y20" s="5"/>
    </row>
    <row r="21" spans="1:38" ht="14.4" customHeight="1" x14ac:dyDescent="0.3">
      <c r="E21" s="57" t="s">
        <v>44</v>
      </c>
      <c r="F21" s="57"/>
      <c r="G21" s="57"/>
      <c r="H21" s="57"/>
      <c r="I21" s="57"/>
      <c r="J21" s="57"/>
      <c r="K21" s="57"/>
      <c r="L21" s="57"/>
      <c r="M21" s="57"/>
      <c r="N21" s="57"/>
      <c r="O21" s="57"/>
      <c r="X21" s="2"/>
      <c r="Y21" s="2"/>
    </row>
    <row r="22" spans="1:38" ht="14.4" customHeight="1" x14ac:dyDescent="0.3"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X22" s="2"/>
      <c r="Y22" s="2"/>
    </row>
    <row r="23" spans="1:38" x14ac:dyDescent="0.3">
      <c r="E23" s="9" t="s">
        <v>22</v>
      </c>
      <c r="H23" s="9" t="s">
        <v>29</v>
      </c>
      <c r="K23" s="9" t="s">
        <v>30</v>
      </c>
      <c r="N23" s="22" t="s">
        <v>31</v>
      </c>
      <c r="O23" s="18"/>
      <c r="P23" s="18"/>
      <c r="Q23" s="9" t="s">
        <v>32</v>
      </c>
      <c r="S23" s="1"/>
      <c r="T23" s="22" t="s">
        <v>33</v>
      </c>
      <c r="U23" s="17"/>
      <c r="V23" s="17"/>
      <c r="W23" s="1" t="s">
        <v>34</v>
      </c>
      <c r="X23" s="6"/>
      <c r="Y23" s="6"/>
      <c r="Z23" s="22" t="s">
        <v>35</v>
      </c>
      <c r="AA23" s="22"/>
      <c r="AB23" s="22"/>
      <c r="AC23" s="9" t="s">
        <v>36</v>
      </c>
      <c r="AD23" s="9"/>
      <c r="AE23" s="9"/>
      <c r="AF23" s="9"/>
      <c r="AG23" s="9"/>
      <c r="AH23" s="9"/>
      <c r="AI23" s="9"/>
      <c r="AJ23" s="9"/>
      <c r="AK23" s="9"/>
      <c r="AL23" s="9"/>
    </row>
    <row r="24" spans="1:38" x14ac:dyDescent="0.3">
      <c r="A24" s="1" t="s">
        <v>0</v>
      </c>
      <c r="B24" s="1" t="s">
        <v>1</v>
      </c>
      <c r="C24" s="1" t="s">
        <v>2</v>
      </c>
      <c r="D24" s="1" t="s">
        <v>3</v>
      </c>
      <c r="E24" s="1" t="s">
        <v>23</v>
      </c>
      <c r="F24" s="1" t="s">
        <v>5</v>
      </c>
      <c r="G24" s="1" t="s">
        <v>20</v>
      </c>
      <c r="H24" s="1" t="s">
        <v>24</v>
      </c>
      <c r="I24" s="1" t="s">
        <v>5</v>
      </c>
      <c r="J24" s="1" t="s">
        <v>20</v>
      </c>
      <c r="K24" s="1" t="s">
        <v>25</v>
      </c>
      <c r="L24" s="1" t="s">
        <v>5</v>
      </c>
      <c r="M24" s="1" t="s">
        <v>20</v>
      </c>
      <c r="N24" s="17" t="s">
        <v>26</v>
      </c>
      <c r="O24" s="17" t="s">
        <v>5</v>
      </c>
      <c r="P24" s="17" t="s">
        <v>20</v>
      </c>
      <c r="Q24" s="1" t="s">
        <v>27</v>
      </c>
      <c r="R24" s="1" t="s">
        <v>5</v>
      </c>
      <c r="S24" s="1" t="s">
        <v>20</v>
      </c>
      <c r="T24" s="17" t="s">
        <v>28</v>
      </c>
      <c r="U24" s="17" t="s">
        <v>5</v>
      </c>
      <c r="V24" s="17" t="s">
        <v>20</v>
      </c>
      <c r="W24" s="1" t="s">
        <v>37</v>
      </c>
      <c r="X24" s="1" t="s">
        <v>5</v>
      </c>
      <c r="Y24" s="1" t="s">
        <v>20</v>
      </c>
      <c r="Z24" s="19" t="s">
        <v>38</v>
      </c>
      <c r="AA24" s="17" t="s">
        <v>5</v>
      </c>
      <c r="AB24" s="17" t="s">
        <v>20</v>
      </c>
      <c r="AC24" s="1" t="s">
        <v>39</v>
      </c>
      <c r="AD24" s="1" t="s">
        <v>5</v>
      </c>
      <c r="AE24" s="1" t="s">
        <v>20</v>
      </c>
      <c r="AF24" s="9"/>
      <c r="AG24" s="9"/>
      <c r="AH24" s="9"/>
      <c r="AI24" s="9"/>
      <c r="AJ24" s="9"/>
      <c r="AK24" s="9"/>
      <c r="AL24" s="9"/>
    </row>
    <row r="25" spans="1:38" x14ac:dyDescent="0.3">
      <c r="A25">
        <v>5</v>
      </c>
      <c r="B25">
        <v>82</v>
      </c>
      <c r="C25">
        <v>134</v>
      </c>
      <c r="D25">
        <f>B25-C25</f>
        <v>-52</v>
      </c>
      <c r="E25">
        <f>AVERAGE(D25)</f>
        <v>-52</v>
      </c>
      <c r="F25">
        <f>C25+E25</f>
        <v>82</v>
      </c>
      <c r="G25">
        <f>(B25-F25)^2</f>
        <v>0</v>
      </c>
      <c r="H25">
        <f>AVERAGE(D$25:D$26)</f>
        <v>-53</v>
      </c>
      <c r="I25" s="7">
        <f>C25+H25</f>
        <v>81</v>
      </c>
      <c r="J25" s="7">
        <f>(B25-I25)^2</f>
        <v>1</v>
      </c>
      <c r="K25">
        <f>AVERAGE(D$25:D$27)</f>
        <v>-45.666666666666664</v>
      </c>
      <c r="L25">
        <f>C25+K25</f>
        <v>88.333333333333343</v>
      </c>
      <c r="M25">
        <f>(B25-L25)^2</f>
        <v>40.111111111111228</v>
      </c>
      <c r="N25" s="18">
        <f>AVERAGE(D$25:D$28)</f>
        <v>-38.25</v>
      </c>
      <c r="O25" s="18">
        <f>C25+N25</f>
        <v>95.75</v>
      </c>
      <c r="P25" s="18">
        <f>(B25-O25)^2</f>
        <v>189.0625</v>
      </c>
      <c r="Q25">
        <f>AVERAGE(D$25:D$29)</f>
        <v>-23</v>
      </c>
      <c r="R25">
        <f>C25+Q25</f>
        <v>111</v>
      </c>
      <c r="S25">
        <f>(B25-R25)^2</f>
        <v>841</v>
      </c>
      <c r="T25" s="18">
        <f>AVERAGE(D$25:D$30)</f>
        <v>-20.333333333333332</v>
      </c>
      <c r="U25" s="18">
        <f>C25+T25</f>
        <v>113.66666666666667</v>
      </c>
      <c r="V25" s="18">
        <f>(B25-U25)^2</f>
        <v>1002.7777777777781</v>
      </c>
      <c r="W25">
        <f>AVERAGE(D$25:D$31)</f>
        <v>-7.4285714285714288</v>
      </c>
      <c r="X25">
        <f>C25+W25</f>
        <v>126.57142857142857</v>
      </c>
      <c r="Y25">
        <f>(B25-X25)^2</f>
        <v>1986.612244897959</v>
      </c>
      <c r="Z25" s="20">
        <f t="shared" ref="Z25:Z32" si="16">AVERAGE(D$25:D$32)</f>
        <v>0.375</v>
      </c>
      <c r="AA25" s="20">
        <f>C25+Z25</f>
        <v>134.375</v>
      </c>
      <c r="AB25" s="21">
        <f>(B25-AA25)^2</f>
        <v>2743.140625</v>
      </c>
      <c r="AC25">
        <f>AVERAGE(D$25:D$33)</f>
        <v>-3.5555555555555554</v>
      </c>
      <c r="AD25">
        <f>C25+AC25</f>
        <v>130.44444444444446</v>
      </c>
      <c r="AE25">
        <f>(B25-AD25)^2</f>
        <v>2346.8641975308656</v>
      </c>
    </row>
    <row r="26" spans="1:38" x14ac:dyDescent="0.3">
      <c r="A26">
        <v>7</v>
      </c>
      <c r="B26">
        <v>80</v>
      </c>
      <c r="C26">
        <v>134</v>
      </c>
      <c r="D26">
        <f t="shared" ref="D26:D34" si="17">B26-C26</f>
        <v>-54</v>
      </c>
      <c r="E26">
        <f t="shared" ref="E26:E34" si="18">AVERAGE(D$26:D$34)</f>
        <v>5.7777777777777777</v>
      </c>
      <c r="F26">
        <f t="shared" ref="F26:F34" si="19">C26+E26</f>
        <v>139.77777777777777</v>
      </c>
      <c r="G26">
        <f t="shared" ref="G26:G34" si="20">(B26-F26)^2</f>
        <v>3573.382716049382</v>
      </c>
      <c r="H26">
        <f>AVERAGE(D$25:D$26)</f>
        <v>-53</v>
      </c>
      <c r="I26" s="7">
        <f t="shared" ref="I26:I33" si="21">C26+H26</f>
        <v>81</v>
      </c>
      <c r="J26" s="7">
        <f t="shared" ref="J26:J33" si="22">(B26-I26)^2</f>
        <v>1</v>
      </c>
      <c r="K26">
        <f>AVERAGE(D$25:D$27)</f>
        <v>-45.666666666666664</v>
      </c>
      <c r="L26">
        <f t="shared" ref="L26:L33" si="23">C26+K26</f>
        <v>88.333333333333343</v>
      </c>
      <c r="M26">
        <f t="shared" ref="M26:M34" si="24">(B26-L26)^2</f>
        <v>69.444444444444599</v>
      </c>
      <c r="N26" s="18">
        <f t="shared" ref="N26:N28" si="25">AVERAGE(D$25:D$28)</f>
        <v>-38.25</v>
      </c>
      <c r="O26" s="18">
        <f t="shared" ref="O26:O33" si="26">C26+N26</f>
        <v>95.75</v>
      </c>
      <c r="P26" s="18">
        <f t="shared" ref="P26:P33" si="27">(B26-O26)^2</f>
        <v>248.0625</v>
      </c>
      <c r="Q26">
        <f t="shared" ref="Q26:Q29" si="28">AVERAGE(D$25:D$29)</f>
        <v>-23</v>
      </c>
      <c r="R26">
        <f t="shared" ref="R26:R34" si="29">C26+Q26</f>
        <v>111</v>
      </c>
      <c r="S26">
        <f t="shared" ref="S26:S34" si="30">(B26-R26)^2</f>
        <v>961</v>
      </c>
      <c r="T26" s="18">
        <f t="shared" ref="T26:T30" si="31">AVERAGE(D$25:D$30)</f>
        <v>-20.333333333333332</v>
      </c>
      <c r="U26" s="18">
        <f t="shared" ref="U26:U34" si="32">C26+T26</f>
        <v>113.66666666666667</v>
      </c>
      <c r="V26" s="18">
        <f t="shared" ref="V26:V34" si="33">(B26-U26)^2</f>
        <v>1133.4444444444448</v>
      </c>
      <c r="W26">
        <f t="shared" ref="W26:W31" si="34">AVERAGE(D$25:D$31)</f>
        <v>-7.4285714285714288</v>
      </c>
      <c r="X26">
        <f t="shared" ref="X26:X34" si="35">C26+W26</f>
        <v>126.57142857142857</v>
      </c>
      <c r="Y26">
        <f t="shared" ref="Y26:Y34" si="36">(B26-X26)^2</f>
        <v>2168.8979591836733</v>
      </c>
      <c r="Z26" s="20">
        <f t="shared" si="16"/>
        <v>0.375</v>
      </c>
      <c r="AA26" s="20">
        <f t="shared" ref="AA26:AA34" si="37">C26+Z26</f>
        <v>134.375</v>
      </c>
      <c r="AB26" s="21">
        <f t="shared" ref="AB26:AB34" si="38">(B26-AA26)^2</f>
        <v>2956.640625</v>
      </c>
      <c r="AC26">
        <f t="shared" ref="AC26:AC33" si="39">AVERAGE(D$25:D$33)</f>
        <v>-3.5555555555555554</v>
      </c>
      <c r="AD26">
        <f t="shared" ref="AD26:AD33" si="40">C26+AC26</f>
        <v>130.44444444444446</v>
      </c>
      <c r="AE26">
        <f t="shared" ref="AE26:AE33" si="41">(B26-AD26)^2</f>
        <v>2544.6419753086434</v>
      </c>
    </row>
    <row r="27" spans="1:38" x14ac:dyDescent="0.3">
      <c r="A27">
        <v>12</v>
      </c>
      <c r="B27">
        <v>103</v>
      </c>
      <c r="C27">
        <v>134</v>
      </c>
      <c r="D27">
        <f>B27-C27</f>
        <v>-31</v>
      </c>
      <c r="E27">
        <f t="shared" si="18"/>
        <v>5.7777777777777777</v>
      </c>
      <c r="F27">
        <f t="shared" si="19"/>
        <v>139.77777777777777</v>
      </c>
      <c r="G27">
        <f t="shared" si="20"/>
        <v>1352.6049382716044</v>
      </c>
      <c r="H27">
        <f t="shared" ref="H27:H34" si="42">AVERAGE(D$27:D$34)</f>
        <v>13.25</v>
      </c>
      <c r="I27" s="7">
        <f t="shared" si="21"/>
        <v>147.25</v>
      </c>
      <c r="J27" s="7">
        <f t="shared" si="22"/>
        <v>1958.0625</v>
      </c>
      <c r="K27">
        <f>AVERAGE(D$25:D$27)</f>
        <v>-45.666666666666664</v>
      </c>
      <c r="L27">
        <f t="shared" si="23"/>
        <v>88.333333333333343</v>
      </c>
      <c r="M27">
        <f t="shared" si="24"/>
        <v>215.11111111111083</v>
      </c>
      <c r="N27" s="18">
        <f t="shared" si="25"/>
        <v>-38.25</v>
      </c>
      <c r="O27" s="18">
        <f t="shared" si="26"/>
        <v>95.75</v>
      </c>
      <c r="P27" s="18">
        <f t="shared" si="27"/>
        <v>52.5625</v>
      </c>
      <c r="Q27">
        <f t="shared" si="28"/>
        <v>-23</v>
      </c>
      <c r="R27">
        <f t="shared" si="29"/>
        <v>111</v>
      </c>
      <c r="S27">
        <f t="shared" si="30"/>
        <v>64</v>
      </c>
      <c r="T27" s="18">
        <f t="shared" si="31"/>
        <v>-20.333333333333332</v>
      </c>
      <c r="U27" s="18">
        <f t="shared" si="32"/>
        <v>113.66666666666667</v>
      </c>
      <c r="V27" s="18">
        <f t="shared" si="33"/>
        <v>113.77777777777789</v>
      </c>
      <c r="W27">
        <f t="shared" si="34"/>
        <v>-7.4285714285714288</v>
      </c>
      <c r="X27">
        <f t="shared" si="35"/>
        <v>126.57142857142857</v>
      </c>
      <c r="Y27">
        <f t="shared" si="36"/>
        <v>555.61224489795904</v>
      </c>
      <c r="Z27" s="20">
        <f t="shared" si="16"/>
        <v>0.375</v>
      </c>
      <c r="AA27" s="20">
        <f t="shared" si="37"/>
        <v>134.375</v>
      </c>
      <c r="AB27" s="21">
        <f t="shared" si="38"/>
        <v>984.390625</v>
      </c>
      <c r="AC27">
        <f t="shared" si="39"/>
        <v>-3.5555555555555554</v>
      </c>
      <c r="AD27">
        <f t="shared" si="40"/>
        <v>130.44444444444446</v>
      </c>
      <c r="AE27">
        <f t="shared" si="41"/>
        <v>753.19753086419826</v>
      </c>
    </row>
    <row r="28" spans="1:38" x14ac:dyDescent="0.3">
      <c r="A28">
        <v>23</v>
      </c>
      <c r="B28">
        <v>118</v>
      </c>
      <c r="C28">
        <v>134</v>
      </c>
      <c r="D28">
        <f t="shared" si="17"/>
        <v>-16</v>
      </c>
      <c r="E28">
        <f t="shared" si="18"/>
        <v>5.7777777777777777</v>
      </c>
      <c r="F28">
        <f t="shared" si="19"/>
        <v>139.77777777777777</v>
      </c>
      <c r="G28">
        <f t="shared" si="20"/>
        <v>474.27160493827131</v>
      </c>
      <c r="H28">
        <f t="shared" si="42"/>
        <v>13.25</v>
      </c>
      <c r="I28" s="7">
        <f t="shared" si="21"/>
        <v>147.25</v>
      </c>
      <c r="J28" s="7">
        <f t="shared" si="22"/>
        <v>855.5625</v>
      </c>
      <c r="K28">
        <f t="shared" ref="K28:K34" si="43">AVERAGE(D$28:D$34)</f>
        <v>19.571428571428573</v>
      </c>
      <c r="L28">
        <f t="shared" si="23"/>
        <v>153.57142857142858</v>
      </c>
      <c r="M28">
        <f t="shared" si="24"/>
        <v>1265.3265306122457</v>
      </c>
      <c r="N28" s="18">
        <f t="shared" si="25"/>
        <v>-38.25</v>
      </c>
      <c r="O28" s="18">
        <f t="shared" si="26"/>
        <v>95.75</v>
      </c>
      <c r="P28" s="18">
        <f t="shared" si="27"/>
        <v>495.0625</v>
      </c>
      <c r="Q28">
        <f t="shared" si="28"/>
        <v>-23</v>
      </c>
      <c r="R28">
        <f t="shared" si="29"/>
        <v>111</v>
      </c>
      <c r="S28">
        <f t="shared" si="30"/>
        <v>49</v>
      </c>
      <c r="T28" s="18">
        <f t="shared" si="31"/>
        <v>-20.333333333333332</v>
      </c>
      <c r="U28" s="18">
        <f t="shared" si="32"/>
        <v>113.66666666666667</v>
      </c>
      <c r="V28" s="18">
        <f t="shared" si="33"/>
        <v>18.777777777777736</v>
      </c>
      <c r="W28">
        <f t="shared" si="34"/>
        <v>-7.4285714285714288</v>
      </c>
      <c r="X28">
        <f t="shared" si="35"/>
        <v>126.57142857142857</v>
      </c>
      <c r="Y28">
        <f t="shared" si="36"/>
        <v>73.469387755102005</v>
      </c>
      <c r="Z28" s="20">
        <f t="shared" si="16"/>
        <v>0.375</v>
      </c>
      <c r="AA28" s="20">
        <f t="shared" si="37"/>
        <v>134.375</v>
      </c>
      <c r="AB28" s="21">
        <f t="shared" si="38"/>
        <v>268.140625</v>
      </c>
      <c r="AC28">
        <f t="shared" si="39"/>
        <v>-3.5555555555555554</v>
      </c>
      <c r="AD28">
        <f t="shared" si="40"/>
        <v>130.44444444444446</v>
      </c>
      <c r="AE28">
        <f t="shared" si="41"/>
        <v>154.86419753086452</v>
      </c>
    </row>
    <row r="29" spans="1:38" x14ac:dyDescent="0.3">
      <c r="A29">
        <v>25</v>
      </c>
      <c r="B29">
        <v>172</v>
      </c>
      <c r="C29">
        <v>134</v>
      </c>
      <c r="D29">
        <f t="shared" si="17"/>
        <v>38</v>
      </c>
      <c r="E29">
        <f t="shared" si="18"/>
        <v>5.7777777777777777</v>
      </c>
      <c r="F29">
        <f t="shared" si="19"/>
        <v>139.77777777777777</v>
      </c>
      <c r="G29">
        <f t="shared" si="20"/>
        <v>1038.271604938272</v>
      </c>
      <c r="H29">
        <f t="shared" si="42"/>
        <v>13.25</v>
      </c>
      <c r="I29" s="7">
        <f t="shared" si="21"/>
        <v>147.25</v>
      </c>
      <c r="J29" s="7">
        <f t="shared" si="22"/>
        <v>612.5625</v>
      </c>
      <c r="K29">
        <f t="shared" si="43"/>
        <v>19.571428571428573</v>
      </c>
      <c r="L29">
        <f t="shared" si="23"/>
        <v>153.57142857142858</v>
      </c>
      <c r="M29">
        <f t="shared" si="24"/>
        <v>339.61224489795876</v>
      </c>
      <c r="N29" s="18">
        <f>AVERAGE(D$29:D$34)</f>
        <v>25.5</v>
      </c>
      <c r="O29" s="18">
        <f t="shared" si="26"/>
        <v>159.5</v>
      </c>
      <c r="P29" s="18">
        <f t="shared" si="27"/>
        <v>156.25</v>
      </c>
      <c r="Q29">
        <f t="shared" si="28"/>
        <v>-23</v>
      </c>
      <c r="R29">
        <f t="shared" si="29"/>
        <v>111</v>
      </c>
      <c r="S29">
        <f t="shared" si="30"/>
        <v>3721</v>
      </c>
      <c r="T29" s="18">
        <f t="shared" si="31"/>
        <v>-20.333333333333332</v>
      </c>
      <c r="U29" s="18">
        <f t="shared" si="32"/>
        <v>113.66666666666667</v>
      </c>
      <c r="V29" s="18">
        <f t="shared" si="33"/>
        <v>3402.7777777777774</v>
      </c>
      <c r="W29">
        <f t="shared" si="34"/>
        <v>-7.4285714285714288</v>
      </c>
      <c r="X29">
        <f t="shared" si="35"/>
        <v>126.57142857142857</v>
      </c>
      <c r="Y29">
        <f t="shared" si="36"/>
        <v>2063.7551020408164</v>
      </c>
      <c r="Z29" s="20">
        <f t="shared" si="16"/>
        <v>0.375</v>
      </c>
      <c r="AA29" s="20">
        <f t="shared" si="37"/>
        <v>134.375</v>
      </c>
      <c r="AB29" s="21">
        <f t="shared" si="38"/>
        <v>1415.640625</v>
      </c>
      <c r="AC29">
        <f t="shared" si="39"/>
        <v>-3.5555555555555554</v>
      </c>
      <c r="AD29">
        <f t="shared" si="40"/>
        <v>130.44444444444446</v>
      </c>
      <c r="AE29">
        <f t="shared" si="41"/>
        <v>1726.8641975308631</v>
      </c>
    </row>
    <row r="30" spans="1:38" x14ac:dyDescent="0.3">
      <c r="A30">
        <v>28</v>
      </c>
      <c r="B30">
        <v>127</v>
      </c>
      <c r="C30">
        <v>134</v>
      </c>
      <c r="D30">
        <f t="shared" si="17"/>
        <v>-7</v>
      </c>
      <c r="E30">
        <f t="shared" si="18"/>
        <v>5.7777777777777777</v>
      </c>
      <c r="F30">
        <f t="shared" si="19"/>
        <v>139.77777777777777</v>
      </c>
      <c r="G30">
        <f t="shared" si="20"/>
        <v>163.27160493827145</v>
      </c>
      <c r="H30">
        <f t="shared" si="42"/>
        <v>13.25</v>
      </c>
      <c r="I30" s="7">
        <f t="shared" si="21"/>
        <v>147.25</v>
      </c>
      <c r="J30" s="7">
        <f t="shared" si="22"/>
        <v>410.0625</v>
      </c>
      <c r="K30">
        <f t="shared" si="43"/>
        <v>19.571428571428573</v>
      </c>
      <c r="L30">
        <f t="shared" si="23"/>
        <v>153.57142857142858</v>
      </c>
      <c r="M30">
        <f t="shared" si="24"/>
        <v>706.04081632653129</v>
      </c>
      <c r="N30" s="18">
        <f t="shared" ref="N30:N34" si="44">AVERAGE(D$29:D$34)</f>
        <v>25.5</v>
      </c>
      <c r="O30" s="18">
        <f t="shared" si="26"/>
        <v>159.5</v>
      </c>
      <c r="P30" s="18">
        <f t="shared" si="27"/>
        <v>1056.25</v>
      </c>
      <c r="Q30">
        <f>AVERAGE(A$30:A$34)</f>
        <v>33.200000000000003</v>
      </c>
      <c r="R30">
        <f t="shared" si="29"/>
        <v>167.2</v>
      </c>
      <c r="S30">
        <f t="shared" si="30"/>
        <v>1616.0399999999991</v>
      </c>
      <c r="T30" s="18">
        <f t="shared" si="31"/>
        <v>-20.333333333333332</v>
      </c>
      <c r="U30" s="18">
        <f t="shared" si="32"/>
        <v>113.66666666666667</v>
      </c>
      <c r="V30" s="18">
        <f t="shared" si="33"/>
        <v>177.77777777777766</v>
      </c>
      <c r="W30">
        <f t="shared" si="34"/>
        <v>-7.4285714285714288</v>
      </c>
      <c r="X30">
        <f t="shared" si="35"/>
        <v>126.57142857142857</v>
      </c>
      <c r="Y30">
        <f t="shared" si="36"/>
        <v>0.18367346938775683</v>
      </c>
      <c r="Z30" s="20">
        <f t="shared" si="16"/>
        <v>0.375</v>
      </c>
      <c r="AA30" s="20">
        <f t="shared" si="37"/>
        <v>134.375</v>
      </c>
      <c r="AB30" s="21">
        <f t="shared" si="38"/>
        <v>54.390625</v>
      </c>
      <c r="AC30">
        <f t="shared" si="39"/>
        <v>-3.5555555555555554</v>
      </c>
      <c r="AD30">
        <f t="shared" si="40"/>
        <v>130.44444444444446</v>
      </c>
      <c r="AE30">
        <f t="shared" si="41"/>
        <v>11.864197530864285</v>
      </c>
    </row>
    <row r="31" spans="1:38" x14ac:dyDescent="0.3">
      <c r="A31">
        <v>29</v>
      </c>
      <c r="B31">
        <v>204</v>
      </c>
      <c r="C31">
        <v>134</v>
      </c>
      <c r="D31">
        <f t="shared" si="17"/>
        <v>70</v>
      </c>
      <c r="E31">
        <f t="shared" si="18"/>
        <v>5.7777777777777777</v>
      </c>
      <c r="F31">
        <f t="shared" si="19"/>
        <v>139.77777777777777</v>
      </c>
      <c r="G31">
        <f t="shared" si="20"/>
        <v>4124.4938271604942</v>
      </c>
      <c r="H31">
        <f t="shared" si="42"/>
        <v>13.25</v>
      </c>
      <c r="I31" s="7">
        <f t="shared" si="21"/>
        <v>147.25</v>
      </c>
      <c r="J31" s="7">
        <f t="shared" si="22"/>
        <v>3220.5625</v>
      </c>
      <c r="K31">
        <f t="shared" si="43"/>
        <v>19.571428571428573</v>
      </c>
      <c r="L31">
        <f t="shared" si="23"/>
        <v>153.57142857142858</v>
      </c>
      <c r="M31">
        <f t="shared" si="24"/>
        <v>2543.0408163265292</v>
      </c>
      <c r="N31" s="18">
        <f t="shared" si="44"/>
        <v>25.5</v>
      </c>
      <c r="O31" s="18">
        <f t="shared" si="26"/>
        <v>159.5</v>
      </c>
      <c r="P31" s="18">
        <f t="shared" si="27"/>
        <v>1980.25</v>
      </c>
      <c r="Q31">
        <f t="shared" ref="Q31:Q34" si="45">AVERAGE(A$30:A$34)</f>
        <v>33.200000000000003</v>
      </c>
      <c r="R31">
        <f t="shared" si="29"/>
        <v>167.2</v>
      </c>
      <c r="S31">
        <f t="shared" si="30"/>
        <v>1354.2400000000009</v>
      </c>
      <c r="T31" s="18">
        <f>AVERAGE(D$31:D$34)</f>
        <v>30.5</v>
      </c>
      <c r="U31" s="18">
        <f t="shared" si="32"/>
        <v>164.5</v>
      </c>
      <c r="V31" s="18">
        <f t="shared" si="33"/>
        <v>1560.25</v>
      </c>
      <c r="W31">
        <f t="shared" si="34"/>
        <v>-7.4285714285714288</v>
      </c>
      <c r="X31">
        <f t="shared" si="35"/>
        <v>126.57142857142857</v>
      </c>
      <c r="Y31">
        <f t="shared" si="36"/>
        <v>5995.1836734693879</v>
      </c>
      <c r="Z31" s="20">
        <f t="shared" si="16"/>
        <v>0.375</v>
      </c>
      <c r="AA31" s="20">
        <f t="shared" si="37"/>
        <v>134.375</v>
      </c>
      <c r="AB31" s="21">
        <f t="shared" si="38"/>
        <v>4847.640625</v>
      </c>
      <c r="AC31">
        <f t="shared" si="39"/>
        <v>-3.5555555555555554</v>
      </c>
      <c r="AD31">
        <f t="shared" si="40"/>
        <v>130.44444444444446</v>
      </c>
      <c r="AE31">
        <f t="shared" si="41"/>
        <v>5410.4197530864176</v>
      </c>
    </row>
    <row r="32" spans="1:38" x14ac:dyDescent="0.3">
      <c r="A32">
        <v>34</v>
      </c>
      <c r="B32">
        <v>189</v>
      </c>
      <c r="C32">
        <v>134</v>
      </c>
      <c r="D32">
        <f t="shared" si="17"/>
        <v>55</v>
      </c>
      <c r="E32">
        <f t="shared" si="18"/>
        <v>5.7777777777777777</v>
      </c>
      <c r="F32">
        <f t="shared" si="19"/>
        <v>139.77777777777777</v>
      </c>
      <c r="G32">
        <f t="shared" si="20"/>
        <v>2422.8271604938277</v>
      </c>
      <c r="H32">
        <f t="shared" si="42"/>
        <v>13.25</v>
      </c>
      <c r="I32" s="7">
        <f t="shared" si="21"/>
        <v>147.25</v>
      </c>
      <c r="J32" s="7">
        <f t="shared" si="22"/>
        <v>1743.0625</v>
      </c>
      <c r="K32">
        <f t="shared" si="43"/>
        <v>19.571428571428573</v>
      </c>
      <c r="L32">
        <f t="shared" si="23"/>
        <v>153.57142857142858</v>
      </c>
      <c r="M32">
        <f t="shared" si="24"/>
        <v>1255.1836734693868</v>
      </c>
      <c r="N32" s="18">
        <f t="shared" si="44"/>
        <v>25.5</v>
      </c>
      <c r="O32" s="18">
        <f t="shared" si="26"/>
        <v>159.5</v>
      </c>
      <c r="P32" s="18">
        <f t="shared" si="27"/>
        <v>870.25</v>
      </c>
      <c r="Q32">
        <f t="shared" si="45"/>
        <v>33.200000000000003</v>
      </c>
      <c r="R32">
        <f t="shared" si="29"/>
        <v>167.2</v>
      </c>
      <c r="S32">
        <f t="shared" si="30"/>
        <v>475.24000000000052</v>
      </c>
      <c r="T32" s="18">
        <f t="shared" ref="T32:T34" si="46">AVERAGE(D$31:D$34)</f>
        <v>30.5</v>
      </c>
      <c r="U32" s="18">
        <f t="shared" si="32"/>
        <v>164.5</v>
      </c>
      <c r="V32" s="18">
        <f t="shared" si="33"/>
        <v>600.25</v>
      </c>
      <c r="W32">
        <f>AVERAGE(D$32:D$34)</f>
        <v>17.333333333333332</v>
      </c>
      <c r="X32">
        <f t="shared" si="35"/>
        <v>151.33333333333334</v>
      </c>
      <c r="Y32">
        <f t="shared" si="36"/>
        <v>1418.7777777777771</v>
      </c>
      <c r="Z32" s="20">
        <f t="shared" si="16"/>
        <v>0.375</v>
      </c>
      <c r="AA32" s="20">
        <f t="shared" si="37"/>
        <v>134.375</v>
      </c>
      <c r="AB32" s="21">
        <f t="shared" si="38"/>
        <v>2983.890625</v>
      </c>
      <c r="AC32">
        <f t="shared" si="39"/>
        <v>-3.5555555555555554</v>
      </c>
      <c r="AD32">
        <f t="shared" si="40"/>
        <v>130.44444444444446</v>
      </c>
      <c r="AE32">
        <f t="shared" si="41"/>
        <v>3428.7530864197515</v>
      </c>
    </row>
    <row r="33" spans="1:41" x14ac:dyDescent="0.3">
      <c r="A33">
        <v>35</v>
      </c>
      <c r="B33">
        <v>99</v>
      </c>
      <c r="C33">
        <v>134</v>
      </c>
      <c r="D33">
        <f t="shared" si="17"/>
        <v>-35</v>
      </c>
      <c r="E33">
        <f t="shared" si="18"/>
        <v>5.7777777777777777</v>
      </c>
      <c r="F33">
        <f t="shared" si="19"/>
        <v>139.77777777777777</v>
      </c>
      <c r="G33">
        <f t="shared" si="20"/>
        <v>1662.8271604938266</v>
      </c>
      <c r="H33">
        <f t="shared" si="42"/>
        <v>13.25</v>
      </c>
      <c r="I33" s="7">
        <f t="shared" si="21"/>
        <v>147.25</v>
      </c>
      <c r="J33" s="7">
        <f t="shared" si="22"/>
        <v>2328.0625</v>
      </c>
      <c r="K33">
        <f t="shared" si="43"/>
        <v>19.571428571428573</v>
      </c>
      <c r="L33">
        <f t="shared" si="23"/>
        <v>153.57142857142858</v>
      </c>
      <c r="M33">
        <f t="shared" si="24"/>
        <v>2978.040816326532</v>
      </c>
      <c r="N33" s="18">
        <f t="shared" si="44"/>
        <v>25.5</v>
      </c>
      <c r="O33" s="18">
        <f t="shared" si="26"/>
        <v>159.5</v>
      </c>
      <c r="P33" s="18">
        <f t="shared" si="27"/>
        <v>3660.25</v>
      </c>
      <c r="Q33">
        <f t="shared" si="45"/>
        <v>33.200000000000003</v>
      </c>
      <c r="R33">
        <f t="shared" si="29"/>
        <v>167.2</v>
      </c>
      <c r="S33">
        <f t="shared" si="30"/>
        <v>4651.2399999999989</v>
      </c>
      <c r="T33" s="18">
        <f t="shared" si="46"/>
        <v>30.5</v>
      </c>
      <c r="U33" s="18">
        <f t="shared" si="32"/>
        <v>164.5</v>
      </c>
      <c r="V33" s="18">
        <f t="shared" si="33"/>
        <v>4290.25</v>
      </c>
      <c r="W33">
        <f t="shared" ref="W33:W34" si="47">AVERAGE(D$32:D$34)</f>
        <v>17.333333333333332</v>
      </c>
      <c r="X33">
        <f t="shared" si="35"/>
        <v>151.33333333333334</v>
      </c>
      <c r="Y33">
        <f t="shared" si="36"/>
        <v>2738.7777777777787</v>
      </c>
      <c r="Z33" s="20">
        <f>AVERAGE(D$33:D$34)</f>
        <v>-1.5</v>
      </c>
      <c r="AA33" s="20">
        <f t="shared" si="37"/>
        <v>132.5</v>
      </c>
      <c r="AB33" s="21">
        <f t="shared" si="38"/>
        <v>1122.25</v>
      </c>
      <c r="AC33">
        <f t="shared" si="39"/>
        <v>-3.5555555555555554</v>
      </c>
      <c r="AD33">
        <f t="shared" si="40"/>
        <v>130.44444444444446</v>
      </c>
      <c r="AE33">
        <f t="shared" si="41"/>
        <v>988.75308641975391</v>
      </c>
    </row>
    <row r="34" spans="1:41" x14ac:dyDescent="0.3">
      <c r="A34">
        <v>40</v>
      </c>
      <c r="B34">
        <v>166</v>
      </c>
      <c r="C34">
        <v>134</v>
      </c>
      <c r="D34">
        <f t="shared" si="17"/>
        <v>32</v>
      </c>
      <c r="E34">
        <f t="shared" si="18"/>
        <v>5.7777777777777777</v>
      </c>
      <c r="F34">
        <f t="shared" si="19"/>
        <v>139.77777777777777</v>
      </c>
      <c r="G34">
        <f t="shared" si="20"/>
        <v>687.60493827160531</v>
      </c>
      <c r="H34">
        <f t="shared" si="42"/>
        <v>13.25</v>
      </c>
      <c r="I34" s="7">
        <f>C34+H34</f>
        <v>147.25</v>
      </c>
      <c r="J34" s="7">
        <f>(B34-I34)^2</f>
        <v>351.5625</v>
      </c>
      <c r="K34">
        <f t="shared" si="43"/>
        <v>19.571428571428573</v>
      </c>
      <c r="L34">
        <f>C34+K34</f>
        <v>153.57142857142858</v>
      </c>
      <c r="M34">
        <f t="shared" si="24"/>
        <v>154.46938775510174</v>
      </c>
      <c r="N34" s="18">
        <f t="shared" si="44"/>
        <v>25.5</v>
      </c>
      <c r="O34" s="18">
        <f>C34+N34</f>
        <v>159.5</v>
      </c>
      <c r="P34" s="18">
        <f>(B34-O34)^2</f>
        <v>42.25</v>
      </c>
      <c r="Q34">
        <f t="shared" si="45"/>
        <v>33.200000000000003</v>
      </c>
      <c r="R34">
        <f t="shared" si="29"/>
        <v>167.2</v>
      </c>
      <c r="S34">
        <f t="shared" si="30"/>
        <v>1.4399999999999726</v>
      </c>
      <c r="T34" s="18">
        <f t="shared" si="46"/>
        <v>30.5</v>
      </c>
      <c r="U34" s="18">
        <f t="shared" si="32"/>
        <v>164.5</v>
      </c>
      <c r="V34" s="18">
        <f t="shared" si="33"/>
        <v>2.25</v>
      </c>
      <c r="W34">
        <f t="shared" si="47"/>
        <v>17.333333333333332</v>
      </c>
      <c r="X34">
        <f t="shared" si="35"/>
        <v>151.33333333333334</v>
      </c>
      <c r="Y34">
        <f t="shared" si="36"/>
        <v>215.11111111111083</v>
      </c>
      <c r="Z34" s="20">
        <f>AVERAGE(D$33:D$34)</f>
        <v>-1.5</v>
      </c>
      <c r="AA34" s="20">
        <f t="shared" si="37"/>
        <v>132.5</v>
      </c>
      <c r="AB34" s="21">
        <f t="shared" si="38"/>
        <v>1122.25</v>
      </c>
      <c r="AC34">
        <f>D34</f>
        <v>32</v>
      </c>
      <c r="AD34">
        <f>C34+AC34</f>
        <v>166</v>
      </c>
      <c r="AE34">
        <f>(B34-AD34)^2</f>
        <v>0</v>
      </c>
    </row>
    <row r="35" spans="1:41" x14ac:dyDescent="0.3">
      <c r="F35" s="9" t="s">
        <v>21</v>
      </c>
      <c r="G35" s="9">
        <f>SUM(G25:G34)</f>
        <v>15499.555555555555</v>
      </c>
      <c r="H35" s="9"/>
      <c r="I35" s="9" t="s">
        <v>21</v>
      </c>
      <c r="J35" s="13">
        <f>SUM(J25:J34)</f>
        <v>11481.5</v>
      </c>
      <c r="K35" s="9"/>
      <c r="L35" s="9" t="s">
        <v>21</v>
      </c>
      <c r="M35" s="9">
        <f>SUM(M25:M34)</f>
        <v>9566.3809523809523</v>
      </c>
      <c r="N35" s="22"/>
      <c r="O35" s="22" t="s">
        <v>21</v>
      </c>
      <c r="P35" s="22">
        <f>SUM(P25:P34)</f>
        <v>8750.25</v>
      </c>
      <c r="Q35" s="9"/>
      <c r="R35" s="9" t="s">
        <v>21</v>
      </c>
      <c r="S35" s="9">
        <f>SUM(S25:S34)</f>
        <v>13734.199999999999</v>
      </c>
      <c r="T35" s="22"/>
      <c r="U35" s="22" t="s">
        <v>21</v>
      </c>
      <c r="V35" s="22">
        <f>SUM(V25:V34)</f>
        <v>12302.333333333332</v>
      </c>
      <c r="W35" s="9"/>
      <c r="X35" s="9" t="s">
        <v>21</v>
      </c>
      <c r="Y35" s="9">
        <f>SUM(Y25:Y34)</f>
        <v>17216.38095238095</v>
      </c>
      <c r="Z35" s="22"/>
      <c r="AA35" s="22"/>
      <c r="AB35" s="25">
        <f>SUM(AB25:AB34)</f>
        <v>18498.375</v>
      </c>
      <c r="AC35" s="9"/>
      <c r="AD35" s="9"/>
      <c r="AE35" s="9">
        <f>SUM(AE25:AE34)</f>
        <v>17366.222222222223</v>
      </c>
    </row>
    <row r="36" spans="1:41" x14ac:dyDescent="0.3">
      <c r="F36" s="1"/>
      <c r="G36" s="1"/>
      <c r="H36" s="1"/>
      <c r="I36" s="1"/>
      <c r="J36" s="1"/>
      <c r="K36" s="1"/>
      <c r="L36" s="6"/>
      <c r="M36" s="6"/>
    </row>
    <row r="37" spans="1:41" x14ac:dyDescent="0.3">
      <c r="A37" s="56" t="s">
        <v>48</v>
      </c>
      <c r="B37" s="56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20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</row>
    <row r="38" spans="1:41" x14ac:dyDescent="0.3">
      <c r="A38" s="29" t="s">
        <v>45</v>
      </c>
      <c r="B38" s="28" t="s">
        <v>20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7"/>
      <c r="O38" s="18"/>
      <c r="P38" s="17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7"/>
      <c r="AC38" s="18"/>
      <c r="AD38" s="17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</row>
    <row r="39" spans="1:41" x14ac:dyDescent="0.3">
      <c r="A39" s="29" t="s">
        <v>46</v>
      </c>
      <c r="B39" s="6" t="s">
        <v>47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7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21"/>
      <c r="AC39" s="18"/>
      <c r="AD39" s="17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</row>
    <row r="40" spans="1:41" x14ac:dyDescent="0.3">
      <c r="A40" s="18"/>
      <c r="B40" s="17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7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21"/>
      <c r="AC40" s="18"/>
      <c r="AD40" s="17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</row>
    <row r="41" spans="1:41" x14ac:dyDescent="0.3">
      <c r="A41" s="56" t="s">
        <v>49</v>
      </c>
      <c r="B41" s="56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7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21"/>
      <c r="AC41" s="18"/>
      <c r="AD41" s="17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</row>
    <row r="42" spans="1:41" ht="36.6" customHeight="1" x14ac:dyDescent="0.3">
      <c r="A42" s="29" t="s">
        <v>45</v>
      </c>
      <c r="B42" s="30" t="s">
        <v>50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22"/>
      <c r="P42" s="17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21"/>
      <c r="AC42" s="22"/>
      <c r="AD42" s="17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</row>
    <row r="43" spans="1:41" x14ac:dyDescent="0.3">
      <c r="A43" s="29" t="s">
        <v>46</v>
      </c>
      <c r="B43" s="6" t="s">
        <v>51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7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21"/>
      <c r="AC43" s="18"/>
      <c r="AD43" s="17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</row>
    <row r="44" spans="1:41" x14ac:dyDescent="0.3">
      <c r="A44" s="18"/>
      <c r="B44" s="17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7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21"/>
      <c r="AC44" s="18"/>
      <c r="AD44" s="17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</row>
    <row r="45" spans="1:41" x14ac:dyDescent="0.3">
      <c r="A45" s="22"/>
      <c r="B45" s="17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22"/>
      <c r="P45" s="17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21"/>
      <c r="AC45" s="22"/>
      <c r="AD45" s="17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</row>
    <row r="46" spans="1:41" x14ac:dyDescent="0.3">
      <c r="A46" s="18"/>
      <c r="B46" s="17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18"/>
      <c r="N46" s="18"/>
      <c r="O46" s="18"/>
      <c r="P46" s="17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18"/>
      <c r="AB46" s="21"/>
      <c r="AC46" s="18"/>
      <c r="AD46" s="17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18"/>
    </row>
    <row r="47" spans="1:41" x14ac:dyDescent="0.3">
      <c r="A47" s="18"/>
      <c r="B47" s="17"/>
      <c r="C47" s="20"/>
      <c r="D47" s="20"/>
      <c r="E47" s="20"/>
      <c r="F47" s="20"/>
      <c r="G47" s="32" t="s">
        <v>0</v>
      </c>
      <c r="H47" s="32" t="s">
        <v>1</v>
      </c>
      <c r="I47" s="20"/>
      <c r="J47" s="20"/>
      <c r="K47" s="20"/>
      <c r="L47" s="20"/>
      <c r="M47" s="20"/>
      <c r="N47" s="18"/>
      <c r="O47" s="18"/>
      <c r="P47" s="17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1"/>
      <c r="AC47" s="18"/>
      <c r="AD47" s="17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</row>
    <row r="48" spans="1:41" x14ac:dyDescent="0.3">
      <c r="A48" s="22"/>
      <c r="B48" s="17"/>
      <c r="C48" s="18"/>
      <c r="D48" s="18"/>
      <c r="E48" s="18"/>
      <c r="F48" s="18"/>
      <c r="G48" s="4">
        <v>29</v>
      </c>
      <c r="H48" s="4">
        <v>82</v>
      </c>
      <c r="I48" s="18"/>
      <c r="J48" s="18"/>
      <c r="K48" s="18"/>
      <c r="L48" s="18"/>
      <c r="M48" s="18"/>
      <c r="N48" s="18"/>
      <c r="O48" s="22"/>
      <c r="P48" s="17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21"/>
      <c r="AC48" s="22"/>
      <c r="AD48" s="17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</row>
    <row r="49" spans="1:41" x14ac:dyDescent="0.3">
      <c r="A49" s="18"/>
      <c r="B49" s="17"/>
      <c r="C49" s="18"/>
      <c r="D49" s="18"/>
      <c r="E49" s="18"/>
      <c r="F49" s="18"/>
      <c r="G49" s="4">
        <v>5</v>
      </c>
      <c r="H49" s="4">
        <v>80</v>
      </c>
      <c r="I49" s="18"/>
      <c r="J49" s="18"/>
      <c r="K49" s="18"/>
      <c r="L49" s="18"/>
      <c r="M49" s="18"/>
      <c r="N49" s="18"/>
      <c r="O49" s="18"/>
      <c r="P49" s="17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21"/>
      <c r="AC49" s="18"/>
      <c r="AD49" s="17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</row>
    <row r="50" spans="1:41" x14ac:dyDescent="0.3">
      <c r="A50" s="18"/>
      <c r="B50" s="17"/>
      <c r="C50" s="18"/>
      <c r="D50" s="18"/>
      <c r="E50" s="18"/>
      <c r="F50" s="18"/>
      <c r="G50" s="4">
        <v>23</v>
      </c>
      <c r="H50" s="4">
        <v>103</v>
      </c>
      <c r="I50" s="18"/>
      <c r="J50" s="18"/>
      <c r="K50" s="18"/>
      <c r="L50" s="18"/>
      <c r="M50" s="18"/>
      <c r="N50" s="18"/>
      <c r="O50" s="18"/>
      <c r="P50" s="17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7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</row>
    <row r="51" spans="1:41" x14ac:dyDescent="0.3">
      <c r="A51" s="22"/>
      <c r="B51" s="17"/>
      <c r="C51" s="18"/>
      <c r="D51" s="18"/>
      <c r="E51" s="18"/>
      <c r="F51" s="18"/>
      <c r="G51" s="4">
        <v>12</v>
      </c>
      <c r="H51" s="4">
        <v>118</v>
      </c>
      <c r="I51" s="18"/>
      <c r="J51" s="18"/>
      <c r="K51" s="18"/>
      <c r="L51" s="18"/>
      <c r="M51" s="18"/>
      <c r="N51" s="17"/>
      <c r="O51" s="22"/>
      <c r="P51" s="17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7"/>
      <c r="AC51" s="22"/>
      <c r="AD51" s="17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</row>
    <row r="52" spans="1:41" x14ac:dyDescent="0.3">
      <c r="A52" s="18"/>
      <c r="B52" s="17"/>
      <c r="C52" s="18"/>
      <c r="D52" s="18"/>
      <c r="E52" s="18"/>
      <c r="F52" s="18"/>
      <c r="G52" s="4">
        <v>28</v>
      </c>
      <c r="H52" s="4">
        <v>172</v>
      </c>
      <c r="I52" s="18"/>
      <c r="J52" s="18"/>
      <c r="K52" s="18"/>
      <c r="L52" s="18"/>
      <c r="M52" s="18"/>
      <c r="N52" s="18"/>
      <c r="O52" s="18"/>
      <c r="P52" s="17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21"/>
      <c r="AC52" s="18"/>
      <c r="AD52" s="17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</row>
    <row r="53" spans="1:41" x14ac:dyDescent="0.3">
      <c r="A53" s="18"/>
      <c r="B53" s="17"/>
      <c r="C53" s="18"/>
      <c r="D53" s="18"/>
      <c r="E53" s="18"/>
      <c r="F53" s="18"/>
      <c r="G53" s="4">
        <v>25</v>
      </c>
      <c r="H53" s="4">
        <v>127</v>
      </c>
      <c r="I53" s="18"/>
      <c r="J53" s="18"/>
      <c r="K53" s="18"/>
      <c r="L53" s="18"/>
      <c r="M53" s="18"/>
      <c r="N53" s="18"/>
      <c r="O53" s="18"/>
      <c r="P53" s="17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21"/>
      <c r="AC53" s="18"/>
      <c r="AD53" s="17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</row>
    <row r="54" spans="1:41" x14ac:dyDescent="0.3">
      <c r="A54" s="22"/>
      <c r="B54" s="17"/>
      <c r="C54" s="18"/>
      <c r="D54" s="18"/>
      <c r="E54" s="18"/>
      <c r="F54" s="18"/>
      <c r="G54" s="4">
        <v>40</v>
      </c>
      <c r="H54" s="4">
        <v>204</v>
      </c>
      <c r="I54" s="18"/>
      <c r="J54" s="18"/>
      <c r="K54" s="18"/>
      <c r="L54" s="18"/>
      <c r="M54" s="18"/>
      <c r="N54" s="18"/>
      <c r="O54" s="22"/>
      <c r="P54" s="17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21"/>
      <c r="AC54" s="22"/>
      <c r="AD54" s="17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</row>
    <row r="55" spans="1:41" x14ac:dyDescent="0.3">
      <c r="A55" s="18"/>
      <c r="B55" s="17"/>
      <c r="C55" s="18"/>
      <c r="D55" s="18"/>
      <c r="E55" s="18"/>
      <c r="F55" s="18"/>
      <c r="G55" s="4">
        <v>35</v>
      </c>
      <c r="H55" s="4">
        <v>189</v>
      </c>
      <c r="I55" s="18"/>
      <c r="J55" s="18"/>
      <c r="K55" s="18"/>
      <c r="L55" s="18"/>
      <c r="M55" s="18"/>
      <c r="N55" s="18"/>
      <c r="O55" s="18"/>
      <c r="P55" s="17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21"/>
      <c r="AC55" s="18"/>
      <c r="AD55" s="17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</row>
    <row r="56" spans="1:41" x14ac:dyDescent="0.3">
      <c r="A56" s="17"/>
      <c r="B56" s="17"/>
      <c r="C56" s="18"/>
      <c r="D56" s="18"/>
      <c r="E56" s="18"/>
      <c r="F56" s="18"/>
      <c r="G56" s="4">
        <v>24</v>
      </c>
      <c r="H56" s="4">
        <v>99</v>
      </c>
      <c r="I56" s="18"/>
      <c r="J56" s="18"/>
      <c r="K56" s="18"/>
      <c r="L56" s="18"/>
      <c r="M56" s="18"/>
      <c r="N56" s="18"/>
      <c r="O56" s="17"/>
      <c r="P56" s="17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21"/>
      <c r="AC56" s="17"/>
      <c r="AD56" s="17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</row>
    <row r="57" spans="1:41" x14ac:dyDescent="0.3">
      <c r="A57" s="22"/>
      <c r="B57" s="17"/>
      <c r="C57" s="18"/>
      <c r="D57" s="18"/>
      <c r="E57" s="18"/>
      <c r="F57" s="18"/>
      <c r="G57" s="4">
        <v>7</v>
      </c>
      <c r="H57" s="4">
        <v>166</v>
      </c>
      <c r="I57" s="18"/>
      <c r="J57" s="18"/>
      <c r="K57" s="18"/>
      <c r="L57" s="18"/>
      <c r="M57" s="18"/>
      <c r="N57" s="18"/>
      <c r="O57" s="22"/>
      <c r="P57" s="17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21"/>
      <c r="AC57" s="22"/>
      <c r="AD57" s="17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</row>
    <row r="58" spans="1:41" x14ac:dyDescent="0.3">
      <c r="A58" s="17"/>
      <c r="B58" s="17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7"/>
      <c r="P58" s="17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21"/>
      <c r="AC58" s="17"/>
      <c r="AD58" s="17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</row>
    <row r="59" spans="1:41" x14ac:dyDescent="0.3">
      <c r="A59" s="17"/>
      <c r="B59" s="17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7"/>
      <c r="P59" s="17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21"/>
      <c r="AC59" s="17"/>
      <c r="AD59" s="17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</row>
    <row r="60" spans="1:41" x14ac:dyDescent="0.3">
      <c r="A60" s="17"/>
      <c r="B60" s="17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7"/>
      <c r="P60" s="17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21"/>
      <c r="AC60" s="17"/>
      <c r="AD60" s="17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</row>
    <row r="61" spans="1:41" x14ac:dyDescent="0.3">
      <c r="A61" s="23"/>
      <c r="B61" s="17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23"/>
      <c r="P61" s="17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21"/>
      <c r="AC61" s="23"/>
      <c r="AD61" s="17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</row>
    <row r="62" spans="1:41" x14ac:dyDescent="0.3">
      <c r="A62" s="23"/>
      <c r="B62" s="17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23"/>
      <c r="P62" s="17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21"/>
      <c r="AC62" s="23"/>
      <c r="AD62" s="17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</row>
    <row r="63" spans="1:41" x14ac:dyDescent="0.3">
      <c r="A63" s="22"/>
      <c r="B63" s="19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18"/>
      <c r="N63" s="18"/>
      <c r="O63" s="22"/>
      <c r="P63" s="19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18"/>
      <c r="AB63" s="18"/>
      <c r="AC63" s="22"/>
      <c r="AD63" s="19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18"/>
    </row>
    <row r="64" spans="1:41" x14ac:dyDescent="0.3">
      <c r="A64" s="22"/>
      <c r="B64" s="17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18"/>
      <c r="N64" s="18"/>
      <c r="O64" s="22"/>
      <c r="P64" s="17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18"/>
      <c r="AB64" s="18"/>
      <c r="AC64" s="22"/>
      <c r="AD64" s="17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18"/>
    </row>
    <row r="65" spans="1:41" x14ac:dyDescent="0.3">
      <c r="A65" s="22"/>
      <c r="B65" s="17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18"/>
      <c r="O65" s="22"/>
      <c r="P65" s="17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18"/>
      <c r="AC65" s="22"/>
      <c r="AD65" s="17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</row>
    <row r="66" spans="1:41" x14ac:dyDescent="0.3">
      <c r="A66" s="22"/>
      <c r="B66" s="17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22"/>
      <c r="P66" s="17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22"/>
      <c r="AD66" s="17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</row>
    <row r="67" spans="1:41" x14ac:dyDescent="0.3">
      <c r="A67" s="22"/>
      <c r="B67" s="17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22"/>
      <c r="P67" s="17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22"/>
      <c r="AD67" s="17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</row>
    <row r="68" spans="1:41" x14ac:dyDescent="0.3">
      <c r="A68" s="22"/>
      <c r="B68" s="17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22"/>
      <c r="P68" s="17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22"/>
      <c r="AD68" s="17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</row>
  </sheetData>
  <sortState xmlns:xlrd2="http://schemas.microsoft.com/office/spreadsheetml/2017/richdata2" ref="G48:H57">
    <sortCondition ref="G48:G57"/>
  </sortState>
  <mergeCells count="6">
    <mergeCell ref="A41:B41"/>
    <mergeCell ref="E21:O22"/>
    <mergeCell ref="A1:Q3"/>
    <mergeCell ref="S6:T6"/>
    <mergeCell ref="X19:Y19"/>
    <mergeCell ref="A37:B37"/>
  </mergeCells>
  <phoneticPr fontId="3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D8291-8834-4940-8084-875B129AABF5}">
  <dimension ref="A1:AB33"/>
  <sheetViews>
    <sheetView showGridLines="0" zoomScale="80" zoomScaleNormal="80" workbookViewId="0">
      <selection activeCell="C17" sqref="C17"/>
    </sheetView>
  </sheetViews>
  <sheetFormatPr defaultRowHeight="14.4" x14ac:dyDescent="0.3"/>
  <cols>
    <col min="1" max="1" width="9.6640625" bestFit="1" customWidth="1"/>
    <col min="2" max="2" width="7.88671875" bestFit="1" customWidth="1"/>
    <col min="3" max="11" width="12.6640625" bestFit="1" customWidth="1"/>
    <col min="12" max="12" width="12" bestFit="1" customWidth="1"/>
    <col min="13" max="13" width="15" style="9" bestFit="1" customWidth="1"/>
    <col min="15" max="15" width="9.6640625" bestFit="1" customWidth="1"/>
    <col min="16" max="16" width="7.88671875" bestFit="1" customWidth="1"/>
    <col min="17" max="26" width="12.6640625" bestFit="1" customWidth="1"/>
    <col min="27" max="27" width="12" bestFit="1" customWidth="1"/>
    <col min="29" max="29" width="9.6640625" bestFit="1" customWidth="1"/>
    <col min="30" max="30" width="7.88671875" bestFit="1" customWidth="1"/>
    <col min="31" max="39" width="12.6640625" bestFit="1" customWidth="1"/>
    <col min="40" max="41" width="12" bestFit="1" customWidth="1"/>
  </cols>
  <sheetData>
    <row r="1" spans="1:28" ht="14.4" customHeight="1" x14ac:dyDescent="0.3">
      <c r="A1" s="58" t="s">
        <v>40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60" t="s">
        <v>41</v>
      </c>
    </row>
    <row r="2" spans="1:28" ht="14.4" customHeight="1" x14ac:dyDescent="0.3">
      <c r="A2" s="58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60"/>
    </row>
    <row r="3" spans="1:28" x14ac:dyDescent="0.3">
      <c r="B3" s="33" t="s">
        <v>0</v>
      </c>
      <c r="C3">
        <v>5</v>
      </c>
      <c r="D3">
        <v>7</v>
      </c>
      <c r="E3">
        <v>12</v>
      </c>
      <c r="F3">
        <v>23</v>
      </c>
      <c r="G3">
        <v>25</v>
      </c>
      <c r="H3">
        <v>28</v>
      </c>
      <c r="I3">
        <v>29</v>
      </c>
      <c r="J3">
        <v>34</v>
      </c>
      <c r="K3">
        <v>35</v>
      </c>
      <c r="L3">
        <v>40</v>
      </c>
      <c r="N3" s="17"/>
      <c r="AB3" s="17"/>
    </row>
    <row r="4" spans="1:28" x14ac:dyDescent="0.3">
      <c r="B4" s="33" t="s">
        <v>1</v>
      </c>
      <c r="C4">
        <v>82</v>
      </c>
      <c r="D4">
        <v>80</v>
      </c>
      <c r="E4">
        <v>103</v>
      </c>
      <c r="F4">
        <v>118</v>
      </c>
      <c r="G4">
        <v>172</v>
      </c>
      <c r="H4">
        <v>127</v>
      </c>
      <c r="I4">
        <v>204</v>
      </c>
      <c r="J4">
        <v>189</v>
      </c>
      <c r="K4">
        <v>99</v>
      </c>
      <c r="L4">
        <v>166</v>
      </c>
      <c r="N4" s="18"/>
      <c r="AB4" s="21"/>
    </row>
    <row r="5" spans="1:28" x14ac:dyDescent="0.3">
      <c r="B5" s="33" t="s">
        <v>2</v>
      </c>
      <c r="C5">
        <f>AVERAGE(C4:L4)</f>
        <v>134</v>
      </c>
      <c r="D5">
        <v>134</v>
      </c>
      <c r="E5">
        <v>134</v>
      </c>
      <c r="F5">
        <v>134</v>
      </c>
      <c r="G5">
        <v>134</v>
      </c>
      <c r="H5">
        <v>134</v>
      </c>
      <c r="I5">
        <v>134</v>
      </c>
      <c r="J5">
        <v>134</v>
      </c>
      <c r="K5">
        <v>134</v>
      </c>
      <c r="L5">
        <v>134</v>
      </c>
      <c r="N5" s="18"/>
      <c r="AB5" s="21"/>
    </row>
    <row r="6" spans="1:28" x14ac:dyDescent="0.3">
      <c r="B6" s="33" t="s">
        <v>3</v>
      </c>
      <c r="C6">
        <f>C4-C5</f>
        <v>-52</v>
      </c>
      <c r="D6">
        <f t="shared" ref="D6:L6" si="0">D4-D5</f>
        <v>-54</v>
      </c>
      <c r="E6">
        <f t="shared" si="0"/>
        <v>-31</v>
      </c>
      <c r="F6">
        <f>F4-F5</f>
        <v>-16</v>
      </c>
      <c r="G6">
        <f>G4-G5</f>
        <v>38</v>
      </c>
      <c r="H6">
        <f>H4-H5</f>
        <v>-7</v>
      </c>
      <c r="I6">
        <f>I4-I5</f>
        <v>70</v>
      </c>
      <c r="J6">
        <f t="shared" si="0"/>
        <v>55</v>
      </c>
      <c r="K6">
        <f t="shared" si="0"/>
        <v>-35</v>
      </c>
      <c r="L6">
        <f t="shared" si="0"/>
        <v>32</v>
      </c>
      <c r="N6" s="18"/>
      <c r="AB6" s="21"/>
    </row>
    <row r="7" spans="1:28" x14ac:dyDescent="0.3">
      <c r="A7" s="9" t="s">
        <v>22</v>
      </c>
      <c r="B7" s="33" t="s">
        <v>23</v>
      </c>
      <c r="C7">
        <f>AVERAGE(C6)</f>
        <v>-52</v>
      </c>
      <c r="D7">
        <f>AVERAGE($D6:$L6)</f>
        <v>5.7777777777777777</v>
      </c>
      <c r="E7">
        <f t="shared" ref="E7:K7" si="1">AVERAGE($D6:$L6)</f>
        <v>5.7777777777777777</v>
      </c>
      <c r="F7">
        <f t="shared" si="1"/>
        <v>5.7777777777777777</v>
      </c>
      <c r="G7">
        <f t="shared" si="1"/>
        <v>5.7777777777777777</v>
      </c>
      <c r="H7">
        <f t="shared" si="1"/>
        <v>5.7777777777777777</v>
      </c>
      <c r="I7">
        <f t="shared" si="1"/>
        <v>5.7777777777777777</v>
      </c>
      <c r="J7">
        <f t="shared" si="1"/>
        <v>5.7777777777777777</v>
      </c>
      <c r="K7">
        <f t="shared" si="1"/>
        <v>5.7777777777777777</v>
      </c>
      <c r="L7">
        <f>AVERAGE($D6:$L6)</f>
        <v>5.7777777777777777</v>
      </c>
      <c r="N7" s="18"/>
      <c r="AB7" s="21"/>
    </row>
    <row r="8" spans="1:28" x14ac:dyDescent="0.3">
      <c r="B8" s="33" t="s">
        <v>5</v>
      </c>
      <c r="C8">
        <f>C5+C7</f>
        <v>82</v>
      </c>
      <c r="D8">
        <f>D5+D7</f>
        <v>139.77777777777777</v>
      </c>
      <c r="E8">
        <f t="shared" ref="E8:L8" si="2">E5+E7</f>
        <v>139.77777777777777</v>
      </c>
      <c r="F8">
        <f t="shared" si="2"/>
        <v>139.77777777777777</v>
      </c>
      <c r="G8">
        <f t="shared" si="2"/>
        <v>139.77777777777777</v>
      </c>
      <c r="H8">
        <f t="shared" si="2"/>
        <v>139.77777777777777</v>
      </c>
      <c r="I8">
        <f t="shared" si="2"/>
        <v>139.77777777777777</v>
      </c>
      <c r="J8">
        <f t="shared" si="2"/>
        <v>139.77777777777777</v>
      </c>
      <c r="K8">
        <f t="shared" si="2"/>
        <v>139.77777777777777</v>
      </c>
      <c r="L8">
        <f t="shared" si="2"/>
        <v>139.77777777777777</v>
      </c>
      <c r="M8" s="9" t="s">
        <v>21</v>
      </c>
      <c r="N8" s="18"/>
      <c r="AB8" s="21"/>
    </row>
    <row r="9" spans="1:28" x14ac:dyDescent="0.3">
      <c r="B9" s="33" t="s">
        <v>20</v>
      </c>
      <c r="C9">
        <f>(C4-C8)^2</f>
        <v>0</v>
      </c>
      <c r="D9">
        <f t="shared" ref="D9:L9" si="3">(D4-D8)^2</f>
        <v>3573.382716049382</v>
      </c>
      <c r="E9">
        <f t="shared" si="3"/>
        <v>1352.6049382716044</v>
      </c>
      <c r="F9">
        <f t="shared" si="3"/>
        <v>474.27160493827131</v>
      </c>
      <c r="G9">
        <f t="shared" si="3"/>
        <v>1038.271604938272</v>
      </c>
      <c r="H9">
        <f t="shared" si="3"/>
        <v>163.27160493827145</v>
      </c>
      <c r="I9">
        <f t="shared" si="3"/>
        <v>4124.4938271604942</v>
      </c>
      <c r="J9">
        <f t="shared" si="3"/>
        <v>2422.8271604938277</v>
      </c>
      <c r="K9">
        <f t="shared" si="3"/>
        <v>1662.8271604938266</v>
      </c>
      <c r="L9">
        <f t="shared" si="3"/>
        <v>687.60493827160531</v>
      </c>
      <c r="M9" s="9">
        <f>SUM(C9:L9)</f>
        <v>15499.555555555555</v>
      </c>
      <c r="N9" s="18"/>
      <c r="AB9" s="21"/>
    </row>
    <row r="10" spans="1:28" x14ac:dyDescent="0.3">
      <c r="A10" s="9" t="s">
        <v>29</v>
      </c>
      <c r="B10" s="33" t="s">
        <v>24</v>
      </c>
      <c r="C10">
        <f>AVERAGE($C6:$D6)</f>
        <v>-53</v>
      </c>
      <c r="D10">
        <f>AVERAGE($C6:$D6)</f>
        <v>-53</v>
      </c>
      <c r="E10">
        <f>AVERAGE($E6:$L6)</f>
        <v>13.25</v>
      </c>
      <c r="F10">
        <f t="shared" ref="F10:L10" si="4">AVERAGE($E6:$L6)</f>
        <v>13.25</v>
      </c>
      <c r="G10">
        <f t="shared" si="4"/>
        <v>13.25</v>
      </c>
      <c r="H10">
        <f t="shared" si="4"/>
        <v>13.25</v>
      </c>
      <c r="I10">
        <f t="shared" si="4"/>
        <v>13.25</v>
      </c>
      <c r="J10">
        <f t="shared" si="4"/>
        <v>13.25</v>
      </c>
      <c r="K10">
        <f t="shared" si="4"/>
        <v>13.25</v>
      </c>
      <c r="L10">
        <f t="shared" si="4"/>
        <v>13.25</v>
      </c>
      <c r="N10" s="18"/>
      <c r="AB10" s="21"/>
    </row>
    <row r="11" spans="1:28" x14ac:dyDescent="0.3">
      <c r="B11" s="33" t="s">
        <v>5</v>
      </c>
      <c r="C11" s="7">
        <f t="shared" ref="C11:L11" si="5">C5+C10</f>
        <v>81</v>
      </c>
      <c r="D11" s="7">
        <f t="shared" si="5"/>
        <v>81</v>
      </c>
      <c r="E11" s="7">
        <f t="shared" si="5"/>
        <v>147.25</v>
      </c>
      <c r="F11" s="7">
        <f t="shared" si="5"/>
        <v>147.25</v>
      </c>
      <c r="G11" s="7">
        <f t="shared" si="5"/>
        <v>147.25</v>
      </c>
      <c r="H11" s="7">
        <f t="shared" si="5"/>
        <v>147.25</v>
      </c>
      <c r="I11" s="7">
        <f t="shared" si="5"/>
        <v>147.25</v>
      </c>
      <c r="J11" s="7">
        <f t="shared" si="5"/>
        <v>147.25</v>
      </c>
      <c r="K11" s="7">
        <f t="shared" si="5"/>
        <v>147.25</v>
      </c>
      <c r="L11" s="7">
        <f t="shared" si="5"/>
        <v>147.25</v>
      </c>
      <c r="M11" s="9" t="s">
        <v>21</v>
      </c>
      <c r="N11" s="18"/>
      <c r="AB11" s="21"/>
    </row>
    <row r="12" spans="1:28" x14ac:dyDescent="0.3">
      <c r="B12" s="33" t="s">
        <v>20</v>
      </c>
      <c r="C12" s="7">
        <f t="shared" ref="C12:L12" si="6">(C4-C11)^2</f>
        <v>1</v>
      </c>
      <c r="D12" s="7">
        <f t="shared" si="6"/>
        <v>1</v>
      </c>
      <c r="E12" s="7">
        <f t="shared" si="6"/>
        <v>1958.0625</v>
      </c>
      <c r="F12" s="7">
        <f t="shared" si="6"/>
        <v>855.5625</v>
      </c>
      <c r="G12" s="7">
        <f t="shared" si="6"/>
        <v>612.5625</v>
      </c>
      <c r="H12" s="7">
        <f t="shared" si="6"/>
        <v>410.0625</v>
      </c>
      <c r="I12" s="7">
        <f t="shared" si="6"/>
        <v>3220.5625</v>
      </c>
      <c r="J12" s="7">
        <f t="shared" si="6"/>
        <v>1743.0625</v>
      </c>
      <c r="K12" s="7">
        <f t="shared" si="6"/>
        <v>2328.0625</v>
      </c>
      <c r="L12" s="7">
        <f t="shared" si="6"/>
        <v>351.5625</v>
      </c>
      <c r="M12" s="13">
        <f>SUM(C12:L12)</f>
        <v>11481.5</v>
      </c>
      <c r="N12" s="18"/>
      <c r="AB12" s="21"/>
    </row>
    <row r="13" spans="1:28" x14ac:dyDescent="0.3">
      <c r="A13" s="9" t="s">
        <v>30</v>
      </c>
      <c r="B13" s="33" t="s">
        <v>25</v>
      </c>
      <c r="C13">
        <f>AVERAGE($C6:$E6)</f>
        <v>-45.666666666666664</v>
      </c>
      <c r="D13">
        <f>AVERAGE($C6:$E6)</f>
        <v>-45.666666666666664</v>
      </c>
      <c r="E13">
        <f>AVERAGE($C6:$E6)</f>
        <v>-45.666666666666664</v>
      </c>
      <c r="F13">
        <f>AVERAGE($F6:$L6)</f>
        <v>19.571428571428573</v>
      </c>
      <c r="G13">
        <f>AVERAGE($F6:$L6)</f>
        <v>19.571428571428573</v>
      </c>
      <c r="H13">
        <f t="shared" ref="H13:L13" si="7">AVERAGE($F6:$L6)</f>
        <v>19.571428571428573</v>
      </c>
      <c r="I13">
        <f t="shared" si="7"/>
        <v>19.571428571428573</v>
      </c>
      <c r="J13">
        <f t="shared" si="7"/>
        <v>19.571428571428573</v>
      </c>
      <c r="K13">
        <f t="shared" si="7"/>
        <v>19.571428571428573</v>
      </c>
      <c r="L13">
        <f t="shared" si="7"/>
        <v>19.571428571428573</v>
      </c>
      <c r="N13" s="18"/>
      <c r="AB13" s="21"/>
    </row>
    <row r="14" spans="1:28" x14ac:dyDescent="0.3">
      <c r="B14" s="33" t="s">
        <v>5</v>
      </c>
      <c r="C14">
        <f t="shared" ref="C14:L14" si="8">C5+C13</f>
        <v>88.333333333333343</v>
      </c>
      <c r="D14">
        <f t="shared" si="8"/>
        <v>88.333333333333343</v>
      </c>
      <c r="E14">
        <f t="shared" si="8"/>
        <v>88.333333333333343</v>
      </c>
      <c r="F14">
        <f t="shared" si="8"/>
        <v>153.57142857142858</v>
      </c>
      <c r="G14">
        <f t="shared" si="8"/>
        <v>153.57142857142858</v>
      </c>
      <c r="H14">
        <f t="shared" si="8"/>
        <v>153.57142857142858</v>
      </c>
      <c r="I14">
        <f t="shared" si="8"/>
        <v>153.57142857142858</v>
      </c>
      <c r="J14">
        <f t="shared" si="8"/>
        <v>153.57142857142858</v>
      </c>
      <c r="K14">
        <f t="shared" si="8"/>
        <v>153.57142857142858</v>
      </c>
      <c r="L14">
        <f t="shared" si="8"/>
        <v>153.57142857142858</v>
      </c>
      <c r="M14" s="9" t="s">
        <v>21</v>
      </c>
      <c r="N14" s="18"/>
      <c r="AB14" s="21"/>
    </row>
    <row r="15" spans="1:28" x14ac:dyDescent="0.3">
      <c r="B15" s="33" t="s">
        <v>20</v>
      </c>
      <c r="C15">
        <f t="shared" ref="C15:L15" si="9">(C4-C14)^2</f>
        <v>40.111111111111228</v>
      </c>
      <c r="D15">
        <f t="shared" si="9"/>
        <v>69.444444444444599</v>
      </c>
      <c r="E15">
        <f t="shared" si="9"/>
        <v>215.11111111111083</v>
      </c>
      <c r="F15">
        <f t="shared" si="9"/>
        <v>1265.3265306122457</v>
      </c>
      <c r="G15">
        <f t="shared" si="9"/>
        <v>339.61224489795876</v>
      </c>
      <c r="H15">
        <f t="shared" si="9"/>
        <v>706.04081632653129</v>
      </c>
      <c r="I15">
        <f t="shared" si="9"/>
        <v>2543.0408163265292</v>
      </c>
      <c r="J15">
        <f t="shared" si="9"/>
        <v>1255.1836734693868</v>
      </c>
      <c r="K15">
        <f t="shared" si="9"/>
        <v>2978.040816326532</v>
      </c>
      <c r="L15">
        <f t="shared" si="9"/>
        <v>154.46938775510174</v>
      </c>
      <c r="M15" s="9">
        <f>SUM(C15:L15)</f>
        <v>9566.3809523809523</v>
      </c>
      <c r="N15" s="18"/>
      <c r="AB15" s="18"/>
    </row>
    <row r="16" spans="1:28" x14ac:dyDescent="0.3">
      <c r="A16" s="10" t="s">
        <v>31</v>
      </c>
      <c r="B16" s="35" t="s">
        <v>26</v>
      </c>
      <c r="C16" s="11">
        <f>AVERAGE($C6:$F6)</f>
        <v>-38.25</v>
      </c>
      <c r="D16" s="11">
        <f>AVERAGE($C6:$F6)</f>
        <v>-38.25</v>
      </c>
      <c r="E16" s="11">
        <f>AVERAGE($C6:$F6)</f>
        <v>-38.25</v>
      </c>
      <c r="F16" s="11">
        <f>AVERAGE($C6:$F6)</f>
        <v>-38.25</v>
      </c>
      <c r="G16" s="11">
        <f>AVERAGE($G6:$L6)</f>
        <v>25.5</v>
      </c>
      <c r="H16" s="11">
        <f t="shared" ref="H16:L16" si="10">AVERAGE($G6:$L6)</f>
        <v>25.5</v>
      </c>
      <c r="I16" s="11">
        <f t="shared" si="10"/>
        <v>25.5</v>
      </c>
      <c r="J16" s="11">
        <f t="shared" si="10"/>
        <v>25.5</v>
      </c>
      <c r="K16" s="11">
        <f t="shared" si="10"/>
        <v>25.5</v>
      </c>
      <c r="L16" s="11">
        <f t="shared" si="10"/>
        <v>25.5</v>
      </c>
      <c r="M16" s="10"/>
      <c r="N16" s="17"/>
      <c r="AB16" s="17"/>
    </row>
    <row r="17" spans="1:28" x14ac:dyDescent="0.3">
      <c r="A17" s="11"/>
      <c r="B17" s="35" t="s">
        <v>5</v>
      </c>
      <c r="C17" s="11">
        <f>C5+C16</f>
        <v>95.75</v>
      </c>
      <c r="D17" s="11">
        <f t="shared" ref="D17:L17" si="11">D5+D16</f>
        <v>95.75</v>
      </c>
      <c r="E17" s="11">
        <f t="shared" si="11"/>
        <v>95.75</v>
      </c>
      <c r="F17" s="11">
        <f t="shared" si="11"/>
        <v>95.75</v>
      </c>
      <c r="G17" s="11">
        <f t="shared" si="11"/>
        <v>159.5</v>
      </c>
      <c r="H17" s="11">
        <f t="shared" si="11"/>
        <v>159.5</v>
      </c>
      <c r="I17" s="11">
        <f t="shared" si="11"/>
        <v>159.5</v>
      </c>
      <c r="J17" s="11">
        <f t="shared" si="11"/>
        <v>159.5</v>
      </c>
      <c r="K17" s="11">
        <f t="shared" si="11"/>
        <v>159.5</v>
      </c>
      <c r="L17" s="11">
        <f t="shared" si="11"/>
        <v>159.5</v>
      </c>
      <c r="M17" s="10" t="s">
        <v>21</v>
      </c>
      <c r="N17" s="18"/>
      <c r="AB17" s="21"/>
    </row>
    <row r="18" spans="1:28" x14ac:dyDescent="0.3">
      <c r="A18" s="11"/>
      <c r="B18" s="35" t="s">
        <v>20</v>
      </c>
      <c r="C18" s="11">
        <f t="shared" ref="C18:L18" si="12">(C4-C17)^2</f>
        <v>189.0625</v>
      </c>
      <c r="D18" s="11">
        <f t="shared" si="12"/>
        <v>248.0625</v>
      </c>
      <c r="E18" s="11">
        <f t="shared" si="12"/>
        <v>52.5625</v>
      </c>
      <c r="F18" s="11">
        <f t="shared" si="12"/>
        <v>495.0625</v>
      </c>
      <c r="G18" s="11">
        <f t="shared" si="12"/>
        <v>156.25</v>
      </c>
      <c r="H18" s="11">
        <f t="shared" si="12"/>
        <v>1056.25</v>
      </c>
      <c r="I18" s="11">
        <f t="shared" si="12"/>
        <v>1980.25</v>
      </c>
      <c r="J18" s="11">
        <f t="shared" si="12"/>
        <v>870.25</v>
      </c>
      <c r="K18" s="11">
        <f t="shared" si="12"/>
        <v>3660.25</v>
      </c>
      <c r="L18" s="11">
        <f t="shared" si="12"/>
        <v>42.25</v>
      </c>
      <c r="M18" s="24">
        <f>SUM(C18:L18)</f>
        <v>8750.25</v>
      </c>
      <c r="N18" s="18"/>
      <c r="AB18" s="21"/>
    </row>
    <row r="19" spans="1:28" x14ac:dyDescent="0.3">
      <c r="A19" s="9" t="s">
        <v>32</v>
      </c>
      <c r="B19" s="33" t="s">
        <v>27</v>
      </c>
      <c r="C19">
        <f>AVERAGE($C6:$G6)</f>
        <v>-23</v>
      </c>
      <c r="D19">
        <f>AVERAGE($C6:$G6)</f>
        <v>-23</v>
      </c>
      <c r="E19">
        <f>AVERAGE($C6:$G6)</f>
        <v>-23</v>
      </c>
      <c r="F19">
        <f>AVERAGE($C6:$G6)</f>
        <v>-23</v>
      </c>
      <c r="G19">
        <f>AVERAGE($C6:$G6)</f>
        <v>-23</v>
      </c>
      <c r="H19">
        <f>AVERAGE($H3:$L3)</f>
        <v>33.200000000000003</v>
      </c>
      <c r="I19">
        <f>AVERAGE($H3:$L3)</f>
        <v>33.200000000000003</v>
      </c>
      <c r="J19">
        <f>AVERAGE($H3:$L3)</f>
        <v>33.200000000000003</v>
      </c>
      <c r="K19">
        <f>AVERAGE($H3:$L3)</f>
        <v>33.200000000000003</v>
      </c>
      <c r="L19">
        <f>AVERAGE($H3:$L3)</f>
        <v>33.200000000000003</v>
      </c>
      <c r="N19" s="18"/>
      <c r="AB19" s="21"/>
    </row>
    <row r="20" spans="1:28" x14ac:dyDescent="0.3">
      <c r="B20" s="33" t="s">
        <v>5</v>
      </c>
      <c r="C20">
        <f t="shared" ref="C20:L20" si="13">C5+C19</f>
        <v>111</v>
      </c>
      <c r="D20">
        <f t="shared" si="13"/>
        <v>111</v>
      </c>
      <c r="E20">
        <f t="shared" si="13"/>
        <v>111</v>
      </c>
      <c r="F20">
        <f t="shared" si="13"/>
        <v>111</v>
      </c>
      <c r="G20">
        <f t="shared" si="13"/>
        <v>111</v>
      </c>
      <c r="H20">
        <f t="shared" si="13"/>
        <v>167.2</v>
      </c>
      <c r="I20">
        <f t="shared" si="13"/>
        <v>167.2</v>
      </c>
      <c r="J20">
        <f t="shared" si="13"/>
        <v>167.2</v>
      </c>
      <c r="K20">
        <f t="shared" si="13"/>
        <v>167.2</v>
      </c>
      <c r="L20">
        <f t="shared" si="13"/>
        <v>167.2</v>
      </c>
      <c r="M20" s="9" t="s">
        <v>21</v>
      </c>
      <c r="N20" s="18"/>
      <c r="AB20" s="21"/>
    </row>
    <row r="21" spans="1:28" x14ac:dyDescent="0.3">
      <c r="A21" s="1"/>
      <c r="B21" s="33" t="s">
        <v>20</v>
      </c>
      <c r="C21">
        <f t="shared" ref="C21:L21" si="14">(C4-C20)^2</f>
        <v>841</v>
      </c>
      <c r="D21">
        <f t="shared" si="14"/>
        <v>961</v>
      </c>
      <c r="E21">
        <f t="shared" si="14"/>
        <v>64</v>
      </c>
      <c r="F21">
        <f t="shared" si="14"/>
        <v>49</v>
      </c>
      <c r="G21">
        <f t="shared" si="14"/>
        <v>3721</v>
      </c>
      <c r="H21">
        <f t="shared" si="14"/>
        <v>1616.0399999999991</v>
      </c>
      <c r="I21">
        <f t="shared" si="14"/>
        <v>1354.2400000000009</v>
      </c>
      <c r="J21">
        <f t="shared" si="14"/>
        <v>475.24000000000052</v>
      </c>
      <c r="K21">
        <f t="shared" si="14"/>
        <v>4651.2399999999989</v>
      </c>
      <c r="L21">
        <f t="shared" si="14"/>
        <v>1.4399999999999726</v>
      </c>
      <c r="M21" s="9">
        <f>SUM(C21:L21)</f>
        <v>13734.199999999999</v>
      </c>
      <c r="N21" s="18"/>
      <c r="AB21" s="21"/>
    </row>
    <row r="22" spans="1:28" x14ac:dyDescent="0.3">
      <c r="A22" s="9" t="s">
        <v>33</v>
      </c>
      <c r="B22" s="33" t="s">
        <v>28</v>
      </c>
      <c r="C22">
        <f>AVERAGE($C6:$H6)</f>
        <v>-20.333333333333332</v>
      </c>
      <c r="D22">
        <f t="shared" ref="D22:H22" si="15">AVERAGE($C6:$H6)</f>
        <v>-20.333333333333332</v>
      </c>
      <c r="E22">
        <f t="shared" si="15"/>
        <v>-20.333333333333332</v>
      </c>
      <c r="F22">
        <f t="shared" si="15"/>
        <v>-20.333333333333332</v>
      </c>
      <c r="G22">
        <f t="shared" si="15"/>
        <v>-20.333333333333332</v>
      </c>
      <c r="H22">
        <f t="shared" si="15"/>
        <v>-20.333333333333332</v>
      </c>
      <c r="I22">
        <f>AVERAGE($I6:$L6)</f>
        <v>30.5</v>
      </c>
      <c r="J22">
        <f>AVERAGE($I6:$L6)</f>
        <v>30.5</v>
      </c>
      <c r="K22">
        <f>AVERAGE($I6:$L6)</f>
        <v>30.5</v>
      </c>
      <c r="L22">
        <f>AVERAGE($I6:$L6)</f>
        <v>30.5</v>
      </c>
      <c r="N22" s="18"/>
      <c r="AB22" s="21"/>
    </row>
    <row r="23" spans="1:28" x14ac:dyDescent="0.3">
      <c r="A23" s="1"/>
      <c r="B23" s="33" t="s">
        <v>5</v>
      </c>
      <c r="C23">
        <f t="shared" ref="C23:L23" si="16">C5+C22</f>
        <v>113.66666666666667</v>
      </c>
      <c r="D23">
        <f t="shared" si="16"/>
        <v>113.66666666666667</v>
      </c>
      <c r="E23">
        <f t="shared" si="16"/>
        <v>113.66666666666667</v>
      </c>
      <c r="F23">
        <f t="shared" si="16"/>
        <v>113.66666666666667</v>
      </c>
      <c r="G23">
        <f t="shared" si="16"/>
        <v>113.66666666666667</v>
      </c>
      <c r="H23">
        <f t="shared" si="16"/>
        <v>113.66666666666667</v>
      </c>
      <c r="I23">
        <f t="shared" si="16"/>
        <v>164.5</v>
      </c>
      <c r="J23">
        <f t="shared" si="16"/>
        <v>164.5</v>
      </c>
      <c r="K23">
        <f t="shared" si="16"/>
        <v>164.5</v>
      </c>
      <c r="L23">
        <f t="shared" si="16"/>
        <v>164.5</v>
      </c>
      <c r="M23" s="9" t="s">
        <v>21</v>
      </c>
      <c r="N23" s="18"/>
      <c r="AB23" s="21"/>
    </row>
    <row r="24" spans="1:28" x14ac:dyDescent="0.3">
      <c r="A24" s="1"/>
      <c r="B24" s="33" t="s">
        <v>20</v>
      </c>
      <c r="C24">
        <f t="shared" ref="C24:L24" si="17">(C4-C23)^2</f>
        <v>1002.7777777777781</v>
      </c>
      <c r="D24">
        <f t="shared" si="17"/>
        <v>1133.4444444444448</v>
      </c>
      <c r="E24">
        <f t="shared" si="17"/>
        <v>113.77777777777789</v>
      </c>
      <c r="F24">
        <f t="shared" si="17"/>
        <v>18.777777777777736</v>
      </c>
      <c r="G24">
        <f t="shared" si="17"/>
        <v>3402.7777777777774</v>
      </c>
      <c r="H24">
        <f t="shared" si="17"/>
        <v>177.77777777777766</v>
      </c>
      <c r="I24">
        <f t="shared" si="17"/>
        <v>1560.25</v>
      </c>
      <c r="J24">
        <f t="shared" si="17"/>
        <v>600.25</v>
      </c>
      <c r="K24">
        <f t="shared" si="17"/>
        <v>4290.25</v>
      </c>
      <c r="L24">
        <f t="shared" si="17"/>
        <v>2.25</v>
      </c>
      <c r="M24" s="9">
        <f>SUM(C24:L24)</f>
        <v>12302.333333333332</v>
      </c>
      <c r="N24" s="18"/>
      <c r="AB24" s="21"/>
    </row>
    <row r="25" spans="1:28" x14ac:dyDescent="0.3">
      <c r="A25" s="1" t="s">
        <v>34</v>
      </c>
      <c r="B25" s="33" t="s">
        <v>37</v>
      </c>
      <c r="C25">
        <f t="shared" ref="C25:I25" si="18">AVERAGE($C6:$I6)</f>
        <v>-7.4285714285714288</v>
      </c>
      <c r="D25">
        <f t="shared" si="18"/>
        <v>-7.4285714285714288</v>
      </c>
      <c r="E25">
        <f t="shared" si="18"/>
        <v>-7.4285714285714288</v>
      </c>
      <c r="F25">
        <f t="shared" si="18"/>
        <v>-7.4285714285714288</v>
      </c>
      <c r="G25">
        <f t="shared" si="18"/>
        <v>-7.4285714285714288</v>
      </c>
      <c r="H25">
        <f t="shared" si="18"/>
        <v>-7.4285714285714288</v>
      </c>
      <c r="I25">
        <f t="shared" si="18"/>
        <v>-7.4285714285714288</v>
      </c>
      <c r="J25">
        <f>AVERAGE($J6:$L6)</f>
        <v>17.333333333333332</v>
      </c>
      <c r="K25">
        <f>AVERAGE($J6:$L6)</f>
        <v>17.333333333333332</v>
      </c>
      <c r="L25">
        <f>AVERAGE($J6:$L6)</f>
        <v>17.333333333333332</v>
      </c>
      <c r="N25" s="18"/>
      <c r="AB25" s="21"/>
    </row>
    <row r="26" spans="1:28" x14ac:dyDescent="0.3">
      <c r="A26" s="6"/>
      <c r="B26" s="33" t="s">
        <v>5</v>
      </c>
      <c r="C26">
        <f t="shared" ref="C26:L26" si="19">C5+C25</f>
        <v>126.57142857142857</v>
      </c>
      <c r="D26">
        <f t="shared" si="19"/>
        <v>126.57142857142857</v>
      </c>
      <c r="E26">
        <f t="shared" si="19"/>
        <v>126.57142857142857</v>
      </c>
      <c r="F26">
        <f t="shared" si="19"/>
        <v>126.57142857142857</v>
      </c>
      <c r="G26">
        <f t="shared" si="19"/>
        <v>126.57142857142857</v>
      </c>
      <c r="H26">
        <f t="shared" si="19"/>
        <v>126.57142857142857</v>
      </c>
      <c r="I26">
        <f t="shared" si="19"/>
        <v>126.57142857142857</v>
      </c>
      <c r="J26">
        <f t="shared" si="19"/>
        <v>151.33333333333334</v>
      </c>
      <c r="K26">
        <f t="shared" si="19"/>
        <v>151.33333333333334</v>
      </c>
      <c r="L26">
        <f t="shared" si="19"/>
        <v>151.33333333333334</v>
      </c>
      <c r="M26" s="9" t="s">
        <v>21</v>
      </c>
      <c r="N26" s="18"/>
      <c r="AB26" s="21"/>
    </row>
    <row r="27" spans="1:28" x14ac:dyDescent="0.3">
      <c r="A27" s="6"/>
      <c r="B27" s="33" t="s">
        <v>20</v>
      </c>
      <c r="C27">
        <f t="shared" ref="C27:L27" si="20">(C4-C26)^2</f>
        <v>1986.612244897959</v>
      </c>
      <c r="D27">
        <f t="shared" si="20"/>
        <v>2168.8979591836733</v>
      </c>
      <c r="E27">
        <f t="shared" si="20"/>
        <v>555.61224489795904</v>
      </c>
      <c r="F27">
        <f t="shared" si="20"/>
        <v>73.469387755102005</v>
      </c>
      <c r="G27">
        <f t="shared" si="20"/>
        <v>2063.7551020408164</v>
      </c>
      <c r="H27">
        <f t="shared" si="20"/>
        <v>0.18367346938775683</v>
      </c>
      <c r="I27">
        <f t="shared" si="20"/>
        <v>5995.1836734693879</v>
      </c>
      <c r="J27">
        <f t="shared" si="20"/>
        <v>1418.7777777777771</v>
      </c>
      <c r="K27">
        <f t="shared" si="20"/>
        <v>2738.7777777777787</v>
      </c>
      <c r="L27">
        <f t="shared" si="20"/>
        <v>215.11111111111083</v>
      </c>
      <c r="M27" s="9">
        <f>SUM(C27:L27)</f>
        <v>17216.38095238095</v>
      </c>
      <c r="N27" s="18"/>
      <c r="AB27" s="21"/>
    </row>
    <row r="28" spans="1:28" x14ac:dyDescent="0.3">
      <c r="A28" s="9" t="s">
        <v>35</v>
      </c>
      <c r="B28" s="36" t="s">
        <v>38</v>
      </c>
      <c r="C28" s="7">
        <f t="shared" ref="C28:J28" si="21">AVERAGE($C6:$J6)</f>
        <v>0.375</v>
      </c>
      <c r="D28" s="7">
        <f t="shared" si="21"/>
        <v>0.375</v>
      </c>
      <c r="E28" s="7">
        <f t="shared" si="21"/>
        <v>0.375</v>
      </c>
      <c r="F28" s="7">
        <f t="shared" si="21"/>
        <v>0.375</v>
      </c>
      <c r="G28" s="7">
        <f t="shared" si="21"/>
        <v>0.375</v>
      </c>
      <c r="H28" s="7">
        <f t="shared" si="21"/>
        <v>0.375</v>
      </c>
      <c r="I28" s="7">
        <f t="shared" si="21"/>
        <v>0.375</v>
      </c>
      <c r="J28" s="7">
        <f t="shared" si="21"/>
        <v>0.375</v>
      </c>
      <c r="K28" s="7">
        <f>AVERAGE($K6:$L6)</f>
        <v>-1.5</v>
      </c>
      <c r="L28" s="7">
        <f>AVERAGE($K6:$L6)</f>
        <v>-1.5</v>
      </c>
      <c r="N28" s="18"/>
      <c r="AB28" s="18"/>
    </row>
    <row r="29" spans="1:28" x14ac:dyDescent="0.3">
      <c r="A29" s="9"/>
      <c r="B29" s="33" t="s">
        <v>5</v>
      </c>
      <c r="C29" s="7">
        <f t="shared" ref="C29:L29" si="22">C5+C28</f>
        <v>134.375</v>
      </c>
      <c r="D29" s="7">
        <f t="shared" si="22"/>
        <v>134.375</v>
      </c>
      <c r="E29" s="7">
        <f t="shared" si="22"/>
        <v>134.375</v>
      </c>
      <c r="F29" s="7">
        <f t="shared" si="22"/>
        <v>134.375</v>
      </c>
      <c r="G29" s="7">
        <f t="shared" si="22"/>
        <v>134.375</v>
      </c>
      <c r="H29" s="7">
        <f t="shared" si="22"/>
        <v>134.375</v>
      </c>
      <c r="I29" s="7">
        <f t="shared" si="22"/>
        <v>134.375</v>
      </c>
      <c r="J29" s="7">
        <f t="shared" si="22"/>
        <v>134.375</v>
      </c>
      <c r="K29" s="7">
        <f t="shared" si="22"/>
        <v>132.5</v>
      </c>
      <c r="L29" s="7">
        <f t="shared" si="22"/>
        <v>132.5</v>
      </c>
      <c r="M29" s="9" t="s">
        <v>21</v>
      </c>
      <c r="N29" s="18"/>
      <c r="AB29" s="18"/>
    </row>
    <row r="30" spans="1:28" x14ac:dyDescent="0.3">
      <c r="A30" s="9"/>
      <c r="B30" s="33" t="s">
        <v>20</v>
      </c>
      <c r="C30" s="14">
        <f t="shared" ref="C30:L30" si="23">(C4-C29)^2</f>
        <v>2743.140625</v>
      </c>
      <c r="D30" s="14">
        <f t="shared" si="23"/>
        <v>2956.640625</v>
      </c>
      <c r="E30" s="14">
        <f t="shared" si="23"/>
        <v>984.390625</v>
      </c>
      <c r="F30" s="14">
        <f t="shared" si="23"/>
        <v>268.140625</v>
      </c>
      <c r="G30" s="14">
        <f t="shared" si="23"/>
        <v>1415.640625</v>
      </c>
      <c r="H30" s="14">
        <f t="shared" si="23"/>
        <v>54.390625</v>
      </c>
      <c r="I30" s="14">
        <f t="shared" si="23"/>
        <v>4847.640625</v>
      </c>
      <c r="J30" s="14">
        <f t="shared" si="23"/>
        <v>2983.890625</v>
      </c>
      <c r="K30" s="14">
        <f t="shared" si="23"/>
        <v>1122.25</v>
      </c>
      <c r="L30" s="14">
        <f t="shared" si="23"/>
        <v>1122.25</v>
      </c>
      <c r="M30" s="26">
        <f>SUM(C30:L30)</f>
        <v>18498.375</v>
      </c>
      <c r="N30" s="18"/>
      <c r="AB30" s="18"/>
    </row>
    <row r="31" spans="1:28" x14ac:dyDescent="0.3">
      <c r="A31" s="9" t="s">
        <v>36</v>
      </c>
      <c r="B31" s="33" t="s">
        <v>39</v>
      </c>
      <c r="C31">
        <f t="shared" ref="C31:K31" si="24">AVERAGE($C6:$K6)</f>
        <v>-3.5555555555555554</v>
      </c>
      <c r="D31">
        <f t="shared" si="24"/>
        <v>-3.5555555555555554</v>
      </c>
      <c r="E31">
        <f t="shared" si="24"/>
        <v>-3.5555555555555554</v>
      </c>
      <c r="F31">
        <f t="shared" si="24"/>
        <v>-3.5555555555555554</v>
      </c>
      <c r="G31">
        <f t="shared" si="24"/>
        <v>-3.5555555555555554</v>
      </c>
      <c r="H31">
        <f t="shared" si="24"/>
        <v>-3.5555555555555554</v>
      </c>
      <c r="I31">
        <f t="shared" si="24"/>
        <v>-3.5555555555555554</v>
      </c>
      <c r="J31">
        <f t="shared" si="24"/>
        <v>-3.5555555555555554</v>
      </c>
      <c r="K31">
        <f t="shared" si="24"/>
        <v>-3.5555555555555554</v>
      </c>
      <c r="L31">
        <f>L6</f>
        <v>32</v>
      </c>
      <c r="N31" s="18"/>
      <c r="AB31" s="18"/>
    </row>
    <row r="32" spans="1:28" x14ac:dyDescent="0.3">
      <c r="A32" s="9"/>
      <c r="B32" s="33" t="s">
        <v>5</v>
      </c>
      <c r="C32">
        <f t="shared" ref="C32:L32" si="25">C5+C31</f>
        <v>130.44444444444446</v>
      </c>
      <c r="D32">
        <f t="shared" si="25"/>
        <v>130.44444444444446</v>
      </c>
      <c r="E32">
        <f t="shared" si="25"/>
        <v>130.44444444444446</v>
      </c>
      <c r="F32">
        <f t="shared" si="25"/>
        <v>130.44444444444446</v>
      </c>
      <c r="G32">
        <f t="shared" si="25"/>
        <v>130.44444444444446</v>
      </c>
      <c r="H32">
        <f t="shared" si="25"/>
        <v>130.44444444444446</v>
      </c>
      <c r="I32">
        <f t="shared" si="25"/>
        <v>130.44444444444446</v>
      </c>
      <c r="J32">
        <f t="shared" si="25"/>
        <v>130.44444444444446</v>
      </c>
      <c r="K32">
        <f t="shared" si="25"/>
        <v>130.44444444444446</v>
      </c>
      <c r="L32">
        <f t="shared" si="25"/>
        <v>166</v>
      </c>
      <c r="M32" s="9" t="s">
        <v>21</v>
      </c>
    </row>
    <row r="33" spans="1:13" x14ac:dyDescent="0.3">
      <c r="A33" s="9"/>
      <c r="B33" s="33" t="s">
        <v>20</v>
      </c>
      <c r="C33">
        <f t="shared" ref="C33:L33" si="26">(C4-C32)^2</f>
        <v>2346.8641975308656</v>
      </c>
      <c r="D33">
        <f t="shared" si="26"/>
        <v>2544.6419753086434</v>
      </c>
      <c r="E33">
        <f t="shared" si="26"/>
        <v>753.19753086419826</v>
      </c>
      <c r="F33">
        <f t="shared" si="26"/>
        <v>154.86419753086452</v>
      </c>
      <c r="G33">
        <f t="shared" si="26"/>
        <v>1726.8641975308631</v>
      </c>
      <c r="H33">
        <f t="shared" si="26"/>
        <v>11.864197530864285</v>
      </c>
      <c r="I33">
        <f t="shared" si="26"/>
        <v>5410.4197530864176</v>
      </c>
      <c r="J33">
        <f t="shared" si="26"/>
        <v>3428.7530864197515</v>
      </c>
      <c r="K33">
        <f t="shared" si="26"/>
        <v>988.75308641975391</v>
      </c>
      <c r="L33">
        <f t="shared" si="26"/>
        <v>0</v>
      </c>
      <c r="M33" s="9">
        <f>SUM(C33:L33)</f>
        <v>17366.222222222223</v>
      </c>
    </row>
  </sheetData>
  <mergeCells count="2">
    <mergeCell ref="A1:L2"/>
    <mergeCell ref="M1:M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8968E-EF67-4D6C-B784-0AF6EEA97418}">
  <dimension ref="A1:M33"/>
  <sheetViews>
    <sheetView showGridLines="0" zoomScale="80" zoomScaleNormal="80" workbookViewId="0">
      <selection activeCell="M35" sqref="M35"/>
    </sheetView>
  </sheetViews>
  <sheetFormatPr defaultRowHeight="14.4" x14ac:dyDescent="0.3"/>
  <cols>
    <col min="1" max="1" width="9.88671875" bestFit="1" customWidth="1"/>
    <col min="2" max="2" width="7.88671875" bestFit="1" customWidth="1"/>
    <col min="3" max="12" width="12.6640625" bestFit="1" customWidth="1"/>
    <col min="13" max="13" width="15" style="9" bestFit="1" customWidth="1"/>
  </cols>
  <sheetData>
    <row r="1" spans="1:13" ht="14.4" customHeight="1" x14ac:dyDescent="0.3">
      <c r="A1" s="58" t="s">
        <v>53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60" t="s">
        <v>41</v>
      </c>
    </row>
    <row r="2" spans="1:13" ht="14.4" customHeight="1" x14ac:dyDescent="0.3">
      <c r="A2" s="58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60"/>
    </row>
    <row r="3" spans="1:13" x14ac:dyDescent="0.3">
      <c r="B3" s="33" t="s">
        <v>0</v>
      </c>
      <c r="C3">
        <v>5</v>
      </c>
      <c r="D3">
        <v>7</v>
      </c>
      <c r="E3">
        <v>12</v>
      </c>
      <c r="F3">
        <v>23</v>
      </c>
      <c r="G3">
        <v>25</v>
      </c>
      <c r="H3">
        <v>28</v>
      </c>
      <c r="I3">
        <v>29</v>
      </c>
      <c r="J3">
        <v>34</v>
      </c>
      <c r="K3">
        <v>35</v>
      </c>
      <c r="L3">
        <v>40</v>
      </c>
    </row>
    <row r="4" spans="1:13" x14ac:dyDescent="0.3">
      <c r="B4" s="33" t="s">
        <v>1</v>
      </c>
      <c r="C4">
        <v>82</v>
      </c>
      <c r="D4">
        <v>80</v>
      </c>
      <c r="E4">
        <v>103</v>
      </c>
      <c r="F4">
        <v>118</v>
      </c>
      <c r="G4">
        <v>172</v>
      </c>
      <c r="H4">
        <v>127</v>
      </c>
      <c r="I4">
        <v>204</v>
      </c>
      <c r="J4">
        <v>189</v>
      </c>
      <c r="K4">
        <v>99</v>
      </c>
      <c r="L4">
        <v>166</v>
      </c>
    </row>
    <row r="5" spans="1:13" x14ac:dyDescent="0.3">
      <c r="B5" s="33" t="s">
        <v>5</v>
      </c>
      <c r="C5">
        <v>95.75</v>
      </c>
      <c r="D5">
        <v>95.75</v>
      </c>
      <c r="E5">
        <v>95.75</v>
      </c>
      <c r="F5">
        <v>95.75</v>
      </c>
      <c r="G5">
        <v>159.5</v>
      </c>
      <c r="H5">
        <v>159.5</v>
      </c>
      <c r="I5">
        <v>159.5</v>
      </c>
      <c r="J5">
        <v>159.5</v>
      </c>
      <c r="K5">
        <v>159.5</v>
      </c>
      <c r="L5">
        <v>159.5</v>
      </c>
    </row>
    <row r="6" spans="1:13" x14ac:dyDescent="0.3">
      <c r="B6" s="33" t="s">
        <v>6</v>
      </c>
      <c r="C6">
        <f t="shared" ref="C6:L6" si="0">C4-C5</f>
        <v>-13.75</v>
      </c>
      <c r="D6">
        <f t="shared" si="0"/>
        <v>-15.75</v>
      </c>
      <c r="E6">
        <f t="shared" si="0"/>
        <v>7.25</v>
      </c>
      <c r="F6">
        <f t="shared" si="0"/>
        <v>22.25</v>
      </c>
      <c r="G6">
        <f t="shared" si="0"/>
        <v>12.5</v>
      </c>
      <c r="H6">
        <f t="shared" si="0"/>
        <v>-32.5</v>
      </c>
      <c r="I6">
        <f t="shared" si="0"/>
        <v>44.5</v>
      </c>
      <c r="J6">
        <f t="shared" si="0"/>
        <v>29.5</v>
      </c>
      <c r="K6">
        <f t="shared" si="0"/>
        <v>-60.5</v>
      </c>
      <c r="L6">
        <f t="shared" si="0"/>
        <v>6.5</v>
      </c>
    </row>
    <row r="7" spans="1:13" x14ac:dyDescent="0.3">
      <c r="A7" s="9" t="s">
        <v>22</v>
      </c>
      <c r="B7" s="33" t="s">
        <v>23</v>
      </c>
      <c r="C7">
        <f>AVERAGE(C6)</f>
        <v>-13.75</v>
      </c>
      <c r="D7">
        <f t="shared" ref="D7:L7" si="1">AVERAGE($D6:$L6)</f>
        <v>1.5277777777777777</v>
      </c>
      <c r="E7">
        <f t="shared" si="1"/>
        <v>1.5277777777777777</v>
      </c>
      <c r="F7">
        <f t="shared" si="1"/>
        <v>1.5277777777777777</v>
      </c>
      <c r="G7">
        <f t="shared" si="1"/>
        <v>1.5277777777777777</v>
      </c>
      <c r="H7">
        <f t="shared" si="1"/>
        <v>1.5277777777777777</v>
      </c>
      <c r="I7">
        <f t="shared" si="1"/>
        <v>1.5277777777777777</v>
      </c>
      <c r="J7">
        <f t="shared" si="1"/>
        <v>1.5277777777777777</v>
      </c>
      <c r="K7">
        <f t="shared" si="1"/>
        <v>1.5277777777777777</v>
      </c>
      <c r="L7">
        <f t="shared" si="1"/>
        <v>1.5277777777777777</v>
      </c>
    </row>
    <row r="8" spans="1:13" x14ac:dyDescent="0.3">
      <c r="B8" s="33" t="s">
        <v>8</v>
      </c>
      <c r="C8">
        <f t="shared" ref="C8:L8" si="2">C5+C7</f>
        <v>82</v>
      </c>
      <c r="D8">
        <f t="shared" si="2"/>
        <v>97.277777777777771</v>
      </c>
      <c r="E8">
        <f t="shared" si="2"/>
        <v>97.277777777777771</v>
      </c>
      <c r="F8">
        <f t="shared" si="2"/>
        <v>97.277777777777771</v>
      </c>
      <c r="G8">
        <f t="shared" si="2"/>
        <v>161.02777777777777</v>
      </c>
      <c r="H8">
        <f t="shared" si="2"/>
        <v>161.02777777777777</v>
      </c>
      <c r="I8">
        <f t="shared" si="2"/>
        <v>161.02777777777777</v>
      </c>
      <c r="J8">
        <f t="shared" si="2"/>
        <v>161.02777777777777</v>
      </c>
      <c r="K8">
        <f t="shared" si="2"/>
        <v>161.02777777777777</v>
      </c>
      <c r="L8">
        <f t="shared" si="2"/>
        <v>161.02777777777777</v>
      </c>
      <c r="M8" s="9" t="s">
        <v>21</v>
      </c>
    </row>
    <row r="9" spans="1:13" x14ac:dyDescent="0.3">
      <c r="B9" s="33" t="s">
        <v>54</v>
      </c>
      <c r="C9">
        <f t="shared" ref="C9:L9" si="3">(C4-C8)^2</f>
        <v>0</v>
      </c>
      <c r="D9">
        <f t="shared" si="3"/>
        <v>298.52160493827137</v>
      </c>
      <c r="E9">
        <f t="shared" si="3"/>
        <v>32.7438271604939</v>
      </c>
      <c r="F9">
        <f t="shared" si="3"/>
        <v>429.41049382716074</v>
      </c>
      <c r="G9">
        <f t="shared" si="3"/>
        <v>120.38966049382729</v>
      </c>
      <c r="H9">
        <f t="shared" si="3"/>
        <v>1157.8896604938268</v>
      </c>
      <c r="I9">
        <f t="shared" si="3"/>
        <v>1846.6118827160499</v>
      </c>
      <c r="J9">
        <f t="shared" si="3"/>
        <v>782.44521604938302</v>
      </c>
      <c r="K9">
        <f t="shared" si="3"/>
        <v>3847.445216049382</v>
      </c>
      <c r="L9">
        <f t="shared" si="3"/>
        <v>24.722993827160558</v>
      </c>
      <c r="M9" s="9">
        <f>SUM(C9:L9)</f>
        <v>8540.1805555555566</v>
      </c>
    </row>
    <row r="10" spans="1:13" x14ac:dyDescent="0.3">
      <c r="A10" s="9" t="s">
        <v>29</v>
      </c>
      <c r="B10" s="33" t="s">
        <v>24</v>
      </c>
      <c r="C10">
        <f>AVERAGE($C6:$D6)</f>
        <v>-14.75</v>
      </c>
      <c r="D10">
        <f>AVERAGE($C6:$D6)</f>
        <v>-14.75</v>
      </c>
      <c r="E10">
        <f t="shared" ref="E10:L10" si="4">AVERAGE($E6:$L6)</f>
        <v>3.6875</v>
      </c>
      <c r="F10">
        <f t="shared" si="4"/>
        <v>3.6875</v>
      </c>
      <c r="G10">
        <f t="shared" si="4"/>
        <v>3.6875</v>
      </c>
      <c r="H10">
        <f t="shared" si="4"/>
        <v>3.6875</v>
      </c>
      <c r="I10">
        <f t="shared" si="4"/>
        <v>3.6875</v>
      </c>
      <c r="J10">
        <f t="shared" si="4"/>
        <v>3.6875</v>
      </c>
      <c r="K10">
        <f t="shared" si="4"/>
        <v>3.6875</v>
      </c>
      <c r="L10">
        <f t="shared" si="4"/>
        <v>3.6875</v>
      </c>
    </row>
    <row r="11" spans="1:13" x14ac:dyDescent="0.3">
      <c r="B11" s="33" t="s">
        <v>8</v>
      </c>
      <c r="C11" s="7">
        <f t="shared" ref="C11:L11" si="5">C5+C10</f>
        <v>81</v>
      </c>
      <c r="D11" s="7">
        <f t="shared" si="5"/>
        <v>81</v>
      </c>
      <c r="E11" s="7">
        <f t="shared" si="5"/>
        <v>99.4375</v>
      </c>
      <c r="F11" s="7">
        <f t="shared" si="5"/>
        <v>99.4375</v>
      </c>
      <c r="G11" s="7">
        <f t="shared" si="5"/>
        <v>163.1875</v>
      </c>
      <c r="H11" s="7">
        <f t="shared" si="5"/>
        <v>163.1875</v>
      </c>
      <c r="I11" s="7">
        <f t="shared" si="5"/>
        <v>163.1875</v>
      </c>
      <c r="J11" s="7">
        <f t="shared" si="5"/>
        <v>163.1875</v>
      </c>
      <c r="K11" s="7">
        <f t="shared" si="5"/>
        <v>163.1875</v>
      </c>
      <c r="L11" s="7">
        <f t="shared" si="5"/>
        <v>163.1875</v>
      </c>
      <c r="M11" s="9" t="s">
        <v>21</v>
      </c>
    </row>
    <row r="12" spans="1:13" x14ac:dyDescent="0.3">
      <c r="B12" s="33" t="s">
        <v>54</v>
      </c>
      <c r="C12" s="7">
        <f t="shared" ref="C12:L12" si="6">(C4-C11)^2</f>
        <v>1</v>
      </c>
      <c r="D12" s="7">
        <f t="shared" si="6"/>
        <v>1</v>
      </c>
      <c r="E12" s="7">
        <f t="shared" si="6"/>
        <v>12.69140625</v>
      </c>
      <c r="F12" s="7">
        <f t="shared" si="6"/>
        <v>344.56640625</v>
      </c>
      <c r="G12" s="7">
        <f t="shared" si="6"/>
        <v>77.66015625</v>
      </c>
      <c r="H12" s="7">
        <f t="shared" si="6"/>
        <v>1309.53515625</v>
      </c>
      <c r="I12" s="7">
        <f t="shared" si="6"/>
        <v>1665.66015625</v>
      </c>
      <c r="J12" s="7">
        <f t="shared" si="6"/>
        <v>666.28515625</v>
      </c>
      <c r="K12" s="7">
        <f t="shared" si="6"/>
        <v>4120.03515625</v>
      </c>
      <c r="L12" s="7">
        <f t="shared" si="6"/>
        <v>7.91015625</v>
      </c>
      <c r="M12" s="13">
        <f>SUM(C12:L12)</f>
        <v>8206.34375</v>
      </c>
    </row>
    <row r="13" spans="1:13" x14ac:dyDescent="0.3">
      <c r="A13" s="9" t="s">
        <v>30</v>
      </c>
      <c r="B13" s="33" t="s">
        <v>25</v>
      </c>
      <c r="C13">
        <f>AVERAGE($C6:$E6)</f>
        <v>-7.416666666666667</v>
      </c>
      <c r="D13">
        <f>AVERAGE($C6:$E6)</f>
        <v>-7.416666666666667</v>
      </c>
      <c r="E13">
        <f>AVERAGE($C6:$E6)</f>
        <v>-7.416666666666667</v>
      </c>
      <c r="F13">
        <f t="shared" ref="F13:L13" si="7">AVERAGE($F6:$L6)</f>
        <v>3.1785714285714284</v>
      </c>
      <c r="G13">
        <f t="shared" si="7"/>
        <v>3.1785714285714284</v>
      </c>
      <c r="H13">
        <f t="shared" si="7"/>
        <v>3.1785714285714284</v>
      </c>
      <c r="I13">
        <f t="shared" si="7"/>
        <v>3.1785714285714284</v>
      </c>
      <c r="J13">
        <f t="shared" si="7"/>
        <v>3.1785714285714284</v>
      </c>
      <c r="K13">
        <f t="shared" si="7"/>
        <v>3.1785714285714284</v>
      </c>
      <c r="L13">
        <f t="shared" si="7"/>
        <v>3.1785714285714284</v>
      </c>
    </row>
    <row r="14" spans="1:13" x14ac:dyDescent="0.3">
      <c r="B14" s="33" t="s">
        <v>8</v>
      </c>
      <c r="C14">
        <f t="shared" ref="C14:L14" si="8">C5+C13</f>
        <v>88.333333333333329</v>
      </c>
      <c r="D14">
        <f t="shared" si="8"/>
        <v>88.333333333333329</v>
      </c>
      <c r="E14">
        <f t="shared" si="8"/>
        <v>88.333333333333329</v>
      </c>
      <c r="F14">
        <f t="shared" si="8"/>
        <v>98.928571428571431</v>
      </c>
      <c r="G14">
        <f t="shared" si="8"/>
        <v>162.67857142857142</v>
      </c>
      <c r="H14">
        <f t="shared" si="8"/>
        <v>162.67857142857142</v>
      </c>
      <c r="I14">
        <f t="shared" si="8"/>
        <v>162.67857142857142</v>
      </c>
      <c r="J14">
        <f t="shared" si="8"/>
        <v>162.67857142857142</v>
      </c>
      <c r="K14">
        <f t="shared" si="8"/>
        <v>162.67857142857142</v>
      </c>
      <c r="L14">
        <f t="shared" si="8"/>
        <v>162.67857142857142</v>
      </c>
      <c r="M14" s="9" t="s">
        <v>21</v>
      </c>
    </row>
    <row r="15" spans="1:13" x14ac:dyDescent="0.3">
      <c r="B15" s="33" t="s">
        <v>54</v>
      </c>
      <c r="C15">
        <f t="shared" ref="C15:L15" si="9">(C4-C14)^2</f>
        <v>40.11111111111105</v>
      </c>
      <c r="D15">
        <f t="shared" si="9"/>
        <v>69.444444444444372</v>
      </c>
      <c r="E15">
        <f t="shared" si="9"/>
        <v>215.11111111111126</v>
      </c>
      <c r="F15">
        <f t="shared" si="9"/>
        <v>363.71938775510199</v>
      </c>
      <c r="G15">
        <f t="shared" si="9"/>
        <v>86.889030612245122</v>
      </c>
      <c r="H15">
        <f t="shared" si="9"/>
        <v>1272.9604591836726</v>
      </c>
      <c r="I15">
        <f t="shared" si="9"/>
        <v>1707.4604591836744</v>
      </c>
      <c r="J15">
        <f t="shared" si="9"/>
        <v>692.81760204081695</v>
      </c>
      <c r="K15">
        <f t="shared" si="9"/>
        <v>4054.9604591836719</v>
      </c>
      <c r="L15">
        <f t="shared" si="9"/>
        <v>11.031887755102122</v>
      </c>
      <c r="M15" s="9">
        <f>SUM(C15:L15)</f>
        <v>8514.5059523809523</v>
      </c>
    </row>
    <row r="16" spans="1:13" x14ac:dyDescent="0.3">
      <c r="A16" s="22" t="s">
        <v>31</v>
      </c>
      <c r="B16" s="37" t="s">
        <v>26</v>
      </c>
      <c r="C16" s="18">
        <f>AVERAGE($C6:$F6)</f>
        <v>0</v>
      </c>
      <c r="D16" s="18">
        <f>AVERAGE($C6:$F6)</f>
        <v>0</v>
      </c>
      <c r="E16" s="18">
        <f>AVERAGE($C6:$F6)</f>
        <v>0</v>
      </c>
      <c r="F16" s="18">
        <f>AVERAGE($C6:$F6)</f>
        <v>0</v>
      </c>
      <c r="G16" s="18">
        <f t="shared" ref="G16:L16" si="10">AVERAGE($G6:$L6)</f>
        <v>0</v>
      </c>
      <c r="H16" s="18">
        <f t="shared" si="10"/>
        <v>0</v>
      </c>
      <c r="I16" s="18">
        <f t="shared" si="10"/>
        <v>0</v>
      </c>
      <c r="J16" s="18">
        <f t="shared" si="10"/>
        <v>0</v>
      </c>
      <c r="K16" s="18">
        <f t="shared" si="10"/>
        <v>0</v>
      </c>
      <c r="L16" s="18">
        <f t="shared" si="10"/>
        <v>0</v>
      </c>
      <c r="M16" s="22"/>
    </row>
    <row r="17" spans="1:13" x14ac:dyDescent="0.3">
      <c r="A17" s="18"/>
      <c r="B17" s="33" t="s">
        <v>8</v>
      </c>
      <c r="C17" s="18">
        <f t="shared" ref="C17:L17" si="11">C5+C16</f>
        <v>95.75</v>
      </c>
      <c r="D17" s="18">
        <f t="shared" si="11"/>
        <v>95.75</v>
      </c>
      <c r="E17" s="18">
        <f t="shared" si="11"/>
        <v>95.75</v>
      </c>
      <c r="F17" s="18">
        <f t="shared" si="11"/>
        <v>95.75</v>
      </c>
      <c r="G17" s="18">
        <f t="shared" si="11"/>
        <v>159.5</v>
      </c>
      <c r="H17" s="18">
        <f t="shared" si="11"/>
        <v>159.5</v>
      </c>
      <c r="I17" s="18">
        <f t="shared" si="11"/>
        <v>159.5</v>
      </c>
      <c r="J17" s="18">
        <f t="shared" si="11"/>
        <v>159.5</v>
      </c>
      <c r="K17" s="18">
        <f t="shared" si="11"/>
        <v>159.5</v>
      </c>
      <c r="L17" s="18">
        <f t="shared" si="11"/>
        <v>159.5</v>
      </c>
      <c r="M17" s="22" t="s">
        <v>21</v>
      </c>
    </row>
    <row r="18" spans="1:13" x14ac:dyDescent="0.3">
      <c r="A18" s="18"/>
      <c r="B18" s="33" t="s">
        <v>54</v>
      </c>
      <c r="C18" s="18">
        <f t="shared" ref="C18:L18" si="12">(C4-C17)^2</f>
        <v>189.0625</v>
      </c>
      <c r="D18" s="18">
        <f t="shared" si="12"/>
        <v>248.0625</v>
      </c>
      <c r="E18" s="18">
        <f t="shared" si="12"/>
        <v>52.5625</v>
      </c>
      <c r="F18" s="18">
        <f t="shared" si="12"/>
        <v>495.0625</v>
      </c>
      <c r="G18" s="18">
        <f t="shared" si="12"/>
        <v>156.25</v>
      </c>
      <c r="H18" s="18">
        <f t="shared" si="12"/>
        <v>1056.25</v>
      </c>
      <c r="I18" s="18">
        <f t="shared" si="12"/>
        <v>1980.25</v>
      </c>
      <c r="J18" s="18">
        <f t="shared" si="12"/>
        <v>870.25</v>
      </c>
      <c r="K18" s="18">
        <f t="shared" si="12"/>
        <v>3660.25</v>
      </c>
      <c r="L18" s="18">
        <f t="shared" si="12"/>
        <v>42.25</v>
      </c>
      <c r="M18" s="22">
        <f>SUM(C18:L18)</f>
        <v>8750.25</v>
      </c>
    </row>
    <row r="19" spans="1:13" x14ac:dyDescent="0.3">
      <c r="A19" s="9" t="s">
        <v>32</v>
      </c>
      <c r="B19" s="33" t="s">
        <v>27</v>
      </c>
      <c r="C19">
        <f>AVERAGE($C6:$G6)</f>
        <v>2.5</v>
      </c>
      <c r="D19">
        <f>AVERAGE($C6:$G6)</f>
        <v>2.5</v>
      </c>
      <c r="E19">
        <f>AVERAGE($C6:$G6)</f>
        <v>2.5</v>
      </c>
      <c r="F19">
        <f>AVERAGE($C6:$G6)</f>
        <v>2.5</v>
      </c>
      <c r="G19">
        <f>AVERAGE($C6:$G6)</f>
        <v>2.5</v>
      </c>
      <c r="H19">
        <f>AVERAGE($H3:$L3)</f>
        <v>33.200000000000003</v>
      </c>
      <c r="I19">
        <f>AVERAGE($H3:$L3)</f>
        <v>33.200000000000003</v>
      </c>
      <c r="J19">
        <f>AVERAGE($H3:$L3)</f>
        <v>33.200000000000003</v>
      </c>
      <c r="K19">
        <f>AVERAGE($H3:$L3)</f>
        <v>33.200000000000003</v>
      </c>
      <c r="L19">
        <f>AVERAGE($H3:$L3)</f>
        <v>33.200000000000003</v>
      </c>
    </row>
    <row r="20" spans="1:13" x14ac:dyDescent="0.3">
      <c r="B20" s="33" t="s">
        <v>8</v>
      </c>
      <c r="C20">
        <f t="shared" ref="C20:L20" si="13">C5+C19</f>
        <v>98.25</v>
      </c>
      <c r="D20">
        <f t="shared" si="13"/>
        <v>98.25</v>
      </c>
      <c r="E20">
        <f t="shared" si="13"/>
        <v>98.25</v>
      </c>
      <c r="F20">
        <f t="shared" si="13"/>
        <v>98.25</v>
      </c>
      <c r="G20">
        <f t="shared" si="13"/>
        <v>162</v>
      </c>
      <c r="H20">
        <f t="shared" si="13"/>
        <v>192.7</v>
      </c>
      <c r="I20">
        <f t="shared" si="13"/>
        <v>192.7</v>
      </c>
      <c r="J20">
        <f t="shared" si="13"/>
        <v>192.7</v>
      </c>
      <c r="K20">
        <f t="shared" si="13"/>
        <v>192.7</v>
      </c>
      <c r="L20">
        <f t="shared" si="13"/>
        <v>192.7</v>
      </c>
      <c r="M20" s="9" t="s">
        <v>21</v>
      </c>
    </row>
    <row r="21" spans="1:13" x14ac:dyDescent="0.3">
      <c r="A21" s="1"/>
      <c r="B21" s="33" t="s">
        <v>54</v>
      </c>
      <c r="C21">
        <f t="shared" ref="C21:L21" si="14">(C4-C20)^2</f>
        <v>264.0625</v>
      </c>
      <c r="D21">
        <f t="shared" si="14"/>
        <v>333.0625</v>
      </c>
      <c r="E21">
        <f t="shared" si="14"/>
        <v>22.5625</v>
      </c>
      <c r="F21">
        <f t="shared" si="14"/>
        <v>390.0625</v>
      </c>
      <c r="G21">
        <f t="shared" si="14"/>
        <v>100</v>
      </c>
      <c r="H21">
        <f t="shared" si="14"/>
        <v>4316.4899999999989</v>
      </c>
      <c r="I21">
        <f t="shared" si="14"/>
        <v>127.69000000000025</v>
      </c>
      <c r="J21">
        <f t="shared" si="14"/>
        <v>13.689999999999916</v>
      </c>
      <c r="K21">
        <f t="shared" si="14"/>
        <v>8779.6899999999987</v>
      </c>
      <c r="L21">
        <f t="shared" si="14"/>
        <v>712.88999999999942</v>
      </c>
      <c r="M21" s="9">
        <f>SUM(C21:L21)</f>
        <v>15060.199999999997</v>
      </c>
    </row>
    <row r="22" spans="1:13" x14ac:dyDescent="0.3">
      <c r="A22" s="9" t="s">
        <v>33</v>
      </c>
      <c r="B22" s="33" t="s">
        <v>28</v>
      </c>
      <c r="C22">
        <f t="shared" ref="C22:H22" si="15">AVERAGE($C6:$H6)</f>
        <v>-3.3333333333333335</v>
      </c>
      <c r="D22">
        <f t="shared" si="15"/>
        <v>-3.3333333333333335</v>
      </c>
      <c r="E22">
        <f t="shared" si="15"/>
        <v>-3.3333333333333335</v>
      </c>
      <c r="F22">
        <f t="shared" si="15"/>
        <v>-3.3333333333333335</v>
      </c>
      <c r="G22">
        <f t="shared" si="15"/>
        <v>-3.3333333333333335</v>
      </c>
      <c r="H22">
        <f t="shared" si="15"/>
        <v>-3.3333333333333335</v>
      </c>
      <c r="I22">
        <f>AVERAGE($I6:$L6)</f>
        <v>5</v>
      </c>
      <c r="J22">
        <f>AVERAGE($I6:$L6)</f>
        <v>5</v>
      </c>
      <c r="K22">
        <f>AVERAGE($I6:$L6)</f>
        <v>5</v>
      </c>
      <c r="L22">
        <f>AVERAGE($I6:$L6)</f>
        <v>5</v>
      </c>
    </row>
    <row r="23" spans="1:13" x14ac:dyDescent="0.3">
      <c r="A23" s="1"/>
      <c r="B23" s="33" t="s">
        <v>8</v>
      </c>
      <c r="C23">
        <f t="shared" ref="C23:L23" si="16">C5+C22</f>
        <v>92.416666666666671</v>
      </c>
      <c r="D23">
        <f t="shared" si="16"/>
        <v>92.416666666666671</v>
      </c>
      <c r="E23">
        <f t="shared" si="16"/>
        <v>92.416666666666671</v>
      </c>
      <c r="F23">
        <f t="shared" si="16"/>
        <v>92.416666666666671</v>
      </c>
      <c r="G23">
        <f t="shared" si="16"/>
        <v>156.16666666666666</v>
      </c>
      <c r="H23">
        <f t="shared" si="16"/>
        <v>156.16666666666666</v>
      </c>
      <c r="I23">
        <f t="shared" si="16"/>
        <v>164.5</v>
      </c>
      <c r="J23">
        <f t="shared" si="16"/>
        <v>164.5</v>
      </c>
      <c r="K23">
        <f t="shared" si="16"/>
        <v>164.5</v>
      </c>
      <c r="L23">
        <f t="shared" si="16"/>
        <v>164.5</v>
      </c>
      <c r="M23" s="9" t="s">
        <v>21</v>
      </c>
    </row>
    <row r="24" spans="1:13" x14ac:dyDescent="0.3">
      <c r="A24" s="1"/>
      <c r="B24" s="33" t="s">
        <v>54</v>
      </c>
      <c r="C24">
        <f t="shared" ref="C24:L24" si="17">(C4-C23)^2</f>
        <v>108.50694444444454</v>
      </c>
      <c r="D24">
        <f t="shared" si="17"/>
        <v>154.17361111111123</v>
      </c>
      <c r="E24">
        <f t="shared" si="17"/>
        <v>112.00694444444434</v>
      </c>
      <c r="F24">
        <f t="shared" si="17"/>
        <v>654.50694444444423</v>
      </c>
      <c r="G24">
        <f t="shared" si="17"/>
        <v>250.69444444444474</v>
      </c>
      <c r="H24">
        <f t="shared" si="17"/>
        <v>850.69444444444389</v>
      </c>
      <c r="I24">
        <f t="shared" si="17"/>
        <v>1560.25</v>
      </c>
      <c r="J24">
        <f t="shared" si="17"/>
        <v>600.25</v>
      </c>
      <c r="K24">
        <f t="shared" si="17"/>
        <v>4290.25</v>
      </c>
      <c r="L24">
        <f t="shared" si="17"/>
        <v>2.25</v>
      </c>
      <c r="M24" s="9">
        <f>SUM(C24:L24)</f>
        <v>8583.5833333333321</v>
      </c>
    </row>
    <row r="25" spans="1:13" x14ac:dyDescent="0.3">
      <c r="A25" s="1" t="s">
        <v>34</v>
      </c>
      <c r="B25" s="33" t="s">
        <v>37</v>
      </c>
      <c r="C25">
        <f t="shared" ref="C25:I25" si="18">AVERAGE($C6:$I6)</f>
        <v>3.5</v>
      </c>
      <c r="D25">
        <f t="shared" si="18"/>
        <v>3.5</v>
      </c>
      <c r="E25">
        <f t="shared" si="18"/>
        <v>3.5</v>
      </c>
      <c r="F25">
        <f t="shared" si="18"/>
        <v>3.5</v>
      </c>
      <c r="G25">
        <f t="shared" si="18"/>
        <v>3.5</v>
      </c>
      <c r="H25">
        <f t="shared" si="18"/>
        <v>3.5</v>
      </c>
      <c r="I25">
        <f t="shared" si="18"/>
        <v>3.5</v>
      </c>
      <c r="J25">
        <f>AVERAGE($J6:$L6)</f>
        <v>-8.1666666666666661</v>
      </c>
      <c r="K25">
        <f>AVERAGE($J6:$L6)</f>
        <v>-8.1666666666666661</v>
      </c>
      <c r="L25">
        <f>AVERAGE($J6:$L6)</f>
        <v>-8.1666666666666661</v>
      </c>
    </row>
    <row r="26" spans="1:13" x14ac:dyDescent="0.3">
      <c r="A26" s="6"/>
      <c r="B26" s="33" t="s">
        <v>8</v>
      </c>
      <c r="C26">
        <f t="shared" ref="C26:L26" si="19">C5+C25</f>
        <v>99.25</v>
      </c>
      <c r="D26">
        <f t="shared" si="19"/>
        <v>99.25</v>
      </c>
      <c r="E26">
        <f t="shared" si="19"/>
        <v>99.25</v>
      </c>
      <c r="F26">
        <f t="shared" si="19"/>
        <v>99.25</v>
      </c>
      <c r="G26">
        <f t="shared" si="19"/>
        <v>163</v>
      </c>
      <c r="H26">
        <f t="shared" si="19"/>
        <v>163</v>
      </c>
      <c r="I26">
        <f t="shared" si="19"/>
        <v>163</v>
      </c>
      <c r="J26">
        <f t="shared" si="19"/>
        <v>151.33333333333334</v>
      </c>
      <c r="K26">
        <f t="shared" si="19"/>
        <v>151.33333333333334</v>
      </c>
      <c r="L26">
        <f t="shared" si="19"/>
        <v>151.33333333333334</v>
      </c>
      <c r="M26" s="9" t="s">
        <v>21</v>
      </c>
    </row>
    <row r="27" spans="1:13" x14ac:dyDescent="0.3">
      <c r="A27" s="6"/>
      <c r="B27" s="33" t="s">
        <v>54</v>
      </c>
      <c r="C27">
        <f t="shared" ref="C27:L27" si="20">(C4-C26)^2</f>
        <v>297.5625</v>
      </c>
      <c r="D27">
        <f t="shared" si="20"/>
        <v>370.5625</v>
      </c>
      <c r="E27">
        <f t="shared" si="20"/>
        <v>14.0625</v>
      </c>
      <c r="F27">
        <f t="shared" si="20"/>
        <v>351.5625</v>
      </c>
      <c r="G27">
        <f t="shared" si="20"/>
        <v>81</v>
      </c>
      <c r="H27">
        <f t="shared" si="20"/>
        <v>1296</v>
      </c>
      <c r="I27">
        <f t="shared" si="20"/>
        <v>1681</v>
      </c>
      <c r="J27">
        <f t="shared" si="20"/>
        <v>1418.7777777777771</v>
      </c>
      <c r="K27">
        <f t="shared" si="20"/>
        <v>2738.7777777777787</v>
      </c>
      <c r="L27">
        <f t="shared" si="20"/>
        <v>215.11111111111083</v>
      </c>
      <c r="M27" s="9">
        <f>SUM(C27:L27)</f>
        <v>8464.4166666666679</v>
      </c>
    </row>
    <row r="28" spans="1:13" x14ac:dyDescent="0.3">
      <c r="A28" s="10" t="s">
        <v>35</v>
      </c>
      <c r="B28" s="38" t="s">
        <v>38</v>
      </c>
      <c r="C28" s="15">
        <f t="shared" ref="C28:J28" si="21">AVERAGE($C6:$J6)</f>
        <v>6.75</v>
      </c>
      <c r="D28" s="15">
        <f t="shared" si="21"/>
        <v>6.75</v>
      </c>
      <c r="E28" s="15">
        <f t="shared" si="21"/>
        <v>6.75</v>
      </c>
      <c r="F28" s="15">
        <f t="shared" si="21"/>
        <v>6.75</v>
      </c>
      <c r="G28" s="15">
        <f t="shared" si="21"/>
        <v>6.75</v>
      </c>
      <c r="H28" s="15">
        <f t="shared" si="21"/>
        <v>6.75</v>
      </c>
      <c r="I28" s="15">
        <f t="shared" si="21"/>
        <v>6.75</v>
      </c>
      <c r="J28" s="15">
        <f t="shared" si="21"/>
        <v>6.75</v>
      </c>
      <c r="K28" s="15">
        <f>AVERAGE($K6:$L6)</f>
        <v>-27</v>
      </c>
      <c r="L28" s="15">
        <f>AVERAGE($K6:$L6)</f>
        <v>-27</v>
      </c>
      <c r="M28" s="10"/>
    </row>
    <row r="29" spans="1:13" x14ac:dyDescent="0.3">
      <c r="A29" s="10"/>
      <c r="B29" s="35" t="s">
        <v>8</v>
      </c>
      <c r="C29" s="15">
        <f t="shared" ref="C29:L29" si="22">C5+C28</f>
        <v>102.5</v>
      </c>
      <c r="D29" s="15">
        <f t="shared" si="22"/>
        <v>102.5</v>
      </c>
      <c r="E29" s="15">
        <f t="shared" si="22"/>
        <v>102.5</v>
      </c>
      <c r="F29" s="15">
        <f t="shared" si="22"/>
        <v>102.5</v>
      </c>
      <c r="G29" s="15">
        <f t="shared" si="22"/>
        <v>166.25</v>
      </c>
      <c r="H29" s="15">
        <f t="shared" si="22"/>
        <v>166.25</v>
      </c>
      <c r="I29" s="15">
        <f t="shared" si="22"/>
        <v>166.25</v>
      </c>
      <c r="J29" s="15">
        <f t="shared" si="22"/>
        <v>166.25</v>
      </c>
      <c r="K29" s="15">
        <f t="shared" si="22"/>
        <v>132.5</v>
      </c>
      <c r="L29" s="15">
        <f t="shared" si="22"/>
        <v>132.5</v>
      </c>
      <c r="M29" s="10" t="s">
        <v>21</v>
      </c>
    </row>
    <row r="30" spans="1:13" x14ac:dyDescent="0.3">
      <c r="A30" s="10"/>
      <c r="B30" s="35" t="s">
        <v>54</v>
      </c>
      <c r="C30" s="16">
        <f t="shared" ref="C30:L30" si="23">(C4-C29)^2</f>
        <v>420.25</v>
      </c>
      <c r="D30" s="16">
        <f t="shared" si="23"/>
        <v>506.25</v>
      </c>
      <c r="E30" s="16">
        <f t="shared" si="23"/>
        <v>0.25</v>
      </c>
      <c r="F30" s="16">
        <f t="shared" si="23"/>
        <v>240.25</v>
      </c>
      <c r="G30" s="16">
        <f t="shared" si="23"/>
        <v>33.0625</v>
      </c>
      <c r="H30" s="16">
        <f t="shared" si="23"/>
        <v>1540.5625</v>
      </c>
      <c r="I30" s="16">
        <f t="shared" si="23"/>
        <v>1425.0625</v>
      </c>
      <c r="J30" s="16">
        <f t="shared" si="23"/>
        <v>517.5625</v>
      </c>
      <c r="K30" s="16">
        <f t="shared" si="23"/>
        <v>1122.25</v>
      </c>
      <c r="L30" s="16">
        <f t="shared" si="23"/>
        <v>1122.25</v>
      </c>
      <c r="M30" s="27">
        <f>SUM(C30:L30)</f>
        <v>6927.75</v>
      </c>
    </row>
    <row r="31" spans="1:13" x14ac:dyDescent="0.3">
      <c r="A31" s="9" t="s">
        <v>36</v>
      </c>
      <c r="B31" s="33" t="s">
        <v>39</v>
      </c>
      <c r="C31">
        <f t="shared" ref="C31:K31" si="24">AVERAGE($C6:$K6)</f>
        <v>-0.72222222222222221</v>
      </c>
      <c r="D31">
        <f t="shared" si="24"/>
        <v>-0.72222222222222221</v>
      </c>
      <c r="E31">
        <f t="shared" si="24"/>
        <v>-0.72222222222222221</v>
      </c>
      <c r="F31">
        <f t="shared" si="24"/>
        <v>-0.72222222222222221</v>
      </c>
      <c r="G31">
        <f t="shared" si="24"/>
        <v>-0.72222222222222221</v>
      </c>
      <c r="H31">
        <f t="shared" si="24"/>
        <v>-0.72222222222222221</v>
      </c>
      <c r="I31">
        <f t="shared" si="24"/>
        <v>-0.72222222222222221</v>
      </c>
      <c r="J31">
        <f t="shared" si="24"/>
        <v>-0.72222222222222221</v>
      </c>
      <c r="K31">
        <f t="shared" si="24"/>
        <v>-0.72222222222222221</v>
      </c>
      <c r="L31">
        <f>L6</f>
        <v>6.5</v>
      </c>
    </row>
    <row r="32" spans="1:13" x14ac:dyDescent="0.3">
      <c r="A32" s="9"/>
      <c r="B32" s="33" t="s">
        <v>8</v>
      </c>
      <c r="C32">
        <f t="shared" ref="C32:L32" si="25">C5+C31</f>
        <v>95.027777777777771</v>
      </c>
      <c r="D32">
        <f t="shared" si="25"/>
        <v>95.027777777777771</v>
      </c>
      <c r="E32">
        <f t="shared" si="25"/>
        <v>95.027777777777771</v>
      </c>
      <c r="F32">
        <f t="shared" si="25"/>
        <v>95.027777777777771</v>
      </c>
      <c r="G32">
        <f t="shared" si="25"/>
        <v>158.77777777777777</v>
      </c>
      <c r="H32">
        <f t="shared" si="25"/>
        <v>158.77777777777777</v>
      </c>
      <c r="I32">
        <f t="shared" si="25"/>
        <v>158.77777777777777</v>
      </c>
      <c r="J32">
        <f t="shared" si="25"/>
        <v>158.77777777777777</v>
      </c>
      <c r="K32">
        <f t="shared" si="25"/>
        <v>158.77777777777777</v>
      </c>
      <c r="L32">
        <f t="shared" si="25"/>
        <v>166</v>
      </c>
      <c r="M32" s="9" t="s">
        <v>21</v>
      </c>
    </row>
    <row r="33" spans="1:13" x14ac:dyDescent="0.3">
      <c r="A33" s="9"/>
      <c r="B33" s="33" t="s">
        <v>54</v>
      </c>
      <c r="C33">
        <f t="shared" ref="C33:L33" si="26">(C4-C32)^2</f>
        <v>169.72299382716034</v>
      </c>
      <c r="D33">
        <f t="shared" si="26"/>
        <v>225.83410493827142</v>
      </c>
      <c r="E33">
        <f t="shared" si="26"/>
        <v>63.556327160493929</v>
      </c>
      <c r="F33">
        <f t="shared" si="26"/>
        <v>527.72299382716074</v>
      </c>
      <c r="G33">
        <f t="shared" si="26"/>
        <v>174.82716049382734</v>
      </c>
      <c r="H33">
        <f t="shared" si="26"/>
        <v>1009.8271604938268</v>
      </c>
      <c r="I33">
        <f t="shared" si="26"/>
        <v>2045.0493827160499</v>
      </c>
      <c r="J33">
        <f t="shared" si="26"/>
        <v>913.38271604938313</v>
      </c>
      <c r="K33">
        <f t="shared" si="26"/>
        <v>3573.382716049382</v>
      </c>
      <c r="L33">
        <f t="shared" si="26"/>
        <v>0</v>
      </c>
      <c r="M33" s="9">
        <f>SUM(C33:L33)</f>
        <v>8703.3055555555547</v>
      </c>
    </row>
  </sheetData>
  <mergeCells count="2">
    <mergeCell ref="M1:M2"/>
    <mergeCell ref="A1:L2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13B93-B319-42DA-A86B-178EF553520B}">
  <dimension ref="A1:M33"/>
  <sheetViews>
    <sheetView showGridLines="0" zoomScale="80" zoomScaleNormal="80" workbookViewId="0">
      <selection activeCell="Q16" sqref="Q16"/>
    </sheetView>
  </sheetViews>
  <sheetFormatPr defaultRowHeight="14.4" x14ac:dyDescent="0.3"/>
  <cols>
    <col min="1" max="1" width="9.6640625" bestFit="1" customWidth="1"/>
    <col min="2" max="2" width="7.88671875" bestFit="1" customWidth="1"/>
    <col min="3" max="11" width="12.6640625" bestFit="1" customWidth="1"/>
    <col min="12" max="12" width="12" bestFit="1" customWidth="1"/>
    <col min="13" max="13" width="15" style="9" bestFit="1" customWidth="1"/>
  </cols>
  <sheetData>
    <row r="1" spans="1:13" ht="14.4" customHeight="1" x14ac:dyDescent="0.3">
      <c r="A1" s="58" t="s">
        <v>42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60" t="s">
        <v>41</v>
      </c>
    </row>
    <row r="2" spans="1:13" ht="14.4" customHeight="1" x14ac:dyDescent="0.3">
      <c r="A2" s="58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60"/>
    </row>
    <row r="3" spans="1:13" x14ac:dyDescent="0.3">
      <c r="B3" s="33" t="s">
        <v>0</v>
      </c>
      <c r="C3">
        <v>5</v>
      </c>
      <c r="D3">
        <v>7</v>
      </c>
      <c r="E3">
        <v>12</v>
      </c>
      <c r="F3">
        <v>23</v>
      </c>
      <c r="G3">
        <v>25</v>
      </c>
      <c r="H3">
        <v>28</v>
      </c>
      <c r="I3">
        <v>29</v>
      </c>
      <c r="J3">
        <v>34</v>
      </c>
      <c r="K3">
        <v>35</v>
      </c>
      <c r="L3">
        <v>40</v>
      </c>
    </row>
    <row r="4" spans="1:13" x14ac:dyDescent="0.3">
      <c r="B4" s="33" t="s">
        <v>1</v>
      </c>
      <c r="C4">
        <v>82</v>
      </c>
      <c r="D4">
        <v>80</v>
      </c>
      <c r="E4">
        <v>103</v>
      </c>
      <c r="F4">
        <v>118</v>
      </c>
      <c r="G4">
        <v>172</v>
      </c>
      <c r="H4">
        <v>127</v>
      </c>
      <c r="I4">
        <v>204</v>
      </c>
      <c r="J4">
        <v>189</v>
      </c>
      <c r="K4">
        <v>99</v>
      </c>
      <c r="L4">
        <v>166</v>
      </c>
    </row>
    <row r="5" spans="1:13" x14ac:dyDescent="0.3">
      <c r="B5" s="33" t="s">
        <v>8</v>
      </c>
      <c r="C5">
        <v>102.5</v>
      </c>
      <c r="D5">
        <v>102.5</v>
      </c>
      <c r="E5">
        <v>102.5</v>
      </c>
      <c r="F5">
        <v>102.5</v>
      </c>
      <c r="G5">
        <v>166.25</v>
      </c>
      <c r="H5">
        <v>166.25</v>
      </c>
      <c r="I5">
        <v>166.25</v>
      </c>
      <c r="J5">
        <v>166.25</v>
      </c>
      <c r="K5">
        <v>132.5</v>
      </c>
      <c r="L5">
        <v>132.5</v>
      </c>
    </row>
    <row r="6" spans="1:13" x14ac:dyDescent="0.3">
      <c r="B6" s="33" t="s">
        <v>55</v>
      </c>
      <c r="C6">
        <f t="shared" ref="C6:L6" si="0">C4-C5</f>
        <v>-20.5</v>
      </c>
      <c r="D6">
        <f t="shared" si="0"/>
        <v>-22.5</v>
      </c>
      <c r="E6">
        <f t="shared" si="0"/>
        <v>0.5</v>
      </c>
      <c r="F6">
        <f t="shared" si="0"/>
        <v>15.5</v>
      </c>
      <c r="G6">
        <f t="shared" si="0"/>
        <v>5.75</v>
      </c>
      <c r="H6">
        <f t="shared" si="0"/>
        <v>-39.25</v>
      </c>
      <c r="I6">
        <f t="shared" si="0"/>
        <v>37.75</v>
      </c>
      <c r="J6">
        <f t="shared" si="0"/>
        <v>22.75</v>
      </c>
      <c r="K6">
        <f t="shared" si="0"/>
        <v>-33.5</v>
      </c>
      <c r="L6">
        <f t="shared" si="0"/>
        <v>33.5</v>
      </c>
    </row>
    <row r="7" spans="1:13" x14ac:dyDescent="0.3">
      <c r="A7" s="9" t="s">
        <v>22</v>
      </c>
      <c r="B7" s="33" t="s">
        <v>23</v>
      </c>
      <c r="C7">
        <f>AVERAGE(C6)</f>
        <v>-20.5</v>
      </c>
      <c r="D7">
        <f t="shared" ref="D7:L7" si="1">AVERAGE($D6:$L6)</f>
        <v>2.2777777777777777</v>
      </c>
      <c r="E7">
        <f t="shared" si="1"/>
        <v>2.2777777777777777</v>
      </c>
      <c r="F7">
        <f t="shared" si="1"/>
        <v>2.2777777777777777</v>
      </c>
      <c r="G7">
        <f t="shared" si="1"/>
        <v>2.2777777777777777</v>
      </c>
      <c r="H7">
        <f t="shared" si="1"/>
        <v>2.2777777777777777</v>
      </c>
      <c r="I7">
        <f t="shared" si="1"/>
        <v>2.2777777777777777</v>
      </c>
      <c r="J7">
        <f t="shared" si="1"/>
        <v>2.2777777777777777</v>
      </c>
      <c r="K7">
        <f t="shared" si="1"/>
        <v>2.2777777777777777</v>
      </c>
      <c r="L7">
        <f t="shared" si="1"/>
        <v>2.2777777777777777</v>
      </c>
    </row>
    <row r="8" spans="1:13" x14ac:dyDescent="0.3">
      <c r="B8" s="33" t="s">
        <v>11</v>
      </c>
      <c r="C8">
        <f t="shared" ref="C8:L8" si="2">C5+C7</f>
        <v>82</v>
      </c>
      <c r="D8">
        <f t="shared" si="2"/>
        <v>104.77777777777777</v>
      </c>
      <c r="E8">
        <f t="shared" si="2"/>
        <v>104.77777777777777</v>
      </c>
      <c r="F8">
        <f t="shared" si="2"/>
        <v>104.77777777777777</v>
      </c>
      <c r="G8">
        <f t="shared" si="2"/>
        <v>168.52777777777777</v>
      </c>
      <c r="H8">
        <f t="shared" si="2"/>
        <v>168.52777777777777</v>
      </c>
      <c r="I8">
        <f t="shared" si="2"/>
        <v>168.52777777777777</v>
      </c>
      <c r="J8">
        <f t="shared" si="2"/>
        <v>168.52777777777777</v>
      </c>
      <c r="K8">
        <f t="shared" si="2"/>
        <v>134.77777777777777</v>
      </c>
      <c r="L8">
        <f t="shared" si="2"/>
        <v>134.77777777777777</v>
      </c>
      <c r="M8" s="9" t="s">
        <v>21</v>
      </c>
    </row>
    <row r="9" spans="1:13" x14ac:dyDescent="0.3">
      <c r="B9" s="33" t="s">
        <v>55</v>
      </c>
      <c r="C9">
        <f t="shared" ref="C9:L9" si="3">(C4-C8)^2</f>
        <v>0</v>
      </c>
      <c r="D9">
        <f t="shared" si="3"/>
        <v>613.938271604938</v>
      </c>
      <c r="E9">
        <f t="shared" si="3"/>
        <v>3.1604938271604714</v>
      </c>
      <c r="F9">
        <f t="shared" si="3"/>
        <v>174.82716049382734</v>
      </c>
      <c r="G9">
        <f t="shared" si="3"/>
        <v>12.05632716049387</v>
      </c>
      <c r="H9">
        <f t="shared" si="3"/>
        <v>1724.5563271604933</v>
      </c>
      <c r="I9">
        <f t="shared" si="3"/>
        <v>1258.2785493827164</v>
      </c>
      <c r="J9">
        <f t="shared" si="3"/>
        <v>419.11188271604965</v>
      </c>
      <c r="K9">
        <f t="shared" si="3"/>
        <v>1280.049382716049</v>
      </c>
      <c r="L9">
        <f t="shared" si="3"/>
        <v>974.82716049382759</v>
      </c>
      <c r="M9" s="9">
        <f>SUM(C9:L9)</f>
        <v>6460.8055555555557</v>
      </c>
    </row>
    <row r="10" spans="1:13" x14ac:dyDescent="0.3">
      <c r="A10" s="9" t="s">
        <v>29</v>
      </c>
      <c r="B10" s="33" t="s">
        <v>24</v>
      </c>
      <c r="C10">
        <f>AVERAGE($C6:$D6)</f>
        <v>-21.5</v>
      </c>
      <c r="D10">
        <f>AVERAGE($C6:$D6)</f>
        <v>-21.5</v>
      </c>
      <c r="E10">
        <f t="shared" ref="E10:L10" si="4">AVERAGE($E6:$L6)</f>
        <v>5.375</v>
      </c>
      <c r="F10">
        <f t="shared" si="4"/>
        <v>5.375</v>
      </c>
      <c r="G10">
        <f t="shared" si="4"/>
        <v>5.375</v>
      </c>
      <c r="H10">
        <f t="shared" si="4"/>
        <v>5.375</v>
      </c>
      <c r="I10">
        <f t="shared" si="4"/>
        <v>5.375</v>
      </c>
      <c r="J10">
        <f t="shared" si="4"/>
        <v>5.375</v>
      </c>
      <c r="K10">
        <f t="shared" si="4"/>
        <v>5.375</v>
      </c>
      <c r="L10">
        <f t="shared" si="4"/>
        <v>5.375</v>
      </c>
    </row>
    <row r="11" spans="1:13" x14ac:dyDescent="0.3">
      <c r="B11" s="33" t="s">
        <v>11</v>
      </c>
      <c r="C11" s="7">
        <f t="shared" ref="C11:L11" si="5">C5+C10</f>
        <v>81</v>
      </c>
      <c r="D11" s="7">
        <f t="shared" si="5"/>
        <v>81</v>
      </c>
      <c r="E11" s="7">
        <f t="shared" si="5"/>
        <v>107.875</v>
      </c>
      <c r="F11" s="7">
        <f t="shared" si="5"/>
        <v>107.875</v>
      </c>
      <c r="G11" s="7">
        <f t="shared" si="5"/>
        <v>171.625</v>
      </c>
      <c r="H11" s="7">
        <f t="shared" si="5"/>
        <v>171.625</v>
      </c>
      <c r="I11" s="7">
        <f t="shared" si="5"/>
        <v>171.625</v>
      </c>
      <c r="J11" s="7">
        <f t="shared" si="5"/>
        <v>171.625</v>
      </c>
      <c r="K11" s="7">
        <f t="shared" si="5"/>
        <v>137.875</v>
      </c>
      <c r="L11" s="7">
        <f t="shared" si="5"/>
        <v>137.875</v>
      </c>
      <c r="M11" s="9" t="s">
        <v>21</v>
      </c>
    </row>
    <row r="12" spans="1:13" x14ac:dyDescent="0.3">
      <c r="B12" s="33" t="s">
        <v>55</v>
      </c>
      <c r="C12" s="7">
        <f t="shared" ref="C12:L12" si="6">(C4-C11)^2</f>
        <v>1</v>
      </c>
      <c r="D12" s="7">
        <f t="shared" si="6"/>
        <v>1</v>
      </c>
      <c r="E12" s="7">
        <f t="shared" si="6"/>
        <v>23.765625</v>
      </c>
      <c r="F12" s="7">
        <f t="shared" si="6"/>
        <v>102.515625</v>
      </c>
      <c r="G12" s="7">
        <f t="shared" si="6"/>
        <v>0.140625</v>
      </c>
      <c r="H12" s="7">
        <f t="shared" si="6"/>
        <v>1991.390625</v>
      </c>
      <c r="I12" s="7">
        <f t="shared" si="6"/>
        <v>1048.140625</v>
      </c>
      <c r="J12" s="7">
        <f t="shared" si="6"/>
        <v>301.890625</v>
      </c>
      <c r="K12" s="7">
        <f t="shared" si="6"/>
        <v>1511.265625</v>
      </c>
      <c r="L12" s="7">
        <f t="shared" si="6"/>
        <v>791.015625</v>
      </c>
      <c r="M12" s="13">
        <f>SUM(C12:L12)</f>
        <v>5772.125</v>
      </c>
    </row>
    <row r="13" spans="1:13" x14ac:dyDescent="0.3">
      <c r="A13" s="9" t="s">
        <v>30</v>
      </c>
      <c r="B13" s="33" t="s">
        <v>25</v>
      </c>
      <c r="C13">
        <f>AVERAGE($C6:$E6)</f>
        <v>-14.166666666666666</v>
      </c>
      <c r="D13">
        <f>AVERAGE($C6:$E6)</f>
        <v>-14.166666666666666</v>
      </c>
      <c r="E13">
        <f>AVERAGE($C6:$E6)</f>
        <v>-14.166666666666666</v>
      </c>
      <c r="F13">
        <f t="shared" ref="F13:L13" si="7">AVERAGE($F6:$L6)</f>
        <v>6.0714285714285712</v>
      </c>
      <c r="G13">
        <f t="shared" si="7"/>
        <v>6.0714285714285712</v>
      </c>
      <c r="H13">
        <f t="shared" si="7"/>
        <v>6.0714285714285712</v>
      </c>
      <c r="I13">
        <f t="shared" si="7"/>
        <v>6.0714285714285712</v>
      </c>
      <c r="J13">
        <f t="shared" si="7"/>
        <v>6.0714285714285712</v>
      </c>
      <c r="K13">
        <f t="shared" si="7"/>
        <v>6.0714285714285712</v>
      </c>
      <c r="L13">
        <f t="shared" si="7"/>
        <v>6.0714285714285712</v>
      </c>
    </row>
    <row r="14" spans="1:13" x14ac:dyDescent="0.3">
      <c r="B14" s="33" t="s">
        <v>11</v>
      </c>
      <c r="C14">
        <f t="shared" ref="C14:L14" si="8">C5+C13</f>
        <v>88.333333333333329</v>
      </c>
      <c r="D14">
        <f t="shared" si="8"/>
        <v>88.333333333333329</v>
      </c>
      <c r="E14">
        <f t="shared" si="8"/>
        <v>88.333333333333329</v>
      </c>
      <c r="F14">
        <f t="shared" si="8"/>
        <v>108.57142857142857</v>
      </c>
      <c r="G14">
        <f t="shared" si="8"/>
        <v>172.32142857142858</v>
      </c>
      <c r="H14">
        <f t="shared" si="8"/>
        <v>172.32142857142858</v>
      </c>
      <c r="I14">
        <f t="shared" si="8"/>
        <v>172.32142857142858</v>
      </c>
      <c r="J14">
        <f t="shared" si="8"/>
        <v>172.32142857142858</v>
      </c>
      <c r="K14">
        <f t="shared" si="8"/>
        <v>138.57142857142858</v>
      </c>
      <c r="L14">
        <f t="shared" si="8"/>
        <v>138.57142857142858</v>
      </c>
      <c r="M14" s="9" t="s">
        <v>21</v>
      </c>
    </row>
    <row r="15" spans="1:13" x14ac:dyDescent="0.3">
      <c r="B15" s="33" t="s">
        <v>55</v>
      </c>
      <c r="C15">
        <f t="shared" ref="C15:L15" si="9">(C4-C14)^2</f>
        <v>40.11111111111105</v>
      </c>
      <c r="D15">
        <f t="shared" si="9"/>
        <v>69.444444444444372</v>
      </c>
      <c r="E15">
        <f t="shared" si="9"/>
        <v>215.11111111111126</v>
      </c>
      <c r="F15">
        <f t="shared" si="9"/>
        <v>88.897959183673507</v>
      </c>
      <c r="G15">
        <f t="shared" si="9"/>
        <v>0.10331632653062008</v>
      </c>
      <c r="H15">
        <f t="shared" si="9"/>
        <v>2054.0318877551031</v>
      </c>
      <c r="I15">
        <f t="shared" si="9"/>
        <v>1003.5318877551013</v>
      </c>
      <c r="J15">
        <f t="shared" si="9"/>
        <v>278.17474489795876</v>
      </c>
      <c r="K15">
        <f t="shared" si="9"/>
        <v>1565.8979591836744</v>
      </c>
      <c r="L15">
        <f t="shared" si="9"/>
        <v>752.32653061224426</v>
      </c>
      <c r="M15" s="9">
        <f>SUM(C15:L15)</f>
        <v>6067.6309523809523</v>
      </c>
    </row>
    <row r="16" spans="1:13" x14ac:dyDescent="0.3">
      <c r="A16" s="22" t="s">
        <v>31</v>
      </c>
      <c r="B16" s="37" t="s">
        <v>26</v>
      </c>
      <c r="C16" s="18">
        <f>AVERAGE($C6:$F6)</f>
        <v>-6.75</v>
      </c>
      <c r="D16" s="18">
        <f>AVERAGE($C6:$F6)</f>
        <v>-6.75</v>
      </c>
      <c r="E16" s="18">
        <f>AVERAGE($C6:$F6)</f>
        <v>-6.75</v>
      </c>
      <c r="F16" s="18">
        <f>AVERAGE($C6:$F6)</f>
        <v>-6.75</v>
      </c>
      <c r="G16" s="18">
        <f t="shared" ref="G16:L16" si="10">AVERAGE($G6:$L6)</f>
        <v>4.5</v>
      </c>
      <c r="H16" s="18">
        <f t="shared" si="10"/>
        <v>4.5</v>
      </c>
      <c r="I16" s="18">
        <f t="shared" si="10"/>
        <v>4.5</v>
      </c>
      <c r="J16" s="18">
        <f t="shared" si="10"/>
        <v>4.5</v>
      </c>
      <c r="K16" s="18">
        <f t="shared" si="10"/>
        <v>4.5</v>
      </c>
      <c r="L16" s="18">
        <f t="shared" si="10"/>
        <v>4.5</v>
      </c>
      <c r="M16" s="22"/>
    </row>
    <row r="17" spans="1:13" x14ac:dyDescent="0.3">
      <c r="A17" s="18"/>
      <c r="B17" s="33" t="s">
        <v>11</v>
      </c>
      <c r="C17" s="18">
        <f t="shared" ref="C17:L17" si="11">C5+C16</f>
        <v>95.75</v>
      </c>
      <c r="D17" s="18">
        <f t="shared" si="11"/>
        <v>95.75</v>
      </c>
      <c r="E17" s="18">
        <f t="shared" si="11"/>
        <v>95.75</v>
      </c>
      <c r="F17" s="18">
        <f t="shared" si="11"/>
        <v>95.75</v>
      </c>
      <c r="G17" s="18">
        <f t="shared" si="11"/>
        <v>170.75</v>
      </c>
      <c r="H17" s="18">
        <f t="shared" si="11"/>
        <v>170.75</v>
      </c>
      <c r="I17" s="18">
        <f t="shared" si="11"/>
        <v>170.75</v>
      </c>
      <c r="J17" s="18">
        <f t="shared" si="11"/>
        <v>170.75</v>
      </c>
      <c r="K17" s="18">
        <f t="shared" si="11"/>
        <v>137</v>
      </c>
      <c r="L17" s="18">
        <f t="shared" si="11"/>
        <v>137</v>
      </c>
      <c r="M17" s="22" t="s">
        <v>21</v>
      </c>
    </row>
    <row r="18" spans="1:13" x14ac:dyDescent="0.3">
      <c r="A18" s="18"/>
      <c r="B18" s="33" t="s">
        <v>55</v>
      </c>
      <c r="C18" s="18">
        <f t="shared" ref="C18:L18" si="12">(C4-C17)^2</f>
        <v>189.0625</v>
      </c>
      <c r="D18" s="18">
        <f t="shared" si="12"/>
        <v>248.0625</v>
      </c>
      <c r="E18" s="18">
        <f t="shared" si="12"/>
        <v>52.5625</v>
      </c>
      <c r="F18" s="18">
        <f t="shared" si="12"/>
        <v>495.0625</v>
      </c>
      <c r="G18" s="18">
        <f t="shared" si="12"/>
        <v>1.5625</v>
      </c>
      <c r="H18" s="18">
        <f t="shared" si="12"/>
        <v>1914.0625</v>
      </c>
      <c r="I18" s="18">
        <f t="shared" si="12"/>
        <v>1105.5625</v>
      </c>
      <c r="J18" s="18">
        <f t="shared" si="12"/>
        <v>333.0625</v>
      </c>
      <c r="K18" s="18">
        <f t="shared" si="12"/>
        <v>1444</v>
      </c>
      <c r="L18" s="18">
        <f t="shared" si="12"/>
        <v>841</v>
      </c>
      <c r="M18" s="22">
        <f>SUM(C18:L18)</f>
        <v>6624</v>
      </c>
    </row>
    <row r="19" spans="1:13" x14ac:dyDescent="0.3">
      <c r="A19" s="9" t="s">
        <v>32</v>
      </c>
      <c r="B19" s="33" t="s">
        <v>27</v>
      </c>
      <c r="C19">
        <f>AVERAGE($C6:$G6)</f>
        <v>-4.25</v>
      </c>
      <c r="D19">
        <f>AVERAGE($C6:$G6)</f>
        <v>-4.25</v>
      </c>
      <c r="E19">
        <f>AVERAGE($C6:$G6)</f>
        <v>-4.25</v>
      </c>
      <c r="F19">
        <f>AVERAGE($C6:$G6)</f>
        <v>-4.25</v>
      </c>
      <c r="G19">
        <f>AVERAGE($C6:$G6)</f>
        <v>-4.25</v>
      </c>
      <c r="H19">
        <f>AVERAGE($H3:$L3)</f>
        <v>33.200000000000003</v>
      </c>
      <c r="I19">
        <f>AVERAGE($H3:$L3)</f>
        <v>33.200000000000003</v>
      </c>
      <c r="J19">
        <f>AVERAGE($H3:$L3)</f>
        <v>33.200000000000003</v>
      </c>
      <c r="K19">
        <f>AVERAGE($H3:$L3)</f>
        <v>33.200000000000003</v>
      </c>
      <c r="L19">
        <f>AVERAGE($H3:$L3)</f>
        <v>33.200000000000003</v>
      </c>
    </row>
    <row r="20" spans="1:13" x14ac:dyDescent="0.3">
      <c r="B20" s="33" t="s">
        <v>11</v>
      </c>
      <c r="C20">
        <f t="shared" ref="C20:L20" si="13">C5+C19</f>
        <v>98.25</v>
      </c>
      <c r="D20">
        <f t="shared" si="13"/>
        <v>98.25</v>
      </c>
      <c r="E20">
        <f t="shared" si="13"/>
        <v>98.25</v>
      </c>
      <c r="F20">
        <f t="shared" si="13"/>
        <v>98.25</v>
      </c>
      <c r="G20">
        <f t="shared" si="13"/>
        <v>162</v>
      </c>
      <c r="H20">
        <f t="shared" si="13"/>
        <v>199.45</v>
      </c>
      <c r="I20">
        <f t="shared" si="13"/>
        <v>199.45</v>
      </c>
      <c r="J20">
        <f t="shared" si="13"/>
        <v>199.45</v>
      </c>
      <c r="K20">
        <f t="shared" si="13"/>
        <v>165.7</v>
      </c>
      <c r="L20">
        <f t="shared" si="13"/>
        <v>165.7</v>
      </c>
      <c r="M20" s="9" t="s">
        <v>21</v>
      </c>
    </row>
    <row r="21" spans="1:13" x14ac:dyDescent="0.3">
      <c r="A21" s="1"/>
      <c r="B21" s="33" t="s">
        <v>55</v>
      </c>
      <c r="C21">
        <f t="shared" ref="C21:L21" si="14">(C4-C20)^2</f>
        <v>264.0625</v>
      </c>
      <c r="D21">
        <f t="shared" si="14"/>
        <v>333.0625</v>
      </c>
      <c r="E21">
        <f t="shared" si="14"/>
        <v>22.5625</v>
      </c>
      <c r="F21">
        <f t="shared" si="14"/>
        <v>390.0625</v>
      </c>
      <c r="G21">
        <f t="shared" si="14"/>
        <v>100</v>
      </c>
      <c r="H21">
        <f t="shared" si="14"/>
        <v>5249.0024999999987</v>
      </c>
      <c r="I21">
        <f t="shared" si="14"/>
        <v>20.702500000000104</v>
      </c>
      <c r="J21">
        <f t="shared" si="14"/>
        <v>109.20249999999976</v>
      </c>
      <c r="K21">
        <f t="shared" si="14"/>
        <v>4448.8899999999985</v>
      </c>
      <c r="L21">
        <f t="shared" si="14"/>
        <v>9.0000000000006825E-2</v>
      </c>
      <c r="M21" s="9">
        <f>SUM(C21:L21)</f>
        <v>10937.637499999997</v>
      </c>
    </row>
    <row r="22" spans="1:13" x14ac:dyDescent="0.3">
      <c r="A22" s="10" t="s">
        <v>33</v>
      </c>
      <c r="B22" s="35" t="s">
        <v>28</v>
      </c>
      <c r="C22" s="11">
        <f t="shared" ref="C22:H22" si="15">AVERAGE($C6:$H6)</f>
        <v>-10.083333333333334</v>
      </c>
      <c r="D22" s="11">
        <f t="shared" si="15"/>
        <v>-10.083333333333334</v>
      </c>
      <c r="E22" s="11">
        <f t="shared" si="15"/>
        <v>-10.083333333333334</v>
      </c>
      <c r="F22" s="11">
        <f t="shared" si="15"/>
        <v>-10.083333333333334</v>
      </c>
      <c r="G22" s="11">
        <f t="shared" si="15"/>
        <v>-10.083333333333334</v>
      </c>
      <c r="H22" s="11">
        <f t="shared" si="15"/>
        <v>-10.083333333333334</v>
      </c>
      <c r="I22" s="11">
        <f>AVERAGE($I6:$L6)</f>
        <v>15.125</v>
      </c>
      <c r="J22" s="11">
        <f>AVERAGE($I6:$L6)</f>
        <v>15.125</v>
      </c>
      <c r="K22" s="11">
        <f>AVERAGE($I6:$L6)</f>
        <v>15.125</v>
      </c>
      <c r="L22" s="11">
        <f>AVERAGE($I6:$L6)</f>
        <v>15.125</v>
      </c>
      <c r="M22" s="10"/>
    </row>
    <row r="23" spans="1:13" x14ac:dyDescent="0.3">
      <c r="A23" s="12"/>
      <c r="B23" s="35" t="s">
        <v>11</v>
      </c>
      <c r="C23" s="11">
        <f t="shared" ref="C23:L23" si="16">C5+C22</f>
        <v>92.416666666666671</v>
      </c>
      <c r="D23" s="11">
        <f t="shared" si="16"/>
        <v>92.416666666666671</v>
      </c>
      <c r="E23" s="11">
        <f t="shared" si="16"/>
        <v>92.416666666666671</v>
      </c>
      <c r="F23" s="11">
        <f t="shared" si="16"/>
        <v>92.416666666666671</v>
      </c>
      <c r="G23" s="11">
        <f t="shared" si="16"/>
        <v>156.16666666666666</v>
      </c>
      <c r="H23" s="11">
        <f t="shared" si="16"/>
        <v>156.16666666666666</v>
      </c>
      <c r="I23" s="11">
        <f t="shared" si="16"/>
        <v>181.375</v>
      </c>
      <c r="J23" s="11">
        <f t="shared" si="16"/>
        <v>181.375</v>
      </c>
      <c r="K23" s="11">
        <f t="shared" si="16"/>
        <v>147.625</v>
      </c>
      <c r="L23" s="11">
        <f t="shared" si="16"/>
        <v>147.625</v>
      </c>
      <c r="M23" s="10" t="s">
        <v>21</v>
      </c>
    </row>
    <row r="24" spans="1:13" x14ac:dyDescent="0.3">
      <c r="A24" s="12"/>
      <c r="B24" s="35" t="s">
        <v>55</v>
      </c>
      <c r="C24" s="11">
        <f t="shared" ref="C24:L24" si="17">(C4-C23)^2</f>
        <v>108.50694444444454</v>
      </c>
      <c r="D24" s="11">
        <f t="shared" si="17"/>
        <v>154.17361111111123</v>
      </c>
      <c r="E24" s="11">
        <f t="shared" si="17"/>
        <v>112.00694444444434</v>
      </c>
      <c r="F24" s="11">
        <f t="shared" si="17"/>
        <v>654.50694444444423</v>
      </c>
      <c r="G24" s="11">
        <f t="shared" si="17"/>
        <v>250.69444444444474</v>
      </c>
      <c r="H24" s="11">
        <f t="shared" si="17"/>
        <v>850.69444444444389</v>
      </c>
      <c r="I24" s="11">
        <f t="shared" si="17"/>
        <v>511.890625</v>
      </c>
      <c r="J24" s="11">
        <f t="shared" si="17"/>
        <v>58.140625</v>
      </c>
      <c r="K24" s="11">
        <f t="shared" si="17"/>
        <v>2364.390625</v>
      </c>
      <c r="L24" s="11">
        <f t="shared" si="17"/>
        <v>337.640625</v>
      </c>
      <c r="M24" s="24">
        <f>SUM(C24:L24)</f>
        <v>5402.645833333333</v>
      </c>
    </row>
    <row r="25" spans="1:13" x14ac:dyDescent="0.3">
      <c r="A25" s="1" t="s">
        <v>34</v>
      </c>
      <c r="B25" s="33" t="s">
        <v>37</v>
      </c>
      <c r="C25">
        <f t="shared" ref="C25:I25" si="18">AVERAGE($C6:$I6)</f>
        <v>-3.25</v>
      </c>
      <c r="D25">
        <f t="shared" si="18"/>
        <v>-3.25</v>
      </c>
      <c r="E25">
        <f t="shared" si="18"/>
        <v>-3.25</v>
      </c>
      <c r="F25">
        <f t="shared" si="18"/>
        <v>-3.25</v>
      </c>
      <c r="G25">
        <f t="shared" si="18"/>
        <v>-3.25</v>
      </c>
      <c r="H25">
        <f t="shared" si="18"/>
        <v>-3.25</v>
      </c>
      <c r="I25">
        <f t="shared" si="18"/>
        <v>-3.25</v>
      </c>
      <c r="J25">
        <f>AVERAGE($J6:$L6)</f>
        <v>7.583333333333333</v>
      </c>
      <c r="K25">
        <f>AVERAGE($J6:$L6)</f>
        <v>7.583333333333333</v>
      </c>
      <c r="L25">
        <f>AVERAGE($J6:$L6)</f>
        <v>7.583333333333333</v>
      </c>
    </row>
    <row r="26" spans="1:13" x14ac:dyDescent="0.3">
      <c r="A26" s="6"/>
      <c r="B26" s="33" t="s">
        <v>11</v>
      </c>
      <c r="C26">
        <f t="shared" ref="C26:L26" si="19">C5+C25</f>
        <v>99.25</v>
      </c>
      <c r="D26">
        <f t="shared" si="19"/>
        <v>99.25</v>
      </c>
      <c r="E26">
        <f t="shared" si="19"/>
        <v>99.25</v>
      </c>
      <c r="F26">
        <f t="shared" si="19"/>
        <v>99.25</v>
      </c>
      <c r="G26">
        <f t="shared" si="19"/>
        <v>163</v>
      </c>
      <c r="H26">
        <f t="shared" si="19"/>
        <v>163</v>
      </c>
      <c r="I26">
        <f t="shared" si="19"/>
        <v>163</v>
      </c>
      <c r="J26">
        <f t="shared" si="19"/>
        <v>173.83333333333334</v>
      </c>
      <c r="K26">
        <f t="shared" si="19"/>
        <v>140.08333333333334</v>
      </c>
      <c r="L26">
        <f t="shared" si="19"/>
        <v>140.08333333333334</v>
      </c>
      <c r="M26" s="9" t="s">
        <v>21</v>
      </c>
    </row>
    <row r="27" spans="1:13" x14ac:dyDescent="0.3">
      <c r="A27" s="6"/>
      <c r="B27" s="33" t="s">
        <v>55</v>
      </c>
      <c r="C27">
        <f t="shared" ref="C27:L27" si="20">(C4-C26)^2</f>
        <v>297.5625</v>
      </c>
      <c r="D27">
        <f t="shared" si="20"/>
        <v>370.5625</v>
      </c>
      <c r="E27">
        <f t="shared" si="20"/>
        <v>14.0625</v>
      </c>
      <c r="F27">
        <f t="shared" si="20"/>
        <v>351.5625</v>
      </c>
      <c r="G27">
        <f t="shared" si="20"/>
        <v>81</v>
      </c>
      <c r="H27">
        <f t="shared" si="20"/>
        <v>1296</v>
      </c>
      <c r="I27">
        <f t="shared" si="20"/>
        <v>1681</v>
      </c>
      <c r="J27">
        <f t="shared" si="20"/>
        <v>230.02777777777749</v>
      </c>
      <c r="K27">
        <f t="shared" si="20"/>
        <v>1687.8402777777785</v>
      </c>
      <c r="L27">
        <f t="shared" si="20"/>
        <v>671.67361111111063</v>
      </c>
      <c r="M27" s="9">
        <f>SUM(C27:L27)</f>
        <v>6681.2916666666661</v>
      </c>
    </row>
    <row r="28" spans="1:13" x14ac:dyDescent="0.3">
      <c r="A28" s="22" t="s">
        <v>35</v>
      </c>
      <c r="B28" s="39" t="s">
        <v>38</v>
      </c>
      <c r="C28" s="20">
        <f t="shared" ref="C28:J28" si="21">AVERAGE($C6:$J6)</f>
        <v>0</v>
      </c>
      <c r="D28" s="20">
        <f t="shared" si="21"/>
        <v>0</v>
      </c>
      <c r="E28" s="20">
        <f t="shared" si="21"/>
        <v>0</v>
      </c>
      <c r="F28" s="20">
        <f t="shared" si="21"/>
        <v>0</v>
      </c>
      <c r="G28" s="20">
        <f t="shared" si="21"/>
        <v>0</v>
      </c>
      <c r="H28" s="20">
        <f t="shared" si="21"/>
        <v>0</v>
      </c>
      <c r="I28" s="20">
        <f t="shared" si="21"/>
        <v>0</v>
      </c>
      <c r="J28" s="20">
        <f t="shared" si="21"/>
        <v>0</v>
      </c>
      <c r="K28" s="20">
        <f>AVERAGE($K6:$L6)</f>
        <v>0</v>
      </c>
      <c r="L28" s="20">
        <f>AVERAGE($K6:$L6)</f>
        <v>0</v>
      </c>
      <c r="M28" s="22"/>
    </row>
    <row r="29" spans="1:13" x14ac:dyDescent="0.3">
      <c r="A29" s="22"/>
      <c r="B29" s="33" t="s">
        <v>11</v>
      </c>
      <c r="C29" s="20">
        <f t="shared" ref="C29:L29" si="22">C5+C28</f>
        <v>102.5</v>
      </c>
      <c r="D29" s="20">
        <f t="shared" si="22"/>
        <v>102.5</v>
      </c>
      <c r="E29" s="20">
        <f t="shared" si="22"/>
        <v>102.5</v>
      </c>
      <c r="F29" s="20">
        <f t="shared" si="22"/>
        <v>102.5</v>
      </c>
      <c r="G29" s="20">
        <f t="shared" si="22"/>
        <v>166.25</v>
      </c>
      <c r="H29" s="20">
        <f t="shared" si="22"/>
        <v>166.25</v>
      </c>
      <c r="I29" s="20">
        <f t="shared" si="22"/>
        <v>166.25</v>
      </c>
      <c r="J29" s="20">
        <f t="shared" si="22"/>
        <v>166.25</v>
      </c>
      <c r="K29" s="20">
        <f t="shared" si="22"/>
        <v>132.5</v>
      </c>
      <c r="L29" s="20">
        <f t="shared" si="22"/>
        <v>132.5</v>
      </c>
      <c r="M29" s="9" t="s">
        <v>21</v>
      </c>
    </row>
    <row r="30" spans="1:13" x14ac:dyDescent="0.3">
      <c r="A30" s="22"/>
      <c r="B30" s="33" t="s">
        <v>55</v>
      </c>
      <c r="C30" s="21">
        <f t="shared" ref="C30:L30" si="23">(C4-C29)^2</f>
        <v>420.25</v>
      </c>
      <c r="D30" s="21">
        <f t="shared" si="23"/>
        <v>506.25</v>
      </c>
      <c r="E30" s="21">
        <f t="shared" si="23"/>
        <v>0.25</v>
      </c>
      <c r="F30" s="21">
        <f t="shared" si="23"/>
        <v>240.25</v>
      </c>
      <c r="G30" s="21">
        <f t="shared" si="23"/>
        <v>33.0625</v>
      </c>
      <c r="H30" s="21">
        <f t="shared" si="23"/>
        <v>1540.5625</v>
      </c>
      <c r="I30" s="21">
        <f t="shared" si="23"/>
        <v>1425.0625</v>
      </c>
      <c r="J30" s="21">
        <f t="shared" si="23"/>
        <v>517.5625</v>
      </c>
      <c r="K30" s="21">
        <f t="shared" si="23"/>
        <v>1122.25</v>
      </c>
      <c r="L30" s="21">
        <f t="shared" si="23"/>
        <v>1122.25</v>
      </c>
      <c r="M30" s="25">
        <f>SUM(C30:L30)</f>
        <v>6927.75</v>
      </c>
    </row>
    <row r="31" spans="1:13" x14ac:dyDescent="0.3">
      <c r="A31" s="9" t="s">
        <v>36</v>
      </c>
      <c r="B31" s="33" t="s">
        <v>39</v>
      </c>
      <c r="C31">
        <f t="shared" ref="C31:K31" si="24">AVERAGE($C6:$K6)</f>
        <v>-3.7222222222222223</v>
      </c>
      <c r="D31">
        <f t="shared" si="24"/>
        <v>-3.7222222222222223</v>
      </c>
      <c r="E31">
        <f t="shared" si="24"/>
        <v>-3.7222222222222223</v>
      </c>
      <c r="F31">
        <f t="shared" si="24"/>
        <v>-3.7222222222222223</v>
      </c>
      <c r="G31">
        <f t="shared" si="24"/>
        <v>-3.7222222222222223</v>
      </c>
      <c r="H31">
        <f t="shared" si="24"/>
        <v>-3.7222222222222223</v>
      </c>
      <c r="I31">
        <f t="shared" si="24"/>
        <v>-3.7222222222222223</v>
      </c>
      <c r="J31">
        <f t="shared" si="24"/>
        <v>-3.7222222222222223</v>
      </c>
      <c r="K31">
        <f t="shared" si="24"/>
        <v>-3.7222222222222223</v>
      </c>
      <c r="L31">
        <f>L6</f>
        <v>33.5</v>
      </c>
    </row>
    <row r="32" spans="1:13" x14ac:dyDescent="0.3">
      <c r="A32" s="9"/>
      <c r="B32" s="33" t="s">
        <v>11</v>
      </c>
      <c r="C32">
        <f t="shared" ref="C32:L32" si="25">C5+C31</f>
        <v>98.777777777777771</v>
      </c>
      <c r="D32">
        <f t="shared" si="25"/>
        <v>98.777777777777771</v>
      </c>
      <c r="E32">
        <f t="shared" si="25"/>
        <v>98.777777777777771</v>
      </c>
      <c r="F32">
        <f t="shared" si="25"/>
        <v>98.777777777777771</v>
      </c>
      <c r="G32">
        <f t="shared" si="25"/>
        <v>162.52777777777777</v>
      </c>
      <c r="H32">
        <f t="shared" si="25"/>
        <v>162.52777777777777</v>
      </c>
      <c r="I32">
        <f t="shared" si="25"/>
        <v>162.52777777777777</v>
      </c>
      <c r="J32">
        <f t="shared" si="25"/>
        <v>162.52777777777777</v>
      </c>
      <c r="K32">
        <f t="shared" si="25"/>
        <v>128.77777777777777</v>
      </c>
      <c r="L32">
        <f t="shared" si="25"/>
        <v>166</v>
      </c>
      <c r="M32" s="9" t="s">
        <v>21</v>
      </c>
    </row>
    <row r="33" spans="1:13" x14ac:dyDescent="0.3">
      <c r="A33" s="9"/>
      <c r="B33" s="33" t="s">
        <v>55</v>
      </c>
      <c r="C33">
        <f t="shared" ref="C33:L33" si="26">(C4-C32)^2</f>
        <v>281.49382716049359</v>
      </c>
      <c r="D33">
        <f t="shared" si="26"/>
        <v>352.60493827160468</v>
      </c>
      <c r="E33">
        <f t="shared" si="26"/>
        <v>17.827160493827215</v>
      </c>
      <c r="F33">
        <f t="shared" si="26"/>
        <v>369.49382716049405</v>
      </c>
      <c r="G33">
        <f t="shared" si="26"/>
        <v>89.722993827160607</v>
      </c>
      <c r="H33">
        <f t="shared" si="26"/>
        <v>1262.2229938271601</v>
      </c>
      <c r="I33">
        <f t="shared" si="26"/>
        <v>1719.9452160493831</v>
      </c>
      <c r="J33">
        <f t="shared" si="26"/>
        <v>700.77854938271639</v>
      </c>
      <c r="K33">
        <f t="shared" si="26"/>
        <v>886.71604938271571</v>
      </c>
      <c r="L33">
        <f t="shared" si="26"/>
        <v>0</v>
      </c>
      <c r="M33" s="9">
        <f>SUM(C33:L33)</f>
        <v>5680.8055555555547</v>
      </c>
    </row>
  </sheetData>
  <mergeCells count="2">
    <mergeCell ref="A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Sorting</vt:lpstr>
      <vt:lpstr>Boosting</vt:lpstr>
      <vt:lpstr>F1 = F0 + h1</vt:lpstr>
      <vt:lpstr>F2 = F1 + h2</vt:lpstr>
      <vt:lpstr>F3 = F2 + h3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Firo Obeid</dc:creator>
  <cp:lastModifiedBy>Feras Obeid</cp:lastModifiedBy>
  <dcterms:created xsi:type="dcterms:W3CDTF">2020-02-17T17:15:29Z</dcterms:created>
  <dcterms:modified xsi:type="dcterms:W3CDTF">2022-09-02T01:04:57Z</dcterms:modified>
</cp:coreProperties>
</file>