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rtn-my.sharepoint.com/personal/andrewil000_ortn_edu/Documents/Documents/Thesis/Data/CancerSEEK/"/>
    </mc:Choice>
  </mc:AlternateContent>
  <bookViews>
    <workbookView xWindow="0" yWindow="0" windowWidth="20490" windowHeight="7620" activeTab="3"/>
  </bookViews>
  <sheets>
    <sheet name="Theirs" sheetId="1" r:id="rId1"/>
    <sheet name="Ours" sheetId="2" r:id="rId2"/>
    <sheet name="Less Positives" sheetId="3" r:id="rId3"/>
    <sheet name="Side by Side" sheetId="4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4" l="1"/>
  <c r="P21" i="4"/>
  <c r="Q19" i="4"/>
  <c r="P19" i="4"/>
  <c r="Q17" i="4"/>
  <c r="P17" i="4"/>
  <c r="Q15" i="4"/>
  <c r="P15" i="4"/>
  <c r="Q13" i="4"/>
  <c r="P13" i="4"/>
  <c r="Q11" i="4"/>
  <c r="P11" i="4"/>
  <c r="Q9" i="4"/>
  <c r="P9" i="4"/>
  <c r="Q7" i="4"/>
  <c r="P7" i="4"/>
  <c r="S14" i="4"/>
  <c r="S18" i="4" s="1"/>
  <c r="S10" i="4"/>
  <c r="S16" i="4"/>
  <c r="S12" i="4"/>
  <c r="S8" i="4"/>
  <c r="S6" i="4"/>
  <c r="S4" i="4"/>
  <c r="S2" i="4"/>
  <c r="F21" i="4"/>
  <c r="E21" i="4"/>
  <c r="F19" i="4"/>
  <c r="E19" i="4"/>
  <c r="F17" i="4"/>
  <c r="E17" i="4"/>
  <c r="F15" i="4"/>
  <c r="E15" i="4"/>
  <c r="F13" i="4"/>
  <c r="E13" i="4"/>
  <c r="F11" i="4"/>
  <c r="E11" i="4"/>
  <c r="F9" i="4"/>
  <c r="E9" i="4"/>
  <c r="F7" i="4"/>
  <c r="E7" i="4"/>
  <c r="H14" i="4"/>
  <c r="H18" i="4" s="1"/>
  <c r="H10" i="4"/>
  <c r="H16" i="4"/>
  <c r="H12" i="4"/>
  <c r="H8" i="4"/>
  <c r="H6" i="4"/>
  <c r="H4" i="4"/>
  <c r="H2" i="4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</calcChain>
</file>

<file path=xl/sharedStrings.xml><?xml version="1.0" encoding="utf-8"?>
<sst xmlns="http://schemas.openxmlformats.org/spreadsheetml/2006/main" count="95" uniqueCount="19">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</sst>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">
    <xf numFmtId="0" fontId="0" fillId="0" borderId="0" xfId="0"/>
    <xf numFmtId="10" fontId="0" fillId="0" borderId="0" xfId="0" applyNumberFormat="1"/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9" workbookViewId="0">
      <selection activeCell="K10" sqref="K10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</row>
    <row r="9" spans="1:14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</row>
    <row r="21" spans="1:6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10" sqref="A1:XFD1048576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>
        <f>C7/B7</f>
        <v>0.875</v>
      </c>
      <c r="F7">
        <f>(B7-C7)/B7</f>
        <v>0.125</v>
      </c>
    </row>
    <row r="9" spans="1:14" x14ac:dyDescent="0.25">
      <c r="A9" t="s">
        <v>0</v>
      </c>
      <c r="B9">
        <v>45</v>
      </c>
      <c r="C9">
        <v>39</v>
      </c>
      <c r="E9">
        <f>C9/B9</f>
        <v>0.8666666666666667</v>
      </c>
      <c r="F9">
        <f>(B9-C9)/B9</f>
        <v>0.13333333333333333</v>
      </c>
    </row>
    <row r="11" spans="1:14" x14ac:dyDescent="0.25">
      <c r="A11" t="s">
        <v>5</v>
      </c>
      <c r="B11">
        <v>6</v>
      </c>
      <c r="C11">
        <v>5</v>
      </c>
      <c r="E11">
        <f>C11/B11</f>
        <v>0.83333333333333337</v>
      </c>
      <c r="F11">
        <f>(B11-C11)/B11</f>
        <v>0.16666666666666666</v>
      </c>
    </row>
    <row r="13" spans="1:14" x14ac:dyDescent="0.25">
      <c r="A13" t="s">
        <v>1</v>
      </c>
      <c r="B13">
        <v>15</v>
      </c>
      <c r="C13">
        <v>15</v>
      </c>
      <c r="E13">
        <f>C13/B13</f>
        <v>1</v>
      </c>
      <c r="F13">
        <f>(B13-C13)/B13</f>
        <v>0</v>
      </c>
    </row>
    <row r="15" spans="1:14" x14ac:dyDescent="0.25">
      <c r="A15" t="s">
        <v>4</v>
      </c>
      <c r="B15">
        <v>4</v>
      </c>
      <c r="C15">
        <v>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5</v>
      </c>
      <c r="C17">
        <v>4</v>
      </c>
      <c r="E17">
        <f>C17/B17</f>
        <v>0.8</v>
      </c>
      <c r="F17">
        <f>(B17-C17)/B17</f>
        <v>0.2</v>
      </c>
    </row>
    <row r="19" spans="1:6" x14ac:dyDescent="0.25">
      <c r="A19" t="s">
        <v>7</v>
      </c>
      <c r="B19">
        <v>14</v>
      </c>
      <c r="C19">
        <v>14</v>
      </c>
      <c r="E19">
        <f>C19/B19</f>
        <v>1</v>
      </c>
      <c r="F19">
        <f>(B19-C19)/B19</f>
        <v>0</v>
      </c>
    </row>
    <row r="21" spans="1:6" x14ac:dyDescent="0.25">
      <c r="A21" t="s">
        <v>6</v>
      </c>
      <c r="B21">
        <v>75</v>
      </c>
      <c r="C21">
        <v>7</v>
      </c>
      <c r="E21">
        <f>(B21-C21)/B21</f>
        <v>0.90666666666666662</v>
      </c>
      <c r="F2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149</v>
      </c>
      <c r="E7">
        <f>C7/B7</f>
        <v>0.71291866028708128</v>
      </c>
      <c r="F7">
        <f>(B7-C7)/B7</f>
        <v>0.28708133971291866</v>
      </c>
    </row>
    <row r="9" spans="1:14" x14ac:dyDescent="0.25">
      <c r="A9" t="s">
        <v>0</v>
      </c>
      <c r="B9">
        <v>388</v>
      </c>
      <c r="C9">
        <v>337</v>
      </c>
      <c r="E9">
        <f>C9/B9</f>
        <v>0.86855670103092786</v>
      </c>
      <c r="F9">
        <f>(B9-C9)/B9</f>
        <v>0.13144329896907217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97</v>
      </c>
      <c r="E13">
        <f>C13/B13</f>
        <v>0.93269230769230771</v>
      </c>
      <c r="F13">
        <f>(B13-C13)/B13</f>
        <v>6.7307692307692304E-2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104</v>
      </c>
      <c r="E19">
        <f>C19/B19</f>
        <v>0.92035398230088494</v>
      </c>
      <c r="F19">
        <f>(B19-C19)/B19</f>
        <v>7.9646017699115043E-2</v>
      </c>
    </row>
    <row r="21" spans="1:6" x14ac:dyDescent="0.25">
      <c r="A21" t="s">
        <v>6</v>
      </c>
      <c r="B21">
        <v>812</v>
      </c>
      <c r="C21">
        <v>5</v>
      </c>
      <c r="E21">
        <f>(B21-C21)/B21</f>
        <v>0.99384236453201968</v>
      </c>
      <c r="F21">
        <f>C21/B21</f>
        <v>6.1576354679802959E-3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P7" sqref="P7"/>
    </sheetView>
  </sheetViews>
  <sheetFormatPr defaultRowHeight="15" x14ac:dyDescent="0.25"/>
  <cols>
    <col min="8" max="8" width="15" bestFit="1" customWidth="1"/>
  </cols>
  <sheetData>
    <row r="1" spans="1:19" x14ac:dyDescent="0.25">
      <c r="H1" t="s">
        <v>8</v>
      </c>
      <c r="S1" t="s">
        <v>8</v>
      </c>
    </row>
    <row r="2" spans="1:19" x14ac:dyDescent="0.25">
      <c r="H2" s="1">
        <f>MEDIAN(E7:E19)</f>
        <v>0.70796460176991149</v>
      </c>
      <c r="S2" s="1">
        <f>MEDIAN(P7:P19)</f>
        <v>0.92035398230088494</v>
      </c>
    </row>
    <row r="3" spans="1:19" x14ac:dyDescent="0.25">
      <c r="H3" t="s">
        <v>10</v>
      </c>
      <c r="S3" t="s">
        <v>10</v>
      </c>
    </row>
    <row r="4" spans="1:19" x14ac:dyDescent="0.25">
      <c r="H4" s="1">
        <f>SUM(C7:C19)/SUM(B7:B19)</f>
        <v>0.62288557213930351</v>
      </c>
      <c r="S4" s="1">
        <f>SUM(N7:N19)/SUM(M7:M19)</f>
        <v>0.85870646766169156</v>
      </c>
    </row>
    <row r="5" spans="1:19" x14ac:dyDescent="0.25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</row>
    <row r="6" spans="1:19" x14ac:dyDescent="0.25">
      <c r="H6" s="1">
        <f>SUM(C7:C19,B21-C21)/SUM(B7:B21)</f>
        <v>0.78756191524490915</v>
      </c>
      <c r="S6" s="1">
        <f>SUM(N7:N19,M21-N21)/SUM(M7:M21)</f>
        <v>0.91909741331865713</v>
      </c>
    </row>
    <row r="7" spans="1:19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  <c r="H7" t="s">
        <v>11</v>
      </c>
      <c r="L7" t="s">
        <v>2</v>
      </c>
      <c r="M7">
        <v>209</v>
      </c>
      <c r="N7">
        <v>149</v>
      </c>
      <c r="P7">
        <f>N7/M7</f>
        <v>0.71291866028708128</v>
      </c>
      <c r="Q7">
        <f>(M7-N7)/M7</f>
        <v>0.28708133971291866</v>
      </c>
      <c r="S7" t="s">
        <v>11</v>
      </c>
    </row>
    <row r="8" spans="1:19" x14ac:dyDescent="0.25">
      <c r="H8">
        <f>C21</f>
        <v>7</v>
      </c>
      <c r="S8">
        <f>N21</f>
        <v>5</v>
      </c>
    </row>
    <row r="9" spans="1:19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  <c r="H9" t="s">
        <v>13</v>
      </c>
      <c r="L9" t="s">
        <v>0</v>
      </c>
      <c r="M9">
        <v>388</v>
      </c>
      <c r="N9">
        <v>337</v>
      </c>
      <c r="P9">
        <f>N9/M9</f>
        <v>0.86855670103092786</v>
      </c>
      <c r="Q9">
        <f>(M9-N9)/M9</f>
        <v>0.13144329896907217</v>
      </c>
      <c r="S9" t="s">
        <v>13</v>
      </c>
    </row>
    <row r="10" spans="1:19" x14ac:dyDescent="0.25">
      <c r="H10">
        <f>SUM(C7:C19)</f>
        <v>626</v>
      </c>
      <c r="S10">
        <f>SUM(N7:N19)</f>
        <v>863</v>
      </c>
    </row>
    <row r="11" spans="1:19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  <c r="H11" t="s">
        <v>12</v>
      </c>
      <c r="L11" t="s">
        <v>5</v>
      </c>
      <c r="M11">
        <v>44</v>
      </c>
      <c r="N11">
        <v>43</v>
      </c>
      <c r="P11">
        <f>N11/M11</f>
        <v>0.97727272727272729</v>
      </c>
      <c r="Q11">
        <f>(M11-N11)/M11</f>
        <v>2.2727272727272728E-2</v>
      </c>
      <c r="S11" t="s">
        <v>12</v>
      </c>
    </row>
    <row r="12" spans="1:19" x14ac:dyDescent="0.25">
      <c r="H12">
        <f>SUM(B7:B19)-SUM(C7:C19)</f>
        <v>379</v>
      </c>
      <c r="S12">
        <f>SUM(M7:M19)-SUM(N7:N19)</f>
        <v>142</v>
      </c>
    </row>
    <row r="13" spans="1:19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  <c r="H13" t="s">
        <v>14</v>
      </c>
      <c r="L13" t="s">
        <v>1</v>
      </c>
      <c r="M13">
        <v>104</v>
      </c>
      <c r="N13">
        <v>97</v>
      </c>
      <c r="P13">
        <f>N13/M13</f>
        <v>0.93269230769230771</v>
      </c>
      <c r="Q13">
        <f>(M13-N13)/M13</f>
        <v>6.7307692307692304E-2</v>
      </c>
      <c r="S13" t="s">
        <v>14</v>
      </c>
    </row>
    <row r="14" spans="1:19" x14ac:dyDescent="0.25">
      <c r="H14">
        <f>B21-C21</f>
        <v>805</v>
      </c>
      <c r="S14">
        <f>M21-N21</f>
        <v>807</v>
      </c>
    </row>
    <row r="15" spans="1:19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  <c r="H15" t="s">
        <v>15</v>
      </c>
      <c r="L15" t="s">
        <v>4</v>
      </c>
      <c r="M15">
        <v>54</v>
      </c>
      <c r="N15">
        <v>53</v>
      </c>
      <c r="P15">
        <f>N15/M15</f>
        <v>0.98148148148148151</v>
      </c>
      <c r="Q15">
        <f>(M15-N15)/M15</f>
        <v>1.8518518518518517E-2</v>
      </c>
      <c r="S15" t="s">
        <v>15</v>
      </c>
    </row>
    <row r="16" spans="1:19" x14ac:dyDescent="0.25">
      <c r="H16" s="1">
        <f>H10/(H10+H12)</f>
        <v>0.62288557213930351</v>
      </c>
      <c r="S16" s="1">
        <f>S10/(S10+S12)</f>
        <v>0.85870646766169156</v>
      </c>
    </row>
    <row r="17" spans="1:19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  <c r="H17" t="s">
        <v>16</v>
      </c>
      <c r="L17" t="s">
        <v>3</v>
      </c>
      <c r="M17">
        <v>93</v>
      </c>
      <c r="N17">
        <v>80</v>
      </c>
      <c r="P17">
        <f>N17/M17</f>
        <v>0.86021505376344087</v>
      </c>
      <c r="Q17">
        <f>(M17-N17)/M17</f>
        <v>0.13978494623655913</v>
      </c>
      <c r="S17" t="s">
        <v>16</v>
      </c>
    </row>
    <row r="18" spans="1:19" x14ac:dyDescent="0.25">
      <c r="H18" s="1">
        <f>H14/(H14+H8)</f>
        <v>0.99137931034482762</v>
      </c>
      <c r="S18" s="1">
        <f>S14/(S14+S8)</f>
        <v>0.99384236453201968</v>
      </c>
    </row>
    <row r="19" spans="1:19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  <c r="L19" t="s">
        <v>7</v>
      </c>
      <c r="M19">
        <v>113</v>
      </c>
      <c r="N19">
        <v>104</v>
      </c>
      <c r="P19">
        <f>N19/M19</f>
        <v>0.92035398230088494</v>
      </c>
      <c r="Q19">
        <f>(M19-N19)/M19</f>
        <v>7.9646017699115043E-2</v>
      </c>
    </row>
    <row r="21" spans="1:19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  <c r="L21" t="s">
        <v>6</v>
      </c>
      <c r="M21">
        <v>812</v>
      </c>
      <c r="N21">
        <v>5</v>
      </c>
      <c r="P21">
        <f>(M21-N21)/M21</f>
        <v>0.99384236453201968</v>
      </c>
      <c r="Q21">
        <f>N21/M21</f>
        <v>6.1576354679802959E-3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Theirs</vt:lpstr>
      <vt:lpstr>Ours</vt:lpstr>
      <vt:lpstr>Less Positives</vt:lpstr>
      <vt:lpstr>Side by 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2018-06-14T14:39:43Z</dcterms:modified>
</cp:coreProperties>
</file>